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G:\Export\18_BKPS_JEDENASTIK\2022\NBS_GARAZE\REVIZIA_1\AKTUAL_ZTI_OPRAVA\"/>
    </mc:Choice>
  </mc:AlternateContent>
  <bookViews>
    <workbookView xWindow="0" yWindow="0" windowWidth="0" windowHeight="0"/>
  </bookViews>
  <sheets>
    <sheet name="Rekapitulácia stavby" sheetId="1" r:id="rId1"/>
    <sheet name="01 - Stavebná časť 1 NP -..." sheetId="2" r:id="rId2"/>
    <sheet name="SO 015 - Komunikácie" sheetId="3" r:id="rId3"/>
    <sheet name="E 1.18 - Odvod vody zo sk..." sheetId="4" r:id="rId4"/>
    <sheet name="PS 06 - Silnoprúdové rozv..." sheetId="5" r:id="rId5"/>
    <sheet name="PS 32 - Protiteroristické..." sheetId="6" r:id="rId6"/>
    <sheet name="03 - Dočasné dopravné zna..." sheetId="7" r:id="rId7"/>
    <sheet name="04 - Obnova trvalého dopr..." sheetId="8" r:id="rId8"/>
    <sheet name="05 - Stabilné hasiace zar..." sheetId="9" r:id="rId9"/>
    <sheet name="06 - Zdravotechnika" sheetId="10" r:id="rId10"/>
    <sheet name="07 - Vzduchotechnika" sheetId="11" r:id="rId11"/>
    <sheet name="08 - Rozvody pre nabíjaci..." sheetId="12" r:id="rId12"/>
    <sheet name="09 - E.4 Elektroinštalácie" sheetId="13" r:id="rId13"/>
    <sheet name="10 - Modernizácia osvetlenia" sheetId="14" r:id="rId14"/>
    <sheet name="11 - E.6  Silnoprudové ro..." sheetId="15" r:id="rId15"/>
    <sheet name="Zoznam figúr" sheetId="16" r:id="rId16"/>
  </sheets>
  <definedNames>
    <definedName name="_xlnm.Print_Area" localSheetId="0">'Rekapitulácia stavby'!$D$4:$AO$76,'Rekapitulácia stavby'!$C$82:$AQ$118</definedName>
    <definedName name="_xlnm.Print_Titles" localSheetId="0">'Rekapitulácia stavby'!$92:$92</definedName>
    <definedName name="_xlnm._FilterDatabase" localSheetId="1" hidden="1">'01 - Stavebná časť 1 NP -...'!$C$220:$K$1757</definedName>
    <definedName name="_xlnm.Print_Area" localSheetId="1">'01 - Stavebná časť 1 NP -...'!$C$4:$J$76,'01 - Stavebná časť 1 NP -...'!$C$82:$J$202,'01 - Stavebná časť 1 NP -...'!$C$208:$J$1757</definedName>
    <definedName name="_xlnm.Print_Titles" localSheetId="1">'01 - Stavebná časť 1 NP -...'!$220:$220</definedName>
    <definedName name="_xlnm._FilterDatabase" localSheetId="2" hidden="1">'SO 015 - Komunikácie'!$C$138:$K$259</definedName>
    <definedName name="_xlnm.Print_Area" localSheetId="2">'SO 015 - Komunikácie'!$C$4:$J$76,'SO 015 - Komunikácie'!$C$82:$J$118,'SO 015 - Komunikácie'!$C$124:$J$259</definedName>
    <definedName name="_xlnm.Print_Titles" localSheetId="2">'SO 015 - Komunikácie'!$138:$138</definedName>
    <definedName name="_xlnm._FilterDatabase" localSheetId="3" hidden="1">'E 1.18 - Odvod vody zo sk...'!$C$137:$K$154</definedName>
    <definedName name="_xlnm.Print_Area" localSheetId="3">'E 1.18 - Odvod vody zo sk...'!$C$4:$J$76,'E 1.18 - Odvod vody zo sk...'!$C$82:$J$115,'E 1.18 - Odvod vody zo sk...'!$C$121:$J$154</definedName>
    <definedName name="_xlnm.Print_Titles" localSheetId="3">'E 1.18 - Odvod vody zo sk...'!$137:$137</definedName>
    <definedName name="_xlnm._FilterDatabase" localSheetId="4" hidden="1">'PS 06 - Silnoprúdové rozv...'!$C$141:$K$208</definedName>
    <definedName name="_xlnm.Print_Area" localSheetId="4">'PS 06 - Silnoprúdové rozv...'!$C$4:$J$76,'PS 06 - Silnoprúdové rozv...'!$C$82:$J$119,'PS 06 - Silnoprúdové rozv...'!$C$125:$J$208</definedName>
    <definedName name="_xlnm.Print_Titles" localSheetId="4">'PS 06 - Silnoprúdové rozv...'!$141:$141</definedName>
    <definedName name="_xlnm._FilterDatabase" localSheetId="5" hidden="1">'PS 32 - Protiteroristické...'!$C$146:$K$292</definedName>
    <definedName name="_xlnm.Print_Area" localSheetId="5">'PS 32 - Protiteroristické...'!$C$4:$J$76,'PS 32 - Protiteroristické...'!$C$82:$J$124,'PS 32 - Protiteroristické...'!$C$130:$J$292</definedName>
    <definedName name="_xlnm.Print_Titles" localSheetId="5">'PS 32 - Protiteroristické...'!$146:$146</definedName>
    <definedName name="_xlnm._FilterDatabase" localSheetId="6" hidden="1">'03 - Dočasné dopravné zna...'!$C$129:$K$266</definedName>
    <definedName name="_xlnm.Print_Area" localSheetId="6">'03 - Dočasné dopravné zna...'!$C$4:$J$76,'03 - Dočasné dopravné zna...'!$C$82:$J$111,'03 - Dočasné dopravné zna...'!$C$117:$J$266</definedName>
    <definedName name="_xlnm.Print_Titles" localSheetId="6">'03 - Dočasné dopravné zna...'!$129:$129</definedName>
    <definedName name="_xlnm._FilterDatabase" localSheetId="7" hidden="1">'04 - Obnova trvalého dopr...'!$C$131:$K$211</definedName>
    <definedName name="_xlnm.Print_Area" localSheetId="7">'04 - Obnova trvalého dopr...'!$C$4:$J$76,'04 - Obnova trvalého dopr...'!$C$82:$J$113,'04 - Obnova trvalého dopr...'!$C$119:$J$211</definedName>
    <definedName name="_xlnm.Print_Titles" localSheetId="7">'04 - Obnova trvalého dopr...'!$131:$131</definedName>
    <definedName name="_xlnm._FilterDatabase" localSheetId="8" hidden="1">'05 - Stabilné hasiace zar...'!$C$128:$K$143</definedName>
    <definedName name="_xlnm.Print_Area" localSheetId="8">'05 - Stabilné hasiace zar...'!$C$4:$J$76,'05 - Stabilné hasiace zar...'!$C$82:$J$110,'05 - Stabilné hasiace zar...'!$C$116:$J$143</definedName>
    <definedName name="_xlnm.Print_Titles" localSheetId="8">'05 - Stabilné hasiace zar...'!$128:$128</definedName>
    <definedName name="_xlnm._FilterDatabase" localSheetId="9" hidden="1">'06 - Zdravotechnika'!$C$132:$K$197</definedName>
    <definedName name="_xlnm.Print_Area" localSheetId="9">'06 - Zdravotechnika'!$C$4:$J$76,'06 - Zdravotechnika'!$C$82:$J$114,'06 - Zdravotechnika'!$C$120:$J$197</definedName>
    <definedName name="_xlnm.Print_Titles" localSheetId="9">'06 - Zdravotechnika'!$132:$132</definedName>
    <definedName name="_xlnm._FilterDatabase" localSheetId="10" hidden="1">'07 - Vzduchotechnika'!$C$247:$K$917</definedName>
    <definedName name="_xlnm.Print_Area" localSheetId="10">'07 - Vzduchotechnika'!$C$4:$J$76,'07 - Vzduchotechnika'!$C$82:$J$229,'07 - Vzduchotechnika'!$C$235:$J$917</definedName>
    <definedName name="_xlnm.Print_Titles" localSheetId="10">'07 - Vzduchotechnika'!$247:$247</definedName>
    <definedName name="_xlnm._FilterDatabase" localSheetId="11" hidden="1">'08 - Rozvody pre nabíjaci...'!$C$136:$K$209</definedName>
    <definedName name="_xlnm.Print_Area" localSheetId="11">'08 - Rozvody pre nabíjaci...'!$C$4:$J$76,'08 - Rozvody pre nabíjaci...'!$C$82:$J$118,'08 - Rozvody pre nabíjaci...'!$C$124:$J$209</definedName>
    <definedName name="_xlnm.Print_Titles" localSheetId="11">'08 - Rozvody pre nabíjaci...'!$136:$136</definedName>
    <definedName name="_xlnm._FilterDatabase" localSheetId="12" hidden="1">'09 - E.4 Elektroinštalácie'!$C$141:$K$261</definedName>
    <definedName name="_xlnm.Print_Area" localSheetId="12">'09 - E.4 Elektroinštalácie'!$C$4:$J$76,'09 - E.4 Elektroinštalácie'!$C$82:$J$123,'09 - E.4 Elektroinštalácie'!$C$129:$J$261</definedName>
    <definedName name="_xlnm.Print_Titles" localSheetId="12">'09 - E.4 Elektroinštalácie'!$141:$141</definedName>
    <definedName name="_xlnm._FilterDatabase" localSheetId="13" hidden="1">'10 - Modernizácia osvetlenia'!$C$134:$K$181</definedName>
    <definedName name="_xlnm.Print_Area" localSheetId="13">'10 - Modernizácia osvetlenia'!$C$4:$J$76,'10 - Modernizácia osvetlenia'!$C$82:$J$116,'10 - Modernizácia osvetlenia'!$C$122:$J$181</definedName>
    <definedName name="_xlnm.Print_Titles" localSheetId="13">'10 - Modernizácia osvetlenia'!$134:$134</definedName>
    <definedName name="_xlnm._FilterDatabase" localSheetId="14" hidden="1">'11 - E.6  Silnoprudové ro...'!$C$130:$K$161</definedName>
    <definedName name="_xlnm.Print_Area" localSheetId="14">'11 - E.6  Silnoprudové ro...'!$C$4:$J$76,'11 - E.6  Silnoprudové ro...'!$C$82:$J$112,'11 - E.6  Silnoprudové ro...'!$C$118:$J$161</definedName>
    <definedName name="_xlnm.Print_Titles" localSheetId="14">'11 - E.6  Silnoprudové ro...'!$130:$130</definedName>
    <definedName name="_xlnm.Print_Area" localSheetId="15">'Zoznam figúr'!$C$4:$G$704</definedName>
    <definedName name="_xlnm.Print_Titles" localSheetId="15">'Zoznam figúr'!$9:$9</definedName>
  </definedNames>
  <calcPr/>
</workbook>
</file>

<file path=xl/calcChain.xml><?xml version="1.0" encoding="utf-8"?>
<calcChain xmlns="http://schemas.openxmlformats.org/spreadsheetml/2006/main">
  <c i="16" l="1" r="D7"/>
  <c i="15" r="J39"/>
  <c r="J38"/>
  <c i="1" r="AY110"/>
  <c i="15" r="J37"/>
  <c i="1" r="AX110"/>
  <c i="15" r="BI161"/>
  <c r="BH161"/>
  <c r="BG161"/>
  <c r="BE161"/>
  <c r="BK161"/>
  <c r="J161"/>
  <c r="BF161"/>
  <c r="BI160"/>
  <c r="BH160"/>
  <c r="BG160"/>
  <c r="BE160"/>
  <c r="BK160"/>
  <c r="J160"/>
  <c r="BF160"/>
  <c r="BI159"/>
  <c r="BH159"/>
  <c r="BG159"/>
  <c r="BE159"/>
  <c r="BK159"/>
  <c r="J159"/>
  <c r="BF159"/>
  <c r="BI158"/>
  <c r="BH158"/>
  <c r="BG158"/>
  <c r="BE158"/>
  <c r="BK158"/>
  <c r="J158"/>
  <c r="BF158"/>
  <c r="BI157"/>
  <c r="BH157"/>
  <c r="BG157"/>
  <c r="BE157"/>
  <c r="BK157"/>
  <c r="J157"/>
  <c r="BF157"/>
  <c r="BI155"/>
  <c r="BH155"/>
  <c r="BG155"/>
  <c r="BE155"/>
  <c r="T155"/>
  <c r="T154"/>
  <c r="R155"/>
  <c r="R154"/>
  <c r="P155"/>
  <c r="P154"/>
  <c r="BI153"/>
  <c r="BH153"/>
  <c r="BG153"/>
  <c r="BE153"/>
  <c r="T153"/>
  <c r="R153"/>
  <c r="P153"/>
  <c r="BI152"/>
  <c r="BH152"/>
  <c r="BG152"/>
  <c r="BE152"/>
  <c r="T152"/>
  <c r="R152"/>
  <c r="P152"/>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7"/>
  <c r="BH137"/>
  <c r="BG137"/>
  <c r="BE137"/>
  <c r="T137"/>
  <c r="R137"/>
  <c r="P137"/>
  <c r="BI136"/>
  <c r="BH136"/>
  <c r="BG136"/>
  <c r="BE136"/>
  <c r="T136"/>
  <c r="R136"/>
  <c r="P136"/>
  <c r="BI135"/>
  <c r="BH135"/>
  <c r="BG135"/>
  <c r="BE135"/>
  <c r="T135"/>
  <c r="R135"/>
  <c r="P135"/>
  <c r="BI134"/>
  <c r="BH134"/>
  <c r="BG134"/>
  <c r="BE134"/>
  <c r="T134"/>
  <c r="R134"/>
  <c r="P134"/>
  <c r="F125"/>
  <c r="E123"/>
  <c r="BI110"/>
  <c r="BH110"/>
  <c r="BG110"/>
  <c r="BE110"/>
  <c r="BI109"/>
  <c r="BH109"/>
  <c r="BG109"/>
  <c r="BF109"/>
  <c r="BE109"/>
  <c r="BI108"/>
  <c r="BH108"/>
  <c r="BG108"/>
  <c r="BF108"/>
  <c r="BE108"/>
  <c r="BI107"/>
  <c r="BH107"/>
  <c r="BG107"/>
  <c r="BF107"/>
  <c r="BE107"/>
  <c r="BI106"/>
  <c r="BH106"/>
  <c r="BG106"/>
  <c r="BF106"/>
  <c r="BE106"/>
  <c r="BI105"/>
  <c r="BH105"/>
  <c r="BG105"/>
  <c r="BF105"/>
  <c r="BE105"/>
  <c r="F89"/>
  <c r="E87"/>
  <c r="J24"/>
  <c r="E24"/>
  <c r="J128"/>
  <c r="J23"/>
  <c r="J21"/>
  <c r="E21"/>
  <c r="J127"/>
  <c r="J20"/>
  <c r="J18"/>
  <c r="E18"/>
  <c r="F128"/>
  <c r="J17"/>
  <c r="J15"/>
  <c r="E15"/>
  <c r="F127"/>
  <c r="J14"/>
  <c r="J12"/>
  <c r="J125"/>
  <c r="E7"/>
  <c r="E85"/>
  <c i="14" r="J39"/>
  <c r="J38"/>
  <c i="1" r="AY109"/>
  <c i="14" r="J37"/>
  <c i="1" r="AX109"/>
  <c i="14" r="BI181"/>
  <c r="BH181"/>
  <c r="BG181"/>
  <c r="BE181"/>
  <c r="BK181"/>
  <c r="J181"/>
  <c r="BF181"/>
  <c r="BI180"/>
  <c r="BH180"/>
  <c r="BG180"/>
  <c r="BE180"/>
  <c r="BK180"/>
  <c r="J180"/>
  <c r="BF180"/>
  <c r="BI179"/>
  <c r="BH179"/>
  <c r="BG179"/>
  <c r="BE179"/>
  <c r="BK179"/>
  <c r="J179"/>
  <c r="BF179"/>
  <c r="BI178"/>
  <c r="BH178"/>
  <c r="BG178"/>
  <c r="BE178"/>
  <c r="BK178"/>
  <c r="J178"/>
  <c r="BF178"/>
  <c r="BI177"/>
  <c r="BH177"/>
  <c r="BG177"/>
  <c r="BE177"/>
  <c r="BK177"/>
  <c r="J177"/>
  <c r="BF177"/>
  <c r="BI175"/>
  <c r="BH175"/>
  <c r="BG175"/>
  <c r="BE175"/>
  <c r="T175"/>
  <c r="T174"/>
  <c r="R175"/>
  <c r="R174"/>
  <c r="P175"/>
  <c r="P174"/>
  <c r="BI173"/>
  <c r="BH173"/>
  <c r="BG173"/>
  <c r="BE173"/>
  <c r="T173"/>
  <c r="R173"/>
  <c r="P173"/>
  <c r="BI172"/>
  <c r="BH172"/>
  <c r="BG172"/>
  <c r="BE172"/>
  <c r="T172"/>
  <c r="R172"/>
  <c r="P172"/>
  <c r="BI170"/>
  <c r="BH170"/>
  <c r="BG170"/>
  <c r="BE170"/>
  <c r="T170"/>
  <c r="R170"/>
  <c r="P170"/>
  <c r="BI169"/>
  <c r="BH169"/>
  <c r="BG169"/>
  <c r="BE169"/>
  <c r="T169"/>
  <c r="R169"/>
  <c r="P169"/>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8"/>
  <c r="BH158"/>
  <c r="BG158"/>
  <c r="BE158"/>
  <c r="T158"/>
  <c r="R158"/>
  <c r="P158"/>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2"/>
  <c r="BH142"/>
  <c r="BG142"/>
  <c r="BE142"/>
  <c r="T142"/>
  <c r="R142"/>
  <c r="P142"/>
  <c r="BI141"/>
  <c r="BH141"/>
  <c r="BG141"/>
  <c r="BE141"/>
  <c r="T141"/>
  <c r="R141"/>
  <c r="P141"/>
  <c r="BI138"/>
  <c r="BH138"/>
  <c r="BG138"/>
  <c r="BE138"/>
  <c r="T138"/>
  <c r="T137"/>
  <c r="T136"/>
  <c r="R138"/>
  <c r="R137"/>
  <c r="R136"/>
  <c r="P138"/>
  <c r="P137"/>
  <c r="P136"/>
  <c r="J132"/>
  <c r="J131"/>
  <c r="F129"/>
  <c r="E127"/>
  <c r="BI114"/>
  <c r="BH114"/>
  <c r="BG114"/>
  <c r="BE114"/>
  <c r="BI113"/>
  <c r="BH113"/>
  <c r="BG113"/>
  <c r="BF113"/>
  <c r="BE113"/>
  <c r="BI112"/>
  <c r="BH112"/>
  <c r="BG112"/>
  <c r="BF112"/>
  <c r="BE112"/>
  <c r="BI111"/>
  <c r="BH111"/>
  <c r="BG111"/>
  <c r="BF111"/>
  <c r="BE111"/>
  <c r="BI110"/>
  <c r="BH110"/>
  <c r="BG110"/>
  <c r="BF110"/>
  <c r="BE110"/>
  <c r="BI109"/>
  <c r="BH109"/>
  <c r="BG109"/>
  <c r="BF109"/>
  <c r="BE109"/>
  <c r="J92"/>
  <c r="J91"/>
  <c r="F89"/>
  <c r="E87"/>
  <c r="J18"/>
  <c r="E18"/>
  <c r="F132"/>
  <c r="J17"/>
  <c r="J15"/>
  <c r="E15"/>
  <c r="F91"/>
  <c r="J14"/>
  <c r="J12"/>
  <c r="J129"/>
  <c r="E7"/>
  <c r="E125"/>
  <c i="13" r="J39"/>
  <c r="J38"/>
  <c i="1" r="AY108"/>
  <c i="13" r="J37"/>
  <c i="1" r="AX108"/>
  <c i="13" r="BI261"/>
  <c r="BH261"/>
  <c r="BG261"/>
  <c r="BE261"/>
  <c r="BK261"/>
  <c r="J261"/>
  <c r="BF261"/>
  <c r="BI260"/>
  <c r="BH260"/>
  <c r="BG260"/>
  <c r="BE260"/>
  <c r="BK260"/>
  <c r="J260"/>
  <c r="BF260"/>
  <c r="BI259"/>
  <c r="BH259"/>
  <c r="BG259"/>
  <c r="BE259"/>
  <c r="BK259"/>
  <c r="J259"/>
  <c r="BF259"/>
  <c r="BI258"/>
  <c r="BH258"/>
  <c r="BG258"/>
  <c r="BE258"/>
  <c r="BK258"/>
  <c r="J258"/>
  <c r="BF258"/>
  <c r="BI257"/>
  <c r="BH257"/>
  <c r="BG257"/>
  <c r="BE257"/>
  <c r="BK257"/>
  <c r="J257"/>
  <c r="BF257"/>
  <c r="BI255"/>
  <c r="BH255"/>
  <c r="BG255"/>
  <c r="BE255"/>
  <c r="T255"/>
  <c r="R255"/>
  <c r="P255"/>
  <c r="BI254"/>
  <c r="BH254"/>
  <c r="BG254"/>
  <c r="BE254"/>
  <c r="T254"/>
  <c r="R254"/>
  <c r="P254"/>
  <c r="BI252"/>
  <c r="BH252"/>
  <c r="BG252"/>
  <c r="BE252"/>
  <c r="T252"/>
  <c r="T251"/>
  <c r="R252"/>
  <c r="R251"/>
  <c r="P252"/>
  <c r="P251"/>
  <c r="BI250"/>
  <c r="BH250"/>
  <c r="BG250"/>
  <c r="BE250"/>
  <c r="T250"/>
  <c r="R250"/>
  <c r="P250"/>
  <c r="BI249"/>
  <c r="BH249"/>
  <c r="BG249"/>
  <c r="BE249"/>
  <c r="T249"/>
  <c r="R249"/>
  <c r="P249"/>
  <c r="BI248"/>
  <c r="BH248"/>
  <c r="BG248"/>
  <c r="BE248"/>
  <c r="T248"/>
  <c r="R248"/>
  <c r="P248"/>
  <c r="BI247"/>
  <c r="BH247"/>
  <c r="BG247"/>
  <c r="BE247"/>
  <c r="T247"/>
  <c r="R247"/>
  <c r="P247"/>
  <c r="BI246"/>
  <c r="BH246"/>
  <c r="BG246"/>
  <c r="BE246"/>
  <c r="T246"/>
  <c r="R246"/>
  <c r="P246"/>
  <c r="BI245"/>
  <c r="BH245"/>
  <c r="BG245"/>
  <c r="BE245"/>
  <c r="T245"/>
  <c r="R245"/>
  <c r="P245"/>
  <c r="BI244"/>
  <c r="BH244"/>
  <c r="BG244"/>
  <c r="BE244"/>
  <c r="T244"/>
  <c r="R244"/>
  <c r="P244"/>
  <c r="BI243"/>
  <c r="BH243"/>
  <c r="BG243"/>
  <c r="BE243"/>
  <c r="T243"/>
  <c r="R243"/>
  <c r="P243"/>
  <c r="BI242"/>
  <c r="BH242"/>
  <c r="BG242"/>
  <c r="BE242"/>
  <c r="T242"/>
  <c r="R242"/>
  <c r="P242"/>
  <c r="BI241"/>
  <c r="BH241"/>
  <c r="BG241"/>
  <c r="BE241"/>
  <c r="T241"/>
  <c r="R241"/>
  <c r="P241"/>
  <c r="BI239"/>
  <c r="BH239"/>
  <c r="BG239"/>
  <c r="BE239"/>
  <c r="T239"/>
  <c r="R239"/>
  <c r="P239"/>
  <c r="BI238"/>
  <c r="BH238"/>
  <c r="BG238"/>
  <c r="BE238"/>
  <c r="T238"/>
  <c r="R238"/>
  <c r="P238"/>
  <c r="BI237"/>
  <c r="BH237"/>
  <c r="BG237"/>
  <c r="BE237"/>
  <c r="T237"/>
  <c r="R237"/>
  <c r="P237"/>
  <c r="BI236"/>
  <c r="BH236"/>
  <c r="BG236"/>
  <c r="BE236"/>
  <c r="T236"/>
  <c r="R236"/>
  <c r="P236"/>
  <c r="BI235"/>
  <c r="BH235"/>
  <c r="BG235"/>
  <c r="BE235"/>
  <c r="T235"/>
  <c r="R235"/>
  <c r="P235"/>
  <c r="BI234"/>
  <c r="BH234"/>
  <c r="BG234"/>
  <c r="BE234"/>
  <c r="T234"/>
  <c r="R234"/>
  <c r="P234"/>
  <c r="BI233"/>
  <c r="BH233"/>
  <c r="BG233"/>
  <c r="BE233"/>
  <c r="T233"/>
  <c r="R233"/>
  <c r="P233"/>
  <c r="BI232"/>
  <c r="BH232"/>
  <c r="BG232"/>
  <c r="BE232"/>
  <c r="T232"/>
  <c r="R232"/>
  <c r="P232"/>
  <c r="BI231"/>
  <c r="BH231"/>
  <c r="BG231"/>
  <c r="BE231"/>
  <c r="T231"/>
  <c r="R231"/>
  <c r="P231"/>
  <c r="BI230"/>
  <c r="BH230"/>
  <c r="BG230"/>
  <c r="BE230"/>
  <c r="T230"/>
  <c r="R230"/>
  <c r="P230"/>
  <c r="BI229"/>
  <c r="BH229"/>
  <c r="BG229"/>
  <c r="BE229"/>
  <c r="T229"/>
  <c r="R229"/>
  <c r="P229"/>
  <c r="BI228"/>
  <c r="BH228"/>
  <c r="BG228"/>
  <c r="BE228"/>
  <c r="T228"/>
  <c r="R228"/>
  <c r="P228"/>
  <c r="BI227"/>
  <c r="BH227"/>
  <c r="BG227"/>
  <c r="BE227"/>
  <c r="T227"/>
  <c r="R227"/>
  <c r="P227"/>
  <c r="BI226"/>
  <c r="BH226"/>
  <c r="BG226"/>
  <c r="BE226"/>
  <c r="T226"/>
  <c r="R226"/>
  <c r="P226"/>
  <c r="BI225"/>
  <c r="BH225"/>
  <c r="BG225"/>
  <c r="BE225"/>
  <c r="T225"/>
  <c r="R225"/>
  <c r="P225"/>
  <c r="BI224"/>
  <c r="BH224"/>
  <c r="BG224"/>
  <c r="BE224"/>
  <c r="T224"/>
  <c r="R224"/>
  <c r="P224"/>
  <c r="BI223"/>
  <c r="BH223"/>
  <c r="BG223"/>
  <c r="BE223"/>
  <c r="T223"/>
  <c r="R223"/>
  <c r="P223"/>
  <c r="BI222"/>
  <c r="BH222"/>
  <c r="BG222"/>
  <c r="BE222"/>
  <c r="T222"/>
  <c r="R222"/>
  <c r="P222"/>
  <c r="BI221"/>
  <c r="BH221"/>
  <c r="BG221"/>
  <c r="BE221"/>
  <c r="T221"/>
  <c r="R221"/>
  <c r="P221"/>
  <c r="BI220"/>
  <c r="BH220"/>
  <c r="BG220"/>
  <c r="BE220"/>
  <c r="T220"/>
  <c r="R220"/>
  <c r="P220"/>
  <c r="BI219"/>
  <c r="BH219"/>
  <c r="BG219"/>
  <c r="BE219"/>
  <c r="T219"/>
  <c r="R219"/>
  <c r="P219"/>
  <c r="BI218"/>
  <c r="BH218"/>
  <c r="BG218"/>
  <c r="BE218"/>
  <c r="T218"/>
  <c r="R218"/>
  <c r="P218"/>
  <c r="BI217"/>
  <c r="BH217"/>
  <c r="BG217"/>
  <c r="BE217"/>
  <c r="T217"/>
  <c r="R217"/>
  <c r="P217"/>
  <c r="BI216"/>
  <c r="BH216"/>
  <c r="BG216"/>
  <c r="BE216"/>
  <c r="T216"/>
  <c r="R216"/>
  <c r="P216"/>
  <c r="BI215"/>
  <c r="BH215"/>
  <c r="BG215"/>
  <c r="BE215"/>
  <c r="T215"/>
  <c r="R215"/>
  <c r="P215"/>
  <c r="BI214"/>
  <c r="BH214"/>
  <c r="BG214"/>
  <c r="BE214"/>
  <c r="T214"/>
  <c r="R214"/>
  <c r="P214"/>
  <c r="BI213"/>
  <c r="BH213"/>
  <c r="BG213"/>
  <c r="BE213"/>
  <c r="T213"/>
  <c r="R213"/>
  <c r="P213"/>
  <c r="BI212"/>
  <c r="BH212"/>
  <c r="BG212"/>
  <c r="BE212"/>
  <c r="T212"/>
  <c r="R212"/>
  <c r="P212"/>
  <c r="BI211"/>
  <c r="BH211"/>
  <c r="BG211"/>
  <c r="BE211"/>
  <c r="T211"/>
  <c r="R211"/>
  <c r="P211"/>
  <c r="BI210"/>
  <c r="BH210"/>
  <c r="BG210"/>
  <c r="BE210"/>
  <c r="T210"/>
  <c r="R210"/>
  <c r="P210"/>
  <c r="BI209"/>
  <c r="BH209"/>
  <c r="BG209"/>
  <c r="BE209"/>
  <c r="T209"/>
  <c r="R209"/>
  <c r="P209"/>
  <c r="BI208"/>
  <c r="BH208"/>
  <c r="BG208"/>
  <c r="BE208"/>
  <c r="T208"/>
  <c r="R208"/>
  <c r="P208"/>
  <c r="BI207"/>
  <c r="BH207"/>
  <c r="BG207"/>
  <c r="BE207"/>
  <c r="T207"/>
  <c r="R207"/>
  <c r="P207"/>
  <c r="BI206"/>
  <c r="BH206"/>
  <c r="BG206"/>
  <c r="BE206"/>
  <c r="T206"/>
  <c r="R206"/>
  <c r="P206"/>
  <c r="BI205"/>
  <c r="BH205"/>
  <c r="BG205"/>
  <c r="BE205"/>
  <c r="T205"/>
  <c r="R205"/>
  <c r="P205"/>
  <c r="BI204"/>
  <c r="BH204"/>
  <c r="BG204"/>
  <c r="BE204"/>
  <c r="T204"/>
  <c r="R204"/>
  <c r="P204"/>
  <c r="BI203"/>
  <c r="BH203"/>
  <c r="BG203"/>
  <c r="BE203"/>
  <c r="T203"/>
  <c r="R203"/>
  <c r="P203"/>
  <c r="BI202"/>
  <c r="BH202"/>
  <c r="BG202"/>
  <c r="BE202"/>
  <c r="T202"/>
  <c r="R202"/>
  <c r="P202"/>
  <c r="BI201"/>
  <c r="BH201"/>
  <c r="BG201"/>
  <c r="BE201"/>
  <c r="T201"/>
  <c r="R201"/>
  <c r="P201"/>
  <c r="BI200"/>
  <c r="BH200"/>
  <c r="BG200"/>
  <c r="BE200"/>
  <c r="T200"/>
  <c r="R200"/>
  <c r="P200"/>
  <c r="BI199"/>
  <c r="BH199"/>
  <c r="BG199"/>
  <c r="BE199"/>
  <c r="T199"/>
  <c r="R199"/>
  <c r="P199"/>
  <c r="BI198"/>
  <c r="BH198"/>
  <c r="BG198"/>
  <c r="BE198"/>
  <c r="T198"/>
  <c r="R198"/>
  <c r="P198"/>
  <c r="BI197"/>
  <c r="BH197"/>
  <c r="BG197"/>
  <c r="BE197"/>
  <c r="T197"/>
  <c r="R197"/>
  <c r="P197"/>
  <c r="BI196"/>
  <c r="BH196"/>
  <c r="BG196"/>
  <c r="BE196"/>
  <c r="T196"/>
  <c r="R196"/>
  <c r="P196"/>
  <c r="BI195"/>
  <c r="BH195"/>
  <c r="BG195"/>
  <c r="BE195"/>
  <c r="T195"/>
  <c r="R195"/>
  <c r="P195"/>
  <c r="BI194"/>
  <c r="BH194"/>
  <c r="BG194"/>
  <c r="BE194"/>
  <c r="T194"/>
  <c r="R194"/>
  <c r="P194"/>
  <c r="BI193"/>
  <c r="BH193"/>
  <c r="BG193"/>
  <c r="BE193"/>
  <c r="T193"/>
  <c r="R193"/>
  <c r="P193"/>
  <c r="BI192"/>
  <c r="BH192"/>
  <c r="BG192"/>
  <c r="BE192"/>
  <c r="T192"/>
  <c r="R192"/>
  <c r="P192"/>
  <c r="BI191"/>
  <c r="BH191"/>
  <c r="BG191"/>
  <c r="BE191"/>
  <c r="T191"/>
  <c r="R191"/>
  <c r="P191"/>
  <c r="BI190"/>
  <c r="BH190"/>
  <c r="BG190"/>
  <c r="BE190"/>
  <c r="T190"/>
  <c r="R190"/>
  <c r="P190"/>
  <c r="BI189"/>
  <c r="BH189"/>
  <c r="BG189"/>
  <c r="BE189"/>
  <c r="T189"/>
  <c r="R189"/>
  <c r="P189"/>
  <c r="BI188"/>
  <c r="BH188"/>
  <c r="BG188"/>
  <c r="BE188"/>
  <c r="T188"/>
  <c r="R188"/>
  <c r="P188"/>
  <c r="BI187"/>
  <c r="BH187"/>
  <c r="BG187"/>
  <c r="BE187"/>
  <c r="T187"/>
  <c r="R187"/>
  <c r="P187"/>
  <c r="BI186"/>
  <c r="BH186"/>
  <c r="BG186"/>
  <c r="BE186"/>
  <c r="T186"/>
  <c r="R186"/>
  <c r="P186"/>
  <c r="BI185"/>
  <c r="BH185"/>
  <c r="BG185"/>
  <c r="BE185"/>
  <c r="T185"/>
  <c r="R185"/>
  <c r="P185"/>
  <c r="BI184"/>
  <c r="BH184"/>
  <c r="BG184"/>
  <c r="BE184"/>
  <c r="T184"/>
  <c r="R184"/>
  <c r="P184"/>
  <c r="BI183"/>
  <c r="BH183"/>
  <c r="BG183"/>
  <c r="BE183"/>
  <c r="T183"/>
  <c r="R183"/>
  <c r="P183"/>
  <c r="BI182"/>
  <c r="BH182"/>
  <c r="BG182"/>
  <c r="BE182"/>
  <c r="T182"/>
  <c r="R182"/>
  <c r="P182"/>
  <c r="BI181"/>
  <c r="BH181"/>
  <c r="BG181"/>
  <c r="BE181"/>
  <c r="T181"/>
  <c r="R181"/>
  <c r="P181"/>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4"/>
  <c r="BH174"/>
  <c r="BG174"/>
  <c r="BE174"/>
  <c r="T174"/>
  <c r="R174"/>
  <c r="P174"/>
  <c r="BI173"/>
  <c r="BH173"/>
  <c r="BG173"/>
  <c r="BE173"/>
  <c r="T173"/>
  <c r="R173"/>
  <c r="P173"/>
  <c r="BI172"/>
  <c r="BH172"/>
  <c r="BG172"/>
  <c r="BE172"/>
  <c r="T172"/>
  <c r="R172"/>
  <c r="P172"/>
  <c r="BI171"/>
  <c r="BH171"/>
  <c r="BG171"/>
  <c r="BE171"/>
  <c r="T171"/>
  <c r="R171"/>
  <c r="P171"/>
  <c r="BI170"/>
  <c r="BH170"/>
  <c r="BG170"/>
  <c r="BE170"/>
  <c r="T170"/>
  <c r="R170"/>
  <c r="P170"/>
  <c r="BI169"/>
  <c r="BH169"/>
  <c r="BG169"/>
  <c r="BE169"/>
  <c r="T169"/>
  <c r="R169"/>
  <c r="P169"/>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1"/>
  <c r="BH161"/>
  <c r="BG161"/>
  <c r="BE161"/>
  <c r="T161"/>
  <c r="T160"/>
  <c r="R161"/>
  <c r="R160"/>
  <c r="P161"/>
  <c r="P160"/>
  <c r="BI159"/>
  <c r="BH159"/>
  <c r="BG159"/>
  <c r="BE159"/>
  <c r="T159"/>
  <c r="R159"/>
  <c r="P159"/>
  <c r="BI158"/>
  <c r="BH158"/>
  <c r="BG158"/>
  <c r="BE158"/>
  <c r="T158"/>
  <c r="R158"/>
  <c r="P158"/>
  <c r="BI155"/>
  <c r="BH155"/>
  <c r="BG155"/>
  <c r="BE155"/>
  <c r="T155"/>
  <c r="T154"/>
  <c r="R155"/>
  <c r="R154"/>
  <c r="P155"/>
  <c r="P154"/>
  <c r="BI153"/>
  <c r="BH153"/>
  <c r="BG153"/>
  <c r="BE153"/>
  <c r="T153"/>
  <c r="R153"/>
  <c r="P153"/>
  <c r="BI152"/>
  <c r="BH152"/>
  <c r="BG152"/>
  <c r="BE152"/>
  <c r="T152"/>
  <c r="R152"/>
  <c r="P152"/>
  <c r="BI149"/>
  <c r="BH149"/>
  <c r="BG149"/>
  <c r="BE149"/>
  <c r="T149"/>
  <c r="R149"/>
  <c r="P149"/>
  <c r="BI148"/>
  <c r="BH148"/>
  <c r="BG148"/>
  <c r="BE148"/>
  <c r="T148"/>
  <c r="R148"/>
  <c r="P148"/>
  <c r="BI145"/>
  <c r="BH145"/>
  <c r="BG145"/>
  <c r="BE145"/>
  <c r="T145"/>
  <c r="T144"/>
  <c r="T143"/>
  <c r="R145"/>
  <c r="R144"/>
  <c r="R143"/>
  <c r="P145"/>
  <c r="P144"/>
  <c r="P143"/>
  <c r="F136"/>
  <c r="E134"/>
  <c r="BI121"/>
  <c r="BH121"/>
  <c r="BG121"/>
  <c r="BE121"/>
  <c r="BI120"/>
  <c r="BH120"/>
  <c r="BG120"/>
  <c r="BF120"/>
  <c r="BE120"/>
  <c r="BI119"/>
  <c r="BH119"/>
  <c r="BG119"/>
  <c r="BF119"/>
  <c r="BE119"/>
  <c r="BI118"/>
  <c r="BH118"/>
  <c r="BG118"/>
  <c r="BF118"/>
  <c r="BE118"/>
  <c r="BI117"/>
  <c r="BH117"/>
  <c r="BG117"/>
  <c r="BF117"/>
  <c r="BE117"/>
  <c r="BI116"/>
  <c r="BH116"/>
  <c r="BG116"/>
  <c r="BF116"/>
  <c r="BE116"/>
  <c r="F89"/>
  <c r="E87"/>
  <c r="J24"/>
  <c r="E24"/>
  <c r="J139"/>
  <c r="J23"/>
  <c r="J21"/>
  <c r="E21"/>
  <c r="J91"/>
  <c r="J20"/>
  <c r="J18"/>
  <c r="E18"/>
  <c r="F139"/>
  <c r="J17"/>
  <c r="J15"/>
  <c r="E15"/>
  <c r="F138"/>
  <c r="J14"/>
  <c r="J12"/>
  <c r="J89"/>
  <c r="E7"/>
  <c r="E132"/>
  <c i="12" r="J39"/>
  <c r="J38"/>
  <c i="1" r="AY107"/>
  <c i="12" r="J37"/>
  <c i="1" r="AX107"/>
  <c i="12" r="BI209"/>
  <c r="BH209"/>
  <c r="BG209"/>
  <c r="BE209"/>
  <c r="BK209"/>
  <c r="J209"/>
  <c r="BF209"/>
  <c r="BI208"/>
  <c r="BH208"/>
  <c r="BG208"/>
  <c r="BE208"/>
  <c r="BK208"/>
  <c r="J208"/>
  <c r="BF208"/>
  <c r="BI207"/>
  <c r="BH207"/>
  <c r="BG207"/>
  <c r="BE207"/>
  <c r="BK207"/>
  <c r="J207"/>
  <c r="BF207"/>
  <c r="BI206"/>
  <c r="BH206"/>
  <c r="BG206"/>
  <c r="BE206"/>
  <c r="BK206"/>
  <c r="J206"/>
  <c r="BF206"/>
  <c r="BI205"/>
  <c r="BH205"/>
  <c r="BG205"/>
  <c r="BE205"/>
  <c r="BK205"/>
  <c r="J205"/>
  <c r="BF205"/>
  <c r="BI203"/>
  <c r="BH203"/>
  <c r="BG203"/>
  <c r="BE203"/>
  <c r="T203"/>
  <c r="T202"/>
  <c r="R203"/>
  <c r="R202"/>
  <c r="P203"/>
  <c r="P202"/>
  <c r="BI201"/>
  <c r="BH201"/>
  <c r="BG201"/>
  <c r="BE201"/>
  <c r="T201"/>
  <c r="T200"/>
  <c r="R201"/>
  <c r="R200"/>
  <c r="P201"/>
  <c r="P200"/>
  <c r="BI199"/>
  <c r="BH199"/>
  <c r="BG199"/>
  <c r="BE199"/>
  <c r="T199"/>
  <c r="R199"/>
  <c r="P199"/>
  <c r="BI198"/>
  <c r="BH198"/>
  <c r="BG198"/>
  <c r="BE198"/>
  <c r="T198"/>
  <c r="R198"/>
  <c r="P198"/>
  <c r="BI197"/>
  <c r="BH197"/>
  <c r="BG197"/>
  <c r="BE197"/>
  <c r="T197"/>
  <c r="R197"/>
  <c r="P197"/>
  <c r="BI196"/>
  <c r="BH196"/>
  <c r="BG196"/>
  <c r="BE196"/>
  <c r="T196"/>
  <c r="R196"/>
  <c r="P196"/>
  <c r="BI195"/>
  <c r="BH195"/>
  <c r="BG195"/>
  <c r="BE195"/>
  <c r="T195"/>
  <c r="R195"/>
  <c r="P195"/>
  <c r="BI194"/>
  <c r="BH194"/>
  <c r="BG194"/>
  <c r="BE194"/>
  <c r="T194"/>
  <c r="R194"/>
  <c r="P194"/>
  <c r="BI193"/>
  <c r="BH193"/>
  <c r="BG193"/>
  <c r="BE193"/>
  <c r="T193"/>
  <c r="R193"/>
  <c r="P193"/>
  <c r="BI192"/>
  <c r="BH192"/>
  <c r="BG192"/>
  <c r="BE192"/>
  <c r="T192"/>
  <c r="R192"/>
  <c r="P192"/>
  <c r="BI191"/>
  <c r="BH191"/>
  <c r="BG191"/>
  <c r="BE191"/>
  <c r="T191"/>
  <c r="R191"/>
  <c r="P191"/>
  <c r="BI190"/>
  <c r="BH190"/>
  <c r="BG190"/>
  <c r="BE190"/>
  <c r="T190"/>
  <c r="R190"/>
  <c r="P190"/>
  <c r="BI189"/>
  <c r="BH189"/>
  <c r="BG189"/>
  <c r="BE189"/>
  <c r="T189"/>
  <c r="R189"/>
  <c r="P189"/>
  <c r="BI188"/>
  <c r="BH188"/>
  <c r="BG188"/>
  <c r="BE188"/>
  <c r="T188"/>
  <c r="R188"/>
  <c r="P188"/>
  <c r="BI187"/>
  <c r="BH187"/>
  <c r="BG187"/>
  <c r="BE187"/>
  <c r="T187"/>
  <c r="R187"/>
  <c r="P187"/>
  <c r="BI186"/>
  <c r="BH186"/>
  <c r="BG186"/>
  <c r="BE186"/>
  <c r="T186"/>
  <c r="R186"/>
  <c r="P186"/>
  <c r="BI185"/>
  <c r="BH185"/>
  <c r="BG185"/>
  <c r="BE185"/>
  <c r="T185"/>
  <c r="R185"/>
  <c r="P185"/>
  <c r="BI183"/>
  <c r="BH183"/>
  <c r="BG183"/>
  <c r="BE183"/>
  <c r="T183"/>
  <c r="R183"/>
  <c r="P183"/>
  <c r="BI182"/>
  <c r="BH182"/>
  <c r="BG182"/>
  <c r="BE182"/>
  <c r="T182"/>
  <c r="R182"/>
  <c r="P182"/>
  <c r="BI181"/>
  <c r="BH181"/>
  <c r="BG181"/>
  <c r="BE181"/>
  <c r="T181"/>
  <c r="R181"/>
  <c r="P181"/>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4"/>
  <c r="BH174"/>
  <c r="BG174"/>
  <c r="BE174"/>
  <c r="T174"/>
  <c r="R174"/>
  <c r="P174"/>
  <c r="BI173"/>
  <c r="BH173"/>
  <c r="BG173"/>
  <c r="BE173"/>
  <c r="T173"/>
  <c r="R173"/>
  <c r="P173"/>
  <c r="BI172"/>
  <c r="BH172"/>
  <c r="BG172"/>
  <c r="BE172"/>
  <c r="T172"/>
  <c r="R172"/>
  <c r="P172"/>
  <c r="BI171"/>
  <c r="BH171"/>
  <c r="BG171"/>
  <c r="BE171"/>
  <c r="T171"/>
  <c r="R171"/>
  <c r="P171"/>
  <c r="BI170"/>
  <c r="BH170"/>
  <c r="BG170"/>
  <c r="BE170"/>
  <c r="T170"/>
  <c r="R170"/>
  <c r="P170"/>
  <c r="BI169"/>
  <c r="BH169"/>
  <c r="BG169"/>
  <c r="BE169"/>
  <c r="T169"/>
  <c r="R169"/>
  <c r="P169"/>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6"/>
  <c r="BH146"/>
  <c r="BG146"/>
  <c r="BE146"/>
  <c r="T146"/>
  <c r="R146"/>
  <c r="P146"/>
  <c r="BI145"/>
  <c r="BH145"/>
  <c r="BG145"/>
  <c r="BE145"/>
  <c r="T145"/>
  <c r="R145"/>
  <c r="P145"/>
  <c r="BI143"/>
  <c r="BH143"/>
  <c r="BG143"/>
  <c r="BE143"/>
  <c r="T143"/>
  <c r="T142"/>
  <c r="R143"/>
  <c r="R142"/>
  <c r="P143"/>
  <c r="P142"/>
  <c r="BI140"/>
  <c r="BH140"/>
  <c r="BG140"/>
  <c r="BE140"/>
  <c r="T140"/>
  <c r="T139"/>
  <c r="T138"/>
  <c r="R140"/>
  <c r="R139"/>
  <c r="R138"/>
  <c r="P140"/>
  <c r="P139"/>
  <c r="P138"/>
  <c r="F131"/>
  <c r="E129"/>
  <c r="BI116"/>
  <c r="BH116"/>
  <c r="BG116"/>
  <c r="BE116"/>
  <c r="BI115"/>
  <c r="BH115"/>
  <c r="BG115"/>
  <c r="BF115"/>
  <c r="BE115"/>
  <c r="BI114"/>
  <c r="BH114"/>
  <c r="BG114"/>
  <c r="BF114"/>
  <c r="BE114"/>
  <c r="BI113"/>
  <c r="BH113"/>
  <c r="BG113"/>
  <c r="BF113"/>
  <c r="BE113"/>
  <c r="BI112"/>
  <c r="BH112"/>
  <c r="BG112"/>
  <c r="BF112"/>
  <c r="BE112"/>
  <c r="BI111"/>
  <c r="BH111"/>
  <c r="BG111"/>
  <c r="BF111"/>
  <c r="BE111"/>
  <c r="F89"/>
  <c r="E87"/>
  <c r="J24"/>
  <c r="E24"/>
  <c r="J92"/>
  <c r="J23"/>
  <c r="J21"/>
  <c r="E21"/>
  <c r="J133"/>
  <c r="J20"/>
  <c r="J18"/>
  <c r="E18"/>
  <c r="F134"/>
  <c r="J17"/>
  <c r="J15"/>
  <c r="E15"/>
  <c r="F133"/>
  <c r="J14"/>
  <c r="J12"/>
  <c r="J89"/>
  <c r="E7"/>
  <c r="E127"/>
  <c i="11" r="J39"/>
  <c r="J38"/>
  <c i="1" r="AY106"/>
  <c i="11" r="J37"/>
  <c i="1" r="AX106"/>
  <c i="11" r="BI917"/>
  <c r="BH917"/>
  <c r="BG917"/>
  <c r="BE917"/>
  <c r="BK917"/>
  <c r="J917"/>
  <c r="BF917"/>
  <c r="BI916"/>
  <c r="BH916"/>
  <c r="BG916"/>
  <c r="BE916"/>
  <c r="BK916"/>
  <c r="J916"/>
  <c r="BF916"/>
  <c r="BI915"/>
  <c r="BH915"/>
  <c r="BG915"/>
  <c r="BE915"/>
  <c r="BK915"/>
  <c r="J915"/>
  <c r="BF915"/>
  <c r="BI914"/>
  <c r="BH914"/>
  <c r="BG914"/>
  <c r="BE914"/>
  <c r="BK914"/>
  <c r="J914"/>
  <c r="BF914"/>
  <c r="BI913"/>
  <c r="BH913"/>
  <c r="BG913"/>
  <c r="BE913"/>
  <c r="BK913"/>
  <c r="J913"/>
  <c r="BF913"/>
  <c r="BI911"/>
  <c r="BH911"/>
  <c r="BG911"/>
  <c r="BE911"/>
  <c r="T911"/>
  <c r="R911"/>
  <c r="P911"/>
  <c r="BI910"/>
  <c r="BH910"/>
  <c r="BG910"/>
  <c r="BE910"/>
  <c r="T910"/>
  <c r="R910"/>
  <c r="P910"/>
  <c r="BI909"/>
  <c r="BH909"/>
  <c r="BG909"/>
  <c r="BE909"/>
  <c r="T909"/>
  <c r="R909"/>
  <c r="P909"/>
  <c r="BI908"/>
  <c r="BH908"/>
  <c r="BG908"/>
  <c r="BE908"/>
  <c r="T908"/>
  <c r="R908"/>
  <c r="P908"/>
  <c r="BI907"/>
  <c r="BH907"/>
  <c r="BG907"/>
  <c r="BE907"/>
  <c r="T907"/>
  <c r="R907"/>
  <c r="P907"/>
  <c r="BI906"/>
  <c r="BH906"/>
  <c r="BG906"/>
  <c r="BE906"/>
  <c r="T906"/>
  <c r="R906"/>
  <c r="P906"/>
  <c r="BI905"/>
  <c r="BH905"/>
  <c r="BG905"/>
  <c r="BE905"/>
  <c r="T905"/>
  <c r="R905"/>
  <c r="P905"/>
  <c r="BI904"/>
  <c r="BH904"/>
  <c r="BG904"/>
  <c r="BE904"/>
  <c r="T904"/>
  <c r="R904"/>
  <c r="P904"/>
  <c r="BI903"/>
  <c r="BH903"/>
  <c r="BG903"/>
  <c r="BE903"/>
  <c r="T903"/>
  <c r="R903"/>
  <c r="P903"/>
  <c r="BI902"/>
  <c r="BH902"/>
  <c r="BG902"/>
  <c r="BE902"/>
  <c r="T902"/>
  <c r="R902"/>
  <c r="P902"/>
  <c r="BI901"/>
  <c r="BH901"/>
  <c r="BG901"/>
  <c r="BE901"/>
  <c r="T901"/>
  <c r="R901"/>
  <c r="P901"/>
  <c r="BI900"/>
  <c r="BH900"/>
  <c r="BG900"/>
  <c r="BE900"/>
  <c r="T900"/>
  <c r="R900"/>
  <c r="P900"/>
  <c r="BI899"/>
  <c r="BH899"/>
  <c r="BG899"/>
  <c r="BE899"/>
  <c r="T899"/>
  <c r="R899"/>
  <c r="P899"/>
  <c r="BI898"/>
  <c r="BH898"/>
  <c r="BG898"/>
  <c r="BE898"/>
  <c r="T898"/>
  <c r="R898"/>
  <c r="P898"/>
  <c r="BI897"/>
  <c r="BH897"/>
  <c r="BG897"/>
  <c r="BE897"/>
  <c r="T897"/>
  <c r="R897"/>
  <c r="P897"/>
  <c r="BI896"/>
  <c r="BH896"/>
  <c r="BG896"/>
  <c r="BE896"/>
  <c r="T896"/>
  <c r="R896"/>
  <c r="P896"/>
  <c r="BI895"/>
  <c r="BH895"/>
  <c r="BG895"/>
  <c r="BE895"/>
  <c r="T895"/>
  <c r="R895"/>
  <c r="P895"/>
  <c r="BI894"/>
  <c r="BH894"/>
  <c r="BG894"/>
  <c r="BE894"/>
  <c r="T894"/>
  <c r="R894"/>
  <c r="P894"/>
  <c r="BI893"/>
  <c r="BH893"/>
  <c r="BG893"/>
  <c r="BE893"/>
  <c r="T893"/>
  <c r="R893"/>
  <c r="P893"/>
  <c r="BI892"/>
  <c r="BH892"/>
  <c r="BG892"/>
  <c r="BE892"/>
  <c r="T892"/>
  <c r="R892"/>
  <c r="P892"/>
  <c r="BI891"/>
  <c r="BH891"/>
  <c r="BG891"/>
  <c r="BE891"/>
  <c r="T891"/>
  <c r="R891"/>
  <c r="P891"/>
  <c r="BI890"/>
  <c r="BH890"/>
  <c r="BG890"/>
  <c r="BE890"/>
  <c r="T890"/>
  <c r="R890"/>
  <c r="P890"/>
  <c r="BI889"/>
  <c r="BH889"/>
  <c r="BG889"/>
  <c r="BE889"/>
  <c r="T889"/>
  <c r="R889"/>
  <c r="P889"/>
  <c r="BI888"/>
  <c r="BH888"/>
  <c r="BG888"/>
  <c r="BE888"/>
  <c r="T888"/>
  <c r="R888"/>
  <c r="P888"/>
  <c r="BI887"/>
  <c r="BH887"/>
  <c r="BG887"/>
  <c r="BE887"/>
  <c r="T887"/>
  <c r="R887"/>
  <c r="P887"/>
  <c r="BI886"/>
  <c r="BH886"/>
  <c r="BG886"/>
  <c r="BE886"/>
  <c r="T886"/>
  <c r="R886"/>
  <c r="P886"/>
  <c r="BI885"/>
  <c r="BH885"/>
  <c r="BG885"/>
  <c r="BE885"/>
  <c r="T885"/>
  <c r="R885"/>
  <c r="P885"/>
  <c r="BI884"/>
  <c r="BH884"/>
  <c r="BG884"/>
  <c r="BE884"/>
  <c r="T884"/>
  <c r="R884"/>
  <c r="P884"/>
  <c r="BI883"/>
  <c r="BH883"/>
  <c r="BG883"/>
  <c r="BE883"/>
  <c r="T883"/>
  <c r="R883"/>
  <c r="P883"/>
  <c r="BI882"/>
  <c r="BH882"/>
  <c r="BG882"/>
  <c r="BE882"/>
  <c r="T882"/>
  <c r="R882"/>
  <c r="P882"/>
  <c r="BI881"/>
  <c r="BH881"/>
  <c r="BG881"/>
  <c r="BE881"/>
  <c r="T881"/>
  <c r="R881"/>
  <c r="P881"/>
  <c r="BI880"/>
  <c r="BH880"/>
  <c r="BG880"/>
  <c r="BE880"/>
  <c r="T880"/>
  <c r="R880"/>
  <c r="P880"/>
  <c r="BI878"/>
  <c r="BH878"/>
  <c r="BG878"/>
  <c r="BE878"/>
  <c r="T878"/>
  <c r="T877"/>
  <c r="R878"/>
  <c r="R877"/>
  <c r="P878"/>
  <c r="P877"/>
  <c r="BI876"/>
  <c r="BH876"/>
  <c r="BG876"/>
  <c r="BE876"/>
  <c r="T876"/>
  <c r="R876"/>
  <c r="P876"/>
  <c r="BI875"/>
  <c r="BH875"/>
  <c r="BG875"/>
  <c r="BE875"/>
  <c r="T875"/>
  <c r="R875"/>
  <c r="P875"/>
  <c r="BI874"/>
  <c r="BH874"/>
  <c r="BG874"/>
  <c r="BE874"/>
  <c r="T874"/>
  <c r="R874"/>
  <c r="P874"/>
  <c r="BI873"/>
  <c r="BH873"/>
  <c r="BG873"/>
  <c r="BE873"/>
  <c r="T873"/>
  <c r="R873"/>
  <c r="P873"/>
  <c r="BI872"/>
  <c r="BH872"/>
  <c r="BG872"/>
  <c r="BE872"/>
  <c r="T872"/>
  <c r="R872"/>
  <c r="P872"/>
  <c r="BI870"/>
  <c r="BH870"/>
  <c r="BG870"/>
  <c r="BE870"/>
  <c r="T870"/>
  <c r="R870"/>
  <c r="P870"/>
  <c r="BI869"/>
  <c r="BH869"/>
  <c r="BG869"/>
  <c r="BE869"/>
  <c r="T869"/>
  <c r="R869"/>
  <c r="P869"/>
  <c r="BI868"/>
  <c r="BH868"/>
  <c r="BG868"/>
  <c r="BE868"/>
  <c r="T868"/>
  <c r="R868"/>
  <c r="P868"/>
  <c r="BI867"/>
  <c r="BH867"/>
  <c r="BG867"/>
  <c r="BE867"/>
  <c r="T867"/>
  <c r="R867"/>
  <c r="P867"/>
  <c r="BI866"/>
  <c r="BH866"/>
  <c r="BG866"/>
  <c r="BE866"/>
  <c r="T866"/>
  <c r="R866"/>
  <c r="P866"/>
  <c r="BI864"/>
  <c r="BH864"/>
  <c r="BG864"/>
  <c r="BE864"/>
  <c r="T864"/>
  <c r="R864"/>
  <c r="P864"/>
  <c r="BI863"/>
  <c r="BH863"/>
  <c r="BG863"/>
  <c r="BE863"/>
  <c r="T863"/>
  <c r="R863"/>
  <c r="P863"/>
  <c r="BI862"/>
  <c r="BH862"/>
  <c r="BG862"/>
  <c r="BE862"/>
  <c r="T862"/>
  <c r="R862"/>
  <c r="P862"/>
  <c r="BI861"/>
  <c r="BH861"/>
  <c r="BG861"/>
  <c r="BE861"/>
  <c r="T861"/>
  <c r="R861"/>
  <c r="P861"/>
  <c r="BI860"/>
  <c r="BH860"/>
  <c r="BG860"/>
  <c r="BE860"/>
  <c r="T860"/>
  <c r="R860"/>
  <c r="P860"/>
  <c r="BI859"/>
  <c r="BH859"/>
  <c r="BG859"/>
  <c r="BE859"/>
  <c r="T859"/>
  <c r="R859"/>
  <c r="P859"/>
  <c r="BI858"/>
  <c r="BH858"/>
  <c r="BG858"/>
  <c r="BE858"/>
  <c r="T858"/>
  <c r="R858"/>
  <c r="P858"/>
  <c r="BI856"/>
  <c r="BH856"/>
  <c r="BG856"/>
  <c r="BE856"/>
  <c r="T856"/>
  <c r="R856"/>
  <c r="P856"/>
  <c r="BI855"/>
  <c r="BH855"/>
  <c r="BG855"/>
  <c r="BE855"/>
  <c r="T855"/>
  <c r="R855"/>
  <c r="P855"/>
  <c r="BI854"/>
  <c r="BH854"/>
  <c r="BG854"/>
  <c r="BE854"/>
  <c r="T854"/>
  <c r="R854"/>
  <c r="P854"/>
  <c r="BI853"/>
  <c r="BH853"/>
  <c r="BG853"/>
  <c r="BE853"/>
  <c r="T853"/>
  <c r="R853"/>
  <c r="P853"/>
  <c r="BI852"/>
  <c r="BH852"/>
  <c r="BG852"/>
  <c r="BE852"/>
  <c r="T852"/>
  <c r="R852"/>
  <c r="P852"/>
  <c r="BI851"/>
  <c r="BH851"/>
  <c r="BG851"/>
  <c r="BE851"/>
  <c r="T851"/>
  <c r="R851"/>
  <c r="P851"/>
  <c r="BI850"/>
  <c r="BH850"/>
  <c r="BG850"/>
  <c r="BE850"/>
  <c r="T850"/>
  <c r="R850"/>
  <c r="P850"/>
  <c r="BI848"/>
  <c r="BH848"/>
  <c r="BG848"/>
  <c r="BE848"/>
  <c r="T848"/>
  <c r="R848"/>
  <c r="P848"/>
  <c r="BI847"/>
  <c r="BH847"/>
  <c r="BG847"/>
  <c r="BE847"/>
  <c r="T847"/>
  <c r="R847"/>
  <c r="P847"/>
  <c r="BI846"/>
  <c r="BH846"/>
  <c r="BG846"/>
  <c r="BE846"/>
  <c r="T846"/>
  <c r="R846"/>
  <c r="P846"/>
  <c r="BI845"/>
  <c r="BH845"/>
  <c r="BG845"/>
  <c r="BE845"/>
  <c r="T845"/>
  <c r="R845"/>
  <c r="P845"/>
  <c r="BI842"/>
  <c r="BH842"/>
  <c r="BG842"/>
  <c r="BE842"/>
  <c r="T842"/>
  <c r="T841"/>
  <c r="R842"/>
  <c r="R841"/>
  <c r="P842"/>
  <c r="P841"/>
  <c r="BI840"/>
  <c r="BH840"/>
  <c r="BG840"/>
  <c r="BE840"/>
  <c r="T840"/>
  <c r="R840"/>
  <c r="P840"/>
  <c r="BI839"/>
  <c r="BH839"/>
  <c r="BG839"/>
  <c r="BE839"/>
  <c r="T839"/>
  <c r="R839"/>
  <c r="P839"/>
  <c r="BI838"/>
  <c r="BH838"/>
  <c r="BG838"/>
  <c r="BE838"/>
  <c r="T838"/>
  <c r="R838"/>
  <c r="P838"/>
  <c r="BI837"/>
  <c r="BH837"/>
  <c r="BG837"/>
  <c r="BE837"/>
  <c r="T837"/>
  <c r="R837"/>
  <c r="P837"/>
  <c r="BI836"/>
  <c r="BH836"/>
  <c r="BG836"/>
  <c r="BE836"/>
  <c r="T836"/>
  <c r="R836"/>
  <c r="P836"/>
  <c r="BI834"/>
  <c r="BH834"/>
  <c r="BG834"/>
  <c r="BE834"/>
  <c r="T834"/>
  <c r="R834"/>
  <c r="P834"/>
  <c r="BI833"/>
  <c r="BH833"/>
  <c r="BG833"/>
  <c r="BE833"/>
  <c r="T833"/>
  <c r="R833"/>
  <c r="P833"/>
  <c r="BI832"/>
  <c r="BH832"/>
  <c r="BG832"/>
  <c r="BE832"/>
  <c r="T832"/>
  <c r="R832"/>
  <c r="P832"/>
  <c r="BI831"/>
  <c r="BH831"/>
  <c r="BG831"/>
  <c r="BE831"/>
  <c r="T831"/>
  <c r="R831"/>
  <c r="P831"/>
  <c r="BI830"/>
  <c r="BH830"/>
  <c r="BG830"/>
  <c r="BE830"/>
  <c r="T830"/>
  <c r="R830"/>
  <c r="P830"/>
  <c r="BI829"/>
  <c r="BH829"/>
  <c r="BG829"/>
  <c r="BE829"/>
  <c r="T829"/>
  <c r="R829"/>
  <c r="P829"/>
  <c r="BI828"/>
  <c r="BH828"/>
  <c r="BG828"/>
  <c r="BE828"/>
  <c r="T828"/>
  <c r="R828"/>
  <c r="P828"/>
  <c r="BI827"/>
  <c r="BH827"/>
  <c r="BG827"/>
  <c r="BE827"/>
  <c r="T827"/>
  <c r="R827"/>
  <c r="P827"/>
  <c r="BI825"/>
  <c r="BH825"/>
  <c r="BG825"/>
  <c r="BE825"/>
  <c r="T825"/>
  <c r="R825"/>
  <c r="P825"/>
  <c r="BI824"/>
  <c r="BH824"/>
  <c r="BG824"/>
  <c r="BE824"/>
  <c r="T824"/>
  <c r="R824"/>
  <c r="P824"/>
  <c r="BI823"/>
  <c r="BH823"/>
  <c r="BG823"/>
  <c r="BE823"/>
  <c r="T823"/>
  <c r="R823"/>
  <c r="P823"/>
  <c r="BI822"/>
  <c r="BH822"/>
  <c r="BG822"/>
  <c r="BE822"/>
  <c r="T822"/>
  <c r="R822"/>
  <c r="P822"/>
  <c r="BI821"/>
  <c r="BH821"/>
  <c r="BG821"/>
  <c r="BE821"/>
  <c r="T821"/>
  <c r="R821"/>
  <c r="P821"/>
  <c r="BI820"/>
  <c r="BH820"/>
  <c r="BG820"/>
  <c r="BE820"/>
  <c r="T820"/>
  <c r="R820"/>
  <c r="P820"/>
  <c r="BI819"/>
  <c r="BH819"/>
  <c r="BG819"/>
  <c r="BE819"/>
  <c r="T819"/>
  <c r="R819"/>
  <c r="P819"/>
  <c r="BI818"/>
  <c r="BH818"/>
  <c r="BG818"/>
  <c r="BE818"/>
  <c r="T818"/>
  <c r="R818"/>
  <c r="P818"/>
  <c r="BI817"/>
  <c r="BH817"/>
  <c r="BG817"/>
  <c r="BE817"/>
  <c r="T817"/>
  <c r="R817"/>
  <c r="P817"/>
  <c r="BI816"/>
  <c r="BH816"/>
  <c r="BG816"/>
  <c r="BE816"/>
  <c r="T816"/>
  <c r="R816"/>
  <c r="P816"/>
  <c r="BI815"/>
  <c r="BH815"/>
  <c r="BG815"/>
  <c r="BE815"/>
  <c r="T815"/>
  <c r="R815"/>
  <c r="P815"/>
  <c r="BI813"/>
  <c r="BH813"/>
  <c r="BG813"/>
  <c r="BE813"/>
  <c r="T813"/>
  <c r="R813"/>
  <c r="P813"/>
  <c r="BI812"/>
  <c r="BH812"/>
  <c r="BG812"/>
  <c r="BE812"/>
  <c r="T812"/>
  <c r="R812"/>
  <c r="P812"/>
  <c r="BI811"/>
  <c r="BH811"/>
  <c r="BG811"/>
  <c r="BE811"/>
  <c r="T811"/>
  <c r="R811"/>
  <c r="P811"/>
  <c r="BI810"/>
  <c r="BH810"/>
  <c r="BG810"/>
  <c r="BE810"/>
  <c r="T810"/>
  <c r="R810"/>
  <c r="P810"/>
  <c r="BI809"/>
  <c r="BH809"/>
  <c r="BG809"/>
  <c r="BE809"/>
  <c r="T809"/>
  <c r="R809"/>
  <c r="P809"/>
  <c r="BI808"/>
  <c r="BH808"/>
  <c r="BG808"/>
  <c r="BE808"/>
  <c r="T808"/>
  <c r="R808"/>
  <c r="P808"/>
  <c r="BI807"/>
  <c r="BH807"/>
  <c r="BG807"/>
  <c r="BE807"/>
  <c r="T807"/>
  <c r="R807"/>
  <c r="P807"/>
  <c r="BI806"/>
  <c r="BH806"/>
  <c r="BG806"/>
  <c r="BE806"/>
  <c r="T806"/>
  <c r="R806"/>
  <c r="P806"/>
  <c r="BI805"/>
  <c r="BH805"/>
  <c r="BG805"/>
  <c r="BE805"/>
  <c r="T805"/>
  <c r="R805"/>
  <c r="P805"/>
  <c r="BI804"/>
  <c r="BH804"/>
  <c r="BG804"/>
  <c r="BE804"/>
  <c r="T804"/>
  <c r="R804"/>
  <c r="P804"/>
  <c r="BI803"/>
  <c r="BH803"/>
  <c r="BG803"/>
  <c r="BE803"/>
  <c r="T803"/>
  <c r="R803"/>
  <c r="P803"/>
  <c r="BI802"/>
  <c r="BH802"/>
  <c r="BG802"/>
  <c r="BE802"/>
  <c r="T802"/>
  <c r="R802"/>
  <c r="P802"/>
  <c r="BI800"/>
  <c r="BH800"/>
  <c r="BG800"/>
  <c r="BE800"/>
  <c r="T800"/>
  <c r="R800"/>
  <c r="P800"/>
  <c r="BI799"/>
  <c r="BH799"/>
  <c r="BG799"/>
  <c r="BE799"/>
  <c r="T799"/>
  <c r="R799"/>
  <c r="P799"/>
  <c r="BI798"/>
  <c r="BH798"/>
  <c r="BG798"/>
  <c r="BE798"/>
  <c r="T798"/>
  <c r="R798"/>
  <c r="P798"/>
  <c r="BI797"/>
  <c r="BH797"/>
  <c r="BG797"/>
  <c r="BE797"/>
  <c r="T797"/>
  <c r="R797"/>
  <c r="P797"/>
  <c r="BI796"/>
  <c r="BH796"/>
  <c r="BG796"/>
  <c r="BE796"/>
  <c r="T796"/>
  <c r="R796"/>
  <c r="P796"/>
  <c r="BI795"/>
  <c r="BH795"/>
  <c r="BG795"/>
  <c r="BE795"/>
  <c r="T795"/>
  <c r="R795"/>
  <c r="P795"/>
  <c r="BI794"/>
  <c r="BH794"/>
  <c r="BG794"/>
  <c r="BE794"/>
  <c r="T794"/>
  <c r="R794"/>
  <c r="P794"/>
  <c r="BI791"/>
  <c r="BH791"/>
  <c r="BG791"/>
  <c r="BE791"/>
  <c r="T791"/>
  <c r="T790"/>
  <c r="R791"/>
  <c r="R790"/>
  <c r="P791"/>
  <c r="P790"/>
  <c r="BI789"/>
  <c r="BH789"/>
  <c r="BG789"/>
  <c r="BE789"/>
  <c r="T789"/>
  <c r="R789"/>
  <c r="P789"/>
  <c r="BI788"/>
  <c r="BH788"/>
  <c r="BG788"/>
  <c r="BE788"/>
  <c r="T788"/>
  <c r="R788"/>
  <c r="P788"/>
  <c r="BI787"/>
  <c r="BH787"/>
  <c r="BG787"/>
  <c r="BE787"/>
  <c r="T787"/>
  <c r="R787"/>
  <c r="P787"/>
  <c r="BI786"/>
  <c r="BH786"/>
  <c r="BG786"/>
  <c r="BE786"/>
  <c r="T786"/>
  <c r="R786"/>
  <c r="P786"/>
  <c r="BI785"/>
  <c r="BH785"/>
  <c r="BG785"/>
  <c r="BE785"/>
  <c r="T785"/>
  <c r="R785"/>
  <c r="P785"/>
  <c r="BI783"/>
  <c r="BH783"/>
  <c r="BG783"/>
  <c r="BE783"/>
  <c r="T783"/>
  <c r="R783"/>
  <c r="P783"/>
  <c r="BI782"/>
  <c r="BH782"/>
  <c r="BG782"/>
  <c r="BE782"/>
  <c r="T782"/>
  <c r="R782"/>
  <c r="P782"/>
  <c r="BI781"/>
  <c r="BH781"/>
  <c r="BG781"/>
  <c r="BE781"/>
  <c r="T781"/>
  <c r="R781"/>
  <c r="P781"/>
  <c r="BI780"/>
  <c r="BH780"/>
  <c r="BG780"/>
  <c r="BE780"/>
  <c r="T780"/>
  <c r="R780"/>
  <c r="P780"/>
  <c r="BI779"/>
  <c r="BH779"/>
  <c r="BG779"/>
  <c r="BE779"/>
  <c r="T779"/>
  <c r="R779"/>
  <c r="P779"/>
  <c r="BI778"/>
  <c r="BH778"/>
  <c r="BG778"/>
  <c r="BE778"/>
  <c r="T778"/>
  <c r="R778"/>
  <c r="P778"/>
  <c r="BI776"/>
  <c r="BH776"/>
  <c r="BG776"/>
  <c r="BE776"/>
  <c r="T776"/>
  <c r="R776"/>
  <c r="P776"/>
  <c r="BI775"/>
  <c r="BH775"/>
  <c r="BG775"/>
  <c r="BE775"/>
  <c r="T775"/>
  <c r="R775"/>
  <c r="P775"/>
  <c r="BI774"/>
  <c r="BH774"/>
  <c r="BG774"/>
  <c r="BE774"/>
  <c r="T774"/>
  <c r="R774"/>
  <c r="P774"/>
  <c r="BI773"/>
  <c r="BH773"/>
  <c r="BG773"/>
  <c r="BE773"/>
  <c r="T773"/>
  <c r="R773"/>
  <c r="P773"/>
  <c r="BI772"/>
  <c r="BH772"/>
  <c r="BG772"/>
  <c r="BE772"/>
  <c r="T772"/>
  <c r="R772"/>
  <c r="P772"/>
  <c r="BI771"/>
  <c r="BH771"/>
  <c r="BG771"/>
  <c r="BE771"/>
  <c r="T771"/>
  <c r="R771"/>
  <c r="P771"/>
  <c r="BI770"/>
  <c r="BH770"/>
  <c r="BG770"/>
  <c r="BE770"/>
  <c r="T770"/>
  <c r="R770"/>
  <c r="P770"/>
  <c r="BI768"/>
  <c r="BH768"/>
  <c r="BG768"/>
  <c r="BE768"/>
  <c r="T768"/>
  <c r="R768"/>
  <c r="P768"/>
  <c r="BI767"/>
  <c r="BH767"/>
  <c r="BG767"/>
  <c r="BE767"/>
  <c r="T767"/>
  <c r="R767"/>
  <c r="P767"/>
  <c r="BI766"/>
  <c r="BH766"/>
  <c r="BG766"/>
  <c r="BE766"/>
  <c r="T766"/>
  <c r="R766"/>
  <c r="P766"/>
  <c r="BI765"/>
  <c r="BH765"/>
  <c r="BG765"/>
  <c r="BE765"/>
  <c r="T765"/>
  <c r="R765"/>
  <c r="P765"/>
  <c r="BI764"/>
  <c r="BH764"/>
  <c r="BG764"/>
  <c r="BE764"/>
  <c r="T764"/>
  <c r="R764"/>
  <c r="P764"/>
  <c r="BI763"/>
  <c r="BH763"/>
  <c r="BG763"/>
  <c r="BE763"/>
  <c r="T763"/>
  <c r="R763"/>
  <c r="P763"/>
  <c r="BI762"/>
  <c r="BH762"/>
  <c r="BG762"/>
  <c r="BE762"/>
  <c r="T762"/>
  <c r="R762"/>
  <c r="P762"/>
  <c r="BI760"/>
  <c r="BH760"/>
  <c r="BG760"/>
  <c r="BE760"/>
  <c r="T760"/>
  <c r="R760"/>
  <c r="P760"/>
  <c r="BI759"/>
  <c r="BH759"/>
  <c r="BG759"/>
  <c r="BE759"/>
  <c r="T759"/>
  <c r="R759"/>
  <c r="P759"/>
  <c r="BI758"/>
  <c r="BH758"/>
  <c r="BG758"/>
  <c r="BE758"/>
  <c r="T758"/>
  <c r="R758"/>
  <c r="P758"/>
  <c r="BI757"/>
  <c r="BH757"/>
  <c r="BG757"/>
  <c r="BE757"/>
  <c r="T757"/>
  <c r="R757"/>
  <c r="P757"/>
  <c r="BI756"/>
  <c r="BH756"/>
  <c r="BG756"/>
  <c r="BE756"/>
  <c r="T756"/>
  <c r="R756"/>
  <c r="P756"/>
  <c r="BI753"/>
  <c r="BH753"/>
  <c r="BG753"/>
  <c r="BE753"/>
  <c r="T753"/>
  <c r="R753"/>
  <c r="P753"/>
  <c r="BI752"/>
  <c r="BH752"/>
  <c r="BG752"/>
  <c r="BE752"/>
  <c r="T752"/>
  <c r="R752"/>
  <c r="P752"/>
  <c r="BI751"/>
  <c r="BH751"/>
  <c r="BG751"/>
  <c r="BE751"/>
  <c r="T751"/>
  <c r="R751"/>
  <c r="P751"/>
  <c r="BI750"/>
  <c r="BH750"/>
  <c r="BG750"/>
  <c r="BE750"/>
  <c r="T750"/>
  <c r="R750"/>
  <c r="P750"/>
  <c r="BI749"/>
  <c r="BH749"/>
  <c r="BG749"/>
  <c r="BE749"/>
  <c r="T749"/>
  <c r="R749"/>
  <c r="P749"/>
  <c r="BI747"/>
  <c r="BH747"/>
  <c r="BG747"/>
  <c r="BE747"/>
  <c r="T747"/>
  <c r="R747"/>
  <c r="P747"/>
  <c r="BI746"/>
  <c r="BH746"/>
  <c r="BG746"/>
  <c r="BE746"/>
  <c r="T746"/>
  <c r="R746"/>
  <c r="P746"/>
  <c r="BI745"/>
  <c r="BH745"/>
  <c r="BG745"/>
  <c r="BE745"/>
  <c r="T745"/>
  <c r="R745"/>
  <c r="P745"/>
  <c r="BI744"/>
  <c r="BH744"/>
  <c r="BG744"/>
  <c r="BE744"/>
  <c r="T744"/>
  <c r="R744"/>
  <c r="P744"/>
  <c r="BI743"/>
  <c r="BH743"/>
  <c r="BG743"/>
  <c r="BE743"/>
  <c r="T743"/>
  <c r="R743"/>
  <c r="P743"/>
  <c r="BI741"/>
  <c r="BH741"/>
  <c r="BG741"/>
  <c r="BE741"/>
  <c r="T741"/>
  <c r="R741"/>
  <c r="P741"/>
  <c r="BI740"/>
  <c r="BH740"/>
  <c r="BG740"/>
  <c r="BE740"/>
  <c r="T740"/>
  <c r="R740"/>
  <c r="P740"/>
  <c r="BI739"/>
  <c r="BH739"/>
  <c r="BG739"/>
  <c r="BE739"/>
  <c r="T739"/>
  <c r="R739"/>
  <c r="P739"/>
  <c r="BI738"/>
  <c r="BH738"/>
  <c r="BG738"/>
  <c r="BE738"/>
  <c r="T738"/>
  <c r="R738"/>
  <c r="P738"/>
  <c r="BI737"/>
  <c r="BH737"/>
  <c r="BG737"/>
  <c r="BE737"/>
  <c r="T737"/>
  <c r="R737"/>
  <c r="P737"/>
  <c r="BI735"/>
  <c r="BH735"/>
  <c r="BG735"/>
  <c r="BE735"/>
  <c r="T735"/>
  <c r="R735"/>
  <c r="P735"/>
  <c r="BI734"/>
  <c r="BH734"/>
  <c r="BG734"/>
  <c r="BE734"/>
  <c r="T734"/>
  <c r="R734"/>
  <c r="P734"/>
  <c r="BI733"/>
  <c r="BH733"/>
  <c r="BG733"/>
  <c r="BE733"/>
  <c r="T733"/>
  <c r="R733"/>
  <c r="P733"/>
  <c r="BI732"/>
  <c r="BH732"/>
  <c r="BG732"/>
  <c r="BE732"/>
  <c r="T732"/>
  <c r="R732"/>
  <c r="P732"/>
  <c r="BI731"/>
  <c r="BH731"/>
  <c r="BG731"/>
  <c r="BE731"/>
  <c r="T731"/>
  <c r="R731"/>
  <c r="P731"/>
  <c r="BI730"/>
  <c r="BH730"/>
  <c r="BG730"/>
  <c r="BE730"/>
  <c r="T730"/>
  <c r="R730"/>
  <c r="P730"/>
  <c r="BI728"/>
  <c r="BH728"/>
  <c r="BG728"/>
  <c r="BE728"/>
  <c r="T728"/>
  <c r="R728"/>
  <c r="P728"/>
  <c r="BI727"/>
  <c r="BH727"/>
  <c r="BG727"/>
  <c r="BE727"/>
  <c r="T727"/>
  <c r="R727"/>
  <c r="P727"/>
  <c r="BI726"/>
  <c r="BH726"/>
  <c r="BG726"/>
  <c r="BE726"/>
  <c r="T726"/>
  <c r="R726"/>
  <c r="P726"/>
  <c r="BI725"/>
  <c r="BH725"/>
  <c r="BG725"/>
  <c r="BE725"/>
  <c r="T725"/>
  <c r="R725"/>
  <c r="P725"/>
  <c r="BI722"/>
  <c r="BH722"/>
  <c r="BG722"/>
  <c r="BE722"/>
  <c r="T722"/>
  <c r="T721"/>
  <c r="R722"/>
  <c r="R721"/>
  <c r="P722"/>
  <c r="P721"/>
  <c r="BI720"/>
  <c r="BH720"/>
  <c r="BG720"/>
  <c r="BE720"/>
  <c r="T720"/>
  <c r="R720"/>
  <c r="P720"/>
  <c r="BI719"/>
  <c r="BH719"/>
  <c r="BG719"/>
  <c r="BE719"/>
  <c r="T719"/>
  <c r="R719"/>
  <c r="P719"/>
  <c r="BI718"/>
  <c r="BH718"/>
  <c r="BG718"/>
  <c r="BE718"/>
  <c r="T718"/>
  <c r="R718"/>
  <c r="P718"/>
  <c r="BI717"/>
  <c r="BH717"/>
  <c r="BG717"/>
  <c r="BE717"/>
  <c r="T717"/>
  <c r="R717"/>
  <c r="P717"/>
  <c r="BI716"/>
  <c r="BH716"/>
  <c r="BG716"/>
  <c r="BE716"/>
  <c r="T716"/>
  <c r="R716"/>
  <c r="P716"/>
  <c r="BI714"/>
  <c r="BH714"/>
  <c r="BG714"/>
  <c r="BE714"/>
  <c r="T714"/>
  <c r="R714"/>
  <c r="P714"/>
  <c r="BI713"/>
  <c r="BH713"/>
  <c r="BG713"/>
  <c r="BE713"/>
  <c r="T713"/>
  <c r="R713"/>
  <c r="P713"/>
  <c r="BI712"/>
  <c r="BH712"/>
  <c r="BG712"/>
  <c r="BE712"/>
  <c r="T712"/>
  <c r="R712"/>
  <c r="P712"/>
  <c r="BI711"/>
  <c r="BH711"/>
  <c r="BG711"/>
  <c r="BE711"/>
  <c r="T711"/>
  <c r="R711"/>
  <c r="P711"/>
  <c r="BI710"/>
  <c r="BH710"/>
  <c r="BG710"/>
  <c r="BE710"/>
  <c r="T710"/>
  <c r="R710"/>
  <c r="P710"/>
  <c r="BI708"/>
  <c r="BH708"/>
  <c r="BG708"/>
  <c r="BE708"/>
  <c r="T708"/>
  <c r="R708"/>
  <c r="P708"/>
  <c r="BI707"/>
  <c r="BH707"/>
  <c r="BG707"/>
  <c r="BE707"/>
  <c r="T707"/>
  <c r="R707"/>
  <c r="P707"/>
  <c r="BI706"/>
  <c r="BH706"/>
  <c r="BG706"/>
  <c r="BE706"/>
  <c r="T706"/>
  <c r="R706"/>
  <c r="P706"/>
  <c r="BI705"/>
  <c r="BH705"/>
  <c r="BG705"/>
  <c r="BE705"/>
  <c r="T705"/>
  <c r="R705"/>
  <c r="P705"/>
  <c r="BI704"/>
  <c r="BH704"/>
  <c r="BG704"/>
  <c r="BE704"/>
  <c r="T704"/>
  <c r="R704"/>
  <c r="P704"/>
  <c r="BI702"/>
  <c r="BH702"/>
  <c r="BG702"/>
  <c r="BE702"/>
  <c r="T702"/>
  <c r="R702"/>
  <c r="P702"/>
  <c r="BI701"/>
  <c r="BH701"/>
  <c r="BG701"/>
  <c r="BE701"/>
  <c r="T701"/>
  <c r="R701"/>
  <c r="P701"/>
  <c r="BI700"/>
  <c r="BH700"/>
  <c r="BG700"/>
  <c r="BE700"/>
  <c r="T700"/>
  <c r="R700"/>
  <c r="P700"/>
  <c r="BI699"/>
  <c r="BH699"/>
  <c r="BG699"/>
  <c r="BE699"/>
  <c r="T699"/>
  <c r="R699"/>
  <c r="P699"/>
  <c r="BI698"/>
  <c r="BH698"/>
  <c r="BG698"/>
  <c r="BE698"/>
  <c r="T698"/>
  <c r="R698"/>
  <c r="P698"/>
  <c r="BI696"/>
  <c r="BH696"/>
  <c r="BG696"/>
  <c r="BE696"/>
  <c r="T696"/>
  <c r="R696"/>
  <c r="P696"/>
  <c r="BI695"/>
  <c r="BH695"/>
  <c r="BG695"/>
  <c r="BE695"/>
  <c r="T695"/>
  <c r="R695"/>
  <c r="P695"/>
  <c r="BI694"/>
  <c r="BH694"/>
  <c r="BG694"/>
  <c r="BE694"/>
  <c r="T694"/>
  <c r="R694"/>
  <c r="P694"/>
  <c r="BI693"/>
  <c r="BH693"/>
  <c r="BG693"/>
  <c r="BE693"/>
  <c r="T693"/>
  <c r="R693"/>
  <c r="P693"/>
  <c r="BI690"/>
  <c r="BH690"/>
  <c r="BG690"/>
  <c r="BE690"/>
  <c r="T690"/>
  <c r="T689"/>
  <c r="R690"/>
  <c r="R689"/>
  <c r="P690"/>
  <c r="P689"/>
  <c r="BI688"/>
  <c r="BH688"/>
  <c r="BG688"/>
  <c r="BE688"/>
  <c r="T688"/>
  <c r="R688"/>
  <c r="P688"/>
  <c r="BI687"/>
  <c r="BH687"/>
  <c r="BG687"/>
  <c r="BE687"/>
  <c r="T687"/>
  <c r="R687"/>
  <c r="P687"/>
  <c r="BI686"/>
  <c r="BH686"/>
  <c r="BG686"/>
  <c r="BE686"/>
  <c r="T686"/>
  <c r="R686"/>
  <c r="P686"/>
  <c r="BI685"/>
  <c r="BH685"/>
  <c r="BG685"/>
  <c r="BE685"/>
  <c r="T685"/>
  <c r="R685"/>
  <c r="P685"/>
  <c r="BI684"/>
  <c r="BH684"/>
  <c r="BG684"/>
  <c r="BE684"/>
  <c r="T684"/>
  <c r="R684"/>
  <c r="P684"/>
  <c r="BI682"/>
  <c r="BH682"/>
  <c r="BG682"/>
  <c r="BE682"/>
  <c r="T682"/>
  <c r="R682"/>
  <c r="P682"/>
  <c r="BI681"/>
  <c r="BH681"/>
  <c r="BG681"/>
  <c r="BE681"/>
  <c r="T681"/>
  <c r="R681"/>
  <c r="P681"/>
  <c r="BI680"/>
  <c r="BH680"/>
  <c r="BG680"/>
  <c r="BE680"/>
  <c r="T680"/>
  <c r="R680"/>
  <c r="P680"/>
  <c r="BI679"/>
  <c r="BH679"/>
  <c r="BG679"/>
  <c r="BE679"/>
  <c r="T679"/>
  <c r="R679"/>
  <c r="P679"/>
  <c r="BI678"/>
  <c r="BH678"/>
  <c r="BG678"/>
  <c r="BE678"/>
  <c r="T678"/>
  <c r="R678"/>
  <c r="P678"/>
  <c r="BI676"/>
  <c r="BH676"/>
  <c r="BG676"/>
  <c r="BE676"/>
  <c r="T676"/>
  <c r="R676"/>
  <c r="P676"/>
  <c r="BI675"/>
  <c r="BH675"/>
  <c r="BG675"/>
  <c r="BE675"/>
  <c r="T675"/>
  <c r="R675"/>
  <c r="P675"/>
  <c r="BI674"/>
  <c r="BH674"/>
  <c r="BG674"/>
  <c r="BE674"/>
  <c r="T674"/>
  <c r="R674"/>
  <c r="P674"/>
  <c r="BI673"/>
  <c r="BH673"/>
  <c r="BG673"/>
  <c r="BE673"/>
  <c r="T673"/>
  <c r="R673"/>
  <c r="P673"/>
  <c r="BI672"/>
  <c r="BH672"/>
  <c r="BG672"/>
  <c r="BE672"/>
  <c r="T672"/>
  <c r="R672"/>
  <c r="P672"/>
  <c r="BI671"/>
  <c r="BH671"/>
  <c r="BG671"/>
  <c r="BE671"/>
  <c r="T671"/>
  <c r="R671"/>
  <c r="P671"/>
  <c r="BI670"/>
  <c r="BH670"/>
  <c r="BG670"/>
  <c r="BE670"/>
  <c r="T670"/>
  <c r="R670"/>
  <c r="P670"/>
  <c r="BI668"/>
  <c r="BH668"/>
  <c r="BG668"/>
  <c r="BE668"/>
  <c r="T668"/>
  <c r="R668"/>
  <c r="P668"/>
  <c r="BI667"/>
  <c r="BH667"/>
  <c r="BG667"/>
  <c r="BE667"/>
  <c r="T667"/>
  <c r="R667"/>
  <c r="P667"/>
  <c r="BI666"/>
  <c r="BH666"/>
  <c r="BG666"/>
  <c r="BE666"/>
  <c r="T666"/>
  <c r="R666"/>
  <c r="P666"/>
  <c r="BI665"/>
  <c r="BH665"/>
  <c r="BG665"/>
  <c r="BE665"/>
  <c r="T665"/>
  <c r="R665"/>
  <c r="P665"/>
  <c r="BI664"/>
  <c r="BH664"/>
  <c r="BG664"/>
  <c r="BE664"/>
  <c r="T664"/>
  <c r="R664"/>
  <c r="P664"/>
  <c r="BI663"/>
  <c r="BH663"/>
  <c r="BG663"/>
  <c r="BE663"/>
  <c r="T663"/>
  <c r="R663"/>
  <c r="P663"/>
  <c r="BI662"/>
  <c r="BH662"/>
  <c r="BG662"/>
  <c r="BE662"/>
  <c r="T662"/>
  <c r="R662"/>
  <c r="P662"/>
  <c r="BI660"/>
  <c r="BH660"/>
  <c r="BG660"/>
  <c r="BE660"/>
  <c r="T660"/>
  <c r="R660"/>
  <c r="P660"/>
  <c r="BI659"/>
  <c r="BH659"/>
  <c r="BG659"/>
  <c r="BE659"/>
  <c r="T659"/>
  <c r="R659"/>
  <c r="P659"/>
  <c r="BI658"/>
  <c r="BH658"/>
  <c r="BG658"/>
  <c r="BE658"/>
  <c r="T658"/>
  <c r="R658"/>
  <c r="P658"/>
  <c r="BI657"/>
  <c r="BH657"/>
  <c r="BG657"/>
  <c r="BE657"/>
  <c r="T657"/>
  <c r="R657"/>
  <c r="P657"/>
  <c r="BI654"/>
  <c r="BH654"/>
  <c r="BG654"/>
  <c r="BE654"/>
  <c r="T654"/>
  <c r="T653"/>
  <c r="R654"/>
  <c r="R653"/>
  <c r="P654"/>
  <c r="P653"/>
  <c r="BI652"/>
  <c r="BH652"/>
  <c r="BG652"/>
  <c r="BE652"/>
  <c r="T652"/>
  <c r="R652"/>
  <c r="P652"/>
  <c r="BI651"/>
  <c r="BH651"/>
  <c r="BG651"/>
  <c r="BE651"/>
  <c r="T651"/>
  <c r="R651"/>
  <c r="P651"/>
  <c r="BI650"/>
  <c r="BH650"/>
  <c r="BG650"/>
  <c r="BE650"/>
  <c r="T650"/>
  <c r="R650"/>
  <c r="P650"/>
  <c r="BI649"/>
  <c r="BH649"/>
  <c r="BG649"/>
  <c r="BE649"/>
  <c r="T649"/>
  <c r="R649"/>
  <c r="P649"/>
  <c r="BI648"/>
  <c r="BH648"/>
  <c r="BG648"/>
  <c r="BE648"/>
  <c r="T648"/>
  <c r="R648"/>
  <c r="P648"/>
  <c r="BI646"/>
  <c r="BH646"/>
  <c r="BG646"/>
  <c r="BE646"/>
  <c r="T646"/>
  <c r="R646"/>
  <c r="P646"/>
  <c r="BI645"/>
  <c r="BH645"/>
  <c r="BG645"/>
  <c r="BE645"/>
  <c r="T645"/>
  <c r="R645"/>
  <c r="P645"/>
  <c r="BI644"/>
  <c r="BH644"/>
  <c r="BG644"/>
  <c r="BE644"/>
  <c r="T644"/>
  <c r="R644"/>
  <c r="P644"/>
  <c r="BI643"/>
  <c r="BH643"/>
  <c r="BG643"/>
  <c r="BE643"/>
  <c r="T643"/>
  <c r="R643"/>
  <c r="P643"/>
  <c r="BI642"/>
  <c r="BH642"/>
  <c r="BG642"/>
  <c r="BE642"/>
  <c r="T642"/>
  <c r="R642"/>
  <c r="P642"/>
  <c r="BI640"/>
  <c r="BH640"/>
  <c r="BG640"/>
  <c r="BE640"/>
  <c r="T640"/>
  <c r="R640"/>
  <c r="P640"/>
  <c r="BI639"/>
  <c r="BH639"/>
  <c r="BG639"/>
  <c r="BE639"/>
  <c r="T639"/>
  <c r="R639"/>
  <c r="P639"/>
  <c r="BI638"/>
  <c r="BH638"/>
  <c r="BG638"/>
  <c r="BE638"/>
  <c r="T638"/>
  <c r="R638"/>
  <c r="P638"/>
  <c r="BI637"/>
  <c r="BH637"/>
  <c r="BG637"/>
  <c r="BE637"/>
  <c r="T637"/>
  <c r="R637"/>
  <c r="P637"/>
  <c r="BI636"/>
  <c r="BH636"/>
  <c r="BG636"/>
  <c r="BE636"/>
  <c r="T636"/>
  <c r="R636"/>
  <c r="P636"/>
  <c r="BI635"/>
  <c r="BH635"/>
  <c r="BG635"/>
  <c r="BE635"/>
  <c r="T635"/>
  <c r="R635"/>
  <c r="P635"/>
  <c r="BI634"/>
  <c r="BH634"/>
  <c r="BG634"/>
  <c r="BE634"/>
  <c r="T634"/>
  <c r="R634"/>
  <c r="P634"/>
  <c r="BI632"/>
  <c r="BH632"/>
  <c r="BG632"/>
  <c r="BE632"/>
  <c r="T632"/>
  <c r="R632"/>
  <c r="P632"/>
  <c r="BI631"/>
  <c r="BH631"/>
  <c r="BG631"/>
  <c r="BE631"/>
  <c r="T631"/>
  <c r="R631"/>
  <c r="P631"/>
  <c r="BI630"/>
  <c r="BH630"/>
  <c r="BG630"/>
  <c r="BE630"/>
  <c r="T630"/>
  <c r="R630"/>
  <c r="P630"/>
  <c r="BI629"/>
  <c r="BH629"/>
  <c r="BG629"/>
  <c r="BE629"/>
  <c r="T629"/>
  <c r="R629"/>
  <c r="P629"/>
  <c r="BI628"/>
  <c r="BH628"/>
  <c r="BG628"/>
  <c r="BE628"/>
  <c r="T628"/>
  <c r="R628"/>
  <c r="P628"/>
  <c r="BI627"/>
  <c r="BH627"/>
  <c r="BG627"/>
  <c r="BE627"/>
  <c r="T627"/>
  <c r="R627"/>
  <c r="P627"/>
  <c r="BI626"/>
  <c r="BH626"/>
  <c r="BG626"/>
  <c r="BE626"/>
  <c r="T626"/>
  <c r="R626"/>
  <c r="P626"/>
  <c r="BI624"/>
  <c r="BH624"/>
  <c r="BG624"/>
  <c r="BE624"/>
  <c r="T624"/>
  <c r="R624"/>
  <c r="P624"/>
  <c r="BI623"/>
  <c r="BH623"/>
  <c r="BG623"/>
  <c r="BE623"/>
  <c r="T623"/>
  <c r="R623"/>
  <c r="P623"/>
  <c r="BI622"/>
  <c r="BH622"/>
  <c r="BG622"/>
  <c r="BE622"/>
  <c r="T622"/>
  <c r="R622"/>
  <c r="P622"/>
  <c r="BI621"/>
  <c r="BH621"/>
  <c r="BG621"/>
  <c r="BE621"/>
  <c r="T621"/>
  <c r="R621"/>
  <c r="P621"/>
  <c r="BI618"/>
  <c r="BH618"/>
  <c r="BG618"/>
  <c r="BE618"/>
  <c r="T618"/>
  <c r="T617"/>
  <c r="R618"/>
  <c r="R617"/>
  <c r="P618"/>
  <c r="P617"/>
  <c r="BI616"/>
  <c r="BH616"/>
  <c r="BG616"/>
  <c r="BE616"/>
  <c r="T616"/>
  <c r="R616"/>
  <c r="P616"/>
  <c r="BI615"/>
  <c r="BH615"/>
  <c r="BG615"/>
  <c r="BE615"/>
  <c r="T615"/>
  <c r="R615"/>
  <c r="P615"/>
  <c r="BI614"/>
  <c r="BH614"/>
  <c r="BG614"/>
  <c r="BE614"/>
  <c r="T614"/>
  <c r="R614"/>
  <c r="P614"/>
  <c r="BI613"/>
  <c r="BH613"/>
  <c r="BG613"/>
  <c r="BE613"/>
  <c r="T613"/>
  <c r="R613"/>
  <c r="P613"/>
  <c r="BI612"/>
  <c r="BH612"/>
  <c r="BG612"/>
  <c r="BE612"/>
  <c r="T612"/>
  <c r="R612"/>
  <c r="P612"/>
  <c r="BI610"/>
  <c r="BH610"/>
  <c r="BG610"/>
  <c r="BE610"/>
  <c r="T610"/>
  <c r="R610"/>
  <c r="P610"/>
  <c r="BI609"/>
  <c r="BH609"/>
  <c r="BG609"/>
  <c r="BE609"/>
  <c r="T609"/>
  <c r="R609"/>
  <c r="P609"/>
  <c r="BI608"/>
  <c r="BH608"/>
  <c r="BG608"/>
  <c r="BE608"/>
  <c r="T608"/>
  <c r="R608"/>
  <c r="P608"/>
  <c r="BI607"/>
  <c r="BH607"/>
  <c r="BG607"/>
  <c r="BE607"/>
  <c r="T607"/>
  <c r="R607"/>
  <c r="P607"/>
  <c r="BI606"/>
  <c r="BH606"/>
  <c r="BG606"/>
  <c r="BE606"/>
  <c r="T606"/>
  <c r="R606"/>
  <c r="P606"/>
  <c r="BI605"/>
  <c r="BH605"/>
  <c r="BG605"/>
  <c r="BE605"/>
  <c r="T605"/>
  <c r="R605"/>
  <c r="P605"/>
  <c r="BI603"/>
  <c r="BH603"/>
  <c r="BG603"/>
  <c r="BE603"/>
  <c r="T603"/>
  <c r="R603"/>
  <c r="P603"/>
  <c r="BI602"/>
  <c r="BH602"/>
  <c r="BG602"/>
  <c r="BE602"/>
  <c r="T602"/>
  <c r="R602"/>
  <c r="P602"/>
  <c r="BI601"/>
  <c r="BH601"/>
  <c r="BG601"/>
  <c r="BE601"/>
  <c r="T601"/>
  <c r="R601"/>
  <c r="P601"/>
  <c r="BI600"/>
  <c r="BH600"/>
  <c r="BG600"/>
  <c r="BE600"/>
  <c r="T600"/>
  <c r="R600"/>
  <c r="P600"/>
  <c r="BI599"/>
  <c r="BH599"/>
  <c r="BG599"/>
  <c r="BE599"/>
  <c r="T599"/>
  <c r="R599"/>
  <c r="P599"/>
  <c r="BI598"/>
  <c r="BH598"/>
  <c r="BG598"/>
  <c r="BE598"/>
  <c r="T598"/>
  <c r="R598"/>
  <c r="P598"/>
  <c r="BI597"/>
  <c r="BH597"/>
  <c r="BG597"/>
  <c r="BE597"/>
  <c r="T597"/>
  <c r="R597"/>
  <c r="P597"/>
  <c r="BI595"/>
  <c r="BH595"/>
  <c r="BG595"/>
  <c r="BE595"/>
  <c r="T595"/>
  <c r="R595"/>
  <c r="P595"/>
  <c r="BI594"/>
  <c r="BH594"/>
  <c r="BG594"/>
  <c r="BE594"/>
  <c r="T594"/>
  <c r="R594"/>
  <c r="P594"/>
  <c r="BI593"/>
  <c r="BH593"/>
  <c r="BG593"/>
  <c r="BE593"/>
  <c r="T593"/>
  <c r="R593"/>
  <c r="P593"/>
  <c r="BI592"/>
  <c r="BH592"/>
  <c r="BG592"/>
  <c r="BE592"/>
  <c r="T592"/>
  <c r="R592"/>
  <c r="P592"/>
  <c r="BI591"/>
  <c r="BH591"/>
  <c r="BG591"/>
  <c r="BE591"/>
  <c r="T591"/>
  <c r="R591"/>
  <c r="P591"/>
  <c r="BI590"/>
  <c r="BH590"/>
  <c r="BG590"/>
  <c r="BE590"/>
  <c r="T590"/>
  <c r="R590"/>
  <c r="P590"/>
  <c r="BI589"/>
  <c r="BH589"/>
  <c r="BG589"/>
  <c r="BE589"/>
  <c r="T589"/>
  <c r="R589"/>
  <c r="P589"/>
  <c r="BI587"/>
  <c r="BH587"/>
  <c r="BG587"/>
  <c r="BE587"/>
  <c r="T587"/>
  <c r="R587"/>
  <c r="P587"/>
  <c r="BI586"/>
  <c r="BH586"/>
  <c r="BG586"/>
  <c r="BE586"/>
  <c r="T586"/>
  <c r="R586"/>
  <c r="P586"/>
  <c r="BI585"/>
  <c r="BH585"/>
  <c r="BG585"/>
  <c r="BE585"/>
  <c r="T585"/>
  <c r="R585"/>
  <c r="P585"/>
  <c r="BI584"/>
  <c r="BH584"/>
  <c r="BG584"/>
  <c r="BE584"/>
  <c r="T584"/>
  <c r="R584"/>
  <c r="P584"/>
  <c r="BI583"/>
  <c r="BH583"/>
  <c r="BG583"/>
  <c r="BE583"/>
  <c r="T583"/>
  <c r="R583"/>
  <c r="P583"/>
  <c r="BI580"/>
  <c r="BH580"/>
  <c r="BG580"/>
  <c r="BE580"/>
  <c r="T580"/>
  <c r="T579"/>
  <c r="R580"/>
  <c r="R579"/>
  <c r="P580"/>
  <c r="P579"/>
  <c r="BI578"/>
  <c r="BH578"/>
  <c r="BG578"/>
  <c r="BE578"/>
  <c r="T578"/>
  <c r="R578"/>
  <c r="P578"/>
  <c r="BI577"/>
  <c r="BH577"/>
  <c r="BG577"/>
  <c r="BE577"/>
  <c r="T577"/>
  <c r="R577"/>
  <c r="P577"/>
  <c r="BI576"/>
  <c r="BH576"/>
  <c r="BG576"/>
  <c r="BE576"/>
  <c r="T576"/>
  <c r="R576"/>
  <c r="P576"/>
  <c r="BI575"/>
  <c r="BH575"/>
  <c r="BG575"/>
  <c r="BE575"/>
  <c r="T575"/>
  <c r="R575"/>
  <c r="P575"/>
  <c r="BI574"/>
  <c r="BH574"/>
  <c r="BG574"/>
  <c r="BE574"/>
  <c r="T574"/>
  <c r="R574"/>
  <c r="P574"/>
  <c r="BI572"/>
  <c r="BH572"/>
  <c r="BG572"/>
  <c r="BE572"/>
  <c r="T572"/>
  <c r="R572"/>
  <c r="P572"/>
  <c r="BI571"/>
  <c r="BH571"/>
  <c r="BG571"/>
  <c r="BE571"/>
  <c r="T571"/>
  <c r="R571"/>
  <c r="P571"/>
  <c r="BI570"/>
  <c r="BH570"/>
  <c r="BG570"/>
  <c r="BE570"/>
  <c r="T570"/>
  <c r="R570"/>
  <c r="P570"/>
  <c r="BI568"/>
  <c r="BH568"/>
  <c r="BG568"/>
  <c r="BE568"/>
  <c r="T568"/>
  <c r="R568"/>
  <c r="P568"/>
  <c r="BI567"/>
  <c r="BH567"/>
  <c r="BG567"/>
  <c r="BE567"/>
  <c r="T567"/>
  <c r="R567"/>
  <c r="P567"/>
  <c r="BI565"/>
  <c r="BH565"/>
  <c r="BG565"/>
  <c r="BE565"/>
  <c r="T565"/>
  <c r="R565"/>
  <c r="P565"/>
  <c r="BI564"/>
  <c r="BH564"/>
  <c r="BG564"/>
  <c r="BE564"/>
  <c r="T564"/>
  <c r="R564"/>
  <c r="P564"/>
  <c r="BI563"/>
  <c r="BH563"/>
  <c r="BG563"/>
  <c r="BE563"/>
  <c r="T563"/>
  <c r="R563"/>
  <c r="P563"/>
  <c r="BI562"/>
  <c r="BH562"/>
  <c r="BG562"/>
  <c r="BE562"/>
  <c r="T562"/>
  <c r="R562"/>
  <c r="P562"/>
  <c r="BI560"/>
  <c r="BH560"/>
  <c r="BG560"/>
  <c r="BE560"/>
  <c r="T560"/>
  <c r="R560"/>
  <c r="P560"/>
  <c r="BI559"/>
  <c r="BH559"/>
  <c r="BG559"/>
  <c r="BE559"/>
  <c r="T559"/>
  <c r="R559"/>
  <c r="P559"/>
  <c r="BI556"/>
  <c r="BH556"/>
  <c r="BG556"/>
  <c r="BE556"/>
  <c r="T556"/>
  <c r="T555"/>
  <c r="R556"/>
  <c r="R555"/>
  <c r="P556"/>
  <c r="P555"/>
  <c r="BI554"/>
  <c r="BH554"/>
  <c r="BG554"/>
  <c r="BE554"/>
  <c r="T554"/>
  <c r="R554"/>
  <c r="P554"/>
  <c r="BI553"/>
  <c r="BH553"/>
  <c r="BG553"/>
  <c r="BE553"/>
  <c r="T553"/>
  <c r="R553"/>
  <c r="P553"/>
  <c r="BI552"/>
  <c r="BH552"/>
  <c r="BG552"/>
  <c r="BE552"/>
  <c r="T552"/>
  <c r="R552"/>
  <c r="P552"/>
  <c r="BI551"/>
  <c r="BH551"/>
  <c r="BG551"/>
  <c r="BE551"/>
  <c r="T551"/>
  <c r="R551"/>
  <c r="P551"/>
  <c r="BI550"/>
  <c r="BH550"/>
  <c r="BG550"/>
  <c r="BE550"/>
  <c r="T550"/>
  <c r="R550"/>
  <c r="P550"/>
  <c r="BI548"/>
  <c r="BH548"/>
  <c r="BG548"/>
  <c r="BE548"/>
  <c r="T548"/>
  <c r="R548"/>
  <c r="P548"/>
  <c r="BI547"/>
  <c r="BH547"/>
  <c r="BG547"/>
  <c r="BE547"/>
  <c r="T547"/>
  <c r="R547"/>
  <c r="P547"/>
  <c r="BI546"/>
  <c r="BH546"/>
  <c r="BG546"/>
  <c r="BE546"/>
  <c r="T546"/>
  <c r="R546"/>
  <c r="P546"/>
  <c r="BI545"/>
  <c r="BH545"/>
  <c r="BG545"/>
  <c r="BE545"/>
  <c r="T545"/>
  <c r="R545"/>
  <c r="P545"/>
  <c r="BI544"/>
  <c r="BH544"/>
  <c r="BG544"/>
  <c r="BE544"/>
  <c r="T544"/>
  <c r="R544"/>
  <c r="P544"/>
  <c r="BI542"/>
  <c r="BH542"/>
  <c r="BG542"/>
  <c r="BE542"/>
  <c r="T542"/>
  <c r="R542"/>
  <c r="P542"/>
  <c r="BI541"/>
  <c r="BH541"/>
  <c r="BG541"/>
  <c r="BE541"/>
  <c r="T541"/>
  <c r="R541"/>
  <c r="P541"/>
  <c r="BI540"/>
  <c r="BH540"/>
  <c r="BG540"/>
  <c r="BE540"/>
  <c r="T540"/>
  <c r="R540"/>
  <c r="P540"/>
  <c r="BI539"/>
  <c r="BH539"/>
  <c r="BG539"/>
  <c r="BE539"/>
  <c r="T539"/>
  <c r="R539"/>
  <c r="P539"/>
  <c r="BI538"/>
  <c r="BH538"/>
  <c r="BG538"/>
  <c r="BE538"/>
  <c r="T538"/>
  <c r="R538"/>
  <c r="P538"/>
  <c r="BI537"/>
  <c r="BH537"/>
  <c r="BG537"/>
  <c r="BE537"/>
  <c r="T537"/>
  <c r="R537"/>
  <c r="P537"/>
  <c r="BI536"/>
  <c r="BH536"/>
  <c r="BG536"/>
  <c r="BE536"/>
  <c r="T536"/>
  <c r="R536"/>
  <c r="P536"/>
  <c r="BI535"/>
  <c r="BH535"/>
  <c r="BG535"/>
  <c r="BE535"/>
  <c r="T535"/>
  <c r="R535"/>
  <c r="P535"/>
  <c r="BI533"/>
  <c r="BH533"/>
  <c r="BG533"/>
  <c r="BE533"/>
  <c r="T533"/>
  <c r="R533"/>
  <c r="P533"/>
  <c r="BI532"/>
  <c r="BH532"/>
  <c r="BG532"/>
  <c r="BE532"/>
  <c r="T532"/>
  <c r="R532"/>
  <c r="P532"/>
  <c r="BI531"/>
  <c r="BH531"/>
  <c r="BG531"/>
  <c r="BE531"/>
  <c r="T531"/>
  <c r="R531"/>
  <c r="P531"/>
  <c r="BI529"/>
  <c r="BH529"/>
  <c r="BG529"/>
  <c r="BE529"/>
  <c r="T529"/>
  <c r="R529"/>
  <c r="P529"/>
  <c r="BI528"/>
  <c r="BH528"/>
  <c r="BG528"/>
  <c r="BE528"/>
  <c r="T528"/>
  <c r="R528"/>
  <c r="P528"/>
  <c r="BI527"/>
  <c r="BH527"/>
  <c r="BG527"/>
  <c r="BE527"/>
  <c r="T527"/>
  <c r="R527"/>
  <c r="P527"/>
  <c r="BI526"/>
  <c r="BH526"/>
  <c r="BG526"/>
  <c r="BE526"/>
  <c r="T526"/>
  <c r="R526"/>
  <c r="P526"/>
  <c r="BI525"/>
  <c r="BH525"/>
  <c r="BG525"/>
  <c r="BE525"/>
  <c r="T525"/>
  <c r="R525"/>
  <c r="P525"/>
  <c r="BI524"/>
  <c r="BH524"/>
  <c r="BG524"/>
  <c r="BE524"/>
  <c r="T524"/>
  <c r="R524"/>
  <c r="P524"/>
  <c r="BI523"/>
  <c r="BH523"/>
  <c r="BG523"/>
  <c r="BE523"/>
  <c r="T523"/>
  <c r="R523"/>
  <c r="P523"/>
  <c r="BI522"/>
  <c r="BH522"/>
  <c r="BG522"/>
  <c r="BE522"/>
  <c r="T522"/>
  <c r="R522"/>
  <c r="P522"/>
  <c r="BI521"/>
  <c r="BH521"/>
  <c r="BG521"/>
  <c r="BE521"/>
  <c r="T521"/>
  <c r="R521"/>
  <c r="P521"/>
  <c r="BI519"/>
  <c r="BH519"/>
  <c r="BG519"/>
  <c r="BE519"/>
  <c r="T519"/>
  <c r="R519"/>
  <c r="P519"/>
  <c r="BI518"/>
  <c r="BH518"/>
  <c r="BG518"/>
  <c r="BE518"/>
  <c r="T518"/>
  <c r="R518"/>
  <c r="P518"/>
  <c r="BI517"/>
  <c r="BH517"/>
  <c r="BG517"/>
  <c r="BE517"/>
  <c r="T517"/>
  <c r="R517"/>
  <c r="P517"/>
  <c r="BI516"/>
  <c r="BH516"/>
  <c r="BG516"/>
  <c r="BE516"/>
  <c r="T516"/>
  <c r="R516"/>
  <c r="P516"/>
  <c r="BI513"/>
  <c r="BH513"/>
  <c r="BG513"/>
  <c r="BE513"/>
  <c r="T513"/>
  <c r="T512"/>
  <c r="R513"/>
  <c r="R512"/>
  <c r="P513"/>
  <c r="P512"/>
  <c r="BI511"/>
  <c r="BH511"/>
  <c r="BG511"/>
  <c r="BE511"/>
  <c r="T511"/>
  <c r="R511"/>
  <c r="P511"/>
  <c r="BI510"/>
  <c r="BH510"/>
  <c r="BG510"/>
  <c r="BE510"/>
  <c r="T510"/>
  <c r="R510"/>
  <c r="P510"/>
  <c r="BI509"/>
  <c r="BH509"/>
  <c r="BG509"/>
  <c r="BE509"/>
  <c r="T509"/>
  <c r="R509"/>
  <c r="P509"/>
  <c r="BI508"/>
  <c r="BH508"/>
  <c r="BG508"/>
  <c r="BE508"/>
  <c r="T508"/>
  <c r="R508"/>
  <c r="P508"/>
  <c r="BI507"/>
  <c r="BH507"/>
  <c r="BG507"/>
  <c r="BE507"/>
  <c r="T507"/>
  <c r="R507"/>
  <c r="P507"/>
  <c r="BI505"/>
  <c r="BH505"/>
  <c r="BG505"/>
  <c r="BE505"/>
  <c r="T505"/>
  <c r="R505"/>
  <c r="P505"/>
  <c r="BI504"/>
  <c r="BH504"/>
  <c r="BG504"/>
  <c r="BE504"/>
  <c r="T504"/>
  <c r="R504"/>
  <c r="P504"/>
  <c r="BI503"/>
  <c r="BH503"/>
  <c r="BG503"/>
  <c r="BE503"/>
  <c r="T503"/>
  <c r="R503"/>
  <c r="P503"/>
  <c r="BI502"/>
  <c r="BH502"/>
  <c r="BG502"/>
  <c r="BE502"/>
  <c r="T502"/>
  <c r="R502"/>
  <c r="P502"/>
  <c r="BI501"/>
  <c r="BH501"/>
  <c r="BG501"/>
  <c r="BE501"/>
  <c r="T501"/>
  <c r="R501"/>
  <c r="P501"/>
  <c r="BI500"/>
  <c r="BH500"/>
  <c r="BG500"/>
  <c r="BE500"/>
  <c r="T500"/>
  <c r="R500"/>
  <c r="P500"/>
  <c r="BI499"/>
  <c r="BH499"/>
  <c r="BG499"/>
  <c r="BE499"/>
  <c r="T499"/>
  <c r="R499"/>
  <c r="P499"/>
  <c r="BI498"/>
  <c r="BH498"/>
  <c r="BG498"/>
  <c r="BE498"/>
  <c r="T498"/>
  <c r="R498"/>
  <c r="P498"/>
  <c r="BI497"/>
  <c r="BH497"/>
  <c r="BG497"/>
  <c r="BE497"/>
  <c r="T497"/>
  <c r="R497"/>
  <c r="P497"/>
  <c r="BI495"/>
  <c r="BH495"/>
  <c r="BG495"/>
  <c r="BE495"/>
  <c r="T495"/>
  <c r="R495"/>
  <c r="P495"/>
  <c r="BI494"/>
  <c r="BH494"/>
  <c r="BG494"/>
  <c r="BE494"/>
  <c r="T494"/>
  <c r="R494"/>
  <c r="P494"/>
  <c r="BI493"/>
  <c r="BH493"/>
  <c r="BG493"/>
  <c r="BE493"/>
  <c r="T493"/>
  <c r="R493"/>
  <c r="P493"/>
  <c r="BI492"/>
  <c r="BH492"/>
  <c r="BG492"/>
  <c r="BE492"/>
  <c r="T492"/>
  <c r="R492"/>
  <c r="P492"/>
  <c r="BI491"/>
  <c r="BH491"/>
  <c r="BG491"/>
  <c r="BE491"/>
  <c r="T491"/>
  <c r="R491"/>
  <c r="P491"/>
  <c r="BI490"/>
  <c r="BH490"/>
  <c r="BG490"/>
  <c r="BE490"/>
  <c r="T490"/>
  <c r="R490"/>
  <c r="P490"/>
  <c r="BI489"/>
  <c r="BH489"/>
  <c r="BG489"/>
  <c r="BE489"/>
  <c r="T489"/>
  <c r="R489"/>
  <c r="P489"/>
  <c r="BI488"/>
  <c r="BH488"/>
  <c r="BG488"/>
  <c r="BE488"/>
  <c r="T488"/>
  <c r="R488"/>
  <c r="P488"/>
  <c r="BI487"/>
  <c r="BH487"/>
  <c r="BG487"/>
  <c r="BE487"/>
  <c r="T487"/>
  <c r="R487"/>
  <c r="P487"/>
  <c r="BI486"/>
  <c r="BH486"/>
  <c r="BG486"/>
  <c r="BE486"/>
  <c r="T486"/>
  <c r="R486"/>
  <c r="P486"/>
  <c r="BI485"/>
  <c r="BH485"/>
  <c r="BG485"/>
  <c r="BE485"/>
  <c r="T485"/>
  <c r="R485"/>
  <c r="P485"/>
  <c r="BI484"/>
  <c r="BH484"/>
  <c r="BG484"/>
  <c r="BE484"/>
  <c r="T484"/>
  <c r="R484"/>
  <c r="P484"/>
  <c r="BI483"/>
  <c r="BH483"/>
  <c r="BG483"/>
  <c r="BE483"/>
  <c r="T483"/>
  <c r="R483"/>
  <c r="P483"/>
  <c r="BI482"/>
  <c r="BH482"/>
  <c r="BG482"/>
  <c r="BE482"/>
  <c r="T482"/>
  <c r="R482"/>
  <c r="P482"/>
  <c r="BI481"/>
  <c r="BH481"/>
  <c r="BG481"/>
  <c r="BE481"/>
  <c r="T481"/>
  <c r="R481"/>
  <c r="P481"/>
  <c r="BI480"/>
  <c r="BH480"/>
  <c r="BG480"/>
  <c r="BE480"/>
  <c r="T480"/>
  <c r="R480"/>
  <c r="P480"/>
  <c r="BI479"/>
  <c r="BH479"/>
  <c r="BG479"/>
  <c r="BE479"/>
  <c r="T479"/>
  <c r="R479"/>
  <c r="P479"/>
  <c r="BI477"/>
  <c r="BH477"/>
  <c r="BG477"/>
  <c r="BE477"/>
  <c r="T477"/>
  <c r="R477"/>
  <c r="P477"/>
  <c r="BI476"/>
  <c r="BH476"/>
  <c r="BG476"/>
  <c r="BE476"/>
  <c r="T476"/>
  <c r="R476"/>
  <c r="P476"/>
  <c r="BI475"/>
  <c r="BH475"/>
  <c r="BG475"/>
  <c r="BE475"/>
  <c r="T475"/>
  <c r="R475"/>
  <c r="P475"/>
  <c r="BI473"/>
  <c r="BH473"/>
  <c r="BG473"/>
  <c r="BE473"/>
  <c r="T473"/>
  <c r="R473"/>
  <c r="P473"/>
  <c r="BI472"/>
  <c r="BH472"/>
  <c r="BG472"/>
  <c r="BE472"/>
  <c r="T472"/>
  <c r="R472"/>
  <c r="P472"/>
  <c r="BI471"/>
  <c r="BH471"/>
  <c r="BG471"/>
  <c r="BE471"/>
  <c r="T471"/>
  <c r="R471"/>
  <c r="P471"/>
  <c r="BI470"/>
  <c r="BH470"/>
  <c r="BG470"/>
  <c r="BE470"/>
  <c r="T470"/>
  <c r="R470"/>
  <c r="P470"/>
  <c r="BI469"/>
  <c r="BH469"/>
  <c r="BG469"/>
  <c r="BE469"/>
  <c r="T469"/>
  <c r="R469"/>
  <c r="P469"/>
  <c r="BI468"/>
  <c r="BH468"/>
  <c r="BG468"/>
  <c r="BE468"/>
  <c r="T468"/>
  <c r="R468"/>
  <c r="P468"/>
  <c r="BI467"/>
  <c r="BH467"/>
  <c r="BG467"/>
  <c r="BE467"/>
  <c r="T467"/>
  <c r="R467"/>
  <c r="P467"/>
  <c r="BI466"/>
  <c r="BH466"/>
  <c r="BG466"/>
  <c r="BE466"/>
  <c r="T466"/>
  <c r="R466"/>
  <c r="P466"/>
  <c r="BI465"/>
  <c r="BH465"/>
  <c r="BG465"/>
  <c r="BE465"/>
  <c r="T465"/>
  <c r="R465"/>
  <c r="P465"/>
  <c r="BI464"/>
  <c r="BH464"/>
  <c r="BG464"/>
  <c r="BE464"/>
  <c r="T464"/>
  <c r="R464"/>
  <c r="P464"/>
  <c r="BI463"/>
  <c r="BH463"/>
  <c r="BG463"/>
  <c r="BE463"/>
  <c r="T463"/>
  <c r="R463"/>
  <c r="P463"/>
  <c r="BI462"/>
  <c r="BH462"/>
  <c r="BG462"/>
  <c r="BE462"/>
  <c r="T462"/>
  <c r="R462"/>
  <c r="P462"/>
  <c r="BI461"/>
  <c r="BH461"/>
  <c r="BG461"/>
  <c r="BE461"/>
  <c r="T461"/>
  <c r="R461"/>
  <c r="P461"/>
  <c r="BI460"/>
  <c r="BH460"/>
  <c r="BG460"/>
  <c r="BE460"/>
  <c r="T460"/>
  <c r="R460"/>
  <c r="P460"/>
  <c r="BI459"/>
  <c r="BH459"/>
  <c r="BG459"/>
  <c r="BE459"/>
  <c r="T459"/>
  <c r="R459"/>
  <c r="P459"/>
  <c r="BI458"/>
  <c r="BH458"/>
  <c r="BG458"/>
  <c r="BE458"/>
  <c r="T458"/>
  <c r="R458"/>
  <c r="P458"/>
  <c r="BI457"/>
  <c r="BH457"/>
  <c r="BG457"/>
  <c r="BE457"/>
  <c r="T457"/>
  <c r="R457"/>
  <c r="P457"/>
  <c r="BI455"/>
  <c r="BH455"/>
  <c r="BG455"/>
  <c r="BE455"/>
  <c r="T455"/>
  <c r="R455"/>
  <c r="P455"/>
  <c r="BI454"/>
  <c r="BH454"/>
  <c r="BG454"/>
  <c r="BE454"/>
  <c r="T454"/>
  <c r="R454"/>
  <c r="P454"/>
  <c r="BI453"/>
  <c r="BH453"/>
  <c r="BG453"/>
  <c r="BE453"/>
  <c r="T453"/>
  <c r="R453"/>
  <c r="P453"/>
  <c r="BI452"/>
  <c r="BH452"/>
  <c r="BG452"/>
  <c r="BE452"/>
  <c r="T452"/>
  <c r="R452"/>
  <c r="P452"/>
  <c r="BI451"/>
  <c r="BH451"/>
  <c r="BG451"/>
  <c r="BE451"/>
  <c r="T451"/>
  <c r="R451"/>
  <c r="P451"/>
  <c r="BI450"/>
  <c r="BH450"/>
  <c r="BG450"/>
  <c r="BE450"/>
  <c r="T450"/>
  <c r="R450"/>
  <c r="P450"/>
  <c r="BI449"/>
  <c r="BH449"/>
  <c r="BG449"/>
  <c r="BE449"/>
  <c r="T449"/>
  <c r="R449"/>
  <c r="P449"/>
  <c r="BI448"/>
  <c r="BH448"/>
  <c r="BG448"/>
  <c r="BE448"/>
  <c r="T448"/>
  <c r="R448"/>
  <c r="P448"/>
  <c r="BI445"/>
  <c r="BH445"/>
  <c r="BG445"/>
  <c r="BE445"/>
  <c r="T445"/>
  <c r="T444"/>
  <c r="R445"/>
  <c r="R444"/>
  <c r="P445"/>
  <c r="P444"/>
  <c r="BI443"/>
  <c r="BH443"/>
  <c r="BG443"/>
  <c r="BE443"/>
  <c r="T443"/>
  <c r="R443"/>
  <c r="P443"/>
  <c r="BI442"/>
  <c r="BH442"/>
  <c r="BG442"/>
  <c r="BE442"/>
  <c r="T442"/>
  <c r="R442"/>
  <c r="P442"/>
  <c r="BI441"/>
  <c r="BH441"/>
  <c r="BG441"/>
  <c r="BE441"/>
  <c r="T441"/>
  <c r="R441"/>
  <c r="P441"/>
  <c r="BI440"/>
  <c r="BH440"/>
  <c r="BG440"/>
  <c r="BE440"/>
  <c r="T440"/>
  <c r="R440"/>
  <c r="P440"/>
  <c r="BI439"/>
  <c r="BH439"/>
  <c r="BG439"/>
  <c r="BE439"/>
  <c r="T439"/>
  <c r="R439"/>
  <c r="P439"/>
  <c r="BI437"/>
  <c r="BH437"/>
  <c r="BG437"/>
  <c r="BE437"/>
  <c r="T437"/>
  <c r="R437"/>
  <c r="P437"/>
  <c r="BI436"/>
  <c r="BH436"/>
  <c r="BG436"/>
  <c r="BE436"/>
  <c r="T436"/>
  <c r="R436"/>
  <c r="P436"/>
  <c r="BI435"/>
  <c r="BH435"/>
  <c r="BG435"/>
  <c r="BE435"/>
  <c r="T435"/>
  <c r="R435"/>
  <c r="P435"/>
  <c r="BI434"/>
  <c r="BH434"/>
  <c r="BG434"/>
  <c r="BE434"/>
  <c r="T434"/>
  <c r="R434"/>
  <c r="P434"/>
  <c r="BI433"/>
  <c r="BH433"/>
  <c r="BG433"/>
  <c r="BE433"/>
  <c r="T433"/>
  <c r="R433"/>
  <c r="P433"/>
  <c r="BI432"/>
  <c r="BH432"/>
  <c r="BG432"/>
  <c r="BE432"/>
  <c r="T432"/>
  <c r="R432"/>
  <c r="P432"/>
  <c r="BI431"/>
  <c r="BH431"/>
  <c r="BG431"/>
  <c r="BE431"/>
  <c r="T431"/>
  <c r="R431"/>
  <c r="P431"/>
  <c r="BI430"/>
  <c r="BH430"/>
  <c r="BG430"/>
  <c r="BE430"/>
  <c r="T430"/>
  <c r="R430"/>
  <c r="P430"/>
  <c r="BI429"/>
  <c r="BH429"/>
  <c r="BG429"/>
  <c r="BE429"/>
  <c r="T429"/>
  <c r="R429"/>
  <c r="P429"/>
  <c r="BI427"/>
  <c r="BH427"/>
  <c r="BG427"/>
  <c r="BE427"/>
  <c r="T427"/>
  <c r="R427"/>
  <c r="P427"/>
  <c r="BI426"/>
  <c r="BH426"/>
  <c r="BG426"/>
  <c r="BE426"/>
  <c r="T426"/>
  <c r="R426"/>
  <c r="P426"/>
  <c r="BI425"/>
  <c r="BH425"/>
  <c r="BG425"/>
  <c r="BE425"/>
  <c r="T425"/>
  <c r="R425"/>
  <c r="P425"/>
  <c r="BI424"/>
  <c r="BH424"/>
  <c r="BG424"/>
  <c r="BE424"/>
  <c r="T424"/>
  <c r="R424"/>
  <c r="P424"/>
  <c r="BI423"/>
  <c r="BH423"/>
  <c r="BG423"/>
  <c r="BE423"/>
  <c r="T423"/>
  <c r="R423"/>
  <c r="P423"/>
  <c r="BI422"/>
  <c r="BH422"/>
  <c r="BG422"/>
  <c r="BE422"/>
  <c r="T422"/>
  <c r="R422"/>
  <c r="P422"/>
  <c r="BI420"/>
  <c r="BH420"/>
  <c r="BG420"/>
  <c r="BE420"/>
  <c r="T420"/>
  <c r="R420"/>
  <c r="P420"/>
  <c r="BI419"/>
  <c r="BH419"/>
  <c r="BG419"/>
  <c r="BE419"/>
  <c r="T419"/>
  <c r="R419"/>
  <c r="P419"/>
  <c r="BI418"/>
  <c r="BH418"/>
  <c r="BG418"/>
  <c r="BE418"/>
  <c r="T418"/>
  <c r="R418"/>
  <c r="P418"/>
  <c r="BI416"/>
  <c r="BH416"/>
  <c r="BG416"/>
  <c r="BE416"/>
  <c r="T416"/>
  <c r="R416"/>
  <c r="P416"/>
  <c r="BI415"/>
  <c r="BH415"/>
  <c r="BG415"/>
  <c r="BE415"/>
  <c r="T415"/>
  <c r="R415"/>
  <c r="P415"/>
  <c r="BI414"/>
  <c r="BH414"/>
  <c r="BG414"/>
  <c r="BE414"/>
  <c r="T414"/>
  <c r="R414"/>
  <c r="P414"/>
  <c r="BI413"/>
  <c r="BH413"/>
  <c r="BG413"/>
  <c r="BE413"/>
  <c r="T413"/>
  <c r="R413"/>
  <c r="P413"/>
  <c r="BI412"/>
  <c r="BH412"/>
  <c r="BG412"/>
  <c r="BE412"/>
  <c r="T412"/>
  <c r="R412"/>
  <c r="P412"/>
  <c r="BI411"/>
  <c r="BH411"/>
  <c r="BG411"/>
  <c r="BE411"/>
  <c r="T411"/>
  <c r="R411"/>
  <c r="P411"/>
  <c r="BI409"/>
  <c r="BH409"/>
  <c r="BG409"/>
  <c r="BE409"/>
  <c r="T409"/>
  <c r="R409"/>
  <c r="P409"/>
  <c r="BI408"/>
  <c r="BH408"/>
  <c r="BG408"/>
  <c r="BE408"/>
  <c r="T408"/>
  <c r="R408"/>
  <c r="P408"/>
  <c r="BI407"/>
  <c r="BH407"/>
  <c r="BG407"/>
  <c r="BE407"/>
  <c r="T407"/>
  <c r="R407"/>
  <c r="P407"/>
  <c r="BI406"/>
  <c r="BH406"/>
  <c r="BG406"/>
  <c r="BE406"/>
  <c r="T406"/>
  <c r="R406"/>
  <c r="P406"/>
  <c r="BI405"/>
  <c r="BH405"/>
  <c r="BG405"/>
  <c r="BE405"/>
  <c r="T405"/>
  <c r="R405"/>
  <c r="P405"/>
  <c r="BI404"/>
  <c r="BH404"/>
  <c r="BG404"/>
  <c r="BE404"/>
  <c r="T404"/>
  <c r="R404"/>
  <c r="P404"/>
  <c r="BI403"/>
  <c r="BH403"/>
  <c r="BG403"/>
  <c r="BE403"/>
  <c r="T403"/>
  <c r="R403"/>
  <c r="P403"/>
  <c r="BI402"/>
  <c r="BH402"/>
  <c r="BG402"/>
  <c r="BE402"/>
  <c r="T402"/>
  <c r="R402"/>
  <c r="P402"/>
  <c r="BI399"/>
  <c r="BH399"/>
  <c r="BG399"/>
  <c r="BE399"/>
  <c r="T399"/>
  <c r="T398"/>
  <c r="R399"/>
  <c r="R398"/>
  <c r="P399"/>
  <c r="P398"/>
  <c r="BI397"/>
  <c r="BH397"/>
  <c r="BG397"/>
  <c r="BE397"/>
  <c r="T397"/>
  <c r="R397"/>
  <c r="P397"/>
  <c r="BI396"/>
  <c r="BH396"/>
  <c r="BG396"/>
  <c r="BE396"/>
  <c r="T396"/>
  <c r="R396"/>
  <c r="P396"/>
  <c r="BI395"/>
  <c r="BH395"/>
  <c r="BG395"/>
  <c r="BE395"/>
  <c r="T395"/>
  <c r="R395"/>
  <c r="P395"/>
  <c r="BI394"/>
  <c r="BH394"/>
  <c r="BG394"/>
  <c r="BE394"/>
  <c r="T394"/>
  <c r="R394"/>
  <c r="P394"/>
  <c r="BI393"/>
  <c r="BH393"/>
  <c r="BG393"/>
  <c r="BE393"/>
  <c r="T393"/>
  <c r="R393"/>
  <c r="P393"/>
  <c r="BI391"/>
  <c r="BH391"/>
  <c r="BG391"/>
  <c r="BE391"/>
  <c r="T391"/>
  <c r="R391"/>
  <c r="P391"/>
  <c r="BI390"/>
  <c r="BH390"/>
  <c r="BG390"/>
  <c r="BE390"/>
  <c r="T390"/>
  <c r="R390"/>
  <c r="P390"/>
  <c r="BI389"/>
  <c r="BH389"/>
  <c r="BG389"/>
  <c r="BE389"/>
  <c r="T389"/>
  <c r="R389"/>
  <c r="P389"/>
  <c r="BI388"/>
  <c r="BH388"/>
  <c r="BG388"/>
  <c r="BE388"/>
  <c r="T388"/>
  <c r="R388"/>
  <c r="P388"/>
  <c r="BI387"/>
  <c r="BH387"/>
  <c r="BG387"/>
  <c r="BE387"/>
  <c r="T387"/>
  <c r="R387"/>
  <c r="P387"/>
  <c r="BI386"/>
  <c r="BH386"/>
  <c r="BG386"/>
  <c r="BE386"/>
  <c r="T386"/>
  <c r="R386"/>
  <c r="P386"/>
  <c r="BI385"/>
  <c r="BH385"/>
  <c r="BG385"/>
  <c r="BE385"/>
  <c r="T385"/>
  <c r="R385"/>
  <c r="P385"/>
  <c r="BI383"/>
  <c r="BH383"/>
  <c r="BG383"/>
  <c r="BE383"/>
  <c r="T383"/>
  <c r="R383"/>
  <c r="P383"/>
  <c r="BI382"/>
  <c r="BH382"/>
  <c r="BG382"/>
  <c r="BE382"/>
  <c r="T382"/>
  <c r="R382"/>
  <c r="P382"/>
  <c r="BI381"/>
  <c r="BH381"/>
  <c r="BG381"/>
  <c r="BE381"/>
  <c r="T381"/>
  <c r="R381"/>
  <c r="P381"/>
  <c r="BI380"/>
  <c r="BH380"/>
  <c r="BG380"/>
  <c r="BE380"/>
  <c r="T380"/>
  <c r="R380"/>
  <c r="P380"/>
  <c r="BI379"/>
  <c r="BH379"/>
  <c r="BG379"/>
  <c r="BE379"/>
  <c r="T379"/>
  <c r="R379"/>
  <c r="P379"/>
  <c r="BI378"/>
  <c r="BH378"/>
  <c r="BG378"/>
  <c r="BE378"/>
  <c r="T378"/>
  <c r="R378"/>
  <c r="P378"/>
  <c r="BI377"/>
  <c r="BH377"/>
  <c r="BG377"/>
  <c r="BE377"/>
  <c r="T377"/>
  <c r="R377"/>
  <c r="P377"/>
  <c r="BI376"/>
  <c r="BH376"/>
  <c r="BG376"/>
  <c r="BE376"/>
  <c r="T376"/>
  <c r="R376"/>
  <c r="P376"/>
  <c r="BI375"/>
  <c r="BH375"/>
  <c r="BG375"/>
  <c r="BE375"/>
  <c r="T375"/>
  <c r="R375"/>
  <c r="P375"/>
  <c r="BI374"/>
  <c r="BH374"/>
  <c r="BG374"/>
  <c r="BE374"/>
  <c r="T374"/>
  <c r="R374"/>
  <c r="P374"/>
  <c r="BI373"/>
  <c r="BH373"/>
  <c r="BG373"/>
  <c r="BE373"/>
  <c r="T373"/>
  <c r="R373"/>
  <c r="P373"/>
  <c r="BI372"/>
  <c r="BH372"/>
  <c r="BG372"/>
  <c r="BE372"/>
  <c r="T372"/>
  <c r="R372"/>
  <c r="P372"/>
  <c r="BI371"/>
  <c r="BH371"/>
  <c r="BG371"/>
  <c r="BE371"/>
  <c r="T371"/>
  <c r="R371"/>
  <c r="P371"/>
  <c r="BI369"/>
  <c r="BH369"/>
  <c r="BG369"/>
  <c r="BE369"/>
  <c r="T369"/>
  <c r="R369"/>
  <c r="P369"/>
  <c r="BI368"/>
  <c r="BH368"/>
  <c r="BG368"/>
  <c r="BE368"/>
  <c r="T368"/>
  <c r="R368"/>
  <c r="P368"/>
  <c r="BI367"/>
  <c r="BH367"/>
  <c r="BG367"/>
  <c r="BE367"/>
  <c r="T367"/>
  <c r="R367"/>
  <c r="P367"/>
  <c r="BI366"/>
  <c r="BH366"/>
  <c r="BG366"/>
  <c r="BE366"/>
  <c r="T366"/>
  <c r="R366"/>
  <c r="P366"/>
  <c r="BI365"/>
  <c r="BH365"/>
  <c r="BG365"/>
  <c r="BE365"/>
  <c r="T365"/>
  <c r="R365"/>
  <c r="P365"/>
  <c r="BI364"/>
  <c r="BH364"/>
  <c r="BG364"/>
  <c r="BE364"/>
  <c r="T364"/>
  <c r="R364"/>
  <c r="P364"/>
  <c r="BI363"/>
  <c r="BH363"/>
  <c r="BG363"/>
  <c r="BE363"/>
  <c r="T363"/>
  <c r="R363"/>
  <c r="P363"/>
  <c r="BI362"/>
  <c r="BH362"/>
  <c r="BG362"/>
  <c r="BE362"/>
  <c r="T362"/>
  <c r="R362"/>
  <c r="P362"/>
  <c r="BI361"/>
  <c r="BH361"/>
  <c r="BG361"/>
  <c r="BE361"/>
  <c r="T361"/>
  <c r="R361"/>
  <c r="P361"/>
  <c r="BI360"/>
  <c r="BH360"/>
  <c r="BG360"/>
  <c r="BE360"/>
  <c r="T360"/>
  <c r="R360"/>
  <c r="P360"/>
  <c r="BI359"/>
  <c r="BH359"/>
  <c r="BG359"/>
  <c r="BE359"/>
  <c r="T359"/>
  <c r="R359"/>
  <c r="P359"/>
  <c r="BI358"/>
  <c r="BH358"/>
  <c r="BG358"/>
  <c r="BE358"/>
  <c r="T358"/>
  <c r="R358"/>
  <c r="P358"/>
  <c r="BI357"/>
  <c r="BH357"/>
  <c r="BG357"/>
  <c r="BE357"/>
  <c r="T357"/>
  <c r="R357"/>
  <c r="P357"/>
  <c r="BI355"/>
  <c r="BH355"/>
  <c r="BG355"/>
  <c r="BE355"/>
  <c r="T355"/>
  <c r="R355"/>
  <c r="P355"/>
  <c r="BI354"/>
  <c r="BH354"/>
  <c r="BG354"/>
  <c r="BE354"/>
  <c r="T354"/>
  <c r="R354"/>
  <c r="P354"/>
  <c r="BI353"/>
  <c r="BH353"/>
  <c r="BG353"/>
  <c r="BE353"/>
  <c r="T353"/>
  <c r="R353"/>
  <c r="P353"/>
  <c r="BI352"/>
  <c r="BH352"/>
  <c r="BG352"/>
  <c r="BE352"/>
  <c r="T352"/>
  <c r="R352"/>
  <c r="P352"/>
  <c r="BI351"/>
  <c r="BH351"/>
  <c r="BG351"/>
  <c r="BE351"/>
  <c r="T351"/>
  <c r="R351"/>
  <c r="P351"/>
  <c r="BI350"/>
  <c r="BH350"/>
  <c r="BG350"/>
  <c r="BE350"/>
  <c r="T350"/>
  <c r="R350"/>
  <c r="P350"/>
  <c r="BI347"/>
  <c r="BH347"/>
  <c r="BG347"/>
  <c r="BE347"/>
  <c r="T347"/>
  <c r="T346"/>
  <c r="R347"/>
  <c r="R346"/>
  <c r="P347"/>
  <c r="P346"/>
  <c r="BI345"/>
  <c r="BH345"/>
  <c r="BG345"/>
  <c r="BE345"/>
  <c r="T345"/>
  <c r="R345"/>
  <c r="P345"/>
  <c r="BI344"/>
  <c r="BH344"/>
  <c r="BG344"/>
  <c r="BE344"/>
  <c r="T344"/>
  <c r="R344"/>
  <c r="P344"/>
  <c r="BI343"/>
  <c r="BH343"/>
  <c r="BG343"/>
  <c r="BE343"/>
  <c r="T343"/>
  <c r="R343"/>
  <c r="P343"/>
  <c r="BI342"/>
  <c r="BH342"/>
  <c r="BG342"/>
  <c r="BE342"/>
  <c r="T342"/>
  <c r="R342"/>
  <c r="P342"/>
  <c r="BI341"/>
  <c r="BH341"/>
  <c r="BG341"/>
  <c r="BE341"/>
  <c r="T341"/>
  <c r="R341"/>
  <c r="P341"/>
  <c r="BI339"/>
  <c r="BH339"/>
  <c r="BG339"/>
  <c r="BE339"/>
  <c r="T339"/>
  <c r="R339"/>
  <c r="P339"/>
  <c r="BI338"/>
  <c r="BH338"/>
  <c r="BG338"/>
  <c r="BE338"/>
  <c r="T338"/>
  <c r="R338"/>
  <c r="P338"/>
  <c r="BI337"/>
  <c r="BH337"/>
  <c r="BG337"/>
  <c r="BE337"/>
  <c r="T337"/>
  <c r="R337"/>
  <c r="P337"/>
  <c r="BI335"/>
  <c r="BH335"/>
  <c r="BG335"/>
  <c r="BE335"/>
  <c r="T335"/>
  <c r="R335"/>
  <c r="P335"/>
  <c r="BI334"/>
  <c r="BH334"/>
  <c r="BG334"/>
  <c r="BE334"/>
  <c r="T334"/>
  <c r="R334"/>
  <c r="P334"/>
  <c r="BI333"/>
  <c r="BH333"/>
  <c r="BG333"/>
  <c r="BE333"/>
  <c r="T333"/>
  <c r="R333"/>
  <c r="P333"/>
  <c r="BI332"/>
  <c r="BH332"/>
  <c r="BG332"/>
  <c r="BE332"/>
  <c r="T332"/>
  <c r="R332"/>
  <c r="P332"/>
  <c r="BI331"/>
  <c r="BH331"/>
  <c r="BG331"/>
  <c r="BE331"/>
  <c r="T331"/>
  <c r="R331"/>
  <c r="P331"/>
  <c r="BI329"/>
  <c r="BH329"/>
  <c r="BG329"/>
  <c r="BE329"/>
  <c r="T329"/>
  <c r="R329"/>
  <c r="P329"/>
  <c r="BI328"/>
  <c r="BH328"/>
  <c r="BG328"/>
  <c r="BE328"/>
  <c r="T328"/>
  <c r="R328"/>
  <c r="P328"/>
  <c r="BI327"/>
  <c r="BH327"/>
  <c r="BG327"/>
  <c r="BE327"/>
  <c r="T327"/>
  <c r="R327"/>
  <c r="P327"/>
  <c r="BI326"/>
  <c r="BH326"/>
  <c r="BG326"/>
  <c r="BE326"/>
  <c r="T326"/>
  <c r="R326"/>
  <c r="P326"/>
  <c r="BI325"/>
  <c r="BH325"/>
  <c r="BG325"/>
  <c r="BE325"/>
  <c r="T325"/>
  <c r="R325"/>
  <c r="P325"/>
  <c r="BI323"/>
  <c r="BH323"/>
  <c r="BG323"/>
  <c r="BE323"/>
  <c r="T323"/>
  <c r="R323"/>
  <c r="P323"/>
  <c r="BI322"/>
  <c r="BH322"/>
  <c r="BG322"/>
  <c r="BE322"/>
  <c r="T322"/>
  <c r="R322"/>
  <c r="P322"/>
  <c r="BI319"/>
  <c r="BH319"/>
  <c r="BG319"/>
  <c r="BE319"/>
  <c r="T319"/>
  <c r="T318"/>
  <c r="R319"/>
  <c r="R318"/>
  <c r="P319"/>
  <c r="P318"/>
  <c r="BI317"/>
  <c r="BH317"/>
  <c r="BG317"/>
  <c r="BE317"/>
  <c r="T317"/>
  <c r="R317"/>
  <c r="P317"/>
  <c r="BI316"/>
  <c r="BH316"/>
  <c r="BG316"/>
  <c r="BE316"/>
  <c r="T316"/>
  <c r="R316"/>
  <c r="P316"/>
  <c r="BI315"/>
  <c r="BH315"/>
  <c r="BG315"/>
  <c r="BE315"/>
  <c r="T315"/>
  <c r="R315"/>
  <c r="P315"/>
  <c r="BI314"/>
  <c r="BH314"/>
  <c r="BG314"/>
  <c r="BE314"/>
  <c r="T314"/>
  <c r="R314"/>
  <c r="P314"/>
  <c r="BI312"/>
  <c r="BH312"/>
  <c r="BG312"/>
  <c r="BE312"/>
  <c r="T312"/>
  <c r="T311"/>
  <c r="R312"/>
  <c r="R311"/>
  <c r="P312"/>
  <c r="P311"/>
  <c r="BI310"/>
  <c r="BH310"/>
  <c r="BG310"/>
  <c r="BE310"/>
  <c r="T310"/>
  <c r="T309"/>
  <c r="R310"/>
  <c r="R309"/>
  <c r="P310"/>
  <c r="P309"/>
  <c r="BI307"/>
  <c r="BH307"/>
  <c r="BG307"/>
  <c r="BE307"/>
  <c r="T307"/>
  <c r="T306"/>
  <c r="R307"/>
  <c r="R306"/>
  <c r="P307"/>
  <c r="P306"/>
  <c r="BI305"/>
  <c r="BH305"/>
  <c r="BG305"/>
  <c r="BE305"/>
  <c r="T305"/>
  <c r="R305"/>
  <c r="P305"/>
  <c r="BI304"/>
  <c r="BH304"/>
  <c r="BG304"/>
  <c r="BE304"/>
  <c r="T304"/>
  <c r="R304"/>
  <c r="P304"/>
  <c r="BI303"/>
  <c r="BH303"/>
  <c r="BG303"/>
  <c r="BE303"/>
  <c r="T303"/>
  <c r="R303"/>
  <c r="P303"/>
  <c r="BI302"/>
  <c r="BH302"/>
  <c r="BG302"/>
  <c r="BE302"/>
  <c r="T302"/>
  <c r="R302"/>
  <c r="P302"/>
  <c r="BI301"/>
  <c r="BH301"/>
  <c r="BG301"/>
  <c r="BE301"/>
  <c r="T301"/>
  <c r="R301"/>
  <c r="P301"/>
  <c r="BI299"/>
  <c r="BH299"/>
  <c r="BG299"/>
  <c r="BE299"/>
  <c r="T299"/>
  <c r="R299"/>
  <c r="P299"/>
  <c r="BI298"/>
  <c r="BH298"/>
  <c r="BG298"/>
  <c r="BE298"/>
  <c r="T298"/>
  <c r="R298"/>
  <c r="P298"/>
  <c r="BI297"/>
  <c r="BH297"/>
  <c r="BG297"/>
  <c r="BE297"/>
  <c r="T297"/>
  <c r="R297"/>
  <c r="P297"/>
  <c r="BI296"/>
  <c r="BH296"/>
  <c r="BG296"/>
  <c r="BE296"/>
  <c r="T296"/>
  <c r="R296"/>
  <c r="P296"/>
  <c r="BI294"/>
  <c r="BH294"/>
  <c r="BG294"/>
  <c r="BE294"/>
  <c r="T294"/>
  <c r="R294"/>
  <c r="P294"/>
  <c r="BI293"/>
  <c r="BH293"/>
  <c r="BG293"/>
  <c r="BE293"/>
  <c r="T293"/>
  <c r="R293"/>
  <c r="P293"/>
  <c r="BI292"/>
  <c r="BH292"/>
  <c r="BG292"/>
  <c r="BE292"/>
  <c r="T292"/>
  <c r="R292"/>
  <c r="P292"/>
  <c r="BI291"/>
  <c r="BH291"/>
  <c r="BG291"/>
  <c r="BE291"/>
  <c r="T291"/>
  <c r="R291"/>
  <c r="P291"/>
  <c r="BI290"/>
  <c r="BH290"/>
  <c r="BG290"/>
  <c r="BE290"/>
  <c r="T290"/>
  <c r="R290"/>
  <c r="P290"/>
  <c r="BI288"/>
  <c r="BH288"/>
  <c r="BG288"/>
  <c r="BE288"/>
  <c r="T288"/>
  <c r="R288"/>
  <c r="P288"/>
  <c r="BI287"/>
  <c r="BH287"/>
  <c r="BG287"/>
  <c r="BE287"/>
  <c r="T287"/>
  <c r="R287"/>
  <c r="P287"/>
  <c r="BI286"/>
  <c r="BH286"/>
  <c r="BG286"/>
  <c r="BE286"/>
  <c r="T286"/>
  <c r="R286"/>
  <c r="P286"/>
  <c r="BI285"/>
  <c r="BH285"/>
  <c r="BG285"/>
  <c r="BE285"/>
  <c r="T285"/>
  <c r="R285"/>
  <c r="P285"/>
  <c r="BI284"/>
  <c r="BH284"/>
  <c r="BG284"/>
  <c r="BE284"/>
  <c r="T284"/>
  <c r="R284"/>
  <c r="P284"/>
  <c r="BI282"/>
  <c r="BH282"/>
  <c r="BG282"/>
  <c r="BE282"/>
  <c r="T282"/>
  <c r="R282"/>
  <c r="P282"/>
  <c r="BI281"/>
  <c r="BH281"/>
  <c r="BG281"/>
  <c r="BE281"/>
  <c r="T281"/>
  <c r="R281"/>
  <c r="P281"/>
  <c r="BI280"/>
  <c r="BH280"/>
  <c r="BG280"/>
  <c r="BE280"/>
  <c r="T280"/>
  <c r="R280"/>
  <c r="P280"/>
  <c r="BI277"/>
  <c r="BH277"/>
  <c r="BG277"/>
  <c r="BE277"/>
  <c r="T277"/>
  <c r="T276"/>
  <c r="R277"/>
  <c r="R276"/>
  <c r="P277"/>
  <c r="P276"/>
  <c r="BI275"/>
  <c r="BH275"/>
  <c r="BG275"/>
  <c r="BE275"/>
  <c r="T275"/>
  <c r="R275"/>
  <c r="P275"/>
  <c r="BI274"/>
  <c r="BH274"/>
  <c r="BG274"/>
  <c r="BE274"/>
  <c r="T274"/>
  <c r="R274"/>
  <c r="P274"/>
  <c r="BI273"/>
  <c r="BH273"/>
  <c r="BG273"/>
  <c r="BE273"/>
  <c r="T273"/>
  <c r="R273"/>
  <c r="P273"/>
  <c r="BI272"/>
  <c r="BH272"/>
  <c r="BG272"/>
  <c r="BE272"/>
  <c r="T272"/>
  <c r="R272"/>
  <c r="P272"/>
  <c r="BI271"/>
  <c r="BH271"/>
  <c r="BG271"/>
  <c r="BE271"/>
  <c r="T271"/>
  <c r="R271"/>
  <c r="P271"/>
  <c r="BI269"/>
  <c r="BH269"/>
  <c r="BG269"/>
  <c r="BE269"/>
  <c r="T269"/>
  <c r="R269"/>
  <c r="P269"/>
  <c r="BI268"/>
  <c r="BH268"/>
  <c r="BG268"/>
  <c r="BE268"/>
  <c r="T268"/>
  <c r="R268"/>
  <c r="P268"/>
  <c r="BI266"/>
  <c r="BH266"/>
  <c r="BG266"/>
  <c r="BE266"/>
  <c r="T266"/>
  <c r="R266"/>
  <c r="P266"/>
  <c r="BI265"/>
  <c r="BH265"/>
  <c r="BG265"/>
  <c r="BE265"/>
  <c r="T265"/>
  <c r="R265"/>
  <c r="P265"/>
  <c r="BI264"/>
  <c r="BH264"/>
  <c r="BG264"/>
  <c r="BE264"/>
  <c r="T264"/>
  <c r="R264"/>
  <c r="P264"/>
  <c r="BI263"/>
  <c r="BH263"/>
  <c r="BG263"/>
  <c r="BE263"/>
  <c r="T263"/>
  <c r="R263"/>
  <c r="P263"/>
  <c r="BI262"/>
  <c r="BH262"/>
  <c r="BG262"/>
  <c r="BE262"/>
  <c r="T262"/>
  <c r="R262"/>
  <c r="P262"/>
  <c r="BI261"/>
  <c r="BH261"/>
  <c r="BG261"/>
  <c r="BE261"/>
  <c r="T261"/>
  <c r="R261"/>
  <c r="P261"/>
  <c r="BI259"/>
  <c r="BH259"/>
  <c r="BG259"/>
  <c r="BE259"/>
  <c r="T259"/>
  <c r="R259"/>
  <c r="P259"/>
  <c r="BI258"/>
  <c r="BH258"/>
  <c r="BG258"/>
  <c r="BE258"/>
  <c r="T258"/>
  <c r="R258"/>
  <c r="P258"/>
  <c r="BI257"/>
  <c r="BH257"/>
  <c r="BG257"/>
  <c r="BE257"/>
  <c r="T257"/>
  <c r="R257"/>
  <c r="P257"/>
  <c r="BI256"/>
  <c r="BH256"/>
  <c r="BG256"/>
  <c r="BE256"/>
  <c r="T256"/>
  <c r="R256"/>
  <c r="P256"/>
  <c r="BI255"/>
  <c r="BH255"/>
  <c r="BG255"/>
  <c r="BE255"/>
  <c r="T255"/>
  <c r="R255"/>
  <c r="P255"/>
  <c r="BI254"/>
  <c r="BH254"/>
  <c r="BG254"/>
  <c r="BE254"/>
  <c r="T254"/>
  <c r="R254"/>
  <c r="P254"/>
  <c r="BI252"/>
  <c r="BH252"/>
  <c r="BG252"/>
  <c r="BE252"/>
  <c r="T252"/>
  <c r="T251"/>
  <c r="R252"/>
  <c r="R251"/>
  <c r="P252"/>
  <c r="P251"/>
  <c r="J245"/>
  <c r="J244"/>
  <c r="F244"/>
  <c r="F242"/>
  <c r="E240"/>
  <c r="BI227"/>
  <c r="BH227"/>
  <c r="BG227"/>
  <c r="BE227"/>
  <c r="BI226"/>
  <c r="BH226"/>
  <c r="BG226"/>
  <c r="BF226"/>
  <c r="BE226"/>
  <c r="BI225"/>
  <c r="BH225"/>
  <c r="BG225"/>
  <c r="BF225"/>
  <c r="BE225"/>
  <c r="BI224"/>
  <c r="BH224"/>
  <c r="BG224"/>
  <c r="BF224"/>
  <c r="BE224"/>
  <c r="BI223"/>
  <c r="BH223"/>
  <c r="BG223"/>
  <c r="BF223"/>
  <c r="BE223"/>
  <c r="BI222"/>
  <c r="BH222"/>
  <c r="BG222"/>
  <c r="BF222"/>
  <c r="BE222"/>
  <c r="J92"/>
  <c r="J91"/>
  <c r="F91"/>
  <c r="F89"/>
  <c r="E87"/>
  <c r="J18"/>
  <c r="E18"/>
  <c r="F245"/>
  <c r="J17"/>
  <c r="J12"/>
  <c r="J242"/>
  <c r="E7"/>
  <c r="E85"/>
  <c i="10" r="J39"/>
  <c r="J38"/>
  <c i="1" r="AY105"/>
  <c i="10" r="J37"/>
  <c i="1" r="AX105"/>
  <c i="10" r="BI197"/>
  <c r="BH197"/>
  <c r="BG197"/>
  <c r="BE197"/>
  <c r="BK197"/>
  <c r="J197"/>
  <c r="BF197"/>
  <c r="BI196"/>
  <c r="BH196"/>
  <c r="BG196"/>
  <c r="BE196"/>
  <c r="BK196"/>
  <c r="J196"/>
  <c r="BF196"/>
  <c r="BI195"/>
  <c r="BH195"/>
  <c r="BG195"/>
  <c r="BE195"/>
  <c r="BK195"/>
  <c r="J195"/>
  <c r="BF195"/>
  <c r="BI194"/>
  <c r="BH194"/>
  <c r="BG194"/>
  <c r="BE194"/>
  <c r="BK194"/>
  <c r="J194"/>
  <c r="BF194"/>
  <c r="BI193"/>
  <c r="BH193"/>
  <c r="BG193"/>
  <c r="BE193"/>
  <c r="BK193"/>
  <c r="J193"/>
  <c r="BF193"/>
  <c r="BI191"/>
  <c r="BH191"/>
  <c r="BG191"/>
  <c r="BE191"/>
  <c r="T191"/>
  <c r="R191"/>
  <c r="P191"/>
  <c r="BI190"/>
  <c r="BH190"/>
  <c r="BG190"/>
  <c r="BE190"/>
  <c r="T190"/>
  <c r="R190"/>
  <c r="P190"/>
  <c r="BI189"/>
  <c r="BH189"/>
  <c r="BG189"/>
  <c r="BE189"/>
  <c r="T189"/>
  <c r="R189"/>
  <c r="P189"/>
  <c r="BI188"/>
  <c r="BH188"/>
  <c r="BG188"/>
  <c r="BE188"/>
  <c r="T188"/>
  <c r="R188"/>
  <c r="P188"/>
  <c r="BI187"/>
  <c r="BH187"/>
  <c r="BG187"/>
  <c r="BE187"/>
  <c r="T187"/>
  <c r="R187"/>
  <c r="P187"/>
  <c r="BI186"/>
  <c r="BH186"/>
  <c r="BG186"/>
  <c r="BE186"/>
  <c r="T186"/>
  <c r="R186"/>
  <c r="P186"/>
  <c r="BI185"/>
  <c r="BH185"/>
  <c r="BG185"/>
  <c r="BE185"/>
  <c r="T185"/>
  <c r="R185"/>
  <c r="P185"/>
  <c r="BI184"/>
  <c r="BH184"/>
  <c r="BG184"/>
  <c r="BE184"/>
  <c r="T184"/>
  <c r="R184"/>
  <c r="P184"/>
  <c r="BI182"/>
  <c r="BH182"/>
  <c r="BG182"/>
  <c r="BE182"/>
  <c r="T182"/>
  <c r="R182"/>
  <c r="P182"/>
  <c r="BI181"/>
  <c r="BH181"/>
  <c r="BG181"/>
  <c r="BE181"/>
  <c r="T181"/>
  <c r="R181"/>
  <c r="P181"/>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4"/>
  <c r="BH174"/>
  <c r="BG174"/>
  <c r="BE174"/>
  <c r="T174"/>
  <c r="R174"/>
  <c r="P174"/>
  <c r="BI173"/>
  <c r="BH173"/>
  <c r="BG173"/>
  <c r="BE173"/>
  <c r="T173"/>
  <c r="R173"/>
  <c r="P173"/>
  <c r="BI172"/>
  <c r="BH172"/>
  <c r="BG172"/>
  <c r="BE172"/>
  <c r="T172"/>
  <c r="R172"/>
  <c r="P172"/>
  <c r="BI171"/>
  <c r="BH171"/>
  <c r="BG171"/>
  <c r="BE171"/>
  <c r="T171"/>
  <c r="R171"/>
  <c r="P171"/>
  <c r="BI170"/>
  <c r="BH170"/>
  <c r="BG170"/>
  <c r="BE170"/>
  <c r="T170"/>
  <c r="R170"/>
  <c r="P170"/>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8"/>
  <c r="BH158"/>
  <c r="BG158"/>
  <c r="BE158"/>
  <c r="T158"/>
  <c r="R158"/>
  <c r="P158"/>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6"/>
  <c r="BH136"/>
  <c r="BG136"/>
  <c r="BE136"/>
  <c r="T136"/>
  <c r="T135"/>
  <c r="T134"/>
  <c r="R136"/>
  <c r="R135"/>
  <c r="R134"/>
  <c r="P136"/>
  <c r="P135"/>
  <c r="P134"/>
  <c r="F127"/>
  <c r="E125"/>
  <c r="BI112"/>
  <c r="BH112"/>
  <c r="BG112"/>
  <c r="BE112"/>
  <c r="BI111"/>
  <c r="BH111"/>
  <c r="BG111"/>
  <c r="BF111"/>
  <c r="BE111"/>
  <c r="BI110"/>
  <c r="BH110"/>
  <c r="BG110"/>
  <c r="BF110"/>
  <c r="BE110"/>
  <c r="BI109"/>
  <c r="BH109"/>
  <c r="BG109"/>
  <c r="BF109"/>
  <c r="BE109"/>
  <c r="BI108"/>
  <c r="BH108"/>
  <c r="BG108"/>
  <c r="BF108"/>
  <c r="BE108"/>
  <c r="BI107"/>
  <c r="BH107"/>
  <c r="BG107"/>
  <c r="BF107"/>
  <c r="BE107"/>
  <c r="F89"/>
  <c r="E87"/>
  <c r="J24"/>
  <c r="E24"/>
  <c r="J130"/>
  <c r="J23"/>
  <c r="J21"/>
  <c r="E21"/>
  <c r="J129"/>
  <c r="J20"/>
  <c r="J18"/>
  <c r="E18"/>
  <c r="F92"/>
  <c r="J17"/>
  <c r="J15"/>
  <c r="E15"/>
  <c r="F91"/>
  <c r="J14"/>
  <c r="J12"/>
  <c r="J127"/>
  <c r="E7"/>
  <c r="E123"/>
  <c i="9" r="J39"/>
  <c r="J38"/>
  <c i="1" r="AY104"/>
  <c i="9" r="J37"/>
  <c i="1" r="AX104"/>
  <c i="9" r="BI143"/>
  <c r="BH143"/>
  <c r="BG143"/>
  <c r="BE143"/>
  <c r="BK143"/>
  <c r="J143"/>
  <c r="BF143"/>
  <c r="BI142"/>
  <c r="BH142"/>
  <c r="BG142"/>
  <c r="BE142"/>
  <c r="BK142"/>
  <c r="J142"/>
  <c r="BF142"/>
  <c r="BI141"/>
  <c r="BH141"/>
  <c r="BG141"/>
  <c r="BE141"/>
  <c r="BK141"/>
  <c r="J141"/>
  <c r="BF141"/>
  <c r="BI140"/>
  <c r="BH140"/>
  <c r="BG140"/>
  <c r="BE140"/>
  <c r="BK140"/>
  <c r="J140"/>
  <c r="BF140"/>
  <c r="BI139"/>
  <c r="BH139"/>
  <c r="BG139"/>
  <c r="BE139"/>
  <c r="BK139"/>
  <c r="J139"/>
  <c r="BF139"/>
  <c r="BI137"/>
  <c r="BH137"/>
  <c r="BG137"/>
  <c r="BE137"/>
  <c r="T137"/>
  <c r="R137"/>
  <c r="P137"/>
  <c r="BI136"/>
  <c r="BH136"/>
  <c r="BG136"/>
  <c r="BE136"/>
  <c r="T136"/>
  <c r="R136"/>
  <c r="P136"/>
  <c r="BI133"/>
  <c r="BH133"/>
  <c r="BG133"/>
  <c r="BE133"/>
  <c r="T133"/>
  <c r="R133"/>
  <c r="P133"/>
  <c r="BI132"/>
  <c r="BH132"/>
  <c r="BG132"/>
  <c r="BE132"/>
  <c r="T132"/>
  <c r="R132"/>
  <c r="P132"/>
  <c r="J126"/>
  <c r="F123"/>
  <c r="E121"/>
  <c r="BI108"/>
  <c r="BH108"/>
  <c r="BG108"/>
  <c r="BE108"/>
  <c r="BI107"/>
  <c r="BH107"/>
  <c r="BG107"/>
  <c r="BF107"/>
  <c r="BE107"/>
  <c r="BI106"/>
  <c r="BH106"/>
  <c r="BG106"/>
  <c r="BF106"/>
  <c r="BE106"/>
  <c r="BI105"/>
  <c r="BH105"/>
  <c r="BG105"/>
  <c r="BF105"/>
  <c r="BE105"/>
  <c r="BI104"/>
  <c r="BH104"/>
  <c r="BG104"/>
  <c r="BF104"/>
  <c r="BE104"/>
  <c r="BI103"/>
  <c r="BH103"/>
  <c r="BG103"/>
  <c r="BF103"/>
  <c r="BE103"/>
  <c r="J92"/>
  <c r="F89"/>
  <c r="E87"/>
  <c r="J21"/>
  <c r="E21"/>
  <c r="J125"/>
  <c r="J20"/>
  <c r="J18"/>
  <c r="E18"/>
  <c r="F126"/>
  <c r="J17"/>
  <c r="J15"/>
  <c r="E15"/>
  <c r="F125"/>
  <c r="J14"/>
  <c r="J12"/>
  <c r="J89"/>
  <c r="E7"/>
  <c r="E85"/>
  <c i="8" r="J39"/>
  <c r="J38"/>
  <c i="1" r="AY103"/>
  <c i="8" r="J37"/>
  <c i="1" r="AX103"/>
  <c i="8" r="BI211"/>
  <c r="BH211"/>
  <c r="BG211"/>
  <c r="BE211"/>
  <c r="BK211"/>
  <c r="J211"/>
  <c r="BF211"/>
  <c r="BI210"/>
  <c r="BH210"/>
  <c r="BG210"/>
  <c r="BE210"/>
  <c r="BK210"/>
  <c r="J210"/>
  <c r="BF210"/>
  <c r="BI209"/>
  <c r="BH209"/>
  <c r="BG209"/>
  <c r="BE209"/>
  <c r="BK209"/>
  <c r="J209"/>
  <c r="BF209"/>
  <c r="BI208"/>
  <c r="BH208"/>
  <c r="BG208"/>
  <c r="BE208"/>
  <c r="BK208"/>
  <c r="J208"/>
  <c r="BF208"/>
  <c r="BI207"/>
  <c r="BH207"/>
  <c r="BG207"/>
  <c r="BE207"/>
  <c r="BK207"/>
  <c r="J207"/>
  <c r="BF207"/>
  <c r="BI202"/>
  <c r="BH202"/>
  <c r="BG202"/>
  <c r="BE202"/>
  <c r="T202"/>
  <c r="T201"/>
  <c r="T200"/>
  <c r="R202"/>
  <c r="R201"/>
  <c r="R200"/>
  <c r="P202"/>
  <c r="P201"/>
  <c r="P200"/>
  <c r="BI199"/>
  <c r="BH199"/>
  <c r="BG199"/>
  <c r="BE199"/>
  <c r="T199"/>
  <c r="T198"/>
  <c r="R199"/>
  <c r="R198"/>
  <c r="P199"/>
  <c r="P198"/>
  <c r="BI194"/>
  <c r="BH194"/>
  <c r="BG194"/>
  <c r="BE194"/>
  <c r="T194"/>
  <c r="R194"/>
  <c r="P194"/>
  <c r="BI191"/>
  <c r="BH191"/>
  <c r="BG191"/>
  <c r="BE191"/>
  <c r="T191"/>
  <c r="R191"/>
  <c r="P191"/>
  <c r="BI188"/>
  <c r="BH188"/>
  <c r="BG188"/>
  <c r="BE188"/>
  <c r="T188"/>
  <c r="R188"/>
  <c r="P188"/>
  <c r="BI185"/>
  <c r="BH185"/>
  <c r="BG185"/>
  <c r="BE185"/>
  <c r="T185"/>
  <c r="R185"/>
  <c r="P185"/>
  <c r="BI182"/>
  <c r="BH182"/>
  <c r="BG182"/>
  <c r="BE182"/>
  <c r="T182"/>
  <c r="R182"/>
  <c r="P182"/>
  <c r="BI177"/>
  <c r="BH177"/>
  <c r="BG177"/>
  <c r="BE177"/>
  <c r="T177"/>
  <c r="R177"/>
  <c r="P177"/>
  <c r="BI169"/>
  <c r="BH169"/>
  <c r="BG169"/>
  <c r="BE169"/>
  <c r="T169"/>
  <c r="R169"/>
  <c r="P169"/>
  <c r="BI164"/>
  <c r="BH164"/>
  <c r="BG164"/>
  <c r="BE164"/>
  <c r="T164"/>
  <c r="R164"/>
  <c r="P164"/>
  <c r="BI159"/>
  <c r="BH159"/>
  <c r="BG159"/>
  <c r="BE159"/>
  <c r="T159"/>
  <c r="R159"/>
  <c r="P159"/>
  <c r="BI155"/>
  <c r="BH155"/>
  <c r="BG155"/>
  <c r="BE155"/>
  <c r="T155"/>
  <c r="R155"/>
  <c r="P155"/>
  <c r="BI151"/>
  <c r="BH151"/>
  <c r="BG151"/>
  <c r="BE151"/>
  <c r="T151"/>
  <c r="R151"/>
  <c r="P151"/>
  <c r="BI146"/>
  <c r="BH146"/>
  <c r="BG146"/>
  <c r="BE146"/>
  <c r="T146"/>
  <c r="R146"/>
  <c r="P146"/>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5"/>
  <c r="BH135"/>
  <c r="BG135"/>
  <c r="BE135"/>
  <c r="T135"/>
  <c r="R135"/>
  <c r="P135"/>
  <c r="J129"/>
  <c r="J128"/>
  <c r="F126"/>
  <c r="E124"/>
  <c r="BI111"/>
  <c r="BH111"/>
  <c r="BG111"/>
  <c r="BE111"/>
  <c r="BI110"/>
  <c r="BH110"/>
  <c r="BG110"/>
  <c r="BF110"/>
  <c r="BE110"/>
  <c r="BI109"/>
  <c r="BH109"/>
  <c r="BG109"/>
  <c r="BF109"/>
  <c r="BE109"/>
  <c r="BI108"/>
  <c r="BH108"/>
  <c r="BG108"/>
  <c r="BF108"/>
  <c r="BE108"/>
  <c r="BI107"/>
  <c r="BH107"/>
  <c r="BG107"/>
  <c r="BF107"/>
  <c r="BE107"/>
  <c r="BI106"/>
  <c r="BH106"/>
  <c r="BG106"/>
  <c r="BF106"/>
  <c r="BE106"/>
  <c r="J92"/>
  <c r="J91"/>
  <c r="F89"/>
  <c r="E87"/>
  <c r="J18"/>
  <c r="E18"/>
  <c r="F129"/>
  <c r="J17"/>
  <c r="J15"/>
  <c r="E15"/>
  <c r="F91"/>
  <c r="J14"/>
  <c r="J12"/>
  <c r="J126"/>
  <c r="E7"/>
  <c r="E122"/>
  <c i="7" r="J39"/>
  <c r="J38"/>
  <c i="1" r="AY102"/>
  <c i="7" r="J37"/>
  <c i="1" r="AX102"/>
  <c i="7" r="BI266"/>
  <c r="BH266"/>
  <c r="BG266"/>
  <c r="BE266"/>
  <c r="BK266"/>
  <c r="J266"/>
  <c r="BF266"/>
  <c r="BI265"/>
  <c r="BH265"/>
  <c r="BG265"/>
  <c r="BE265"/>
  <c r="BK265"/>
  <c r="J265"/>
  <c r="BF265"/>
  <c r="BI264"/>
  <c r="BH264"/>
  <c r="BG264"/>
  <c r="BE264"/>
  <c r="BK264"/>
  <c r="J264"/>
  <c r="BF264"/>
  <c r="BI263"/>
  <c r="BH263"/>
  <c r="BG263"/>
  <c r="BE263"/>
  <c r="BK263"/>
  <c r="J263"/>
  <c r="BF263"/>
  <c r="BI262"/>
  <c r="BH262"/>
  <c r="BG262"/>
  <c r="BE262"/>
  <c r="BK262"/>
  <c r="J262"/>
  <c r="BF262"/>
  <c r="BI260"/>
  <c r="BH260"/>
  <c r="BG260"/>
  <c r="BE260"/>
  <c r="T260"/>
  <c r="T259"/>
  <c r="R260"/>
  <c r="R259"/>
  <c r="P260"/>
  <c r="P259"/>
  <c r="BI258"/>
  <c r="BH258"/>
  <c r="BG258"/>
  <c r="BE258"/>
  <c r="T258"/>
  <c r="R258"/>
  <c r="P258"/>
  <c r="BI257"/>
  <c r="BH257"/>
  <c r="BG257"/>
  <c r="BE257"/>
  <c r="T257"/>
  <c r="R257"/>
  <c r="P257"/>
  <c r="BI256"/>
  <c r="BH256"/>
  <c r="BG256"/>
  <c r="BE256"/>
  <c r="T256"/>
  <c r="R256"/>
  <c r="P256"/>
  <c r="BI255"/>
  <c r="BH255"/>
  <c r="BG255"/>
  <c r="BE255"/>
  <c r="T255"/>
  <c r="R255"/>
  <c r="P255"/>
  <c r="BI254"/>
  <c r="BH254"/>
  <c r="BG254"/>
  <c r="BE254"/>
  <c r="T254"/>
  <c r="R254"/>
  <c r="P254"/>
  <c r="BI230"/>
  <c r="BH230"/>
  <c r="BG230"/>
  <c r="BE230"/>
  <c r="T230"/>
  <c r="R230"/>
  <c r="P230"/>
  <c r="BI227"/>
  <c r="BH227"/>
  <c r="BG227"/>
  <c r="BE227"/>
  <c r="T227"/>
  <c r="R227"/>
  <c r="P227"/>
  <c r="BI226"/>
  <c r="BH226"/>
  <c r="BG226"/>
  <c r="BE226"/>
  <c r="T226"/>
  <c r="R226"/>
  <c r="P226"/>
  <c r="BI225"/>
  <c r="BH225"/>
  <c r="BG225"/>
  <c r="BE225"/>
  <c r="T225"/>
  <c r="R225"/>
  <c r="P225"/>
  <c r="BI224"/>
  <c r="BH224"/>
  <c r="BG224"/>
  <c r="BE224"/>
  <c r="T224"/>
  <c r="R224"/>
  <c r="P224"/>
  <c r="BI223"/>
  <c r="BH223"/>
  <c r="BG223"/>
  <c r="BE223"/>
  <c r="T223"/>
  <c r="R223"/>
  <c r="P223"/>
  <c r="BI222"/>
  <c r="BH222"/>
  <c r="BG222"/>
  <c r="BE222"/>
  <c r="T222"/>
  <c r="R222"/>
  <c r="P222"/>
  <c r="BI189"/>
  <c r="BH189"/>
  <c r="BG189"/>
  <c r="BE189"/>
  <c r="T189"/>
  <c r="R189"/>
  <c r="P189"/>
  <c r="BI188"/>
  <c r="BH188"/>
  <c r="BG188"/>
  <c r="BE188"/>
  <c r="T188"/>
  <c r="R188"/>
  <c r="P188"/>
  <c r="BI161"/>
  <c r="BH161"/>
  <c r="BG161"/>
  <c r="BE161"/>
  <c r="T161"/>
  <c r="R161"/>
  <c r="P161"/>
  <c r="BI160"/>
  <c r="BH160"/>
  <c r="BG160"/>
  <c r="BE160"/>
  <c r="T160"/>
  <c r="R160"/>
  <c r="P160"/>
  <c r="BI133"/>
  <c r="BH133"/>
  <c r="BG133"/>
  <c r="BE133"/>
  <c r="T133"/>
  <c r="R133"/>
  <c r="P133"/>
  <c r="J127"/>
  <c r="J126"/>
  <c r="F124"/>
  <c r="E122"/>
  <c r="BI109"/>
  <c r="BH109"/>
  <c r="BG109"/>
  <c r="BE109"/>
  <c r="BI108"/>
  <c r="BH108"/>
  <c r="BG108"/>
  <c r="BF108"/>
  <c r="BE108"/>
  <c r="BI107"/>
  <c r="BH107"/>
  <c r="BG107"/>
  <c r="BF107"/>
  <c r="BE107"/>
  <c r="BI106"/>
  <c r="BH106"/>
  <c r="BG106"/>
  <c r="BF106"/>
  <c r="BE106"/>
  <c r="BI105"/>
  <c r="BH105"/>
  <c r="BG105"/>
  <c r="BF105"/>
  <c r="BE105"/>
  <c r="BI104"/>
  <c r="BH104"/>
  <c r="BG104"/>
  <c r="BF104"/>
  <c r="BE104"/>
  <c r="J92"/>
  <c r="J91"/>
  <c r="F89"/>
  <c r="E87"/>
  <c r="J18"/>
  <c r="E18"/>
  <c r="F92"/>
  <c r="J17"/>
  <c r="J15"/>
  <c r="E15"/>
  <c r="F91"/>
  <c r="J14"/>
  <c r="J12"/>
  <c r="J89"/>
  <c r="E7"/>
  <c r="E120"/>
  <c i="6" r="J43"/>
  <c r="J42"/>
  <c i="1" r="AY101"/>
  <c i="6" r="J41"/>
  <c i="1" r="AX101"/>
  <c i="6" r="BI292"/>
  <c r="BH292"/>
  <c r="BG292"/>
  <c r="BE292"/>
  <c r="BK292"/>
  <c r="J292"/>
  <c r="BF292"/>
  <c r="BI291"/>
  <c r="BH291"/>
  <c r="BG291"/>
  <c r="BE291"/>
  <c r="BK291"/>
  <c r="J291"/>
  <c r="BF291"/>
  <c r="BI290"/>
  <c r="BH290"/>
  <c r="BG290"/>
  <c r="BE290"/>
  <c r="BK290"/>
  <c r="J290"/>
  <c r="BF290"/>
  <c r="BI289"/>
  <c r="BH289"/>
  <c r="BG289"/>
  <c r="BE289"/>
  <c r="BK289"/>
  <c r="J289"/>
  <c r="BF289"/>
  <c r="BI288"/>
  <c r="BH288"/>
  <c r="BG288"/>
  <c r="BE288"/>
  <c r="BK288"/>
  <c r="J288"/>
  <c r="BF288"/>
  <c r="BI286"/>
  <c r="BH286"/>
  <c r="BG286"/>
  <c r="BE286"/>
  <c r="T286"/>
  <c r="R286"/>
  <c r="P286"/>
  <c r="BI285"/>
  <c r="BH285"/>
  <c r="BG285"/>
  <c r="BE285"/>
  <c r="T285"/>
  <c r="R285"/>
  <c r="P285"/>
  <c r="BI284"/>
  <c r="BH284"/>
  <c r="BG284"/>
  <c r="BE284"/>
  <c r="T284"/>
  <c r="R284"/>
  <c r="P284"/>
  <c r="BI282"/>
  <c r="BH282"/>
  <c r="BG282"/>
  <c r="BE282"/>
  <c r="T282"/>
  <c r="R282"/>
  <c r="P282"/>
  <c r="BI281"/>
  <c r="BH281"/>
  <c r="BG281"/>
  <c r="BE281"/>
  <c r="T281"/>
  <c r="R281"/>
  <c r="P281"/>
  <c r="BI280"/>
  <c r="BH280"/>
  <c r="BG280"/>
  <c r="BE280"/>
  <c r="T280"/>
  <c r="R280"/>
  <c r="P280"/>
  <c r="BI279"/>
  <c r="BH279"/>
  <c r="BG279"/>
  <c r="BE279"/>
  <c r="T279"/>
  <c r="R279"/>
  <c r="P279"/>
  <c r="BI278"/>
  <c r="BH278"/>
  <c r="BG278"/>
  <c r="BE278"/>
  <c r="T278"/>
  <c r="R278"/>
  <c r="P278"/>
  <c r="BI277"/>
  <c r="BH277"/>
  <c r="BG277"/>
  <c r="BE277"/>
  <c r="T277"/>
  <c r="R277"/>
  <c r="P277"/>
  <c r="BI276"/>
  <c r="BH276"/>
  <c r="BG276"/>
  <c r="BE276"/>
  <c r="T276"/>
  <c r="R276"/>
  <c r="P276"/>
  <c r="BI275"/>
  <c r="BH275"/>
  <c r="BG275"/>
  <c r="BE275"/>
  <c r="T275"/>
  <c r="R275"/>
  <c r="P275"/>
  <c r="BI274"/>
  <c r="BH274"/>
  <c r="BG274"/>
  <c r="BE274"/>
  <c r="T274"/>
  <c r="R274"/>
  <c r="P274"/>
  <c r="BI273"/>
  <c r="BH273"/>
  <c r="BG273"/>
  <c r="BE273"/>
  <c r="T273"/>
  <c r="R273"/>
  <c r="P273"/>
  <c r="BI272"/>
  <c r="BH272"/>
  <c r="BG272"/>
  <c r="BE272"/>
  <c r="T272"/>
  <c r="R272"/>
  <c r="P272"/>
  <c r="BI271"/>
  <c r="BH271"/>
  <c r="BG271"/>
  <c r="BE271"/>
  <c r="T271"/>
  <c r="R271"/>
  <c r="P271"/>
  <c r="BI270"/>
  <c r="BH270"/>
  <c r="BG270"/>
  <c r="BE270"/>
  <c r="T270"/>
  <c r="R270"/>
  <c r="P270"/>
  <c r="BI269"/>
  <c r="BH269"/>
  <c r="BG269"/>
  <c r="BE269"/>
  <c r="T269"/>
  <c r="R269"/>
  <c r="P269"/>
  <c r="BI268"/>
  <c r="BH268"/>
  <c r="BG268"/>
  <c r="BE268"/>
  <c r="T268"/>
  <c r="R268"/>
  <c r="P268"/>
  <c r="BI267"/>
  <c r="BH267"/>
  <c r="BG267"/>
  <c r="BE267"/>
  <c r="T267"/>
  <c r="R267"/>
  <c r="P267"/>
  <c r="BI266"/>
  <c r="BH266"/>
  <c r="BG266"/>
  <c r="BE266"/>
  <c r="T266"/>
  <c r="R266"/>
  <c r="P266"/>
  <c r="BI265"/>
  <c r="BH265"/>
  <c r="BG265"/>
  <c r="BE265"/>
  <c r="T265"/>
  <c r="R265"/>
  <c r="P265"/>
  <c r="BI264"/>
  <c r="BH264"/>
  <c r="BG264"/>
  <c r="BE264"/>
  <c r="T264"/>
  <c r="R264"/>
  <c r="P264"/>
  <c r="BI263"/>
  <c r="BH263"/>
  <c r="BG263"/>
  <c r="BE263"/>
  <c r="T263"/>
  <c r="R263"/>
  <c r="P263"/>
  <c r="BI262"/>
  <c r="BH262"/>
  <c r="BG262"/>
  <c r="BE262"/>
  <c r="T262"/>
  <c r="R262"/>
  <c r="P262"/>
  <c r="BI261"/>
  <c r="BH261"/>
  <c r="BG261"/>
  <c r="BE261"/>
  <c r="T261"/>
  <c r="R261"/>
  <c r="P261"/>
  <c r="BI260"/>
  <c r="BH260"/>
  <c r="BG260"/>
  <c r="BE260"/>
  <c r="T260"/>
  <c r="R260"/>
  <c r="P260"/>
  <c r="BI259"/>
  <c r="BH259"/>
  <c r="BG259"/>
  <c r="BE259"/>
  <c r="T259"/>
  <c r="R259"/>
  <c r="P259"/>
  <c r="BI258"/>
  <c r="BH258"/>
  <c r="BG258"/>
  <c r="BE258"/>
  <c r="T258"/>
  <c r="R258"/>
  <c r="P258"/>
  <c r="BI257"/>
  <c r="BH257"/>
  <c r="BG257"/>
  <c r="BE257"/>
  <c r="T257"/>
  <c r="R257"/>
  <c r="P257"/>
  <c r="BI256"/>
  <c r="BH256"/>
  <c r="BG256"/>
  <c r="BE256"/>
  <c r="T256"/>
  <c r="R256"/>
  <c r="P256"/>
  <c r="BI255"/>
  <c r="BH255"/>
  <c r="BG255"/>
  <c r="BE255"/>
  <c r="T255"/>
  <c r="R255"/>
  <c r="P255"/>
  <c r="BI254"/>
  <c r="BH254"/>
  <c r="BG254"/>
  <c r="BE254"/>
  <c r="T254"/>
  <c r="R254"/>
  <c r="P254"/>
  <c r="BI253"/>
  <c r="BH253"/>
  <c r="BG253"/>
  <c r="BE253"/>
  <c r="T253"/>
  <c r="R253"/>
  <c r="P253"/>
  <c r="BI252"/>
  <c r="BH252"/>
  <c r="BG252"/>
  <c r="BE252"/>
  <c r="T252"/>
  <c r="R252"/>
  <c r="P252"/>
  <c r="BI251"/>
  <c r="BH251"/>
  <c r="BG251"/>
  <c r="BE251"/>
  <c r="T251"/>
  <c r="R251"/>
  <c r="P251"/>
  <c r="BI250"/>
  <c r="BH250"/>
  <c r="BG250"/>
  <c r="BE250"/>
  <c r="T250"/>
  <c r="R250"/>
  <c r="P250"/>
  <c r="BI249"/>
  <c r="BH249"/>
  <c r="BG249"/>
  <c r="BE249"/>
  <c r="T249"/>
  <c r="R249"/>
  <c r="P249"/>
  <c r="BI248"/>
  <c r="BH248"/>
  <c r="BG248"/>
  <c r="BE248"/>
  <c r="T248"/>
  <c r="R248"/>
  <c r="P248"/>
  <c r="BI247"/>
  <c r="BH247"/>
  <c r="BG247"/>
  <c r="BE247"/>
  <c r="T247"/>
  <c r="R247"/>
  <c r="P247"/>
  <c r="BI246"/>
  <c r="BH246"/>
  <c r="BG246"/>
  <c r="BE246"/>
  <c r="T246"/>
  <c r="R246"/>
  <c r="P246"/>
  <c r="BI245"/>
  <c r="BH245"/>
  <c r="BG245"/>
  <c r="BE245"/>
  <c r="T245"/>
  <c r="R245"/>
  <c r="P245"/>
  <c r="BI244"/>
  <c r="BH244"/>
  <c r="BG244"/>
  <c r="BE244"/>
  <c r="T244"/>
  <c r="R244"/>
  <c r="P244"/>
  <c r="BI242"/>
  <c r="BH242"/>
  <c r="BG242"/>
  <c r="BE242"/>
  <c r="T242"/>
  <c r="R242"/>
  <c r="P242"/>
  <c r="BI240"/>
  <c r="BH240"/>
  <c r="BG240"/>
  <c r="BE240"/>
  <c r="T240"/>
  <c r="R240"/>
  <c r="P240"/>
  <c r="BI238"/>
  <c r="BH238"/>
  <c r="BG238"/>
  <c r="BE238"/>
  <c r="T238"/>
  <c r="R238"/>
  <c r="P238"/>
  <c r="BI237"/>
  <c r="BH237"/>
  <c r="BG237"/>
  <c r="BE237"/>
  <c r="T237"/>
  <c r="R237"/>
  <c r="P237"/>
  <c r="BI236"/>
  <c r="BH236"/>
  <c r="BG236"/>
  <c r="BE236"/>
  <c r="T236"/>
  <c r="R236"/>
  <c r="P236"/>
  <c r="BI235"/>
  <c r="BH235"/>
  <c r="BG235"/>
  <c r="BE235"/>
  <c r="T235"/>
  <c r="R235"/>
  <c r="P235"/>
  <c r="BI234"/>
  <c r="BH234"/>
  <c r="BG234"/>
  <c r="BE234"/>
  <c r="T234"/>
  <c r="R234"/>
  <c r="P234"/>
  <c r="BI233"/>
  <c r="BH233"/>
  <c r="BG233"/>
  <c r="BE233"/>
  <c r="T233"/>
  <c r="R233"/>
  <c r="P233"/>
  <c r="BI232"/>
  <c r="BH232"/>
  <c r="BG232"/>
  <c r="BE232"/>
  <c r="T232"/>
  <c r="R232"/>
  <c r="P232"/>
  <c r="BI231"/>
  <c r="BH231"/>
  <c r="BG231"/>
  <c r="BE231"/>
  <c r="T231"/>
  <c r="R231"/>
  <c r="P231"/>
  <c r="BI230"/>
  <c r="BH230"/>
  <c r="BG230"/>
  <c r="BE230"/>
  <c r="T230"/>
  <c r="R230"/>
  <c r="P230"/>
  <c r="BI229"/>
  <c r="BH229"/>
  <c r="BG229"/>
  <c r="BE229"/>
  <c r="T229"/>
  <c r="R229"/>
  <c r="P229"/>
  <c r="BI228"/>
  <c r="BH228"/>
  <c r="BG228"/>
  <c r="BE228"/>
  <c r="T228"/>
  <c r="R228"/>
  <c r="P228"/>
  <c r="BI227"/>
  <c r="BH227"/>
  <c r="BG227"/>
  <c r="BE227"/>
  <c r="T227"/>
  <c r="R227"/>
  <c r="P227"/>
  <c r="BI226"/>
  <c r="BH226"/>
  <c r="BG226"/>
  <c r="BE226"/>
  <c r="T226"/>
  <c r="R226"/>
  <c r="P226"/>
  <c r="BI225"/>
  <c r="BH225"/>
  <c r="BG225"/>
  <c r="BE225"/>
  <c r="T225"/>
  <c r="R225"/>
  <c r="P225"/>
  <c r="BI224"/>
  <c r="BH224"/>
  <c r="BG224"/>
  <c r="BE224"/>
  <c r="T224"/>
  <c r="R224"/>
  <c r="P224"/>
  <c r="BI223"/>
  <c r="BH223"/>
  <c r="BG223"/>
  <c r="BE223"/>
  <c r="T223"/>
  <c r="R223"/>
  <c r="P223"/>
  <c r="BI222"/>
  <c r="BH222"/>
  <c r="BG222"/>
  <c r="BE222"/>
  <c r="T222"/>
  <c r="R222"/>
  <c r="P222"/>
  <c r="BI221"/>
  <c r="BH221"/>
  <c r="BG221"/>
  <c r="BE221"/>
  <c r="T221"/>
  <c r="R221"/>
  <c r="P221"/>
  <c r="BI220"/>
  <c r="BH220"/>
  <c r="BG220"/>
  <c r="BE220"/>
  <c r="T220"/>
  <c r="R220"/>
  <c r="P220"/>
  <c r="BI219"/>
  <c r="BH219"/>
  <c r="BG219"/>
  <c r="BE219"/>
  <c r="T219"/>
  <c r="R219"/>
  <c r="P219"/>
  <c r="BI218"/>
  <c r="BH218"/>
  <c r="BG218"/>
  <c r="BE218"/>
  <c r="T218"/>
  <c r="R218"/>
  <c r="P218"/>
  <c r="BI217"/>
  <c r="BH217"/>
  <c r="BG217"/>
  <c r="BE217"/>
  <c r="T217"/>
  <c r="R217"/>
  <c r="P217"/>
  <c r="BI216"/>
  <c r="BH216"/>
  <c r="BG216"/>
  <c r="BE216"/>
  <c r="T216"/>
  <c r="R216"/>
  <c r="P216"/>
  <c r="BI215"/>
  <c r="BH215"/>
  <c r="BG215"/>
  <c r="BE215"/>
  <c r="T215"/>
  <c r="R215"/>
  <c r="P215"/>
  <c r="BI214"/>
  <c r="BH214"/>
  <c r="BG214"/>
  <c r="BE214"/>
  <c r="T214"/>
  <c r="R214"/>
  <c r="P214"/>
  <c r="BI213"/>
  <c r="BH213"/>
  <c r="BG213"/>
  <c r="BE213"/>
  <c r="T213"/>
  <c r="R213"/>
  <c r="P213"/>
  <c r="BI212"/>
  <c r="BH212"/>
  <c r="BG212"/>
  <c r="BE212"/>
  <c r="T212"/>
  <c r="R212"/>
  <c r="P212"/>
  <c r="BI211"/>
  <c r="BH211"/>
  <c r="BG211"/>
  <c r="BE211"/>
  <c r="T211"/>
  <c r="R211"/>
  <c r="P211"/>
  <c r="BI210"/>
  <c r="BH210"/>
  <c r="BG210"/>
  <c r="BE210"/>
  <c r="T210"/>
  <c r="R210"/>
  <c r="P210"/>
  <c r="BI209"/>
  <c r="BH209"/>
  <c r="BG209"/>
  <c r="BE209"/>
  <c r="T209"/>
  <c r="R209"/>
  <c r="P209"/>
  <c r="BI207"/>
  <c r="BH207"/>
  <c r="BG207"/>
  <c r="BE207"/>
  <c r="T207"/>
  <c r="R207"/>
  <c r="P207"/>
  <c r="BI206"/>
  <c r="BH206"/>
  <c r="BG206"/>
  <c r="BE206"/>
  <c r="T206"/>
  <c r="R206"/>
  <c r="P206"/>
  <c r="BI205"/>
  <c r="BH205"/>
  <c r="BG205"/>
  <c r="BE205"/>
  <c r="T205"/>
  <c r="R205"/>
  <c r="P205"/>
  <c r="BI204"/>
  <c r="BH204"/>
  <c r="BG204"/>
  <c r="BE204"/>
  <c r="T204"/>
  <c r="R204"/>
  <c r="P204"/>
  <c r="BI203"/>
  <c r="BH203"/>
  <c r="BG203"/>
  <c r="BE203"/>
  <c r="T203"/>
  <c r="R203"/>
  <c r="P203"/>
  <c r="BI202"/>
  <c r="BH202"/>
  <c r="BG202"/>
  <c r="BE202"/>
  <c r="T202"/>
  <c r="R202"/>
  <c r="P202"/>
  <c r="BI201"/>
  <c r="BH201"/>
  <c r="BG201"/>
  <c r="BE201"/>
  <c r="T201"/>
  <c r="R201"/>
  <c r="P201"/>
  <c r="BI200"/>
  <c r="BH200"/>
  <c r="BG200"/>
  <c r="BE200"/>
  <c r="T200"/>
  <c r="R200"/>
  <c r="P200"/>
  <c r="BI199"/>
  <c r="BH199"/>
  <c r="BG199"/>
  <c r="BE199"/>
  <c r="T199"/>
  <c r="R199"/>
  <c r="P199"/>
  <c r="BI198"/>
  <c r="BH198"/>
  <c r="BG198"/>
  <c r="BE198"/>
  <c r="T198"/>
  <c r="R198"/>
  <c r="P198"/>
  <c r="BI197"/>
  <c r="BH197"/>
  <c r="BG197"/>
  <c r="BE197"/>
  <c r="T197"/>
  <c r="R197"/>
  <c r="P197"/>
  <c r="BI196"/>
  <c r="BH196"/>
  <c r="BG196"/>
  <c r="BE196"/>
  <c r="T196"/>
  <c r="R196"/>
  <c r="P196"/>
  <c r="BI195"/>
  <c r="BH195"/>
  <c r="BG195"/>
  <c r="BE195"/>
  <c r="T195"/>
  <c r="R195"/>
  <c r="P195"/>
  <c r="BI194"/>
  <c r="BH194"/>
  <c r="BG194"/>
  <c r="BE194"/>
  <c r="T194"/>
  <c r="R194"/>
  <c r="P194"/>
  <c r="BI193"/>
  <c r="BH193"/>
  <c r="BG193"/>
  <c r="BE193"/>
  <c r="T193"/>
  <c r="R193"/>
  <c r="P193"/>
  <c r="BI192"/>
  <c r="BH192"/>
  <c r="BG192"/>
  <c r="BE192"/>
  <c r="T192"/>
  <c r="R192"/>
  <c r="P192"/>
  <c r="BI191"/>
  <c r="BH191"/>
  <c r="BG191"/>
  <c r="BE191"/>
  <c r="T191"/>
  <c r="R191"/>
  <c r="P191"/>
  <c r="BI190"/>
  <c r="BH190"/>
  <c r="BG190"/>
  <c r="BE190"/>
  <c r="T190"/>
  <c r="R190"/>
  <c r="P190"/>
  <c r="BI189"/>
  <c r="BH189"/>
  <c r="BG189"/>
  <c r="BE189"/>
  <c r="T189"/>
  <c r="R189"/>
  <c r="P189"/>
  <c r="BI188"/>
  <c r="BH188"/>
  <c r="BG188"/>
  <c r="BE188"/>
  <c r="T188"/>
  <c r="R188"/>
  <c r="P188"/>
  <c r="BI187"/>
  <c r="BH187"/>
  <c r="BG187"/>
  <c r="BE187"/>
  <c r="T187"/>
  <c r="R187"/>
  <c r="P187"/>
  <c r="BI186"/>
  <c r="BH186"/>
  <c r="BG186"/>
  <c r="BE186"/>
  <c r="T186"/>
  <c r="R186"/>
  <c r="P186"/>
  <c r="BI185"/>
  <c r="BH185"/>
  <c r="BG185"/>
  <c r="BE185"/>
  <c r="T185"/>
  <c r="R185"/>
  <c r="P185"/>
  <c r="BI184"/>
  <c r="BH184"/>
  <c r="BG184"/>
  <c r="BE184"/>
  <c r="T184"/>
  <c r="R184"/>
  <c r="P184"/>
  <c r="BI183"/>
  <c r="BH183"/>
  <c r="BG183"/>
  <c r="BE183"/>
  <c r="T183"/>
  <c r="R183"/>
  <c r="P183"/>
  <c r="BI182"/>
  <c r="BH182"/>
  <c r="BG182"/>
  <c r="BE182"/>
  <c r="T182"/>
  <c r="R182"/>
  <c r="P182"/>
  <c r="BI180"/>
  <c r="BH180"/>
  <c r="BG180"/>
  <c r="BE180"/>
  <c r="T180"/>
  <c r="R180"/>
  <c r="P180"/>
  <c r="BI179"/>
  <c r="BH179"/>
  <c r="BG179"/>
  <c r="BE179"/>
  <c r="T179"/>
  <c r="R179"/>
  <c r="P179"/>
  <c r="BI176"/>
  <c r="BH176"/>
  <c r="BG176"/>
  <c r="BE176"/>
  <c r="T176"/>
  <c r="T175"/>
  <c r="T174"/>
  <c r="R176"/>
  <c r="R175"/>
  <c r="R174"/>
  <c r="P176"/>
  <c r="P175"/>
  <c r="P174"/>
  <c r="BI173"/>
  <c r="BH173"/>
  <c r="BG173"/>
  <c r="BE173"/>
  <c r="T173"/>
  <c r="R173"/>
  <c r="P173"/>
  <c r="BI172"/>
  <c r="BH172"/>
  <c r="BG172"/>
  <c r="BE172"/>
  <c r="T172"/>
  <c r="R172"/>
  <c r="P172"/>
  <c r="BI171"/>
  <c r="BH171"/>
  <c r="BG171"/>
  <c r="BE171"/>
  <c r="T171"/>
  <c r="R171"/>
  <c r="P171"/>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1"/>
  <c r="BH161"/>
  <c r="BG161"/>
  <c r="BE161"/>
  <c r="T161"/>
  <c r="R161"/>
  <c r="P161"/>
  <c r="BI159"/>
  <c r="BH159"/>
  <c r="BG159"/>
  <c r="BE159"/>
  <c r="T159"/>
  <c r="R159"/>
  <c r="P159"/>
  <c r="BI158"/>
  <c r="BH158"/>
  <c r="BG158"/>
  <c r="BE158"/>
  <c r="T158"/>
  <c r="R158"/>
  <c r="P158"/>
  <c r="BI157"/>
  <c r="BH157"/>
  <c r="BG157"/>
  <c r="BE157"/>
  <c r="T157"/>
  <c r="R157"/>
  <c r="P157"/>
  <c r="BI156"/>
  <c r="BH156"/>
  <c r="BG156"/>
  <c r="BE156"/>
  <c r="T156"/>
  <c r="R156"/>
  <c r="P156"/>
  <c r="BI154"/>
  <c r="BH154"/>
  <c r="BG154"/>
  <c r="BE154"/>
  <c r="T154"/>
  <c r="R154"/>
  <c r="P154"/>
  <c r="BI153"/>
  <c r="BH153"/>
  <c r="BG153"/>
  <c r="BE153"/>
  <c r="T153"/>
  <c r="R153"/>
  <c r="P153"/>
  <c r="BI150"/>
  <c r="BH150"/>
  <c r="BG150"/>
  <c r="BE150"/>
  <c r="T150"/>
  <c r="T149"/>
  <c r="T148"/>
  <c r="R150"/>
  <c r="R149"/>
  <c r="R148"/>
  <c r="P150"/>
  <c r="P149"/>
  <c r="P148"/>
  <c r="J144"/>
  <c r="J143"/>
  <c r="F141"/>
  <c r="E139"/>
  <c r="BI122"/>
  <c r="BH122"/>
  <c r="BG122"/>
  <c r="BE122"/>
  <c r="BI121"/>
  <c r="BH121"/>
  <c r="BG121"/>
  <c r="BF121"/>
  <c r="BE121"/>
  <c r="BI120"/>
  <c r="BH120"/>
  <c r="BG120"/>
  <c r="BF120"/>
  <c r="BE120"/>
  <c r="BI119"/>
  <c r="BH119"/>
  <c r="BG119"/>
  <c r="BF119"/>
  <c r="BE119"/>
  <c r="BI118"/>
  <c r="BH118"/>
  <c r="BG118"/>
  <c r="BF118"/>
  <c r="BE118"/>
  <c r="BI117"/>
  <c r="BH117"/>
  <c r="BG117"/>
  <c r="BF117"/>
  <c r="BE117"/>
  <c r="J96"/>
  <c r="J95"/>
  <c r="F93"/>
  <c r="E91"/>
  <c r="J22"/>
  <c r="E22"/>
  <c r="F144"/>
  <c r="J21"/>
  <c r="J19"/>
  <c r="E19"/>
  <c r="F143"/>
  <c r="J18"/>
  <c r="J16"/>
  <c r="J93"/>
  <c r="E7"/>
  <c r="E133"/>
  <c i="5" r="J43"/>
  <c r="J42"/>
  <c i="1" r="AY100"/>
  <c i="5" r="J41"/>
  <c i="1" r="AX100"/>
  <c i="5" r="BI208"/>
  <c r="BH208"/>
  <c r="BG208"/>
  <c r="BE208"/>
  <c r="BK208"/>
  <c r="J208"/>
  <c r="BF208"/>
  <c r="BI207"/>
  <c r="BH207"/>
  <c r="BG207"/>
  <c r="BE207"/>
  <c r="BK207"/>
  <c r="J207"/>
  <c r="BF207"/>
  <c r="BI206"/>
  <c r="BH206"/>
  <c r="BG206"/>
  <c r="BE206"/>
  <c r="BK206"/>
  <c r="J206"/>
  <c r="BF206"/>
  <c r="BI205"/>
  <c r="BH205"/>
  <c r="BG205"/>
  <c r="BE205"/>
  <c r="BK205"/>
  <c r="J205"/>
  <c r="BF205"/>
  <c r="BI204"/>
  <c r="BH204"/>
  <c r="BG204"/>
  <c r="BE204"/>
  <c r="BK204"/>
  <c r="J204"/>
  <c r="BF204"/>
  <c r="BI202"/>
  <c r="BH202"/>
  <c r="BG202"/>
  <c r="BE202"/>
  <c r="T202"/>
  <c r="T201"/>
  <c r="R202"/>
  <c r="R201"/>
  <c r="P202"/>
  <c r="P201"/>
  <c r="BI200"/>
  <c r="BH200"/>
  <c r="BG200"/>
  <c r="BE200"/>
  <c r="T200"/>
  <c r="T199"/>
  <c r="R200"/>
  <c r="R199"/>
  <c r="P200"/>
  <c r="P199"/>
  <c r="BI198"/>
  <c r="BH198"/>
  <c r="BG198"/>
  <c r="BE198"/>
  <c r="T198"/>
  <c r="R198"/>
  <c r="P198"/>
  <c r="BI197"/>
  <c r="BH197"/>
  <c r="BG197"/>
  <c r="BE197"/>
  <c r="T197"/>
  <c r="R197"/>
  <c r="P197"/>
  <c r="BI196"/>
  <c r="BH196"/>
  <c r="BG196"/>
  <c r="BE196"/>
  <c r="T196"/>
  <c r="R196"/>
  <c r="P196"/>
  <c r="BI195"/>
  <c r="BH195"/>
  <c r="BG195"/>
  <c r="BE195"/>
  <c r="T195"/>
  <c r="R195"/>
  <c r="P195"/>
  <c r="BI194"/>
  <c r="BH194"/>
  <c r="BG194"/>
  <c r="BE194"/>
  <c r="T194"/>
  <c r="R194"/>
  <c r="P194"/>
  <c r="BI193"/>
  <c r="BH193"/>
  <c r="BG193"/>
  <c r="BE193"/>
  <c r="T193"/>
  <c r="R193"/>
  <c r="P193"/>
  <c r="BI192"/>
  <c r="BH192"/>
  <c r="BG192"/>
  <c r="BE192"/>
  <c r="T192"/>
  <c r="R192"/>
  <c r="P192"/>
  <c r="BI191"/>
  <c r="BH191"/>
  <c r="BG191"/>
  <c r="BE191"/>
  <c r="T191"/>
  <c r="R191"/>
  <c r="P191"/>
  <c r="BI190"/>
  <c r="BH190"/>
  <c r="BG190"/>
  <c r="BE190"/>
  <c r="T190"/>
  <c r="R190"/>
  <c r="P190"/>
  <c r="BI189"/>
  <c r="BH189"/>
  <c r="BG189"/>
  <c r="BE189"/>
  <c r="T189"/>
  <c r="R189"/>
  <c r="P189"/>
  <c r="BI188"/>
  <c r="BH188"/>
  <c r="BG188"/>
  <c r="BE188"/>
  <c r="T188"/>
  <c r="R188"/>
  <c r="P188"/>
  <c r="BI187"/>
  <c r="BH187"/>
  <c r="BG187"/>
  <c r="BE187"/>
  <c r="T187"/>
  <c r="R187"/>
  <c r="P187"/>
  <c r="BI186"/>
  <c r="BH186"/>
  <c r="BG186"/>
  <c r="BE186"/>
  <c r="T186"/>
  <c r="R186"/>
  <c r="P186"/>
  <c r="BI185"/>
  <c r="BH185"/>
  <c r="BG185"/>
  <c r="BE185"/>
  <c r="T185"/>
  <c r="R185"/>
  <c r="P185"/>
  <c r="BI184"/>
  <c r="BH184"/>
  <c r="BG184"/>
  <c r="BE184"/>
  <c r="T184"/>
  <c r="R184"/>
  <c r="P184"/>
  <c r="BI183"/>
  <c r="BH183"/>
  <c r="BG183"/>
  <c r="BE183"/>
  <c r="T183"/>
  <c r="R183"/>
  <c r="P183"/>
  <c r="BI182"/>
  <c r="BH182"/>
  <c r="BG182"/>
  <c r="BE182"/>
  <c r="T182"/>
  <c r="R182"/>
  <c r="P182"/>
  <c r="BI181"/>
  <c r="BH181"/>
  <c r="BG181"/>
  <c r="BE181"/>
  <c r="T181"/>
  <c r="R181"/>
  <c r="P181"/>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4"/>
  <c r="BH174"/>
  <c r="BG174"/>
  <c r="BE174"/>
  <c r="T174"/>
  <c r="R174"/>
  <c r="P174"/>
  <c r="BI173"/>
  <c r="BH173"/>
  <c r="BG173"/>
  <c r="BE173"/>
  <c r="T173"/>
  <c r="R173"/>
  <c r="P173"/>
  <c r="BI172"/>
  <c r="BH172"/>
  <c r="BG172"/>
  <c r="BE172"/>
  <c r="T172"/>
  <c r="R172"/>
  <c r="P172"/>
  <c r="BI171"/>
  <c r="BH171"/>
  <c r="BG171"/>
  <c r="BE171"/>
  <c r="T171"/>
  <c r="R171"/>
  <c r="P171"/>
  <c r="BI170"/>
  <c r="BH170"/>
  <c r="BG170"/>
  <c r="BE170"/>
  <c r="T170"/>
  <c r="R170"/>
  <c r="P170"/>
  <c r="BI169"/>
  <c r="BH169"/>
  <c r="BG169"/>
  <c r="BE169"/>
  <c r="T169"/>
  <c r="R169"/>
  <c r="P169"/>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8"/>
  <c r="BH158"/>
  <c r="BG158"/>
  <c r="BE158"/>
  <c r="T158"/>
  <c r="R158"/>
  <c r="P158"/>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48"/>
  <c r="BH148"/>
  <c r="BG148"/>
  <c r="BE148"/>
  <c r="T148"/>
  <c r="R148"/>
  <c r="P148"/>
  <c r="BI147"/>
  <c r="BH147"/>
  <c r="BG147"/>
  <c r="BE147"/>
  <c r="T147"/>
  <c r="R147"/>
  <c r="P147"/>
  <c r="BI145"/>
  <c r="BH145"/>
  <c r="BG145"/>
  <c r="BE145"/>
  <c r="T145"/>
  <c r="T144"/>
  <c r="R145"/>
  <c r="R144"/>
  <c r="P145"/>
  <c r="P144"/>
  <c r="F136"/>
  <c r="E134"/>
  <c r="BI117"/>
  <c r="BH117"/>
  <c r="BG117"/>
  <c r="BE117"/>
  <c r="BI116"/>
  <c r="BH116"/>
  <c r="BG116"/>
  <c r="BF116"/>
  <c r="BE116"/>
  <c r="BI115"/>
  <c r="BH115"/>
  <c r="BG115"/>
  <c r="BF115"/>
  <c r="BE115"/>
  <c r="BI114"/>
  <c r="BH114"/>
  <c r="BG114"/>
  <c r="BF114"/>
  <c r="BE114"/>
  <c r="BI113"/>
  <c r="BH113"/>
  <c r="BG113"/>
  <c r="BF113"/>
  <c r="BE113"/>
  <c r="BI112"/>
  <c r="BH112"/>
  <c r="BG112"/>
  <c r="BF112"/>
  <c r="BE112"/>
  <c r="F93"/>
  <c r="E91"/>
  <c r="J28"/>
  <c r="E28"/>
  <c r="J139"/>
  <c r="J27"/>
  <c r="J25"/>
  <c r="E25"/>
  <c r="J95"/>
  <c r="J24"/>
  <c r="J22"/>
  <c r="E22"/>
  <c r="F96"/>
  <c r="J21"/>
  <c r="J19"/>
  <c r="E19"/>
  <c r="F95"/>
  <c r="J18"/>
  <c r="J16"/>
  <c r="J136"/>
  <c r="E7"/>
  <c r="E128"/>
  <c i="4" r="J43"/>
  <c r="J42"/>
  <c i="1" r="AY99"/>
  <c i="4" r="J41"/>
  <c i="1" r="AX99"/>
  <c i="4" r="BI154"/>
  <c r="BH154"/>
  <c r="BG154"/>
  <c r="BE154"/>
  <c r="BK154"/>
  <c r="J154"/>
  <c r="BF154"/>
  <c r="BI153"/>
  <c r="BH153"/>
  <c r="BG153"/>
  <c r="BE153"/>
  <c r="BK153"/>
  <c r="J153"/>
  <c r="BF153"/>
  <c r="BI152"/>
  <c r="BH152"/>
  <c r="BG152"/>
  <c r="BE152"/>
  <c r="BK152"/>
  <c r="J152"/>
  <c r="BF152"/>
  <c r="BI151"/>
  <c r="BH151"/>
  <c r="BG151"/>
  <c r="BE151"/>
  <c r="BK151"/>
  <c r="J151"/>
  <c r="BF151"/>
  <c r="BI150"/>
  <c r="BH150"/>
  <c r="BG150"/>
  <c r="BE150"/>
  <c r="BK150"/>
  <c r="J150"/>
  <c r="BF150"/>
  <c r="BI148"/>
  <c r="BH148"/>
  <c r="BG148"/>
  <c r="BE148"/>
  <c r="T148"/>
  <c r="R148"/>
  <c r="P148"/>
  <c r="BI147"/>
  <c r="BH147"/>
  <c r="BG147"/>
  <c r="BE147"/>
  <c r="T147"/>
  <c r="R147"/>
  <c r="P147"/>
  <c r="BI146"/>
  <c r="BH146"/>
  <c r="BG146"/>
  <c r="BE146"/>
  <c r="T146"/>
  <c r="R146"/>
  <c r="P146"/>
  <c r="BI145"/>
  <c r="BH145"/>
  <c r="BG145"/>
  <c r="BE145"/>
  <c r="T145"/>
  <c r="R145"/>
  <c r="P145"/>
  <c r="BI143"/>
  <c r="BH143"/>
  <c r="BG143"/>
  <c r="BE143"/>
  <c r="T143"/>
  <c r="R143"/>
  <c r="P143"/>
  <c r="BI142"/>
  <c r="BH142"/>
  <c r="BG142"/>
  <c r="BE142"/>
  <c r="T142"/>
  <c r="R142"/>
  <c r="P142"/>
  <c r="BI141"/>
  <c r="BH141"/>
  <c r="BG141"/>
  <c r="BE141"/>
  <c r="T141"/>
  <c r="R141"/>
  <c r="P141"/>
  <c r="F132"/>
  <c r="E130"/>
  <c r="BI113"/>
  <c r="BH113"/>
  <c r="BG113"/>
  <c r="BE113"/>
  <c r="BI112"/>
  <c r="BH112"/>
  <c r="BG112"/>
  <c r="BF112"/>
  <c r="BE112"/>
  <c r="BI111"/>
  <c r="BH111"/>
  <c r="BG111"/>
  <c r="BF111"/>
  <c r="BE111"/>
  <c r="BI110"/>
  <c r="BH110"/>
  <c r="BG110"/>
  <c r="BF110"/>
  <c r="BE110"/>
  <c r="BI109"/>
  <c r="BH109"/>
  <c r="BG109"/>
  <c r="BF109"/>
  <c r="BE109"/>
  <c r="BI108"/>
  <c r="BH108"/>
  <c r="BG108"/>
  <c r="BF108"/>
  <c r="BE108"/>
  <c r="F93"/>
  <c r="E91"/>
  <c r="J28"/>
  <c r="E28"/>
  <c r="J135"/>
  <c r="J27"/>
  <c r="J25"/>
  <c r="E25"/>
  <c r="J95"/>
  <c r="J24"/>
  <c r="J22"/>
  <c r="E22"/>
  <c r="F135"/>
  <c r="J21"/>
  <c r="J19"/>
  <c r="E19"/>
  <c r="F134"/>
  <c r="J18"/>
  <c r="J16"/>
  <c r="J132"/>
  <c r="E7"/>
  <c r="E124"/>
  <c i="3" r="J41"/>
  <c r="J40"/>
  <c i="1" r="AY97"/>
  <c i="3" r="J39"/>
  <c i="1" r="AX97"/>
  <c i="3" r="BI259"/>
  <c r="BH259"/>
  <c r="BG259"/>
  <c r="BE259"/>
  <c r="BK259"/>
  <c r="J259"/>
  <c r="BF259"/>
  <c r="BI258"/>
  <c r="BH258"/>
  <c r="BG258"/>
  <c r="BE258"/>
  <c r="BK258"/>
  <c r="J258"/>
  <c r="BF258"/>
  <c r="BI257"/>
  <c r="BH257"/>
  <c r="BG257"/>
  <c r="BE257"/>
  <c r="BK257"/>
  <c r="J257"/>
  <c r="BF257"/>
  <c r="BI256"/>
  <c r="BH256"/>
  <c r="BG256"/>
  <c r="BE256"/>
  <c r="BK256"/>
  <c r="J256"/>
  <c r="BF256"/>
  <c r="BI255"/>
  <c r="BH255"/>
  <c r="BG255"/>
  <c r="BE255"/>
  <c r="BK255"/>
  <c r="J255"/>
  <c r="BF255"/>
  <c r="BI251"/>
  <c r="BH251"/>
  <c r="BG251"/>
  <c r="BE251"/>
  <c r="T251"/>
  <c r="R251"/>
  <c r="P251"/>
  <c r="BI250"/>
  <c r="BH250"/>
  <c r="BG250"/>
  <c r="BE250"/>
  <c r="T250"/>
  <c r="R250"/>
  <c r="P250"/>
  <c r="BI247"/>
  <c r="BH247"/>
  <c r="BG247"/>
  <c r="BE247"/>
  <c r="T247"/>
  <c r="R247"/>
  <c r="P247"/>
  <c r="BI244"/>
  <c r="BH244"/>
  <c r="BG244"/>
  <c r="BE244"/>
  <c r="T244"/>
  <c r="T243"/>
  <c r="R244"/>
  <c r="R243"/>
  <c r="P244"/>
  <c r="P243"/>
  <c r="BI240"/>
  <c r="BH240"/>
  <c r="BG240"/>
  <c r="BE240"/>
  <c r="T240"/>
  <c r="R240"/>
  <c r="P240"/>
  <c r="BI237"/>
  <c r="BH237"/>
  <c r="BG237"/>
  <c r="BE237"/>
  <c r="T237"/>
  <c r="R237"/>
  <c r="P237"/>
  <c r="BI236"/>
  <c r="BH236"/>
  <c r="BG236"/>
  <c r="BE236"/>
  <c r="T236"/>
  <c r="R236"/>
  <c r="P236"/>
  <c r="BI233"/>
  <c r="BH233"/>
  <c r="BG233"/>
  <c r="BE233"/>
  <c r="T233"/>
  <c r="R233"/>
  <c r="P233"/>
  <c r="BI232"/>
  <c r="BH232"/>
  <c r="BG232"/>
  <c r="BE232"/>
  <c r="T232"/>
  <c r="R232"/>
  <c r="P232"/>
  <c r="BI231"/>
  <c r="BH231"/>
  <c r="BG231"/>
  <c r="BE231"/>
  <c r="T231"/>
  <c r="R231"/>
  <c r="P231"/>
  <c r="BI230"/>
  <c r="BH230"/>
  <c r="BG230"/>
  <c r="BE230"/>
  <c r="T230"/>
  <c r="R230"/>
  <c r="P230"/>
  <c r="BI229"/>
  <c r="BH229"/>
  <c r="BG229"/>
  <c r="BE229"/>
  <c r="T229"/>
  <c r="R229"/>
  <c r="P229"/>
  <c r="BI228"/>
  <c r="BH228"/>
  <c r="BG228"/>
  <c r="BE228"/>
  <c r="T228"/>
  <c r="R228"/>
  <c r="P228"/>
  <c r="BI225"/>
  <c r="BH225"/>
  <c r="BG225"/>
  <c r="BE225"/>
  <c r="T225"/>
  <c r="R225"/>
  <c r="P225"/>
  <c r="BI222"/>
  <c r="BH222"/>
  <c r="BG222"/>
  <c r="BE222"/>
  <c r="T222"/>
  <c r="R222"/>
  <c r="P222"/>
  <c r="BI219"/>
  <c r="BH219"/>
  <c r="BG219"/>
  <c r="BE219"/>
  <c r="T219"/>
  <c r="R219"/>
  <c r="P219"/>
  <c r="BI216"/>
  <c r="BH216"/>
  <c r="BG216"/>
  <c r="BE216"/>
  <c r="T216"/>
  <c r="R216"/>
  <c r="P216"/>
  <c r="BI215"/>
  <c r="BH215"/>
  <c r="BG215"/>
  <c r="BE215"/>
  <c r="T215"/>
  <c r="R215"/>
  <c r="P215"/>
  <c r="BI211"/>
  <c r="BH211"/>
  <c r="BG211"/>
  <c r="BE211"/>
  <c r="T211"/>
  <c r="R211"/>
  <c r="P211"/>
  <c r="BI210"/>
  <c r="BH210"/>
  <c r="BG210"/>
  <c r="BE210"/>
  <c r="T210"/>
  <c r="R210"/>
  <c r="P210"/>
  <c r="BI209"/>
  <c r="BH209"/>
  <c r="BG209"/>
  <c r="BE209"/>
  <c r="T209"/>
  <c r="R209"/>
  <c r="P209"/>
  <c r="BI208"/>
  <c r="BH208"/>
  <c r="BG208"/>
  <c r="BE208"/>
  <c r="T208"/>
  <c r="R208"/>
  <c r="P208"/>
  <c r="BI207"/>
  <c r="BH207"/>
  <c r="BG207"/>
  <c r="BE207"/>
  <c r="T207"/>
  <c r="R207"/>
  <c r="P207"/>
  <c r="BI206"/>
  <c r="BH206"/>
  <c r="BG206"/>
  <c r="BE206"/>
  <c r="T206"/>
  <c r="R206"/>
  <c r="P206"/>
  <c r="BI205"/>
  <c r="BH205"/>
  <c r="BG205"/>
  <c r="BE205"/>
  <c r="T205"/>
  <c r="R205"/>
  <c r="P205"/>
  <c r="BI200"/>
  <c r="BH200"/>
  <c r="BG200"/>
  <c r="BE200"/>
  <c r="T200"/>
  <c r="R200"/>
  <c r="P200"/>
  <c r="BI199"/>
  <c r="BH199"/>
  <c r="BG199"/>
  <c r="BE199"/>
  <c r="T199"/>
  <c r="R199"/>
  <c r="P199"/>
  <c r="BI195"/>
  <c r="BH195"/>
  <c r="BG195"/>
  <c r="BE195"/>
  <c r="T195"/>
  <c r="R195"/>
  <c r="P195"/>
  <c r="BI194"/>
  <c r="BH194"/>
  <c r="BG194"/>
  <c r="BE194"/>
  <c r="T194"/>
  <c r="R194"/>
  <c r="P194"/>
  <c r="BI190"/>
  <c r="BH190"/>
  <c r="BG190"/>
  <c r="BE190"/>
  <c r="T190"/>
  <c r="R190"/>
  <c r="P190"/>
  <c r="BI185"/>
  <c r="BH185"/>
  <c r="BG185"/>
  <c r="BE185"/>
  <c r="T185"/>
  <c r="R185"/>
  <c r="P185"/>
  <c r="BI181"/>
  <c r="BH181"/>
  <c r="BG181"/>
  <c r="BE181"/>
  <c r="T181"/>
  <c r="R181"/>
  <c r="P181"/>
  <c r="BI177"/>
  <c r="BH177"/>
  <c r="BG177"/>
  <c r="BE177"/>
  <c r="T177"/>
  <c r="R177"/>
  <c r="P177"/>
  <c r="BI175"/>
  <c r="BH175"/>
  <c r="BG175"/>
  <c r="BE175"/>
  <c r="T175"/>
  <c r="R175"/>
  <c r="P175"/>
  <c r="BI172"/>
  <c r="BH172"/>
  <c r="BG172"/>
  <c r="BE172"/>
  <c r="T172"/>
  <c r="R172"/>
  <c r="P172"/>
  <c r="BI169"/>
  <c r="BH169"/>
  <c r="BG169"/>
  <c r="BE169"/>
  <c r="T169"/>
  <c r="R169"/>
  <c r="P169"/>
  <c r="BI164"/>
  <c r="BH164"/>
  <c r="BG164"/>
  <c r="BE164"/>
  <c r="T164"/>
  <c r="R164"/>
  <c r="P164"/>
  <c r="BI160"/>
  <c r="BH160"/>
  <c r="BG160"/>
  <c r="BE160"/>
  <c r="T160"/>
  <c r="R160"/>
  <c r="P160"/>
  <c r="BI157"/>
  <c r="BH157"/>
  <c r="BG157"/>
  <c r="BE157"/>
  <c r="T157"/>
  <c r="R157"/>
  <c r="P157"/>
  <c r="BI154"/>
  <c r="BH154"/>
  <c r="BG154"/>
  <c r="BE154"/>
  <c r="T154"/>
  <c r="R154"/>
  <c r="P154"/>
  <c r="BI151"/>
  <c r="BH151"/>
  <c r="BG151"/>
  <c r="BE151"/>
  <c r="T151"/>
  <c r="R151"/>
  <c r="P151"/>
  <c r="BI148"/>
  <c r="BH148"/>
  <c r="BG148"/>
  <c r="BE148"/>
  <c r="T148"/>
  <c r="R148"/>
  <c r="P148"/>
  <c r="BI145"/>
  <c r="BH145"/>
  <c r="BG145"/>
  <c r="BE145"/>
  <c r="T145"/>
  <c r="R145"/>
  <c r="P145"/>
  <c r="BI142"/>
  <c r="BH142"/>
  <c r="BG142"/>
  <c r="BE142"/>
  <c r="T142"/>
  <c r="R142"/>
  <c r="P142"/>
  <c r="J136"/>
  <c r="J135"/>
  <c r="F133"/>
  <c r="E131"/>
  <c r="BI116"/>
  <c r="BH116"/>
  <c r="BG116"/>
  <c r="BE116"/>
  <c r="BI115"/>
  <c r="BH115"/>
  <c r="BG115"/>
  <c r="BF115"/>
  <c r="BE115"/>
  <c r="BI114"/>
  <c r="BH114"/>
  <c r="BG114"/>
  <c r="BF114"/>
  <c r="BE114"/>
  <c r="BI113"/>
  <c r="BH113"/>
  <c r="BG113"/>
  <c r="BF113"/>
  <c r="BE113"/>
  <c r="BI112"/>
  <c r="BH112"/>
  <c r="BG112"/>
  <c r="BF112"/>
  <c r="BE112"/>
  <c r="BI111"/>
  <c r="BH111"/>
  <c r="BG111"/>
  <c r="BF111"/>
  <c r="BE111"/>
  <c r="J94"/>
  <c r="J93"/>
  <c r="F91"/>
  <c r="E89"/>
  <c r="J20"/>
  <c r="E20"/>
  <c r="F94"/>
  <c r="J19"/>
  <c r="J17"/>
  <c r="E17"/>
  <c r="F135"/>
  <c r="J16"/>
  <c r="J14"/>
  <c r="J91"/>
  <c r="E7"/>
  <c r="E127"/>
  <c i="2" r="J39"/>
  <c r="J38"/>
  <c i="1" r="AY95"/>
  <c i="2" r="J37"/>
  <c i="1" r="AX95"/>
  <c i="2" r="BI1757"/>
  <c r="BH1757"/>
  <c r="BG1757"/>
  <c r="BE1757"/>
  <c r="BK1757"/>
  <c r="J1757"/>
  <c r="BF1757"/>
  <c r="BI1756"/>
  <c r="BH1756"/>
  <c r="BG1756"/>
  <c r="BE1756"/>
  <c r="BK1756"/>
  <c r="J1756"/>
  <c r="BF1756"/>
  <c r="BI1755"/>
  <c r="BH1755"/>
  <c r="BG1755"/>
  <c r="BE1755"/>
  <c r="BK1755"/>
  <c r="J1755"/>
  <c r="BF1755"/>
  <c r="BI1754"/>
  <c r="BH1754"/>
  <c r="BG1754"/>
  <c r="BE1754"/>
  <c r="BK1754"/>
  <c r="J1754"/>
  <c r="BF1754"/>
  <c r="BI1753"/>
  <c r="BH1753"/>
  <c r="BG1753"/>
  <c r="BE1753"/>
  <c r="BK1753"/>
  <c r="J1753"/>
  <c r="BF1753"/>
  <c r="BI1751"/>
  <c r="BH1751"/>
  <c r="BG1751"/>
  <c r="BE1751"/>
  <c r="T1751"/>
  <c r="R1751"/>
  <c r="P1751"/>
  <c r="BI1750"/>
  <c r="BH1750"/>
  <c r="BG1750"/>
  <c r="BE1750"/>
  <c r="T1750"/>
  <c r="R1750"/>
  <c r="P1750"/>
  <c r="BI1748"/>
  <c r="BH1748"/>
  <c r="BG1748"/>
  <c r="BE1748"/>
  <c r="T1748"/>
  <c r="R1748"/>
  <c r="P1748"/>
  <c r="BI1746"/>
  <c r="BH1746"/>
  <c r="BG1746"/>
  <c r="BE1746"/>
  <c r="T1746"/>
  <c r="R1746"/>
  <c r="P1746"/>
  <c r="BI1743"/>
  <c r="BH1743"/>
  <c r="BG1743"/>
  <c r="BE1743"/>
  <c r="T1743"/>
  <c r="R1743"/>
  <c r="P1743"/>
  <c r="BI1741"/>
  <c r="BH1741"/>
  <c r="BG1741"/>
  <c r="BE1741"/>
  <c r="T1741"/>
  <c r="R1741"/>
  <c r="P1741"/>
  <c r="BI1737"/>
  <c r="BH1737"/>
  <c r="BG1737"/>
  <c r="BE1737"/>
  <c r="T1737"/>
  <c r="R1737"/>
  <c r="P1737"/>
  <c r="BI1730"/>
  <c r="BH1730"/>
  <c r="BG1730"/>
  <c r="BE1730"/>
  <c r="T1730"/>
  <c r="R1730"/>
  <c r="P1730"/>
  <c r="BI1724"/>
  <c r="BH1724"/>
  <c r="BG1724"/>
  <c r="BE1724"/>
  <c r="T1724"/>
  <c r="R1724"/>
  <c r="P1724"/>
  <c r="BI1717"/>
  <c r="BH1717"/>
  <c r="BG1717"/>
  <c r="BE1717"/>
  <c r="T1717"/>
  <c r="R1717"/>
  <c r="P1717"/>
  <c r="BI1711"/>
  <c r="BH1711"/>
  <c r="BG1711"/>
  <c r="BE1711"/>
  <c r="T1711"/>
  <c r="R1711"/>
  <c r="P1711"/>
  <c r="BI1709"/>
  <c r="BH1709"/>
  <c r="BG1709"/>
  <c r="BE1709"/>
  <c r="T1709"/>
  <c r="R1709"/>
  <c r="P1709"/>
  <c r="BI1703"/>
  <c r="BH1703"/>
  <c r="BG1703"/>
  <c r="BE1703"/>
  <c r="T1703"/>
  <c r="R1703"/>
  <c r="P1703"/>
  <c r="BI1696"/>
  <c r="BH1696"/>
  <c r="BG1696"/>
  <c r="BE1696"/>
  <c r="T1696"/>
  <c r="R1696"/>
  <c r="P1696"/>
  <c r="BI1692"/>
  <c r="BH1692"/>
  <c r="BG1692"/>
  <c r="BE1692"/>
  <c r="T1692"/>
  <c r="R1692"/>
  <c r="P1692"/>
  <c r="BI1687"/>
  <c r="BH1687"/>
  <c r="BG1687"/>
  <c r="BE1687"/>
  <c r="T1687"/>
  <c r="R1687"/>
  <c r="P1687"/>
  <c r="BI1685"/>
  <c r="BH1685"/>
  <c r="BG1685"/>
  <c r="BE1685"/>
  <c r="T1685"/>
  <c r="R1685"/>
  <c r="P1685"/>
  <c r="BI1682"/>
  <c r="BH1682"/>
  <c r="BG1682"/>
  <c r="BE1682"/>
  <c r="T1682"/>
  <c r="R1682"/>
  <c r="P1682"/>
  <c r="BI1680"/>
  <c r="BH1680"/>
  <c r="BG1680"/>
  <c r="BE1680"/>
  <c r="T1680"/>
  <c r="R1680"/>
  <c r="P1680"/>
  <c r="BI1677"/>
  <c r="BH1677"/>
  <c r="BG1677"/>
  <c r="BE1677"/>
  <c r="T1677"/>
  <c r="R1677"/>
  <c r="P1677"/>
  <c r="BI1675"/>
  <c r="BH1675"/>
  <c r="BG1675"/>
  <c r="BE1675"/>
  <c r="T1675"/>
  <c r="R1675"/>
  <c r="P1675"/>
  <c r="BI1671"/>
  <c r="BH1671"/>
  <c r="BG1671"/>
  <c r="BE1671"/>
  <c r="T1671"/>
  <c r="R1671"/>
  <c r="P1671"/>
  <c r="BI1669"/>
  <c r="BH1669"/>
  <c r="BG1669"/>
  <c r="BE1669"/>
  <c r="T1669"/>
  <c r="R1669"/>
  <c r="P1669"/>
  <c r="BI1667"/>
  <c r="BH1667"/>
  <c r="BG1667"/>
  <c r="BE1667"/>
  <c r="T1667"/>
  <c r="R1667"/>
  <c r="P1667"/>
  <c r="BI1664"/>
  <c r="BH1664"/>
  <c r="BG1664"/>
  <c r="BE1664"/>
  <c r="T1664"/>
  <c r="R1664"/>
  <c r="P1664"/>
  <c r="BI1660"/>
  <c r="BH1660"/>
  <c r="BG1660"/>
  <c r="BE1660"/>
  <c r="T1660"/>
  <c r="R1660"/>
  <c r="P1660"/>
  <c r="BI1654"/>
  <c r="BH1654"/>
  <c r="BG1654"/>
  <c r="BE1654"/>
  <c r="T1654"/>
  <c r="R1654"/>
  <c r="P1654"/>
  <c r="BI1650"/>
  <c r="BH1650"/>
  <c r="BG1650"/>
  <c r="BE1650"/>
  <c r="T1650"/>
  <c r="R1650"/>
  <c r="P1650"/>
  <c r="BI1648"/>
  <c r="BH1648"/>
  <c r="BG1648"/>
  <c r="BE1648"/>
  <c r="T1648"/>
  <c r="R1648"/>
  <c r="P1648"/>
  <c r="BI1645"/>
  <c r="BH1645"/>
  <c r="BG1645"/>
  <c r="BE1645"/>
  <c r="T1645"/>
  <c r="T1644"/>
  <c r="R1645"/>
  <c r="R1644"/>
  <c r="P1645"/>
  <c r="P1644"/>
  <c r="BI1641"/>
  <c r="BH1641"/>
  <c r="BG1641"/>
  <c r="BE1641"/>
  <c r="T1641"/>
  <c r="R1641"/>
  <c r="P1641"/>
  <c r="BI1640"/>
  <c r="BH1640"/>
  <c r="BG1640"/>
  <c r="BE1640"/>
  <c r="T1640"/>
  <c r="R1640"/>
  <c r="P1640"/>
  <c r="BI1639"/>
  <c r="BH1639"/>
  <c r="BG1639"/>
  <c r="BE1639"/>
  <c r="T1639"/>
  <c r="R1639"/>
  <c r="P1639"/>
  <c r="BI1629"/>
  <c r="BH1629"/>
  <c r="BG1629"/>
  <c r="BE1629"/>
  <c r="T1629"/>
  <c r="R1629"/>
  <c r="P1629"/>
  <c r="BI1626"/>
  <c r="BH1626"/>
  <c r="BG1626"/>
  <c r="BE1626"/>
  <c r="T1626"/>
  <c r="R1626"/>
  <c r="P1626"/>
  <c r="BI1625"/>
  <c r="BH1625"/>
  <c r="BG1625"/>
  <c r="BE1625"/>
  <c r="T1625"/>
  <c r="R1625"/>
  <c r="P1625"/>
  <c r="BI1624"/>
  <c r="BH1624"/>
  <c r="BG1624"/>
  <c r="BE1624"/>
  <c r="T1624"/>
  <c r="R1624"/>
  <c r="P1624"/>
  <c r="BI1620"/>
  <c r="BH1620"/>
  <c r="BG1620"/>
  <c r="BE1620"/>
  <c r="T1620"/>
  <c r="R1620"/>
  <c r="P1620"/>
  <c r="BI1618"/>
  <c r="BH1618"/>
  <c r="BG1618"/>
  <c r="BE1618"/>
  <c r="T1618"/>
  <c r="R1618"/>
  <c r="P1618"/>
  <c r="BI1613"/>
  <c r="BH1613"/>
  <c r="BG1613"/>
  <c r="BE1613"/>
  <c r="T1613"/>
  <c r="R1613"/>
  <c r="P1613"/>
  <c r="BI1611"/>
  <c r="BH1611"/>
  <c r="BG1611"/>
  <c r="BE1611"/>
  <c r="T1611"/>
  <c r="R1611"/>
  <c r="P1611"/>
  <c r="BI1606"/>
  <c r="BH1606"/>
  <c r="BG1606"/>
  <c r="BE1606"/>
  <c r="T1606"/>
  <c r="R1606"/>
  <c r="P1606"/>
  <c r="BI1602"/>
  <c r="BH1602"/>
  <c r="BG1602"/>
  <c r="BE1602"/>
  <c r="T1602"/>
  <c r="R1602"/>
  <c r="P1602"/>
  <c r="BI1596"/>
  <c r="BH1596"/>
  <c r="BG1596"/>
  <c r="BE1596"/>
  <c r="T1596"/>
  <c r="R1596"/>
  <c r="P1596"/>
  <c r="BI1590"/>
  <c r="BH1590"/>
  <c r="BG1590"/>
  <c r="BE1590"/>
  <c r="T1590"/>
  <c r="R1590"/>
  <c r="P1590"/>
  <c r="BI1584"/>
  <c r="BH1584"/>
  <c r="BG1584"/>
  <c r="BE1584"/>
  <c r="T1584"/>
  <c r="R1584"/>
  <c r="P1584"/>
  <c r="BI1578"/>
  <c r="BH1578"/>
  <c r="BG1578"/>
  <c r="BE1578"/>
  <c r="T1578"/>
  <c r="R1578"/>
  <c r="P1578"/>
  <c r="BI1575"/>
  <c r="BH1575"/>
  <c r="BG1575"/>
  <c r="BE1575"/>
  <c r="T1575"/>
  <c r="R1575"/>
  <c r="P1575"/>
  <c r="BI1569"/>
  <c r="BH1569"/>
  <c r="BG1569"/>
  <c r="BE1569"/>
  <c r="T1569"/>
  <c r="R1569"/>
  <c r="P1569"/>
  <c r="BI1563"/>
  <c r="BH1563"/>
  <c r="BG1563"/>
  <c r="BE1563"/>
  <c r="T1563"/>
  <c r="R1563"/>
  <c r="P1563"/>
  <c r="BI1557"/>
  <c r="BH1557"/>
  <c r="BG1557"/>
  <c r="BE1557"/>
  <c r="T1557"/>
  <c r="R1557"/>
  <c r="P1557"/>
  <c r="BI1551"/>
  <c r="BH1551"/>
  <c r="BG1551"/>
  <c r="BE1551"/>
  <c r="T1551"/>
  <c r="R1551"/>
  <c r="P1551"/>
  <c r="BI1546"/>
  <c r="BH1546"/>
  <c r="BG1546"/>
  <c r="BE1546"/>
  <c r="T1546"/>
  <c r="R1546"/>
  <c r="P1546"/>
  <c r="BI1541"/>
  <c r="BH1541"/>
  <c r="BG1541"/>
  <c r="BE1541"/>
  <c r="T1541"/>
  <c r="R1541"/>
  <c r="P1541"/>
  <c r="BI1534"/>
  <c r="BH1534"/>
  <c r="BG1534"/>
  <c r="BE1534"/>
  <c r="T1534"/>
  <c r="R1534"/>
  <c r="P1534"/>
  <c r="BI1529"/>
  <c r="BH1529"/>
  <c r="BG1529"/>
  <c r="BE1529"/>
  <c r="T1529"/>
  <c r="R1529"/>
  <c r="P1529"/>
  <c r="BI1524"/>
  <c r="BH1524"/>
  <c r="BG1524"/>
  <c r="BE1524"/>
  <c r="T1524"/>
  <c r="R1524"/>
  <c r="P1524"/>
  <c r="BI1519"/>
  <c r="BH1519"/>
  <c r="BG1519"/>
  <c r="BE1519"/>
  <c r="T1519"/>
  <c r="R1519"/>
  <c r="P1519"/>
  <c r="BI1514"/>
  <c r="BH1514"/>
  <c r="BG1514"/>
  <c r="BE1514"/>
  <c r="T1514"/>
  <c r="R1514"/>
  <c r="P1514"/>
  <c r="BI1512"/>
  <c r="BH1512"/>
  <c r="BG1512"/>
  <c r="BE1512"/>
  <c r="T1512"/>
  <c r="R1512"/>
  <c r="P1512"/>
  <c r="BI1506"/>
  <c r="BH1506"/>
  <c r="BG1506"/>
  <c r="BE1506"/>
  <c r="T1506"/>
  <c r="R1506"/>
  <c r="P1506"/>
  <c r="BI1500"/>
  <c r="BH1500"/>
  <c r="BG1500"/>
  <c r="BE1500"/>
  <c r="T1500"/>
  <c r="R1500"/>
  <c r="P1500"/>
  <c r="BI1496"/>
  <c r="BH1496"/>
  <c r="BG1496"/>
  <c r="BE1496"/>
  <c r="T1496"/>
  <c r="R1496"/>
  <c r="P1496"/>
  <c r="BI1492"/>
  <c r="BH1492"/>
  <c r="BG1492"/>
  <c r="BE1492"/>
  <c r="T1492"/>
  <c r="R1492"/>
  <c r="P1492"/>
  <c r="BI1490"/>
  <c r="BH1490"/>
  <c r="BG1490"/>
  <c r="BE1490"/>
  <c r="T1490"/>
  <c r="R1490"/>
  <c r="P1490"/>
  <c r="BI1486"/>
  <c r="BH1486"/>
  <c r="BG1486"/>
  <c r="BE1486"/>
  <c r="T1486"/>
  <c r="R1486"/>
  <c r="P1486"/>
  <c r="BI1477"/>
  <c r="BH1477"/>
  <c r="BG1477"/>
  <c r="BE1477"/>
  <c r="T1477"/>
  <c r="T1476"/>
  <c r="T1475"/>
  <c r="R1477"/>
  <c r="R1476"/>
  <c r="R1475"/>
  <c r="P1477"/>
  <c r="P1476"/>
  <c r="P1475"/>
  <c r="BI1474"/>
  <c r="BH1474"/>
  <c r="BG1474"/>
  <c r="BE1474"/>
  <c r="T1474"/>
  <c r="T1473"/>
  <c r="R1474"/>
  <c r="R1473"/>
  <c r="P1474"/>
  <c r="P1473"/>
  <c r="BI1472"/>
  <c r="BH1472"/>
  <c r="BG1472"/>
  <c r="BE1472"/>
  <c r="T1472"/>
  <c r="R1472"/>
  <c r="P1472"/>
  <c r="BI1470"/>
  <c r="BH1470"/>
  <c r="BG1470"/>
  <c r="BE1470"/>
  <c r="T1470"/>
  <c r="R1470"/>
  <c r="P1470"/>
  <c r="BI1469"/>
  <c r="BH1469"/>
  <c r="BG1469"/>
  <c r="BE1469"/>
  <c r="T1469"/>
  <c r="R1469"/>
  <c r="P1469"/>
  <c r="BI1467"/>
  <c r="BH1467"/>
  <c r="BG1467"/>
  <c r="BE1467"/>
  <c r="T1467"/>
  <c r="R1467"/>
  <c r="P1467"/>
  <c r="BI1466"/>
  <c r="BH1466"/>
  <c r="BG1466"/>
  <c r="BE1466"/>
  <c r="T1466"/>
  <c r="R1466"/>
  <c r="P1466"/>
  <c r="BI1460"/>
  <c r="BH1460"/>
  <c r="BG1460"/>
  <c r="BE1460"/>
  <c r="T1460"/>
  <c r="R1460"/>
  <c r="P1460"/>
  <c r="BI1453"/>
  <c r="BH1453"/>
  <c r="BG1453"/>
  <c r="BE1453"/>
  <c r="T1453"/>
  <c r="R1453"/>
  <c r="P1453"/>
  <c r="BI1448"/>
  <c r="BH1448"/>
  <c r="BG1448"/>
  <c r="BE1448"/>
  <c r="T1448"/>
  <c r="R1448"/>
  <c r="P1448"/>
  <c r="BI1444"/>
  <c r="BH1444"/>
  <c r="BG1444"/>
  <c r="BE1444"/>
  <c r="T1444"/>
  <c r="R1444"/>
  <c r="P1444"/>
  <c r="BI1437"/>
  <c r="BH1437"/>
  <c r="BG1437"/>
  <c r="BE1437"/>
  <c r="T1437"/>
  <c r="R1437"/>
  <c r="P1437"/>
  <c r="BI1432"/>
  <c r="BH1432"/>
  <c r="BG1432"/>
  <c r="BE1432"/>
  <c r="T1432"/>
  <c r="R1432"/>
  <c r="P1432"/>
  <c r="BI1427"/>
  <c r="BH1427"/>
  <c r="BG1427"/>
  <c r="BE1427"/>
  <c r="T1427"/>
  <c r="R1427"/>
  <c r="P1427"/>
  <c r="BI1421"/>
  <c r="BH1421"/>
  <c r="BG1421"/>
  <c r="BE1421"/>
  <c r="T1421"/>
  <c r="R1421"/>
  <c r="P1421"/>
  <c r="BI1415"/>
  <c r="BH1415"/>
  <c r="BG1415"/>
  <c r="BE1415"/>
  <c r="T1415"/>
  <c r="R1415"/>
  <c r="P1415"/>
  <c r="BI1409"/>
  <c r="BH1409"/>
  <c r="BG1409"/>
  <c r="BE1409"/>
  <c r="T1409"/>
  <c r="R1409"/>
  <c r="P1409"/>
  <c r="BI1407"/>
  <c r="BH1407"/>
  <c r="BG1407"/>
  <c r="BE1407"/>
  <c r="T1407"/>
  <c r="R1407"/>
  <c r="P1407"/>
  <c r="BI1403"/>
  <c r="BH1403"/>
  <c r="BG1403"/>
  <c r="BE1403"/>
  <c r="T1403"/>
  <c r="R1403"/>
  <c r="P1403"/>
  <c r="BI1401"/>
  <c r="BH1401"/>
  <c r="BG1401"/>
  <c r="BE1401"/>
  <c r="T1401"/>
  <c r="R1401"/>
  <c r="P1401"/>
  <c r="BI1398"/>
  <c r="BH1398"/>
  <c r="BG1398"/>
  <c r="BE1398"/>
  <c r="T1398"/>
  <c r="R1398"/>
  <c r="P1398"/>
  <c r="BI1391"/>
  <c r="BH1391"/>
  <c r="BG1391"/>
  <c r="BE1391"/>
  <c r="T1391"/>
  <c r="R1391"/>
  <c r="P1391"/>
  <c r="BI1389"/>
  <c r="BH1389"/>
  <c r="BG1389"/>
  <c r="BE1389"/>
  <c r="T1389"/>
  <c r="R1389"/>
  <c r="P1389"/>
  <c r="BI1387"/>
  <c r="BH1387"/>
  <c r="BG1387"/>
  <c r="BE1387"/>
  <c r="T1387"/>
  <c r="R1387"/>
  <c r="P1387"/>
  <c r="BI1378"/>
  <c r="BH1378"/>
  <c r="BG1378"/>
  <c r="BE1378"/>
  <c r="T1378"/>
  <c r="R1378"/>
  <c r="P1378"/>
  <c r="BI1372"/>
  <c r="BH1372"/>
  <c r="BG1372"/>
  <c r="BE1372"/>
  <c r="T1372"/>
  <c r="R1372"/>
  <c r="P1372"/>
  <c r="BI1366"/>
  <c r="BH1366"/>
  <c r="BG1366"/>
  <c r="BE1366"/>
  <c r="T1366"/>
  <c r="R1366"/>
  <c r="P1366"/>
  <c r="BI1362"/>
  <c r="BH1362"/>
  <c r="BG1362"/>
  <c r="BE1362"/>
  <c r="T1362"/>
  <c r="R1362"/>
  <c r="P1362"/>
  <c r="BI1356"/>
  <c r="BH1356"/>
  <c r="BG1356"/>
  <c r="BE1356"/>
  <c r="T1356"/>
  <c r="R1356"/>
  <c r="P1356"/>
  <c r="BI1354"/>
  <c r="BH1354"/>
  <c r="BG1354"/>
  <c r="BE1354"/>
  <c r="T1354"/>
  <c r="R1354"/>
  <c r="P1354"/>
  <c r="BI1352"/>
  <c r="BH1352"/>
  <c r="BG1352"/>
  <c r="BE1352"/>
  <c r="T1352"/>
  <c r="R1352"/>
  <c r="P1352"/>
  <c r="BI1345"/>
  <c r="BH1345"/>
  <c r="BG1345"/>
  <c r="BE1345"/>
  <c r="T1345"/>
  <c r="R1345"/>
  <c r="P1345"/>
  <c r="BI1339"/>
  <c r="BH1339"/>
  <c r="BG1339"/>
  <c r="BE1339"/>
  <c r="T1339"/>
  <c r="R1339"/>
  <c r="P1339"/>
  <c r="BI1332"/>
  <c r="BH1332"/>
  <c r="BG1332"/>
  <c r="BE1332"/>
  <c r="T1332"/>
  <c r="R1332"/>
  <c r="P1332"/>
  <c r="BI1324"/>
  <c r="BH1324"/>
  <c r="BG1324"/>
  <c r="BE1324"/>
  <c r="T1324"/>
  <c r="R1324"/>
  <c r="P1324"/>
  <c r="BI1318"/>
  <c r="BH1318"/>
  <c r="BG1318"/>
  <c r="BE1318"/>
  <c r="T1318"/>
  <c r="T1317"/>
  <c r="R1318"/>
  <c r="R1317"/>
  <c r="P1318"/>
  <c r="P1317"/>
  <c r="BI1312"/>
  <c r="BH1312"/>
  <c r="BG1312"/>
  <c r="BE1312"/>
  <c r="T1312"/>
  <c r="R1312"/>
  <c r="P1312"/>
  <c r="BI1310"/>
  <c r="BH1310"/>
  <c r="BG1310"/>
  <c r="BE1310"/>
  <c r="T1310"/>
  <c r="R1310"/>
  <c r="P1310"/>
  <c r="BI1306"/>
  <c r="BH1306"/>
  <c r="BG1306"/>
  <c r="BE1306"/>
  <c r="T1306"/>
  <c r="R1306"/>
  <c r="P1306"/>
  <c r="BI1299"/>
  <c r="BH1299"/>
  <c r="BG1299"/>
  <c r="BE1299"/>
  <c r="T1299"/>
  <c r="R1299"/>
  <c r="P1299"/>
  <c r="BI1293"/>
  <c r="BH1293"/>
  <c r="BG1293"/>
  <c r="BE1293"/>
  <c r="T1293"/>
  <c r="R1293"/>
  <c r="P1293"/>
  <c r="BI1286"/>
  <c r="BH1286"/>
  <c r="BG1286"/>
  <c r="BE1286"/>
  <c r="T1286"/>
  <c r="R1286"/>
  <c r="P1286"/>
  <c r="BI1280"/>
  <c r="BH1280"/>
  <c r="BG1280"/>
  <c r="BE1280"/>
  <c r="T1280"/>
  <c r="R1280"/>
  <c r="P1280"/>
  <c r="BI1278"/>
  <c r="BH1278"/>
  <c r="BG1278"/>
  <c r="BE1278"/>
  <c r="T1278"/>
  <c r="R1278"/>
  <c r="P1278"/>
  <c r="BI1272"/>
  <c r="BH1272"/>
  <c r="BG1272"/>
  <c r="BE1272"/>
  <c r="T1272"/>
  <c r="R1272"/>
  <c r="P1272"/>
  <c r="BI1265"/>
  <c r="BH1265"/>
  <c r="BG1265"/>
  <c r="BE1265"/>
  <c r="T1265"/>
  <c r="R1265"/>
  <c r="P1265"/>
  <c r="BI1261"/>
  <c r="BH1261"/>
  <c r="BG1261"/>
  <c r="BE1261"/>
  <c r="T1261"/>
  <c r="R1261"/>
  <c r="P1261"/>
  <c r="BI1256"/>
  <c r="BH1256"/>
  <c r="BG1256"/>
  <c r="BE1256"/>
  <c r="T1256"/>
  <c r="R1256"/>
  <c r="P1256"/>
  <c r="BI1254"/>
  <c r="BH1254"/>
  <c r="BG1254"/>
  <c r="BE1254"/>
  <c r="T1254"/>
  <c r="R1254"/>
  <c r="P1254"/>
  <c r="BI1251"/>
  <c r="BH1251"/>
  <c r="BG1251"/>
  <c r="BE1251"/>
  <c r="T1251"/>
  <c r="R1251"/>
  <c r="P1251"/>
  <c r="BI1249"/>
  <c r="BH1249"/>
  <c r="BG1249"/>
  <c r="BE1249"/>
  <c r="T1249"/>
  <c r="R1249"/>
  <c r="P1249"/>
  <c r="BI1246"/>
  <c r="BH1246"/>
  <c r="BG1246"/>
  <c r="BE1246"/>
  <c r="T1246"/>
  <c r="R1246"/>
  <c r="P1246"/>
  <c r="BI1244"/>
  <c r="BH1244"/>
  <c r="BG1244"/>
  <c r="BE1244"/>
  <c r="T1244"/>
  <c r="R1244"/>
  <c r="P1244"/>
  <c r="BI1240"/>
  <c r="BH1240"/>
  <c r="BG1240"/>
  <c r="BE1240"/>
  <c r="T1240"/>
  <c r="R1240"/>
  <c r="P1240"/>
  <c r="BI1238"/>
  <c r="BH1238"/>
  <c r="BG1238"/>
  <c r="BE1238"/>
  <c r="T1238"/>
  <c r="R1238"/>
  <c r="P1238"/>
  <c r="BI1235"/>
  <c r="BH1235"/>
  <c r="BG1235"/>
  <c r="BE1235"/>
  <c r="T1235"/>
  <c r="R1235"/>
  <c r="P1235"/>
  <c r="BI1232"/>
  <c r="BH1232"/>
  <c r="BG1232"/>
  <c r="BE1232"/>
  <c r="T1232"/>
  <c r="R1232"/>
  <c r="P1232"/>
  <c r="BI1230"/>
  <c r="BH1230"/>
  <c r="BG1230"/>
  <c r="BE1230"/>
  <c r="T1230"/>
  <c r="R1230"/>
  <c r="P1230"/>
  <c r="BI1228"/>
  <c r="BH1228"/>
  <c r="BG1228"/>
  <c r="BE1228"/>
  <c r="T1228"/>
  <c r="R1228"/>
  <c r="P1228"/>
  <c r="BI1225"/>
  <c r="BH1225"/>
  <c r="BG1225"/>
  <c r="BE1225"/>
  <c r="T1225"/>
  <c r="R1225"/>
  <c r="P1225"/>
  <c r="BI1224"/>
  <c r="BH1224"/>
  <c r="BG1224"/>
  <c r="BE1224"/>
  <c r="T1224"/>
  <c r="R1224"/>
  <c r="P1224"/>
  <c r="BI1218"/>
  <c r="BH1218"/>
  <c r="BG1218"/>
  <c r="BE1218"/>
  <c r="T1218"/>
  <c r="R1218"/>
  <c r="P1218"/>
  <c r="BI1216"/>
  <c r="BH1216"/>
  <c r="BG1216"/>
  <c r="BE1216"/>
  <c r="T1216"/>
  <c r="R1216"/>
  <c r="P1216"/>
  <c r="BI1214"/>
  <c r="BH1214"/>
  <c r="BG1214"/>
  <c r="BE1214"/>
  <c r="T1214"/>
  <c r="R1214"/>
  <c r="P1214"/>
  <c r="BI1211"/>
  <c r="BH1211"/>
  <c r="BG1211"/>
  <c r="BE1211"/>
  <c r="T1211"/>
  <c r="T1210"/>
  <c r="R1211"/>
  <c r="R1210"/>
  <c r="P1211"/>
  <c r="P1210"/>
  <c r="BI1207"/>
  <c r="BH1207"/>
  <c r="BG1207"/>
  <c r="BE1207"/>
  <c r="T1207"/>
  <c r="R1207"/>
  <c r="P1207"/>
  <c r="BI1206"/>
  <c r="BH1206"/>
  <c r="BG1206"/>
  <c r="BE1206"/>
  <c r="T1206"/>
  <c r="R1206"/>
  <c r="P1206"/>
  <c r="BI1205"/>
  <c r="BH1205"/>
  <c r="BG1205"/>
  <c r="BE1205"/>
  <c r="T1205"/>
  <c r="R1205"/>
  <c r="P1205"/>
  <c r="BI1198"/>
  <c r="BH1198"/>
  <c r="BG1198"/>
  <c r="BE1198"/>
  <c r="T1198"/>
  <c r="R1198"/>
  <c r="P1198"/>
  <c r="BI1197"/>
  <c r="BH1197"/>
  <c r="BG1197"/>
  <c r="BE1197"/>
  <c r="T1197"/>
  <c r="R1197"/>
  <c r="P1197"/>
  <c r="BI1194"/>
  <c r="BH1194"/>
  <c r="BG1194"/>
  <c r="BE1194"/>
  <c r="T1194"/>
  <c r="R1194"/>
  <c r="P1194"/>
  <c r="BI1191"/>
  <c r="BH1191"/>
  <c r="BG1191"/>
  <c r="BE1191"/>
  <c r="T1191"/>
  <c r="R1191"/>
  <c r="P1191"/>
  <c r="BI1190"/>
  <c r="BH1190"/>
  <c r="BG1190"/>
  <c r="BE1190"/>
  <c r="T1190"/>
  <c r="R1190"/>
  <c r="P1190"/>
  <c r="BI1189"/>
  <c r="BH1189"/>
  <c r="BG1189"/>
  <c r="BE1189"/>
  <c r="T1189"/>
  <c r="R1189"/>
  <c r="P1189"/>
  <c r="BI1184"/>
  <c r="BH1184"/>
  <c r="BG1184"/>
  <c r="BE1184"/>
  <c r="T1184"/>
  <c r="R1184"/>
  <c r="P1184"/>
  <c r="BI1182"/>
  <c r="BH1182"/>
  <c r="BG1182"/>
  <c r="BE1182"/>
  <c r="T1182"/>
  <c r="R1182"/>
  <c r="P1182"/>
  <c r="BI1177"/>
  <c r="BH1177"/>
  <c r="BG1177"/>
  <c r="BE1177"/>
  <c r="T1177"/>
  <c r="R1177"/>
  <c r="P1177"/>
  <c r="BI1175"/>
  <c r="BH1175"/>
  <c r="BG1175"/>
  <c r="BE1175"/>
  <c r="T1175"/>
  <c r="R1175"/>
  <c r="P1175"/>
  <c r="BI1170"/>
  <c r="BH1170"/>
  <c r="BG1170"/>
  <c r="BE1170"/>
  <c r="T1170"/>
  <c r="R1170"/>
  <c r="P1170"/>
  <c r="BI1166"/>
  <c r="BH1166"/>
  <c r="BG1166"/>
  <c r="BE1166"/>
  <c r="T1166"/>
  <c r="R1166"/>
  <c r="P1166"/>
  <c r="BI1160"/>
  <c r="BH1160"/>
  <c r="BG1160"/>
  <c r="BE1160"/>
  <c r="T1160"/>
  <c r="R1160"/>
  <c r="P1160"/>
  <c r="BI1154"/>
  <c r="BH1154"/>
  <c r="BG1154"/>
  <c r="BE1154"/>
  <c r="T1154"/>
  <c r="R1154"/>
  <c r="P1154"/>
  <c r="BI1148"/>
  <c r="BH1148"/>
  <c r="BG1148"/>
  <c r="BE1148"/>
  <c r="T1148"/>
  <c r="R1148"/>
  <c r="P1148"/>
  <c r="BI1142"/>
  <c r="BH1142"/>
  <c r="BG1142"/>
  <c r="BE1142"/>
  <c r="T1142"/>
  <c r="R1142"/>
  <c r="P1142"/>
  <c r="BI1139"/>
  <c r="BH1139"/>
  <c r="BG1139"/>
  <c r="BE1139"/>
  <c r="T1139"/>
  <c r="R1139"/>
  <c r="P1139"/>
  <c r="BI1133"/>
  <c r="BH1133"/>
  <c r="BG1133"/>
  <c r="BE1133"/>
  <c r="T1133"/>
  <c r="R1133"/>
  <c r="P1133"/>
  <c r="BI1127"/>
  <c r="BH1127"/>
  <c r="BG1127"/>
  <c r="BE1127"/>
  <c r="T1127"/>
  <c r="R1127"/>
  <c r="P1127"/>
  <c r="BI1121"/>
  <c r="BH1121"/>
  <c r="BG1121"/>
  <c r="BE1121"/>
  <c r="T1121"/>
  <c r="R1121"/>
  <c r="P1121"/>
  <c r="BI1115"/>
  <c r="BH1115"/>
  <c r="BG1115"/>
  <c r="BE1115"/>
  <c r="T1115"/>
  <c r="R1115"/>
  <c r="P1115"/>
  <c r="BI1110"/>
  <c r="BH1110"/>
  <c r="BG1110"/>
  <c r="BE1110"/>
  <c r="T1110"/>
  <c r="R1110"/>
  <c r="P1110"/>
  <c r="BI1105"/>
  <c r="BH1105"/>
  <c r="BG1105"/>
  <c r="BE1105"/>
  <c r="T1105"/>
  <c r="R1105"/>
  <c r="P1105"/>
  <c r="BI1098"/>
  <c r="BH1098"/>
  <c r="BG1098"/>
  <c r="BE1098"/>
  <c r="T1098"/>
  <c r="R1098"/>
  <c r="P1098"/>
  <c r="BI1093"/>
  <c r="BH1093"/>
  <c r="BG1093"/>
  <c r="BE1093"/>
  <c r="T1093"/>
  <c r="R1093"/>
  <c r="P1093"/>
  <c r="BI1084"/>
  <c r="BH1084"/>
  <c r="BG1084"/>
  <c r="BE1084"/>
  <c r="T1084"/>
  <c r="T1077"/>
  <c r="R1084"/>
  <c r="R1077"/>
  <c r="P1084"/>
  <c r="P1077"/>
  <c r="BI1078"/>
  <c r="BH1078"/>
  <c r="BG1078"/>
  <c r="BE1078"/>
  <c r="T1078"/>
  <c r="R1078"/>
  <c r="P1078"/>
  <c r="BI1073"/>
  <c r="BH1073"/>
  <c r="BG1073"/>
  <c r="BE1073"/>
  <c r="T1073"/>
  <c r="T1072"/>
  <c r="T1071"/>
  <c r="R1073"/>
  <c r="R1072"/>
  <c r="R1071"/>
  <c r="P1073"/>
  <c r="P1072"/>
  <c r="P1071"/>
  <c r="BI1070"/>
  <c r="BH1070"/>
  <c r="BG1070"/>
  <c r="BE1070"/>
  <c r="T1070"/>
  <c r="T1069"/>
  <c r="R1070"/>
  <c r="R1069"/>
  <c r="P1070"/>
  <c r="P1069"/>
  <c r="BI1068"/>
  <c r="BH1068"/>
  <c r="BG1068"/>
  <c r="BE1068"/>
  <c r="T1068"/>
  <c r="R1068"/>
  <c r="P1068"/>
  <c r="BI1066"/>
  <c r="BH1066"/>
  <c r="BG1066"/>
  <c r="BE1066"/>
  <c r="T1066"/>
  <c r="R1066"/>
  <c r="P1066"/>
  <c r="BI1065"/>
  <c r="BH1065"/>
  <c r="BG1065"/>
  <c r="BE1065"/>
  <c r="T1065"/>
  <c r="R1065"/>
  <c r="P1065"/>
  <c r="BI1063"/>
  <c r="BH1063"/>
  <c r="BG1063"/>
  <c r="BE1063"/>
  <c r="T1063"/>
  <c r="R1063"/>
  <c r="P1063"/>
  <c r="BI1062"/>
  <c r="BH1062"/>
  <c r="BG1062"/>
  <c r="BE1062"/>
  <c r="T1062"/>
  <c r="R1062"/>
  <c r="P1062"/>
  <c r="BI1055"/>
  <c r="BH1055"/>
  <c r="BG1055"/>
  <c r="BE1055"/>
  <c r="T1055"/>
  <c r="R1055"/>
  <c r="P1055"/>
  <c r="BI1049"/>
  <c r="BH1049"/>
  <c r="BG1049"/>
  <c r="BE1049"/>
  <c r="T1049"/>
  <c r="R1049"/>
  <c r="P1049"/>
  <c r="BI1042"/>
  <c r="BH1042"/>
  <c r="BG1042"/>
  <c r="BE1042"/>
  <c r="T1042"/>
  <c r="R1042"/>
  <c r="P1042"/>
  <c r="BI1037"/>
  <c r="BH1037"/>
  <c r="BG1037"/>
  <c r="BE1037"/>
  <c r="T1037"/>
  <c r="R1037"/>
  <c r="P1037"/>
  <c r="BI1032"/>
  <c r="BH1032"/>
  <c r="BG1032"/>
  <c r="BE1032"/>
  <c r="T1032"/>
  <c r="R1032"/>
  <c r="P1032"/>
  <c r="BI1026"/>
  <c r="BH1026"/>
  <c r="BG1026"/>
  <c r="BE1026"/>
  <c r="T1026"/>
  <c r="R1026"/>
  <c r="P1026"/>
  <c r="BI1022"/>
  <c r="BH1022"/>
  <c r="BG1022"/>
  <c r="BE1022"/>
  <c r="T1022"/>
  <c r="R1022"/>
  <c r="P1022"/>
  <c r="BI1020"/>
  <c r="BH1020"/>
  <c r="BG1020"/>
  <c r="BE1020"/>
  <c r="T1020"/>
  <c r="R1020"/>
  <c r="P1020"/>
  <c r="BI1017"/>
  <c r="BH1017"/>
  <c r="BG1017"/>
  <c r="BE1017"/>
  <c r="T1017"/>
  <c r="R1017"/>
  <c r="P1017"/>
  <c r="BI1015"/>
  <c r="BH1015"/>
  <c r="BG1015"/>
  <c r="BE1015"/>
  <c r="T1015"/>
  <c r="R1015"/>
  <c r="P1015"/>
  <c r="BI1013"/>
  <c r="BH1013"/>
  <c r="BG1013"/>
  <c r="BE1013"/>
  <c r="T1013"/>
  <c r="R1013"/>
  <c r="P1013"/>
  <c r="BI1004"/>
  <c r="BH1004"/>
  <c r="BG1004"/>
  <c r="BE1004"/>
  <c r="T1004"/>
  <c r="R1004"/>
  <c r="P1004"/>
  <c r="BI998"/>
  <c r="BH998"/>
  <c r="BG998"/>
  <c r="BE998"/>
  <c r="T998"/>
  <c r="R998"/>
  <c r="P998"/>
  <c r="BI992"/>
  <c r="BH992"/>
  <c r="BG992"/>
  <c r="BE992"/>
  <c r="T992"/>
  <c r="R992"/>
  <c r="P992"/>
  <c r="BI988"/>
  <c r="BH988"/>
  <c r="BG988"/>
  <c r="BE988"/>
  <c r="T988"/>
  <c r="R988"/>
  <c r="P988"/>
  <c r="BI982"/>
  <c r="BH982"/>
  <c r="BG982"/>
  <c r="BE982"/>
  <c r="T982"/>
  <c r="R982"/>
  <c r="P982"/>
  <c r="BI978"/>
  <c r="BH978"/>
  <c r="BG978"/>
  <c r="BE978"/>
  <c r="T978"/>
  <c r="R978"/>
  <c r="P978"/>
  <c r="BI975"/>
  <c r="BH975"/>
  <c r="BG975"/>
  <c r="BE975"/>
  <c r="T975"/>
  <c r="R975"/>
  <c r="P975"/>
  <c r="BI968"/>
  <c r="BH968"/>
  <c r="BG968"/>
  <c r="BE968"/>
  <c r="T968"/>
  <c r="R968"/>
  <c r="P968"/>
  <c r="BI962"/>
  <c r="BH962"/>
  <c r="BG962"/>
  <c r="BE962"/>
  <c r="T962"/>
  <c r="R962"/>
  <c r="P962"/>
  <c r="BI955"/>
  <c r="BH955"/>
  <c r="BG955"/>
  <c r="BE955"/>
  <c r="T955"/>
  <c r="R955"/>
  <c r="P955"/>
  <c r="BI947"/>
  <c r="BH947"/>
  <c r="BG947"/>
  <c r="BE947"/>
  <c r="T947"/>
  <c r="R947"/>
  <c r="P947"/>
  <c r="BI942"/>
  <c r="BH942"/>
  <c r="BG942"/>
  <c r="BE942"/>
  <c r="T942"/>
  <c r="T941"/>
  <c r="R942"/>
  <c r="R941"/>
  <c r="P942"/>
  <c r="P941"/>
  <c r="BI936"/>
  <c r="BH936"/>
  <c r="BG936"/>
  <c r="BE936"/>
  <c r="T936"/>
  <c r="R936"/>
  <c r="P936"/>
  <c r="BI934"/>
  <c r="BH934"/>
  <c r="BG934"/>
  <c r="BE934"/>
  <c r="T934"/>
  <c r="R934"/>
  <c r="P934"/>
  <c r="BI930"/>
  <c r="BH930"/>
  <c r="BG930"/>
  <c r="BE930"/>
  <c r="T930"/>
  <c r="R930"/>
  <c r="P930"/>
  <c r="BI923"/>
  <c r="BH923"/>
  <c r="BG923"/>
  <c r="BE923"/>
  <c r="T923"/>
  <c r="R923"/>
  <c r="P923"/>
  <c r="BI917"/>
  <c r="BH917"/>
  <c r="BG917"/>
  <c r="BE917"/>
  <c r="T917"/>
  <c r="R917"/>
  <c r="P917"/>
  <c r="BI909"/>
  <c r="BH909"/>
  <c r="BG909"/>
  <c r="BE909"/>
  <c r="T909"/>
  <c r="R909"/>
  <c r="P909"/>
  <c r="BI903"/>
  <c r="BH903"/>
  <c r="BG903"/>
  <c r="BE903"/>
  <c r="T903"/>
  <c r="R903"/>
  <c r="P903"/>
  <c r="BI898"/>
  <c r="BH898"/>
  <c r="BG898"/>
  <c r="BE898"/>
  <c r="T898"/>
  <c r="T897"/>
  <c r="R898"/>
  <c r="R897"/>
  <c r="P898"/>
  <c r="P897"/>
  <c r="BI896"/>
  <c r="BH896"/>
  <c r="BG896"/>
  <c r="BE896"/>
  <c r="T896"/>
  <c r="R896"/>
  <c r="P896"/>
  <c r="BI890"/>
  <c r="BH890"/>
  <c r="BG890"/>
  <c r="BE890"/>
  <c r="T890"/>
  <c r="R890"/>
  <c r="P890"/>
  <c r="BI883"/>
  <c r="BH883"/>
  <c r="BG883"/>
  <c r="BE883"/>
  <c r="T883"/>
  <c r="R883"/>
  <c r="P883"/>
  <c r="BI879"/>
  <c r="BH879"/>
  <c r="BG879"/>
  <c r="BE879"/>
  <c r="T879"/>
  <c r="R879"/>
  <c r="P879"/>
  <c r="BI874"/>
  <c r="BH874"/>
  <c r="BG874"/>
  <c r="BE874"/>
  <c r="T874"/>
  <c r="R874"/>
  <c r="P874"/>
  <c r="BI872"/>
  <c r="BH872"/>
  <c r="BG872"/>
  <c r="BE872"/>
  <c r="T872"/>
  <c r="R872"/>
  <c r="P872"/>
  <c r="BI869"/>
  <c r="BH869"/>
  <c r="BG869"/>
  <c r="BE869"/>
  <c r="T869"/>
  <c r="R869"/>
  <c r="P869"/>
  <c r="BI867"/>
  <c r="BH867"/>
  <c r="BG867"/>
  <c r="BE867"/>
  <c r="T867"/>
  <c r="R867"/>
  <c r="P867"/>
  <c r="BI864"/>
  <c r="BH864"/>
  <c r="BG864"/>
  <c r="BE864"/>
  <c r="T864"/>
  <c r="R864"/>
  <c r="P864"/>
  <c r="BI862"/>
  <c r="BH862"/>
  <c r="BG862"/>
  <c r="BE862"/>
  <c r="T862"/>
  <c r="R862"/>
  <c r="P862"/>
  <c r="BI858"/>
  <c r="BH858"/>
  <c r="BG858"/>
  <c r="BE858"/>
  <c r="T858"/>
  <c r="R858"/>
  <c r="P858"/>
  <c r="BI856"/>
  <c r="BH856"/>
  <c r="BG856"/>
  <c r="BE856"/>
  <c r="T856"/>
  <c r="R856"/>
  <c r="P856"/>
  <c r="BI853"/>
  <c r="BH853"/>
  <c r="BG853"/>
  <c r="BE853"/>
  <c r="T853"/>
  <c r="R853"/>
  <c r="P853"/>
  <c r="BI850"/>
  <c r="BH850"/>
  <c r="BG850"/>
  <c r="BE850"/>
  <c r="T850"/>
  <c r="R850"/>
  <c r="P850"/>
  <c r="BI848"/>
  <c r="BH848"/>
  <c r="BG848"/>
  <c r="BE848"/>
  <c r="T848"/>
  <c r="R848"/>
  <c r="P848"/>
  <c r="BI846"/>
  <c r="BH846"/>
  <c r="BG846"/>
  <c r="BE846"/>
  <c r="T846"/>
  <c r="R846"/>
  <c r="P846"/>
  <c r="BI843"/>
  <c r="BH843"/>
  <c r="BG843"/>
  <c r="BE843"/>
  <c r="T843"/>
  <c r="R843"/>
  <c r="P843"/>
  <c r="BI842"/>
  <c r="BH842"/>
  <c r="BG842"/>
  <c r="BE842"/>
  <c r="T842"/>
  <c r="R842"/>
  <c r="P842"/>
  <c r="BI836"/>
  <c r="BH836"/>
  <c r="BG836"/>
  <c r="BE836"/>
  <c r="T836"/>
  <c r="R836"/>
  <c r="P836"/>
  <c r="BI834"/>
  <c r="BH834"/>
  <c r="BG834"/>
  <c r="BE834"/>
  <c r="T834"/>
  <c r="R834"/>
  <c r="P834"/>
  <c r="BI832"/>
  <c r="BH832"/>
  <c r="BG832"/>
  <c r="BE832"/>
  <c r="T832"/>
  <c r="R832"/>
  <c r="P832"/>
  <c r="BI829"/>
  <c r="BH829"/>
  <c r="BG829"/>
  <c r="BE829"/>
  <c r="T829"/>
  <c r="T828"/>
  <c r="R829"/>
  <c r="R828"/>
  <c r="P829"/>
  <c r="P828"/>
  <c r="BI825"/>
  <c r="BH825"/>
  <c r="BG825"/>
  <c r="BE825"/>
  <c r="T825"/>
  <c r="R825"/>
  <c r="P825"/>
  <c r="BI824"/>
  <c r="BH824"/>
  <c r="BG824"/>
  <c r="BE824"/>
  <c r="T824"/>
  <c r="R824"/>
  <c r="P824"/>
  <c r="BI823"/>
  <c r="BH823"/>
  <c r="BG823"/>
  <c r="BE823"/>
  <c r="T823"/>
  <c r="R823"/>
  <c r="P823"/>
  <c r="BI814"/>
  <c r="BH814"/>
  <c r="BG814"/>
  <c r="BE814"/>
  <c r="T814"/>
  <c r="R814"/>
  <c r="P814"/>
  <c r="BI813"/>
  <c r="BH813"/>
  <c r="BG813"/>
  <c r="BE813"/>
  <c r="T813"/>
  <c r="R813"/>
  <c r="P813"/>
  <c r="BI810"/>
  <c r="BH810"/>
  <c r="BG810"/>
  <c r="BE810"/>
  <c r="T810"/>
  <c r="R810"/>
  <c r="P810"/>
  <c r="BI807"/>
  <c r="BH807"/>
  <c r="BG807"/>
  <c r="BE807"/>
  <c r="T807"/>
  <c r="R807"/>
  <c r="P807"/>
  <c r="BI806"/>
  <c r="BH806"/>
  <c r="BG806"/>
  <c r="BE806"/>
  <c r="T806"/>
  <c r="R806"/>
  <c r="P806"/>
  <c r="BI805"/>
  <c r="BH805"/>
  <c r="BG805"/>
  <c r="BE805"/>
  <c r="T805"/>
  <c r="R805"/>
  <c r="P805"/>
  <c r="BI800"/>
  <c r="BH800"/>
  <c r="BG800"/>
  <c r="BE800"/>
  <c r="T800"/>
  <c r="R800"/>
  <c r="P800"/>
  <c r="BI798"/>
  <c r="BH798"/>
  <c r="BG798"/>
  <c r="BE798"/>
  <c r="T798"/>
  <c r="R798"/>
  <c r="P798"/>
  <c r="BI793"/>
  <c r="BH793"/>
  <c r="BG793"/>
  <c r="BE793"/>
  <c r="T793"/>
  <c r="R793"/>
  <c r="P793"/>
  <c r="BI791"/>
  <c r="BH791"/>
  <c r="BG791"/>
  <c r="BE791"/>
  <c r="T791"/>
  <c r="R791"/>
  <c r="P791"/>
  <c r="BI786"/>
  <c r="BH786"/>
  <c r="BG786"/>
  <c r="BE786"/>
  <c r="T786"/>
  <c r="R786"/>
  <c r="P786"/>
  <c r="BI781"/>
  <c r="BH781"/>
  <c r="BG781"/>
  <c r="BE781"/>
  <c r="T781"/>
  <c r="R781"/>
  <c r="P781"/>
  <c r="BI777"/>
  <c r="BH777"/>
  <c r="BG777"/>
  <c r="BE777"/>
  <c r="T777"/>
  <c r="R777"/>
  <c r="P777"/>
  <c r="BI773"/>
  <c r="BH773"/>
  <c r="BG773"/>
  <c r="BE773"/>
  <c r="T773"/>
  <c r="R773"/>
  <c r="P773"/>
  <c r="BI767"/>
  <c r="BH767"/>
  <c r="BG767"/>
  <c r="BE767"/>
  <c r="T767"/>
  <c r="R767"/>
  <c r="P767"/>
  <c r="BI761"/>
  <c r="BH761"/>
  <c r="BG761"/>
  <c r="BE761"/>
  <c r="T761"/>
  <c r="R761"/>
  <c r="P761"/>
  <c r="BI755"/>
  <c r="BH755"/>
  <c r="BG755"/>
  <c r="BE755"/>
  <c r="T755"/>
  <c r="R755"/>
  <c r="P755"/>
  <c r="BI749"/>
  <c r="BH749"/>
  <c r="BG749"/>
  <c r="BE749"/>
  <c r="T749"/>
  <c r="R749"/>
  <c r="P749"/>
  <c r="BI746"/>
  <c r="BH746"/>
  <c r="BG746"/>
  <c r="BE746"/>
  <c r="T746"/>
  <c r="R746"/>
  <c r="P746"/>
  <c r="BI740"/>
  <c r="BH740"/>
  <c r="BG740"/>
  <c r="BE740"/>
  <c r="T740"/>
  <c r="R740"/>
  <c r="P740"/>
  <c r="BI734"/>
  <c r="BH734"/>
  <c r="BG734"/>
  <c r="BE734"/>
  <c r="T734"/>
  <c r="R734"/>
  <c r="P734"/>
  <c r="BI728"/>
  <c r="BH728"/>
  <c r="BG728"/>
  <c r="BE728"/>
  <c r="T728"/>
  <c r="R728"/>
  <c r="P728"/>
  <c r="BI722"/>
  <c r="BH722"/>
  <c r="BG722"/>
  <c r="BE722"/>
  <c r="T722"/>
  <c r="R722"/>
  <c r="P722"/>
  <c r="BI717"/>
  <c r="BH717"/>
  <c r="BG717"/>
  <c r="BE717"/>
  <c r="T717"/>
  <c r="R717"/>
  <c r="P717"/>
  <c r="BI712"/>
  <c r="BH712"/>
  <c r="BG712"/>
  <c r="BE712"/>
  <c r="T712"/>
  <c r="R712"/>
  <c r="P712"/>
  <c r="BI705"/>
  <c r="BH705"/>
  <c r="BG705"/>
  <c r="BE705"/>
  <c r="T705"/>
  <c r="R705"/>
  <c r="P705"/>
  <c r="BI700"/>
  <c r="BH700"/>
  <c r="BG700"/>
  <c r="BE700"/>
  <c r="T700"/>
  <c r="R700"/>
  <c r="P700"/>
  <c r="BI695"/>
  <c r="BH695"/>
  <c r="BG695"/>
  <c r="BE695"/>
  <c r="T695"/>
  <c r="R695"/>
  <c r="P695"/>
  <c r="BI690"/>
  <c r="BH690"/>
  <c r="BG690"/>
  <c r="BE690"/>
  <c r="T690"/>
  <c r="R690"/>
  <c r="P690"/>
  <c r="BI686"/>
  <c r="BH686"/>
  <c r="BG686"/>
  <c r="BE686"/>
  <c r="T686"/>
  <c r="R686"/>
  <c r="P686"/>
  <c r="BI677"/>
  <c r="BH677"/>
  <c r="BG677"/>
  <c r="BE677"/>
  <c r="T677"/>
  <c r="T670"/>
  <c r="R677"/>
  <c r="R670"/>
  <c r="P677"/>
  <c r="P670"/>
  <c r="BI671"/>
  <c r="BH671"/>
  <c r="BG671"/>
  <c r="BE671"/>
  <c r="T671"/>
  <c r="R671"/>
  <c r="P671"/>
  <c r="BI664"/>
  <c r="BH664"/>
  <c r="BG664"/>
  <c r="BE664"/>
  <c r="T664"/>
  <c r="T663"/>
  <c r="T662"/>
  <c r="R664"/>
  <c r="R663"/>
  <c r="R662"/>
  <c r="P664"/>
  <c r="P663"/>
  <c r="BI661"/>
  <c r="BH661"/>
  <c r="BG661"/>
  <c r="BE661"/>
  <c r="T661"/>
  <c r="T660"/>
  <c r="R661"/>
  <c r="R660"/>
  <c r="P661"/>
  <c r="P660"/>
  <c r="BI659"/>
  <c r="BH659"/>
  <c r="BG659"/>
  <c r="BE659"/>
  <c r="T659"/>
  <c r="R659"/>
  <c r="P659"/>
  <c r="BI657"/>
  <c r="BH657"/>
  <c r="BG657"/>
  <c r="BE657"/>
  <c r="T657"/>
  <c r="R657"/>
  <c r="P657"/>
  <c r="BI656"/>
  <c r="BH656"/>
  <c r="BG656"/>
  <c r="BE656"/>
  <c r="T656"/>
  <c r="R656"/>
  <c r="P656"/>
  <c r="BI654"/>
  <c r="BH654"/>
  <c r="BG654"/>
  <c r="BE654"/>
  <c r="T654"/>
  <c r="R654"/>
  <c r="P654"/>
  <c r="BI653"/>
  <c r="BH653"/>
  <c r="BG653"/>
  <c r="BE653"/>
  <c r="T653"/>
  <c r="R653"/>
  <c r="P653"/>
  <c r="BI645"/>
  <c r="BH645"/>
  <c r="BG645"/>
  <c r="BE645"/>
  <c r="T645"/>
  <c r="R645"/>
  <c r="P645"/>
  <c r="BI640"/>
  <c r="BH640"/>
  <c r="BG640"/>
  <c r="BE640"/>
  <c r="T640"/>
  <c r="R640"/>
  <c r="P640"/>
  <c r="BI633"/>
  <c r="BH633"/>
  <c r="BG633"/>
  <c r="BE633"/>
  <c r="T633"/>
  <c r="R633"/>
  <c r="P633"/>
  <c r="BI628"/>
  <c r="BH628"/>
  <c r="BG628"/>
  <c r="BE628"/>
  <c r="T628"/>
  <c r="R628"/>
  <c r="P628"/>
  <c r="BI623"/>
  <c r="BH623"/>
  <c r="BG623"/>
  <c r="BE623"/>
  <c r="T623"/>
  <c r="R623"/>
  <c r="P623"/>
  <c r="BI617"/>
  <c r="BH617"/>
  <c r="BG617"/>
  <c r="BE617"/>
  <c r="T617"/>
  <c r="R617"/>
  <c r="P617"/>
  <c r="BI613"/>
  <c r="BH613"/>
  <c r="BG613"/>
  <c r="BE613"/>
  <c r="T613"/>
  <c r="R613"/>
  <c r="P613"/>
  <c r="BI611"/>
  <c r="BH611"/>
  <c r="BG611"/>
  <c r="BE611"/>
  <c r="T611"/>
  <c r="R611"/>
  <c r="P611"/>
  <c r="BI607"/>
  <c r="BH607"/>
  <c r="BG607"/>
  <c r="BE607"/>
  <c r="T607"/>
  <c r="R607"/>
  <c r="P607"/>
  <c r="BI605"/>
  <c r="BH605"/>
  <c r="BG605"/>
  <c r="BE605"/>
  <c r="T605"/>
  <c r="R605"/>
  <c r="P605"/>
  <c r="BI603"/>
  <c r="BH603"/>
  <c r="BG603"/>
  <c r="BE603"/>
  <c r="T603"/>
  <c r="R603"/>
  <c r="P603"/>
  <c r="BI594"/>
  <c r="BH594"/>
  <c r="BG594"/>
  <c r="BE594"/>
  <c r="T594"/>
  <c r="R594"/>
  <c r="P594"/>
  <c r="BI588"/>
  <c r="BH588"/>
  <c r="BG588"/>
  <c r="BE588"/>
  <c r="T588"/>
  <c r="R588"/>
  <c r="P588"/>
  <c r="BI582"/>
  <c r="BH582"/>
  <c r="BG582"/>
  <c r="BE582"/>
  <c r="T582"/>
  <c r="R582"/>
  <c r="P582"/>
  <c r="BI578"/>
  <c r="BH578"/>
  <c r="BG578"/>
  <c r="BE578"/>
  <c r="T578"/>
  <c r="R578"/>
  <c r="P578"/>
  <c r="BI572"/>
  <c r="BH572"/>
  <c r="BG572"/>
  <c r="BE572"/>
  <c r="T572"/>
  <c r="R572"/>
  <c r="P572"/>
  <c r="BI570"/>
  <c r="BH570"/>
  <c r="BG570"/>
  <c r="BE570"/>
  <c r="T570"/>
  <c r="R570"/>
  <c r="P570"/>
  <c r="BI568"/>
  <c r="BH568"/>
  <c r="BG568"/>
  <c r="BE568"/>
  <c r="T568"/>
  <c r="R568"/>
  <c r="P568"/>
  <c r="BI561"/>
  <c r="BH561"/>
  <c r="BG561"/>
  <c r="BE561"/>
  <c r="T561"/>
  <c r="R561"/>
  <c r="P561"/>
  <c r="BI555"/>
  <c r="BH555"/>
  <c r="BG555"/>
  <c r="BE555"/>
  <c r="T555"/>
  <c r="R555"/>
  <c r="P555"/>
  <c r="BI548"/>
  <c r="BH548"/>
  <c r="BG548"/>
  <c r="BE548"/>
  <c r="T548"/>
  <c r="R548"/>
  <c r="P548"/>
  <c r="BI540"/>
  <c r="BH540"/>
  <c r="BG540"/>
  <c r="BE540"/>
  <c r="T540"/>
  <c r="R540"/>
  <c r="P540"/>
  <c r="BI535"/>
  <c r="BH535"/>
  <c r="BG535"/>
  <c r="BE535"/>
  <c r="T535"/>
  <c r="T534"/>
  <c r="R535"/>
  <c r="R534"/>
  <c r="P535"/>
  <c r="P534"/>
  <c r="BI529"/>
  <c r="BH529"/>
  <c r="BG529"/>
  <c r="BE529"/>
  <c r="T529"/>
  <c r="R529"/>
  <c r="P529"/>
  <c r="BI527"/>
  <c r="BH527"/>
  <c r="BG527"/>
  <c r="BE527"/>
  <c r="T527"/>
  <c r="R527"/>
  <c r="P527"/>
  <c r="BI523"/>
  <c r="BH523"/>
  <c r="BG523"/>
  <c r="BE523"/>
  <c r="T523"/>
  <c r="R523"/>
  <c r="P523"/>
  <c r="BI516"/>
  <c r="BH516"/>
  <c r="BG516"/>
  <c r="BE516"/>
  <c r="T516"/>
  <c r="R516"/>
  <c r="P516"/>
  <c r="BI510"/>
  <c r="BH510"/>
  <c r="BG510"/>
  <c r="BE510"/>
  <c r="T510"/>
  <c r="R510"/>
  <c r="P510"/>
  <c r="BI502"/>
  <c r="BH502"/>
  <c r="BG502"/>
  <c r="BE502"/>
  <c r="T502"/>
  <c r="R502"/>
  <c r="P502"/>
  <c r="BI496"/>
  <c r="BH496"/>
  <c r="BG496"/>
  <c r="BE496"/>
  <c r="T496"/>
  <c r="R496"/>
  <c r="P496"/>
  <c r="BI494"/>
  <c r="BH494"/>
  <c r="BG494"/>
  <c r="BE494"/>
  <c r="T494"/>
  <c r="R494"/>
  <c r="P494"/>
  <c r="BI488"/>
  <c r="BH488"/>
  <c r="BG488"/>
  <c r="BE488"/>
  <c r="T488"/>
  <c r="R488"/>
  <c r="P488"/>
  <c r="BI481"/>
  <c r="BH481"/>
  <c r="BG481"/>
  <c r="BE481"/>
  <c r="T481"/>
  <c r="R481"/>
  <c r="P481"/>
  <c r="BI477"/>
  <c r="BH477"/>
  <c r="BG477"/>
  <c r="BE477"/>
  <c r="T477"/>
  <c r="R477"/>
  <c r="P477"/>
  <c r="BI472"/>
  <c r="BH472"/>
  <c r="BG472"/>
  <c r="BE472"/>
  <c r="T472"/>
  <c r="R472"/>
  <c r="P472"/>
  <c r="BI470"/>
  <c r="BH470"/>
  <c r="BG470"/>
  <c r="BE470"/>
  <c r="T470"/>
  <c r="R470"/>
  <c r="P470"/>
  <c r="BI469"/>
  <c r="BH469"/>
  <c r="BG469"/>
  <c r="BE469"/>
  <c r="T469"/>
  <c r="R469"/>
  <c r="P469"/>
  <c r="BI468"/>
  <c r="BH468"/>
  <c r="BG468"/>
  <c r="BE468"/>
  <c r="T468"/>
  <c r="R468"/>
  <c r="P468"/>
  <c r="BI466"/>
  <c r="BH466"/>
  <c r="BG466"/>
  <c r="BE466"/>
  <c r="T466"/>
  <c r="R466"/>
  <c r="P466"/>
  <c r="BI464"/>
  <c r="BH464"/>
  <c r="BG464"/>
  <c r="BE464"/>
  <c r="T464"/>
  <c r="R464"/>
  <c r="P464"/>
  <c r="BI461"/>
  <c r="BH461"/>
  <c r="BG461"/>
  <c r="BE461"/>
  <c r="T461"/>
  <c r="R461"/>
  <c r="P461"/>
  <c r="BI459"/>
  <c r="BH459"/>
  <c r="BG459"/>
  <c r="BE459"/>
  <c r="T459"/>
  <c r="R459"/>
  <c r="P459"/>
  <c r="BI456"/>
  <c r="BH456"/>
  <c r="BG456"/>
  <c r="BE456"/>
  <c r="T456"/>
  <c r="R456"/>
  <c r="P456"/>
  <c r="BI454"/>
  <c r="BH454"/>
  <c r="BG454"/>
  <c r="BE454"/>
  <c r="T454"/>
  <c r="R454"/>
  <c r="P454"/>
  <c r="BI450"/>
  <c r="BH450"/>
  <c r="BG450"/>
  <c r="BE450"/>
  <c r="T450"/>
  <c r="R450"/>
  <c r="P450"/>
  <c r="BI448"/>
  <c r="BH448"/>
  <c r="BG448"/>
  <c r="BE448"/>
  <c r="T448"/>
  <c r="R448"/>
  <c r="P448"/>
  <c r="BI446"/>
  <c r="BH446"/>
  <c r="BG446"/>
  <c r="BE446"/>
  <c r="T446"/>
  <c r="R446"/>
  <c r="P446"/>
  <c r="BI443"/>
  <c r="BH443"/>
  <c r="BG443"/>
  <c r="BE443"/>
  <c r="T443"/>
  <c r="R443"/>
  <c r="P443"/>
  <c r="BI442"/>
  <c r="BH442"/>
  <c r="BG442"/>
  <c r="BE442"/>
  <c r="T442"/>
  <c r="R442"/>
  <c r="P442"/>
  <c r="BI436"/>
  <c r="BH436"/>
  <c r="BG436"/>
  <c r="BE436"/>
  <c r="T436"/>
  <c r="R436"/>
  <c r="P436"/>
  <c r="BI434"/>
  <c r="BH434"/>
  <c r="BG434"/>
  <c r="BE434"/>
  <c r="T434"/>
  <c r="R434"/>
  <c r="P434"/>
  <c r="BI432"/>
  <c r="BH432"/>
  <c r="BG432"/>
  <c r="BE432"/>
  <c r="T432"/>
  <c r="R432"/>
  <c r="P432"/>
  <c r="BI429"/>
  <c r="BH429"/>
  <c r="BG429"/>
  <c r="BE429"/>
  <c r="T429"/>
  <c r="T428"/>
  <c r="R429"/>
  <c r="R428"/>
  <c r="P429"/>
  <c r="P428"/>
  <c r="BI425"/>
  <c r="BH425"/>
  <c r="BG425"/>
  <c r="BE425"/>
  <c r="T425"/>
  <c r="R425"/>
  <c r="P425"/>
  <c r="BI422"/>
  <c r="BH422"/>
  <c r="BG422"/>
  <c r="BE422"/>
  <c r="T422"/>
  <c r="R422"/>
  <c r="P422"/>
  <c r="BI421"/>
  <c r="BH421"/>
  <c r="BG421"/>
  <c r="BE421"/>
  <c r="T421"/>
  <c r="R421"/>
  <c r="P421"/>
  <c r="BI420"/>
  <c r="BH420"/>
  <c r="BG420"/>
  <c r="BE420"/>
  <c r="T420"/>
  <c r="R420"/>
  <c r="P420"/>
  <c r="BI416"/>
  <c r="BH416"/>
  <c r="BG416"/>
  <c r="BE416"/>
  <c r="T416"/>
  <c r="R416"/>
  <c r="P416"/>
  <c r="BI413"/>
  <c r="BH413"/>
  <c r="BG413"/>
  <c r="BE413"/>
  <c r="T413"/>
  <c r="R413"/>
  <c r="P413"/>
  <c r="BI411"/>
  <c r="BH411"/>
  <c r="BG411"/>
  <c r="BE411"/>
  <c r="T411"/>
  <c r="R411"/>
  <c r="P411"/>
  <c r="BI410"/>
  <c r="BH410"/>
  <c r="BG410"/>
  <c r="BE410"/>
  <c r="T410"/>
  <c r="R410"/>
  <c r="P410"/>
  <c r="BI409"/>
  <c r="BH409"/>
  <c r="BG409"/>
  <c r="BE409"/>
  <c r="T409"/>
  <c r="R409"/>
  <c r="P409"/>
  <c r="BI402"/>
  <c r="BH402"/>
  <c r="BG402"/>
  <c r="BE402"/>
  <c r="T402"/>
  <c r="R402"/>
  <c r="P402"/>
  <c r="BI401"/>
  <c r="BH401"/>
  <c r="BG401"/>
  <c r="BE401"/>
  <c r="T401"/>
  <c r="R401"/>
  <c r="P401"/>
  <c r="BI400"/>
  <c r="BH400"/>
  <c r="BG400"/>
  <c r="BE400"/>
  <c r="T400"/>
  <c r="R400"/>
  <c r="P400"/>
  <c r="BI398"/>
  <c r="BH398"/>
  <c r="BG398"/>
  <c r="BE398"/>
  <c r="T398"/>
  <c r="R398"/>
  <c r="P398"/>
  <c r="BI396"/>
  <c r="BH396"/>
  <c r="BG396"/>
  <c r="BE396"/>
  <c r="T396"/>
  <c r="R396"/>
  <c r="P396"/>
  <c r="BI395"/>
  <c r="BH395"/>
  <c r="BG395"/>
  <c r="BE395"/>
  <c r="T395"/>
  <c r="R395"/>
  <c r="P395"/>
  <c r="BI390"/>
  <c r="BH390"/>
  <c r="BG390"/>
  <c r="BE390"/>
  <c r="T390"/>
  <c r="R390"/>
  <c r="P390"/>
  <c r="BI388"/>
  <c r="BH388"/>
  <c r="BG388"/>
  <c r="BE388"/>
  <c r="T388"/>
  <c r="R388"/>
  <c r="P388"/>
  <c r="BI382"/>
  <c r="BH382"/>
  <c r="BG382"/>
  <c r="BE382"/>
  <c r="T382"/>
  <c r="R382"/>
  <c r="P382"/>
  <c r="BI378"/>
  <c r="BH378"/>
  <c r="BG378"/>
  <c r="BE378"/>
  <c r="T378"/>
  <c r="R378"/>
  <c r="P378"/>
  <c r="BI372"/>
  <c r="BH372"/>
  <c r="BG372"/>
  <c r="BE372"/>
  <c r="T372"/>
  <c r="R372"/>
  <c r="P372"/>
  <c r="BI369"/>
  <c r="BH369"/>
  <c r="BG369"/>
  <c r="BE369"/>
  <c r="T369"/>
  <c r="R369"/>
  <c r="P369"/>
  <c r="BI363"/>
  <c r="BH363"/>
  <c r="BG363"/>
  <c r="BE363"/>
  <c r="T363"/>
  <c r="R363"/>
  <c r="P363"/>
  <c r="BI357"/>
  <c r="BH357"/>
  <c r="BG357"/>
  <c r="BE357"/>
  <c r="T357"/>
  <c r="R357"/>
  <c r="P357"/>
  <c r="BI348"/>
  <c r="BH348"/>
  <c r="BG348"/>
  <c r="BE348"/>
  <c r="T348"/>
  <c r="T341"/>
  <c r="T340"/>
  <c r="R348"/>
  <c r="R341"/>
  <c r="R340"/>
  <c r="P348"/>
  <c r="P341"/>
  <c r="P340"/>
  <c r="BI342"/>
  <c r="BH342"/>
  <c r="BG342"/>
  <c r="BE342"/>
  <c r="T342"/>
  <c r="R342"/>
  <c r="P342"/>
  <c r="BI339"/>
  <c r="BH339"/>
  <c r="BG339"/>
  <c r="BE339"/>
  <c r="T339"/>
  <c r="T338"/>
  <c r="R339"/>
  <c r="R338"/>
  <c r="P339"/>
  <c r="P338"/>
  <c r="BI337"/>
  <c r="BH337"/>
  <c r="BG337"/>
  <c r="BE337"/>
  <c r="T337"/>
  <c r="R337"/>
  <c r="P337"/>
  <c r="BI335"/>
  <c r="BH335"/>
  <c r="BG335"/>
  <c r="BE335"/>
  <c r="T335"/>
  <c r="R335"/>
  <c r="P335"/>
  <c r="BI334"/>
  <c r="BH334"/>
  <c r="BG334"/>
  <c r="BE334"/>
  <c r="T334"/>
  <c r="R334"/>
  <c r="P334"/>
  <c r="BI332"/>
  <c r="BH332"/>
  <c r="BG332"/>
  <c r="BE332"/>
  <c r="T332"/>
  <c r="R332"/>
  <c r="P332"/>
  <c r="BI331"/>
  <c r="BH331"/>
  <c r="BG331"/>
  <c r="BE331"/>
  <c r="T331"/>
  <c r="R331"/>
  <c r="P331"/>
  <c r="BI325"/>
  <c r="BH325"/>
  <c r="BG325"/>
  <c r="BE325"/>
  <c r="T325"/>
  <c r="R325"/>
  <c r="P325"/>
  <c r="BI316"/>
  <c r="BH316"/>
  <c r="BG316"/>
  <c r="BE316"/>
  <c r="T316"/>
  <c r="R316"/>
  <c r="P316"/>
  <c r="BI311"/>
  <c r="BH311"/>
  <c r="BG311"/>
  <c r="BE311"/>
  <c r="T311"/>
  <c r="R311"/>
  <c r="P311"/>
  <c r="BI306"/>
  <c r="BH306"/>
  <c r="BG306"/>
  <c r="BE306"/>
  <c r="T306"/>
  <c r="R306"/>
  <c r="P306"/>
  <c r="BI301"/>
  <c r="BH301"/>
  <c r="BG301"/>
  <c r="BE301"/>
  <c r="T301"/>
  <c r="R301"/>
  <c r="P301"/>
  <c r="BI295"/>
  <c r="BH295"/>
  <c r="BG295"/>
  <c r="BE295"/>
  <c r="T295"/>
  <c r="R295"/>
  <c r="P295"/>
  <c r="BI292"/>
  <c r="BH292"/>
  <c r="BG292"/>
  <c r="BE292"/>
  <c r="T292"/>
  <c r="R292"/>
  <c r="P292"/>
  <c r="BI290"/>
  <c r="BH290"/>
  <c r="BG290"/>
  <c r="BE290"/>
  <c r="T290"/>
  <c r="R290"/>
  <c r="P290"/>
  <c r="BI287"/>
  <c r="BH287"/>
  <c r="BG287"/>
  <c r="BE287"/>
  <c r="T287"/>
  <c r="R287"/>
  <c r="P287"/>
  <c r="BI285"/>
  <c r="BH285"/>
  <c r="BG285"/>
  <c r="BE285"/>
  <c r="T285"/>
  <c r="R285"/>
  <c r="P285"/>
  <c r="BI283"/>
  <c r="BH283"/>
  <c r="BG283"/>
  <c r="BE283"/>
  <c r="T283"/>
  <c r="R283"/>
  <c r="P283"/>
  <c r="BI274"/>
  <c r="BH274"/>
  <c r="BG274"/>
  <c r="BE274"/>
  <c r="T274"/>
  <c r="R274"/>
  <c r="P274"/>
  <c r="BI268"/>
  <c r="BH268"/>
  <c r="BG268"/>
  <c r="BE268"/>
  <c r="T268"/>
  <c r="R268"/>
  <c r="P268"/>
  <c r="BI264"/>
  <c r="BH264"/>
  <c r="BG264"/>
  <c r="BE264"/>
  <c r="T264"/>
  <c r="R264"/>
  <c r="P264"/>
  <c r="BI258"/>
  <c r="BH258"/>
  <c r="BG258"/>
  <c r="BE258"/>
  <c r="T258"/>
  <c r="R258"/>
  <c r="P258"/>
  <c r="BI256"/>
  <c r="BH256"/>
  <c r="BG256"/>
  <c r="BE256"/>
  <c r="T256"/>
  <c r="R256"/>
  <c r="P256"/>
  <c r="BI254"/>
  <c r="BH254"/>
  <c r="BG254"/>
  <c r="BE254"/>
  <c r="T254"/>
  <c r="R254"/>
  <c r="P254"/>
  <c r="BI253"/>
  <c r="BH253"/>
  <c r="BG253"/>
  <c r="BE253"/>
  <c r="T253"/>
  <c r="R253"/>
  <c r="P253"/>
  <c r="BI246"/>
  <c r="BH246"/>
  <c r="BG246"/>
  <c r="BE246"/>
  <c r="T246"/>
  <c r="R246"/>
  <c r="P246"/>
  <c r="BI239"/>
  <c r="BH239"/>
  <c r="BG239"/>
  <c r="BE239"/>
  <c r="T239"/>
  <c r="R239"/>
  <c r="P239"/>
  <c r="BI231"/>
  <c r="BH231"/>
  <c r="BG231"/>
  <c r="BE231"/>
  <c r="T231"/>
  <c r="R231"/>
  <c r="P231"/>
  <c r="BI226"/>
  <c r="BH226"/>
  <c r="BG226"/>
  <c r="BE226"/>
  <c r="T226"/>
  <c r="T225"/>
  <c r="R226"/>
  <c r="R225"/>
  <c r="P226"/>
  <c r="P225"/>
  <c r="J218"/>
  <c r="J217"/>
  <c r="F217"/>
  <c r="F215"/>
  <c r="E213"/>
  <c r="BI200"/>
  <c r="BH200"/>
  <c r="BG200"/>
  <c r="BE200"/>
  <c r="BI199"/>
  <c r="BH199"/>
  <c r="BG199"/>
  <c r="BF199"/>
  <c r="BE199"/>
  <c r="BI198"/>
  <c r="BH198"/>
  <c r="BG198"/>
  <c r="BF198"/>
  <c r="BE198"/>
  <c r="BI197"/>
  <c r="BH197"/>
  <c r="BG197"/>
  <c r="BF197"/>
  <c r="BE197"/>
  <c r="BI196"/>
  <c r="BH196"/>
  <c r="BG196"/>
  <c r="BF196"/>
  <c r="BE196"/>
  <c r="BI195"/>
  <c r="BH195"/>
  <c r="BG195"/>
  <c r="BF195"/>
  <c r="BE195"/>
  <c r="J92"/>
  <c r="J91"/>
  <c r="F91"/>
  <c r="F89"/>
  <c r="E87"/>
  <c r="J18"/>
  <c r="E18"/>
  <c r="F92"/>
  <c r="J17"/>
  <c r="J12"/>
  <c r="J89"/>
  <c r="E7"/>
  <c r="E85"/>
  <c i="1" r="CK116"/>
  <c r="CJ116"/>
  <c r="CI116"/>
  <c r="CH116"/>
  <c r="CG116"/>
  <c r="CF116"/>
  <c r="BZ116"/>
  <c r="CE116"/>
  <c r="CK115"/>
  <c r="CJ115"/>
  <c r="CI115"/>
  <c r="CH115"/>
  <c r="CG115"/>
  <c r="CF115"/>
  <c r="BZ115"/>
  <c r="CE115"/>
  <c r="CK114"/>
  <c r="CJ114"/>
  <c r="CI114"/>
  <c r="CH114"/>
  <c r="CG114"/>
  <c r="CF114"/>
  <c r="BZ114"/>
  <c r="CE114"/>
  <c r="CK113"/>
  <c r="CJ113"/>
  <c r="CI113"/>
  <c r="CH113"/>
  <c r="CG113"/>
  <c r="CF113"/>
  <c r="BZ113"/>
  <c r="CE113"/>
  <c r="L90"/>
  <c r="AM90"/>
  <c r="AM89"/>
  <c r="L89"/>
  <c r="AM87"/>
  <c r="L87"/>
  <c r="L85"/>
  <c r="L84"/>
  <c i="2" r="BK1751"/>
  <c r="BK1724"/>
  <c r="BK1696"/>
  <c r="BK1682"/>
  <c r="BK1650"/>
  <c r="BK1618"/>
  <c r="J1602"/>
  <c r="J1524"/>
  <c r="BK1474"/>
  <c r="J1437"/>
  <c r="BK1401"/>
  <c r="BK1372"/>
  <c r="J1318"/>
  <c r="BK1256"/>
  <c r="BK1238"/>
  <c r="BK1206"/>
  <c r="BK1191"/>
  <c r="J1166"/>
  <c r="J1121"/>
  <c r="J1065"/>
  <c r="J1049"/>
  <c r="J1022"/>
  <c r="BK988"/>
  <c r="BK955"/>
  <c r="BK934"/>
  <c r="BK898"/>
  <c r="BK879"/>
  <c r="J869"/>
  <c r="J856"/>
  <c r="J829"/>
  <c r="J800"/>
  <c r="BK773"/>
  <c r="BK749"/>
  <c r="J677"/>
  <c r="J656"/>
  <c r="BK623"/>
  <c r="J603"/>
  <c r="BK578"/>
  <c r="BK561"/>
  <c r="BK510"/>
  <c r="BK468"/>
  <c r="J450"/>
  <c r="BK429"/>
  <c r="BK400"/>
  <c r="J372"/>
  <c r="BK342"/>
  <c r="J301"/>
  <c r="J283"/>
  <c r="BK254"/>
  <c r="BK1750"/>
  <c r="BK1687"/>
  <c r="J1660"/>
  <c r="J1641"/>
  <c r="J1563"/>
  <c r="BK1512"/>
  <c r="J1486"/>
  <c r="BK1467"/>
  <c r="BK1432"/>
  <c r="J1407"/>
  <c r="J1352"/>
  <c r="J1310"/>
  <c r="BK1286"/>
  <c r="J1254"/>
  <c r="J1235"/>
  <c r="J1211"/>
  <c r="BK469"/>
  <c r="J459"/>
  <c r="BK425"/>
  <c r="J409"/>
  <c r="J395"/>
  <c r="J369"/>
  <c r="BK335"/>
  <c r="BK311"/>
  <c r="J256"/>
  <c r="J1743"/>
  <c r="J1692"/>
  <c r="BK1669"/>
  <c r="J1648"/>
  <c r="BK1639"/>
  <c r="J1618"/>
  <c r="BK1575"/>
  <c r="BK1546"/>
  <c r="BK1500"/>
  <c r="J1448"/>
  <c r="J1372"/>
  <c r="BK1352"/>
  <c r="BK1312"/>
  <c r="BK1278"/>
  <c r="J1246"/>
  <c r="BK1225"/>
  <c r="J1194"/>
  <c r="J1175"/>
  <c r="J1148"/>
  <c r="BK1110"/>
  <c r="BK1065"/>
  <c r="J1020"/>
  <c r="J998"/>
  <c r="J978"/>
  <c r="BK923"/>
  <c r="J864"/>
  <c r="J853"/>
  <c r="BK829"/>
  <c r="J806"/>
  <c r="J777"/>
  <c r="J728"/>
  <c r="J712"/>
  <c r="J671"/>
  <c r="J640"/>
  <c r="BK617"/>
  <c r="BK555"/>
  <c r="J516"/>
  <c r="J470"/>
  <c r="J454"/>
  <c r="J436"/>
  <c r="BK420"/>
  <c r="J396"/>
  <c r="J357"/>
  <c r="J337"/>
  <c r="J295"/>
  <c r="BK264"/>
  <c r="J239"/>
  <c i="3" r="BK230"/>
  <c r="J216"/>
  <c r="J209"/>
  <c r="J195"/>
  <c r="J142"/>
  <c r="BK247"/>
  <c r="BK233"/>
  <c r="J222"/>
  <c r="BK209"/>
  <c r="BK199"/>
  <c r="J181"/>
  <c r="BK142"/>
  <c r="BK232"/>
  <c r="BK219"/>
  <c r="J200"/>
  <c r="J145"/>
  <c r="J232"/>
  <c r="BK216"/>
  <c r="J199"/>
  <c r="BK177"/>
  <c r="BK154"/>
  <c i="4" r="J148"/>
  <c r="J147"/>
  <c r="BK146"/>
  <c r="J142"/>
  <c i="5" r="J194"/>
  <c r="J183"/>
  <c r="BK177"/>
  <c r="BK166"/>
  <c r="J163"/>
  <c r="J153"/>
  <c r="BK194"/>
  <c r="BK179"/>
  <c r="BK175"/>
  <c r="BK165"/>
  <c r="BK160"/>
  <c r="BK152"/>
  <c r="BK195"/>
  <c r="BK189"/>
  <c r="J185"/>
  <c r="BK181"/>
  <c r="BK173"/>
  <c r="BK161"/>
  <c r="J151"/>
  <c r="J195"/>
  <c r="J189"/>
  <c r="J184"/>
  <c r="BK176"/>
  <c r="J169"/>
  <c r="J160"/>
  <c r="BK151"/>
  <c i="6" r="J285"/>
  <c r="J281"/>
  <c r="BK276"/>
  <c r="J270"/>
  <c r="BK263"/>
  <c r="BK255"/>
  <c r="BK247"/>
  <c r="J237"/>
  <c r="J227"/>
  <c r="BK219"/>
  <c r="BK207"/>
  <c r="J196"/>
  <c r="J187"/>
  <c r="BK171"/>
  <c r="BK164"/>
  <c r="BK156"/>
  <c r="J273"/>
  <c r="BK265"/>
  <c r="J247"/>
  <c r="BK237"/>
  <c r="J230"/>
  <c r="BK223"/>
  <c r="J213"/>
  <c r="BK202"/>
  <c r="BK194"/>
  <c r="BK188"/>
  <c r="J171"/>
  <c r="J153"/>
  <c r="J282"/>
  <c r="BK280"/>
  <c r="J277"/>
  <c r="BK273"/>
  <c r="J266"/>
  <c r="BK262"/>
  <c r="J258"/>
  <c r="BK254"/>
  <c r="J251"/>
  <c r="BK245"/>
  <c r="BK235"/>
  <c r="BK231"/>
  <c r="BK225"/>
  <c r="BK218"/>
  <c r="J212"/>
  <c r="J207"/>
  <c r="BK201"/>
  <c r="BK197"/>
  <c r="J192"/>
  <c r="BK185"/>
  <c r="J183"/>
  <c r="J176"/>
  <c r="J172"/>
  <c r="J158"/>
  <c r="J154"/>
  <c r="BK285"/>
  <c r="BK271"/>
  <c r="BK267"/>
  <c r="BK257"/>
  <c r="BK252"/>
  <c r="BK242"/>
  <c r="J235"/>
  <c r="BK230"/>
  <c r="BK226"/>
  <c r="J223"/>
  <c r="J218"/>
  <c r="J214"/>
  <c r="J211"/>
  <c r="J206"/>
  <c r="J201"/>
  <c r="BK195"/>
  <c r="J188"/>
  <c r="BK186"/>
  <c r="J184"/>
  <c r="J179"/>
  <c r="J164"/>
  <c r="J159"/>
  <c i="7" r="BK256"/>
  <c r="BK227"/>
  <c r="BK223"/>
  <c r="J160"/>
  <c r="BK255"/>
  <c r="J225"/>
  <c r="BK188"/>
  <c r="J258"/>
  <c r="J230"/>
  <c r="J188"/>
  <c r="J255"/>
  <c r="J223"/>
  <c r="BK189"/>
  <c r="J133"/>
  <c i="8" r="BK199"/>
  <c r="BK188"/>
  <c r="BK151"/>
  <c r="J185"/>
  <c r="J159"/>
  <c r="BK141"/>
  <c r="BK139"/>
  <c r="J194"/>
  <c r="BK185"/>
  <c r="BK155"/>
  <c r="J139"/>
  <c r="J164"/>
  <c r="BK143"/>
  <c r="J135"/>
  <c i="9" r="BK136"/>
  <c r="BK132"/>
  <c r="J132"/>
  <c i="10" r="J185"/>
  <c r="J175"/>
  <c r="J163"/>
  <c r="J160"/>
  <c r="BK156"/>
  <c r="J153"/>
  <c r="BK148"/>
  <c r="BK144"/>
  <c r="BK139"/>
  <c r="J191"/>
  <c r="BK187"/>
  <c r="BK181"/>
  <c r="BK174"/>
  <c r="BK171"/>
  <c r="BK166"/>
  <c r="BK163"/>
  <c r="BK160"/>
  <c r="J159"/>
  <c r="BK153"/>
  <c r="BK146"/>
  <c r="J141"/>
  <c r="J188"/>
  <c r="BK143"/>
  <c r="BK188"/>
  <c r="J184"/>
  <c r="BK178"/>
  <c r="J176"/>
  <c r="BK173"/>
  <c r="J170"/>
  <c r="J166"/>
  <c r="BK162"/>
  <c r="J157"/>
  <c r="BK152"/>
  <c r="J145"/>
  <c r="J142"/>
  <c r="BK140"/>
  <c i="11" r="BK905"/>
  <c r="BK896"/>
  <c r="J889"/>
  <c r="BK880"/>
  <c r="BK874"/>
  <c r="BK869"/>
  <c r="BK864"/>
  <c r="J859"/>
  <c r="BK854"/>
  <c r="BK850"/>
  <c r="BK846"/>
  <c r="BK839"/>
  <c r="BK832"/>
  <c r="BK823"/>
  <c r="J803"/>
  <c r="BK781"/>
  <c r="J772"/>
  <c r="BK763"/>
  <c r="BK757"/>
  <c r="J747"/>
  <c r="BK744"/>
  <c r="BK737"/>
  <c r="BK730"/>
  <c r="J720"/>
  <c r="BK716"/>
  <c r="BK712"/>
  <c r="BK706"/>
  <c r="BK700"/>
  <c r="BK688"/>
  <c r="J680"/>
  <c r="J676"/>
  <c r="BK674"/>
  <c r="J671"/>
  <c r="BK646"/>
  <c r="BK634"/>
  <c r="J623"/>
  <c r="BK614"/>
  <c r="BK609"/>
  <c r="J605"/>
  <c r="J598"/>
  <c r="BK594"/>
  <c r="J585"/>
  <c r="BK575"/>
  <c r="J562"/>
  <c r="BK553"/>
  <c r="J551"/>
  <c r="J546"/>
  <c r="BK544"/>
  <c r="J542"/>
  <c r="BK529"/>
  <c r="BK527"/>
  <c r="J524"/>
  <c r="J518"/>
  <c r="J508"/>
  <c r="J502"/>
  <c r="BK497"/>
  <c r="BK492"/>
  <c r="BK489"/>
  <c r="BK488"/>
  <c r="BK480"/>
  <c r="BK470"/>
  <c r="J466"/>
  <c r="BK462"/>
  <c r="BK458"/>
  <c r="BK450"/>
  <c r="BK441"/>
  <c r="J439"/>
  <c r="J431"/>
  <c r="BK426"/>
  <c r="BK423"/>
  <c r="J416"/>
  <c r="BK414"/>
  <c r="BK411"/>
  <c r="J408"/>
  <c r="J406"/>
  <c r="J402"/>
  <c r="J394"/>
  <c r="BK387"/>
  <c r="J383"/>
  <c r="BK380"/>
  <c r="J374"/>
  <c r="BK365"/>
  <c r="BK362"/>
  <c r="J357"/>
  <c r="BK351"/>
  <c r="J343"/>
  <c r="J334"/>
  <c r="J331"/>
  <c r="BK319"/>
  <c r="BK302"/>
  <c r="J286"/>
  <c r="BK277"/>
  <c r="BK273"/>
  <c r="BK263"/>
  <c r="BK257"/>
  <c r="BK910"/>
  <c r="BK904"/>
  <c r="J901"/>
  <c r="J890"/>
  <c r="J882"/>
  <c r="J862"/>
  <c r="J856"/>
  <c r="J847"/>
  <c r="BK837"/>
  <c r="J829"/>
  <c r="J816"/>
  <c r="BK812"/>
  <c r="BK807"/>
  <c r="BK804"/>
  <c r="BK796"/>
  <c r="J781"/>
  <c r="J766"/>
  <c r="J749"/>
  <c r="BK734"/>
  <c r="J716"/>
  <c r="J712"/>
  <c r="J701"/>
  <c r="J688"/>
  <c r="BK680"/>
  <c r="BK673"/>
  <c r="BK665"/>
  <c r="J657"/>
  <c r="J649"/>
  <c r="J638"/>
  <c r="J631"/>
  <c r="BK623"/>
  <c r="J615"/>
  <c r="BK607"/>
  <c r="J594"/>
  <c r="J586"/>
  <c r="J577"/>
  <c r="J570"/>
  <c r="BK562"/>
  <c r="J539"/>
  <c r="BK537"/>
  <c r="J531"/>
  <c r="BK518"/>
  <c r="BK511"/>
  <c r="BK494"/>
  <c r="BK486"/>
  <c r="J479"/>
  <c r="J471"/>
  <c r="BK460"/>
  <c r="BK454"/>
  <c r="J443"/>
  <c r="BK435"/>
  <c r="J426"/>
  <c r="BK416"/>
  <c r="BK407"/>
  <c r="J396"/>
  <c r="J387"/>
  <c r="BK376"/>
  <c r="J366"/>
  <c r="BK358"/>
  <c r="BK353"/>
  <c r="BK345"/>
  <c r="J341"/>
  <c r="J323"/>
  <c r="J315"/>
  <c r="BK312"/>
  <c r="BK301"/>
  <c r="J284"/>
  <c r="BK269"/>
  <c r="J259"/>
  <c r="J252"/>
  <c r="BK900"/>
  <c r="BK897"/>
  <c r="J894"/>
  <c r="J886"/>
  <c r="J874"/>
  <c r="BK867"/>
  <c r="BK860"/>
  <c r="J854"/>
  <c r="BK838"/>
  <c r="BK827"/>
  <c r="J818"/>
  <c r="J807"/>
  <c r="J804"/>
  <c r="J794"/>
  <c r="BK787"/>
  <c r="J779"/>
  <c r="BK767"/>
  <c r="BK751"/>
  <c r="BK747"/>
  <c r="J738"/>
  <c r="BK727"/>
  <c r="J717"/>
  <c r="J704"/>
  <c r="J693"/>
  <c r="BK686"/>
  <c r="BK675"/>
  <c r="BK666"/>
  <c r="J659"/>
  <c r="BK652"/>
  <c r="J648"/>
  <c r="J640"/>
  <c r="J634"/>
  <c r="BK628"/>
  <c r="J608"/>
  <c r="J603"/>
  <c r="BK590"/>
  <c r="BK580"/>
  <c r="J563"/>
  <c r="J553"/>
  <c r="BK538"/>
  <c r="J532"/>
  <c r="BK526"/>
  <c r="BK521"/>
  <c r="J511"/>
  <c r="BK504"/>
  <c r="J494"/>
  <c r="BK483"/>
  <c r="J475"/>
  <c r="BK465"/>
  <c r="BK453"/>
  <c r="J440"/>
  <c r="J429"/>
  <c r="BK419"/>
  <c r="J395"/>
  <c r="BK388"/>
  <c r="BK375"/>
  <c r="BK366"/>
  <c r="BK359"/>
  <c r="J352"/>
  <c r="BK341"/>
  <c r="BK327"/>
  <c r="J317"/>
  <c r="J299"/>
  <c r="J296"/>
  <c r="BK288"/>
  <c r="J277"/>
  <c r="BK264"/>
  <c r="J905"/>
  <c r="J898"/>
  <c r="J887"/>
  <c r="J876"/>
  <c r="J850"/>
  <c r="J836"/>
  <c r="BK829"/>
  <c r="J820"/>
  <c r="BK816"/>
  <c r="J809"/>
  <c r="BK799"/>
  <c r="BK791"/>
  <c r="J787"/>
  <c r="BK778"/>
  <c r="J773"/>
  <c r="J767"/>
  <c r="J762"/>
  <c r="BK753"/>
  <c r="BK743"/>
  <c r="BK739"/>
  <c r="BK728"/>
  <c r="J725"/>
  <c r="BK707"/>
  <c r="J699"/>
  <c r="J694"/>
  <c r="J666"/>
  <c r="J660"/>
  <c r="BK643"/>
  <c r="BK638"/>
  <c r="J628"/>
  <c r="J621"/>
  <c r="J610"/>
  <c r="J592"/>
  <c r="BK578"/>
  <c r="J574"/>
  <c r="J567"/>
  <c r="BK552"/>
  <c r="BK546"/>
  <c r="J540"/>
  <c r="BK524"/>
  <c r="J513"/>
  <c r="BK501"/>
  <c r="J493"/>
  <c r="J489"/>
  <c r="J482"/>
  <c r="J473"/>
  <c r="BK463"/>
  <c r="J450"/>
  <c r="J437"/>
  <c r="J427"/>
  <c r="J412"/>
  <c r="BK403"/>
  <c r="BK395"/>
  <c r="BK386"/>
  <c r="BK377"/>
  <c r="BK371"/>
  <c r="J338"/>
  <c r="BK325"/>
  <c r="J312"/>
  <c r="J298"/>
  <c r="J290"/>
  <c r="J280"/>
  <c r="BK265"/>
  <c r="J257"/>
  <c r="BK254"/>
  <c i="12" r="BK199"/>
  <c r="J192"/>
  <c r="J182"/>
  <c r="BK176"/>
  <c r="J157"/>
  <c r="J150"/>
  <c r="BK198"/>
  <c r="J187"/>
  <c r="J175"/>
  <c r="J170"/>
  <c r="J163"/>
  <c r="BK159"/>
  <c r="J146"/>
  <c r="BK201"/>
  <c r="J191"/>
  <c r="BK186"/>
  <c r="J171"/>
  <c r="J164"/>
  <c r="BK157"/>
  <c r="BK196"/>
  <c r="BK190"/>
  <c r="BK183"/>
  <c r="J178"/>
  <c r="BK174"/>
  <c r="BK168"/>
  <c r="J165"/>
  <c r="J154"/>
  <c r="BK150"/>
  <c r="J140"/>
  <c i="13" r="J248"/>
  <c r="J242"/>
  <c r="J228"/>
  <c r="BK225"/>
  <c r="J215"/>
  <c r="BK208"/>
  <c r="BK202"/>
  <c r="BK198"/>
  <c r="BK189"/>
  <c r="BK184"/>
  <c r="BK180"/>
  <c r="J175"/>
  <c r="BK169"/>
  <c r="J158"/>
  <c r="BK145"/>
  <c r="J249"/>
  <c r="J238"/>
  <c r="J225"/>
  <c r="BK217"/>
  <c r="J207"/>
  <c r="J198"/>
  <c r="J190"/>
  <c r="BK178"/>
  <c r="J167"/>
  <c r="J152"/>
  <c r="J255"/>
  <c r="BK249"/>
  <c r="J244"/>
  <c r="BK232"/>
  <c r="BK229"/>
  <c r="J220"/>
  <c r="J213"/>
  <c r="J206"/>
  <c r="BK187"/>
  <c r="BK183"/>
  <c r="BK173"/>
  <c r="BK165"/>
  <c r="BK152"/>
  <c r="BK241"/>
  <c r="BK231"/>
  <c r="J224"/>
  <c r="J217"/>
  <c r="BK206"/>
  <c r="J200"/>
  <c r="BK192"/>
  <c r="J187"/>
  <c r="BK174"/>
  <c r="J169"/>
  <c r="BK158"/>
  <c i="14" r="BK172"/>
  <c r="J162"/>
  <c r="BK155"/>
  <c r="BK146"/>
  <c r="J173"/>
  <c r="BK154"/>
  <c r="BK148"/>
  <c r="BK138"/>
  <c r="J164"/>
  <c r="BK151"/>
  <c r="J172"/>
  <c r="J167"/>
  <c r="BK160"/>
  <c r="J155"/>
  <c r="BK149"/>
  <c r="BK145"/>
  <c i="15" r="BK152"/>
  <c r="BK145"/>
  <c r="J139"/>
  <c r="J134"/>
  <c r="BK148"/>
  <c r="J143"/>
  <c r="BK138"/>
  <c r="BK155"/>
  <c r="J144"/>
  <c r="J136"/>
  <c i="2" r="J1737"/>
  <c r="J1717"/>
  <c r="BK1692"/>
  <c r="BK1680"/>
  <c r="BK1629"/>
  <c r="J1606"/>
  <c r="BK1541"/>
  <c r="BK1496"/>
  <c r="J1460"/>
  <c r="BK1409"/>
  <c r="J1387"/>
  <c r="J1356"/>
  <c r="BK1280"/>
  <c r="J1244"/>
  <c r="BK1211"/>
  <c r="BK1194"/>
  <c r="BK1182"/>
  <c r="J1127"/>
  <c r="J1078"/>
  <c r="BK1063"/>
  <c r="BK1026"/>
  <c r="J982"/>
  <c r="J947"/>
  <c r="BK930"/>
  <c r="BK883"/>
  <c r="J872"/>
  <c r="BK862"/>
  <c r="BK834"/>
  <c r="J814"/>
  <c r="J805"/>
  <c r="BK791"/>
  <c r="J734"/>
  <c r="J664"/>
  <c r="BK654"/>
  <c r="BK588"/>
  <c r="BK572"/>
  <c r="J535"/>
  <c r="BK470"/>
  <c r="BK456"/>
  <c r="BK436"/>
  <c r="J411"/>
  <c r="BK378"/>
  <c r="J339"/>
  <c r="BK290"/>
  <c r="J274"/>
  <c r="BK256"/>
  <c r="BK226"/>
  <c r="BK1711"/>
  <c r="J1664"/>
  <c r="BK1626"/>
  <c r="J1590"/>
  <c r="J1529"/>
  <c r="J1500"/>
  <c r="BK1472"/>
  <c r="BK1460"/>
  <c r="BK1444"/>
  <c r="BK1415"/>
  <c r="BK1389"/>
  <c r="J1332"/>
  <c r="J1299"/>
  <c r="J1256"/>
  <c r="J1238"/>
  <c r="BK1224"/>
  <c r="J1206"/>
  <c r="BK1197"/>
  <c r="J1182"/>
  <c r="BK1127"/>
  <c r="J1093"/>
  <c r="J1068"/>
  <c r="BK1022"/>
  <c r="J955"/>
  <c r="BK942"/>
  <c r="J923"/>
  <c r="BK903"/>
  <c r="J890"/>
  <c r="J874"/>
  <c r="BK867"/>
  <c r="BK853"/>
  <c r="BK836"/>
  <c r="BK814"/>
  <c r="BK806"/>
  <c r="BK786"/>
  <c r="J746"/>
  <c r="BK700"/>
  <c r="BK659"/>
  <c r="BK657"/>
  <c r="BK640"/>
  <c r="J623"/>
  <c r="J607"/>
  <c r="J568"/>
  <c r="BK535"/>
  <c r="J496"/>
  <c r="J488"/>
  <c r="J461"/>
  <c r="BK448"/>
  <c r="BK434"/>
  <c r="BK421"/>
  <c r="BK411"/>
  <c r="BK398"/>
  <c r="J390"/>
  <c r="J331"/>
  <c r="J311"/>
  <c r="J285"/>
  <c i="1" r="AS98"/>
  <c i="2" r="BK1664"/>
  <c r="J1645"/>
  <c r="J1624"/>
  <c r="BK1596"/>
  <c r="BK1578"/>
  <c r="BK1569"/>
  <c r="J1546"/>
  <c r="BK1529"/>
  <c r="J1512"/>
  <c r="J1490"/>
  <c r="BK1477"/>
  <c r="BK1470"/>
  <c r="BK1466"/>
  <c r="BK1448"/>
  <c r="J1415"/>
  <c r="J1409"/>
  <c r="J1401"/>
  <c r="J1389"/>
  <c r="BK1387"/>
  <c r="BK1356"/>
  <c r="J1339"/>
  <c r="J1312"/>
  <c r="J1278"/>
  <c r="J1265"/>
  <c r="J1240"/>
  <c r="J1228"/>
  <c r="BK1214"/>
  <c r="BK1175"/>
  <c r="J1115"/>
  <c r="BK1084"/>
  <c r="J1055"/>
  <c r="BK1042"/>
  <c r="BK1020"/>
  <c r="BK992"/>
  <c r="J975"/>
  <c r="J883"/>
  <c r="J858"/>
  <c r="BK842"/>
  <c r="J823"/>
  <c r="J786"/>
  <c r="J749"/>
  <c r="BK734"/>
  <c r="J700"/>
  <c r="BK671"/>
  <c r="BK645"/>
  <c r="J588"/>
  <c r="J548"/>
  <c r="J527"/>
  <c r="BK488"/>
  <c r="BK472"/>
  <c r="J464"/>
  <c r="J429"/>
  <c r="BK402"/>
  <c r="J388"/>
  <c r="BK357"/>
  <c r="BK331"/>
  <c r="J306"/>
  <c r="J287"/>
  <c r="BK231"/>
  <c r="J1703"/>
  <c r="BK1667"/>
  <c r="BK1641"/>
  <c r="J1629"/>
  <c r="J1620"/>
  <c r="J1596"/>
  <c r="J1569"/>
  <c r="J1534"/>
  <c r="J1496"/>
  <c r="BK1421"/>
  <c r="J1354"/>
  <c r="BK1318"/>
  <c r="BK1299"/>
  <c r="BK1261"/>
  <c r="J1232"/>
  <c r="J1198"/>
  <c r="BK1184"/>
  <c r="J1170"/>
  <c r="BK1142"/>
  <c r="J1098"/>
  <c r="J1066"/>
  <c r="J1037"/>
  <c r="BK982"/>
  <c r="J930"/>
  <c r="BK872"/>
  <c r="BK856"/>
  <c r="J836"/>
  <c r="BK824"/>
  <c r="BK805"/>
  <c r="J773"/>
  <c r="J722"/>
  <c r="BK686"/>
  <c r="J659"/>
  <c r="J633"/>
  <c r="J605"/>
  <c r="J540"/>
  <c r="BK477"/>
  <c r="BK459"/>
  <c r="BK442"/>
  <c r="BK422"/>
  <c r="BK409"/>
  <c r="J398"/>
  <c r="BK363"/>
  <c r="J332"/>
  <c r="BK301"/>
  <c r="BK283"/>
  <c r="J254"/>
  <c r="J231"/>
  <c i="3" r="BK240"/>
  <c r="BK229"/>
  <c r="J211"/>
  <c r="J207"/>
  <c r="BK169"/>
  <c r="BK157"/>
  <c r="BK244"/>
  <c r="J231"/>
  <c r="BK215"/>
  <c r="J206"/>
  <c r="BK185"/>
  <c r="BK172"/>
  <c r="J250"/>
  <c r="J225"/>
  <c r="J205"/>
  <c r="BK195"/>
  <c r="J157"/>
  <c r="J244"/>
  <c r="BK228"/>
  <c r="BK205"/>
  <c r="J185"/>
  <c r="J160"/>
  <c r="J148"/>
  <c i="4" r="BK145"/>
  <c r="J146"/>
  <c r="BK143"/>
  <c i="5" r="BK202"/>
  <c r="BK188"/>
  <c r="J180"/>
  <c r="J172"/>
  <c r="BK164"/>
  <c r="BK157"/>
  <c r="BK196"/>
  <c r="J178"/>
  <c r="BK170"/>
  <c r="J162"/>
  <c r="J157"/>
  <c r="BK153"/>
  <c r="J198"/>
  <c r="J193"/>
  <c r="J187"/>
  <c r="J182"/>
  <c r="J170"/>
  <c r="J168"/>
  <c r="J155"/>
  <c r="BK200"/>
  <c r="J190"/>
  <c r="BK183"/>
  <c r="BK171"/>
  <c r="J165"/>
  <c r="BK155"/>
  <c r="J147"/>
  <c i="6" r="BK282"/>
  <c r="BK278"/>
  <c r="J271"/>
  <c r="J262"/>
  <c r="J256"/>
  <c r="BK244"/>
  <c r="BK236"/>
  <c r="J226"/>
  <c r="BK217"/>
  <c r="BK198"/>
  <c r="J195"/>
  <c r="BK183"/>
  <c r="BK167"/>
  <c r="BK163"/>
  <c r="BK154"/>
  <c r="BK269"/>
  <c r="J260"/>
  <c r="BK251"/>
  <c r="J236"/>
  <c r="J231"/>
  <c r="J220"/>
  <c r="J210"/>
  <c r="BK203"/>
  <c r="BK196"/>
  <c r="J189"/>
  <c r="BK173"/>
  <c i="11" r="J399"/>
  <c r="BK389"/>
  <c r="J386"/>
  <c r="BK381"/>
  <c r="BK378"/>
  <c r="J367"/>
  <c r="BK364"/>
  <c r="BK361"/>
  <c r="J354"/>
  <c r="J347"/>
  <c r="BK335"/>
  <c r="J329"/>
  <c r="BK323"/>
  <c r="BK303"/>
  <c r="J287"/>
  <c r="BK280"/>
  <c r="BK274"/>
  <c r="J266"/>
  <c r="BK259"/>
  <c r="J909"/>
  <c r="BK903"/>
  <c r="BK892"/>
  <c r="J884"/>
  <c r="BK875"/>
  <c r="BK861"/>
  <c r="BK852"/>
  <c r="J838"/>
  <c r="J817"/>
  <c r="BK813"/>
  <c r="BK809"/>
  <c r="BK798"/>
  <c r="J795"/>
  <c r="BK785"/>
  <c r="J775"/>
  <c r="BK759"/>
  <c r="BK752"/>
  <c r="BK735"/>
  <c r="J719"/>
  <c r="BK711"/>
  <c r="BK702"/>
  <c r="BK694"/>
  <c r="J684"/>
  <c r="BK676"/>
  <c r="BK671"/>
  <c r="BK662"/>
  <c r="J652"/>
  <c r="J646"/>
  <c r="BK639"/>
  <c r="J627"/>
  <c r="BK618"/>
  <c r="BK612"/>
  <c r="BK602"/>
  <c r="BK599"/>
  <c r="BK592"/>
  <c r="BK583"/>
  <c r="BK568"/>
  <c r="BK547"/>
  <c r="BK535"/>
  <c r="BK525"/>
  <c r="BK519"/>
  <c r="J516"/>
  <c r="J498"/>
  <c r="J481"/>
  <c r="BK475"/>
  <c r="J470"/>
  <c r="J458"/>
  <c r="J453"/>
  <c r="J441"/>
  <c r="BK432"/>
  <c r="BK420"/>
  <c r="J411"/>
  <c r="BK406"/>
  <c r="BK399"/>
  <c r="J390"/>
  <c r="J377"/>
  <c r="J369"/>
  <c r="J360"/>
  <c r="BK354"/>
  <c r="BK347"/>
  <c r="BK334"/>
  <c r="BK329"/>
  <c r="J316"/>
  <c r="BK304"/>
  <c r="BK296"/>
  <c r="J282"/>
  <c r="BK268"/>
  <c r="J261"/>
  <c r="J254"/>
  <c r="J906"/>
  <c r="J896"/>
  <c r="BK889"/>
  <c r="J885"/>
  <c r="J875"/>
  <c r="J869"/>
  <c r="BK862"/>
  <c r="BK858"/>
  <c r="BK848"/>
  <c r="J834"/>
  <c r="BK825"/>
  <c r="BK820"/>
  <c r="BK806"/>
  <c r="BK800"/>
  <c r="J788"/>
  <c r="BK782"/>
  <c r="BK775"/>
  <c r="BK765"/>
  <c r="J752"/>
  <c r="J744"/>
  <c r="J735"/>
  <c r="BK726"/>
  <c r="BK710"/>
  <c r="J700"/>
  <c r="J690"/>
  <c r="BK679"/>
  <c r="BK667"/>
  <c r="BK660"/>
  <c r="BK657"/>
  <c r="BK649"/>
  <c r="BK642"/>
  <c r="BK632"/>
  <c r="BK610"/>
  <c r="BK605"/>
  <c r="J587"/>
  <c r="J571"/>
  <c r="J559"/>
  <c r="BK548"/>
  <c r="J536"/>
  <c r="J529"/>
  <c r="J523"/>
  <c r="BK513"/>
  <c r="BK507"/>
  <c r="J497"/>
  <c r="J485"/>
  <c r="BK476"/>
  <c r="BK467"/>
  <c r="J454"/>
  <c r="J445"/>
  <c r="BK436"/>
  <c r="BK424"/>
  <c r="J418"/>
  <c r="J391"/>
  <c r="BK383"/>
  <c r="J371"/>
  <c r="J358"/>
  <c r="J345"/>
  <c r="J339"/>
  <c r="BK326"/>
  <c r="BK307"/>
  <c r="J302"/>
  <c r="J297"/>
  <c r="J291"/>
  <c r="BK285"/>
  <c r="J274"/>
  <c r="J910"/>
  <c r="J903"/>
  <c r="BK895"/>
  <c r="J892"/>
  <c r="BK870"/>
  <c r="J839"/>
  <c r="J831"/>
  <c r="J825"/>
  <c r="J819"/>
  <c r="BK811"/>
  <c r="BK803"/>
  <c r="BK795"/>
  <c r="BK788"/>
  <c r="J783"/>
  <c r="J771"/>
  <c r="J765"/>
  <c r="J758"/>
  <c r="J746"/>
  <c r="J741"/>
  <c r="J733"/>
  <c r="J727"/>
  <c r="BK713"/>
  <c r="BK701"/>
  <c r="BK678"/>
  <c r="BK664"/>
  <c r="BK658"/>
  <c r="J642"/>
  <c r="J632"/>
  <c r="J624"/>
  <c r="BK615"/>
  <c r="BK603"/>
  <c r="BK600"/>
  <c r="BK587"/>
  <c r="J576"/>
  <c r="J568"/>
  <c r="BK559"/>
  <c r="BK550"/>
  <c r="BK542"/>
  <c r="J528"/>
  <c r="J510"/>
  <c r="BK500"/>
  <c r="J492"/>
  <c r="J488"/>
  <c r="BK481"/>
  <c r="J472"/>
  <c r="J465"/>
  <c r="BK457"/>
  <c r="BK445"/>
  <c r="J434"/>
  <c r="BK422"/>
  <c r="BK409"/>
  <c r="BK397"/>
  <c r="BK390"/>
  <c r="J378"/>
  <c r="BK373"/>
  <c r="BK367"/>
  <c r="BK331"/>
  <c r="BK315"/>
  <c r="J305"/>
  <c r="BK292"/>
  <c r="BK287"/>
  <c r="BK271"/>
  <c r="BK262"/>
  <c r="BK255"/>
  <c i="12" r="J201"/>
  <c r="BK193"/>
  <c r="J183"/>
  <c r="J177"/>
  <c r="J162"/>
  <c r="BK151"/>
  <c r="J199"/>
  <c r="BK191"/>
  <c r="BK179"/>
  <c r="J169"/>
  <c r="J161"/>
  <c r="BK154"/>
  <c r="J145"/>
  <c r="BK195"/>
  <c r="BK189"/>
  <c r="J179"/>
  <c r="BK166"/>
  <c r="J159"/>
  <c r="BK146"/>
  <c r="J193"/>
  <c r="J186"/>
  <c r="BK177"/>
  <c r="J173"/>
  <c r="BK167"/>
  <c r="BK162"/>
  <c r="J152"/>
  <c i="13" r="J254"/>
  <c r="BK247"/>
  <c r="J243"/>
  <c r="J231"/>
  <c r="J226"/>
  <c r="BK216"/>
  <c r="J209"/>
  <c r="BK204"/>
  <c r="BK200"/>
  <c r="J197"/>
  <c r="BK188"/>
  <c r="J183"/>
  <c r="BK177"/>
  <c r="J170"/>
  <c r="BK166"/>
  <c r="BK153"/>
  <c r="J250"/>
  <c r="J239"/>
  <c r="J235"/>
  <c r="J222"/>
  <c r="BK210"/>
  <c r="J199"/>
  <c r="J192"/>
  <c r="J179"/>
  <c r="BK170"/>
  <c r="J161"/>
  <c r="J145"/>
  <c r="BK248"/>
  <c r="BK239"/>
  <c r="BK233"/>
  <c r="BK222"/>
  <c r="J218"/>
  <c r="J211"/>
  <c r="BK196"/>
  <c r="BK191"/>
  <c r="J184"/>
  <c r="BK168"/>
  <c r="BK155"/>
  <c r="J246"/>
  <c r="BK235"/>
  <c r="J230"/>
  <c r="J223"/>
  <c r="J216"/>
  <c r="J203"/>
  <c r="BK197"/>
  <c r="J189"/>
  <c r="BK179"/>
  <c r="J173"/>
  <c r="J166"/>
  <c r="J149"/>
  <c i="14" r="BK170"/>
  <c r="J165"/>
  <c r="J156"/>
  <c r="J151"/>
  <c r="BK162"/>
  <c r="J153"/>
  <c r="J145"/>
  <c r="BK166"/>
  <c r="J163"/>
  <c r="J149"/>
  <c r="J170"/>
  <c r="J166"/>
  <c r="J159"/>
  <c r="J152"/>
  <c r="BK147"/>
  <c r="J138"/>
  <c i="15" r="J148"/>
  <c r="BK141"/>
  <c r="J138"/>
  <c r="BK135"/>
  <c r="J149"/>
  <c r="BK144"/>
  <c r="J140"/>
  <c r="BK153"/>
  <c r="BK143"/>
  <c r="J152"/>
  <c i="2" r="BK1748"/>
  <c r="BK1730"/>
  <c r="J1709"/>
  <c r="BK1685"/>
  <c r="J1675"/>
  <c r="BK1624"/>
  <c r="BK1584"/>
  <c r="BK1534"/>
  <c r="J1492"/>
  <c r="J1444"/>
  <c r="J1398"/>
  <c r="J1366"/>
  <c r="J1261"/>
  <c r="BK1246"/>
  <c r="J1225"/>
  <c r="BK1198"/>
  <c r="BK1190"/>
  <c r="J1160"/>
  <c r="J1110"/>
  <c r="BK1073"/>
  <c r="BK1055"/>
  <c r="BK1032"/>
  <c r="J1004"/>
  <c r="BK975"/>
  <c r="J942"/>
  <c r="J917"/>
  <c r="BK890"/>
  <c r="BK874"/>
  <c r="BK850"/>
  <c r="J825"/>
  <c r="J807"/>
  <c r="J793"/>
  <c r="J761"/>
  <c r="BK728"/>
  <c r="J661"/>
  <c r="J628"/>
  <c r="BK611"/>
  <c r="J578"/>
  <c r="BK570"/>
  <c r="BK516"/>
  <c r="J481"/>
  <c r="J446"/>
  <c r="J422"/>
  <c r="BK388"/>
  <c r="BK369"/>
  <c r="BK337"/>
  <c r="BK292"/>
  <c r="BK268"/>
  <c r="J246"/>
  <c r="J1724"/>
  <c r="J1671"/>
  <c r="J1654"/>
  <c r="BK1640"/>
  <c r="BK1611"/>
  <c r="BK1524"/>
  <c r="BK1492"/>
  <c r="J1477"/>
  <c r="J1466"/>
  <c r="BK1437"/>
  <c r="J1391"/>
  <c r="J1345"/>
  <c r="BK1306"/>
  <c r="BK1265"/>
  <c r="BK1244"/>
  <c r="BK1228"/>
  <c r="J1207"/>
  <c r="J1190"/>
  <c r="BK1154"/>
  <c r="BK1139"/>
  <c r="BK1115"/>
  <c r="BK1098"/>
  <c r="J1084"/>
  <c r="BK1062"/>
  <c r="BK1015"/>
  <c r="J1013"/>
  <c r="J962"/>
  <c r="BK947"/>
  <c r="J934"/>
  <c r="J909"/>
  <c r="J898"/>
  <c r="J879"/>
  <c r="BK869"/>
  <c r="J862"/>
  <c r="BK843"/>
  <c r="BK825"/>
  <c r="BK813"/>
  <c r="BK793"/>
  <c r="BK767"/>
  <c r="BK722"/>
  <c r="BK690"/>
  <c r="BK653"/>
  <c r="BK633"/>
  <c r="J613"/>
  <c r="J594"/>
  <c r="J555"/>
  <c r="J510"/>
  <c r="J494"/>
  <c r="BK464"/>
  <c r="J456"/>
  <c r="J442"/>
  <c r="J425"/>
  <c r="BK413"/>
  <c r="J410"/>
  <c r="J335"/>
  <c r="J325"/>
  <c r="BK287"/>
  <c r="BK239"/>
  <c r="J1748"/>
  <c r="BK1743"/>
  <c r="BK1717"/>
  <c r="BK1703"/>
  <c r="J1682"/>
  <c r="J1669"/>
  <c r="BK1654"/>
  <c r="J1639"/>
  <c r="J1613"/>
  <c r="BK1590"/>
  <c r="J1575"/>
  <c r="BK1557"/>
  <c r="J1541"/>
  <c r="J1519"/>
  <c r="J1506"/>
  <c r="BK1486"/>
  <c r="J1474"/>
  <c r="J1467"/>
  <c r="J1453"/>
  <c r="J1421"/>
  <c r="BK1403"/>
  <c r="BK1398"/>
  <c r="J1378"/>
  <c r="BK1354"/>
  <c r="BK1324"/>
  <c r="BK1293"/>
  <c r="BK1254"/>
  <c r="BK1235"/>
  <c r="J1224"/>
  <c r="BK1216"/>
  <c r="J1177"/>
  <c r="J1133"/>
  <c r="J1070"/>
  <c r="J1032"/>
  <c r="BK1013"/>
  <c r="BK978"/>
  <c r="J896"/>
  <c r="J848"/>
  <c r="BK832"/>
  <c r="J791"/>
  <c r="BK755"/>
  <c r="J740"/>
  <c r="BK705"/>
  <c r="J695"/>
  <c r="J654"/>
  <c r="BK605"/>
  <c r="BK568"/>
  <c r="BK540"/>
  <c r="J502"/>
  <c r="J477"/>
  <c r="J468"/>
  <c r="BK454"/>
  <c r="J421"/>
  <c r="BK401"/>
  <c r="BK390"/>
  <c r="J363"/>
  <c r="BK332"/>
  <c r="BK295"/>
  <c r="BK258"/>
  <c r="J1750"/>
  <c r="J1730"/>
  <c r="J1685"/>
  <c r="BK1660"/>
  <c r="J1640"/>
  <c r="J1625"/>
  <c r="BK1602"/>
  <c r="J1578"/>
  <c r="BK1551"/>
  <c r="BK1506"/>
  <c r="BK1469"/>
  <c r="BK1407"/>
  <c r="BK1332"/>
  <c r="J1306"/>
  <c r="J1272"/>
  <c r="BK1240"/>
  <c r="J1216"/>
  <c r="BK1189"/>
  <c r="BK1166"/>
  <c r="J1139"/>
  <c r="BK1093"/>
  <c r="BK1068"/>
  <c r="J1062"/>
  <c r="J992"/>
  <c r="BK962"/>
  <c r="BK909"/>
  <c r="J850"/>
  <c r="J842"/>
  <c r="J832"/>
  <c r="BK807"/>
  <c r="BK781"/>
  <c r="BK740"/>
  <c r="BK695"/>
  <c r="BK664"/>
  <c r="BK628"/>
  <c r="BK594"/>
  <c r="BK548"/>
  <c r="BK496"/>
  <c r="J469"/>
  <c r="BK450"/>
  <c r="J432"/>
  <c r="BK416"/>
  <c r="J402"/>
  <c r="J378"/>
  <c r="J348"/>
  <c r="BK325"/>
  <c r="BK274"/>
  <c r="J258"/>
  <c r="J226"/>
  <c i="3" r="J237"/>
  <c r="J228"/>
  <c r="J210"/>
  <c r="BK206"/>
  <c r="J154"/>
  <c r="BK251"/>
  <c r="BK237"/>
  <c r="BK225"/>
  <c r="BK211"/>
  <c r="BK200"/>
  <c r="J175"/>
  <c r="BK160"/>
  <c r="J247"/>
  <c r="J215"/>
  <c r="BK194"/>
  <c r="BK175"/>
  <c r="BK236"/>
  <c r="J229"/>
  <c r="BK207"/>
  <c r="J190"/>
  <c r="J172"/>
  <c r="BK151"/>
  <c i="4" r="BK147"/>
  <c r="J145"/>
  <c r="BK141"/>
  <c r="J141"/>
  <c i="5" r="BK190"/>
  <c r="J181"/>
  <c r="J176"/>
  <c r="BK167"/>
  <c r="J159"/>
  <c r="BK147"/>
  <c r="BK192"/>
  <c r="J177"/>
  <c r="J173"/>
  <c r="J161"/>
  <c r="J156"/>
  <c r="BK145"/>
  <c r="J196"/>
  <c r="J192"/>
  <c r="BK186"/>
  <c r="BK178"/>
  <c r="J171"/>
  <c r="BK163"/>
  <c r="J152"/>
  <c r="BK198"/>
  <c r="BK193"/>
  <c r="BK187"/>
  <c r="BK182"/>
  <c r="BK172"/>
  <c r="J166"/>
  <c r="BK156"/>
  <c r="BK148"/>
  <c i="6" r="BK284"/>
  <c r="J280"/>
  <c r="J275"/>
  <c r="BK266"/>
  <c r="BK260"/>
  <c r="J248"/>
  <c r="J240"/>
  <c r="BK229"/>
  <c r="J225"/>
  <c r="BK214"/>
  <c r="BK191"/>
  <c r="BK176"/>
  <c r="BK165"/>
  <c r="BK159"/>
  <c r="BK274"/>
  <c r="J267"/>
  <c r="J253"/>
  <c r="BK246"/>
  <c r="J234"/>
  <c r="BK227"/>
  <c r="BK215"/>
  <c r="J204"/>
  <c r="J199"/>
  <c r="J190"/>
  <c r="BK182"/>
  <c r="BK172"/>
  <c r="BK166"/>
  <c r="J150"/>
  <c r="BK281"/>
  <c r="J278"/>
  <c r="J274"/>
  <c r="BK270"/>
  <c r="J264"/>
  <c r="J259"/>
  <c r="J255"/>
  <c r="J252"/>
  <c r="J246"/>
  <c r="J244"/>
  <c r="J232"/>
  <c r="BK228"/>
  <c r="J221"/>
  <c r="BK211"/>
  <c r="BK206"/>
  <c r="J203"/>
  <c r="J198"/>
  <c r="BK193"/>
  <c r="BK189"/>
  <c r="BK180"/>
  <c r="J173"/>
  <c r="J166"/>
  <c r="BK157"/>
  <c r="BK153"/>
  <c r="BK277"/>
  <c r="J269"/>
  <c r="BK261"/>
  <c r="J254"/>
  <c r="BK248"/>
  <c r="J238"/>
  <c r="BK232"/>
  <c r="J228"/>
  <c r="BK221"/>
  <c r="J217"/>
  <c r="BK213"/>
  <c r="BK210"/>
  <c r="J205"/>
  <c r="J200"/>
  <c r="J193"/>
  <c r="BK187"/>
  <c r="J182"/>
  <c r="J168"/>
  <c r="J163"/>
  <c r="J157"/>
  <c i="7" r="BK258"/>
  <c r="BK254"/>
  <c r="BK225"/>
  <c r="J161"/>
  <c r="J256"/>
  <c r="J227"/>
  <c r="J224"/>
  <c r="J260"/>
  <c r="J254"/>
  <c r="J189"/>
  <c i="8" r="BK169"/>
  <c r="BK191"/>
  <c r="BK164"/>
  <c r="BK142"/>
  <c r="BK135"/>
  <c r="J191"/>
  <c r="BK182"/>
  <c r="J151"/>
  <c r="J143"/>
  <c r="J169"/>
  <c r="J155"/>
  <c r="BK140"/>
  <c i="9" r="BK133"/>
  <c r="BK137"/>
  <c i="10" r="BK186"/>
  <c r="J182"/>
  <c r="BK172"/>
  <c r="BK158"/>
  <c r="J154"/>
  <c r="BK150"/>
  <c r="J146"/>
  <c r="BK142"/>
  <c r="BK136"/>
  <c r="BK184"/>
  <c r="BK180"/>
  <c r="BK176"/>
  <c r="J172"/>
  <c r="J167"/>
  <c r="BK164"/>
  <c r="J161"/>
  <c r="J155"/>
  <c r="J150"/>
  <c r="BK147"/>
  <c r="BK145"/>
  <c r="J136"/>
  <c r="J187"/>
  <c r="BK191"/>
  <c r="BK185"/>
  <c r="J180"/>
  <c r="BK177"/>
  <c r="BK175"/>
  <c r="BK170"/>
  <c r="BK167"/>
  <c r="J164"/>
  <c r="J158"/>
  <c r="BK155"/>
  <c r="J149"/>
  <c r="J144"/>
  <c r="BK141"/>
  <c i="11" r="BK906"/>
  <c r="BK899"/>
  <c r="BK890"/>
  <c r="BK886"/>
  <c r="BK882"/>
  <c r="BK876"/>
  <c r="J872"/>
  <c r="J868"/>
  <c r="J863"/>
  <c r="BK856"/>
  <c r="J851"/>
  <c r="BK847"/>
  <c r="J840"/>
  <c r="BK833"/>
  <c r="BK828"/>
  <c r="BK802"/>
  <c r="BK779"/>
  <c r="BK773"/>
  <c r="J770"/>
  <c r="J759"/>
  <c r="J756"/>
  <c r="BK746"/>
  <c r="J743"/>
  <c r="BK733"/>
  <c r="BK725"/>
  <c r="J718"/>
  <c r="BK714"/>
  <c r="J708"/>
  <c r="BK704"/>
  <c r="J698"/>
  <c r="BK687"/>
  <c r="J685"/>
  <c r="J675"/>
  <c r="BK648"/>
  <c r="BK637"/>
  <c r="BK626"/>
  <c r="J618"/>
  <c r="J612"/>
  <c r="J606"/>
  <c r="J600"/>
  <c r="J595"/>
  <c r="BK591"/>
  <c r="J583"/>
  <c r="BK572"/>
  <c r="J564"/>
  <c r="J552"/>
  <c r="J548"/>
  <c r="BK545"/>
  <c r="J541"/>
  <c r="BK539"/>
  <c r="BK528"/>
  <c r="J526"/>
  <c r="J522"/>
  <c r="BK510"/>
  <c r="BK503"/>
  <c r="J500"/>
  <c r="BK499"/>
  <c r="J495"/>
  <c r="BK491"/>
  <c r="BK485"/>
  <c r="BK473"/>
  <c r="J468"/>
  <c r="J463"/>
  <c r="BK459"/>
  <c r="BK452"/>
  <c r="BK442"/>
  <c r="BK440"/>
  <c r="J432"/>
  <c r="BK427"/>
  <c r="J424"/>
  <c r="J422"/>
  <c r="J415"/>
  <c r="BK413"/>
  <c r="J407"/>
  <c r="BK405"/>
  <c r="BK404"/>
  <c r="J397"/>
  <c r="J388"/>
  <c r="BK385"/>
  <c r="J379"/>
  <c r="J372"/>
  <c r="BK363"/>
  <c r="J359"/>
  <c r="BK352"/>
  <c r="BK342"/>
  <c r="BK333"/>
  <c r="BK328"/>
  <c r="J314"/>
  <c r="J293"/>
  <c r="BK282"/>
  <c r="J275"/>
  <c r="J269"/>
  <c r="BK261"/>
  <c r="J911"/>
  <c r="BK907"/>
  <c r="J897"/>
  <c r="BK885"/>
  <c r="J881"/>
  <c r="BK866"/>
  <c r="J858"/>
  <c r="J846"/>
  <c r="BK834"/>
  <c r="BK824"/>
  <c r="J815"/>
  <c r="BK810"/>
  <c r="J806"/>
  <c r="J799"/>
  <c r="J791"/>
  <c r="J782"/>
  <c r="BK768"/>
  <c r="BK756"/>
  <c r="BK738"/>
  <c r="J728"/>
  <c r="J710"/>
  <c r="BK698"/>
  <c r="BK693"/>
  <c r="J682"/>
  <c r="J679"/>
  <c r="J672"/>
  <c r="J663"/>
  <c r="BK654"/>
  <c r="BK650"/>
  <c r="J645"/>
  <c r="J635"/>
  <c r="BK624"/>
  <c r="J616"/>
  <c r="J601"/>
  <c r="BK595"/>
  <c r="BK585"/>
  <c r="BK576"/>
  <c r="BK563"/>
  <c r="BK541"/>
  <c r="BK536"/>
  <c r="BK532"/>
  <c r="BK522"/>
  <c r="J517"/>
  <c r="BK502"/>
  <c r="J490"/>
  <c r="J484"/>
  <c r="BK472"/>
  <c r="J461"/>
  <c r="J455"/>
  <c r="BK451"/>
  <c r="J436"/>
  <c r="J430"/>
  <c r="BK412"/>
  <c r="BK408"/>
  <c r="BK402"/>
  <c r="BK391"/>
  <c r="J381"/>
  <c r="BK374"/>
  <c r="J362"/>
  <c r="BK357"/>
  <c r="J351"/>
  <c r="BK344"/>
  <c r="J333"/>
  <c r="J326"/>
  <c r="BK317"/>
  <c r="BK310"/>
  <c r="BK297"/>
  <c r="BK272"/>
  <c r="J265"/>
  <c r="J255"/>
  <c r="BK909"/>
  <c r="J899"/>
  <c r="J895"/>
  <c r="BK888"/>
  <c r="BK881"/>
  <c r="BK873"/>
  <c r="BK868"/>
  <c r="J864"/>
  <c r="BK855"/>
  <c r="BK842"/>
  <c r="J833"/>
  <c r="J824"/>
  <c r="BK819"/>
  <c r="J813"/>
  <c r="J802"/>
  <c r="J789"/>
  <c r="BK783"/>
  <c r="J778"/>
  <c r="BK762"/>
  <c r="BK749"/>
  <c r="J739"/>
  <c r="J730"/>
  <c r="BK718"/>
  <c r="J706"/>
  <c r="J696"/>
  <c r="BK682"/>
  <c r="BK672"/>
  <c r="J665"/>
  <c r="J658"/>
  <c r="J650"/>
  <c r="J643"/>
  <c r="BK635"/>
  <c r="BK629"/>
  <c r="J609"/>
  <c r="J599"/>
  <c r="J589"/>
  <c r="BK574"/>
  <c r="BK565"/>
  <c r="J554"/>
  <c r="BK540"/>
  <c r="J533"/>
  <c r="J525"/>
  <c r="J519"/>
  <c r="J509"/>
  <c r="J503"/>
  <c r="J486"/>
  <c r="J477"/>
  <c r="BK468"/>
  <c r="J459"/>
  <c r="BK448"/>
  <c r="BK439"/>
  <c r="BK425"/>
  <c r="J420"/>
  <c r="BK393"/>
  <c r="J376"/>
  <c r="BK368"/>
  <c r="J364"/>
  <c r="J363"/>
  <c r="J353"/>
  <c r="BK343"/>
  <c r="J325"/>
  <c r="J304"/>
  <c r="BK298"/>
  <c r="BK293"/>
  <c r="BK286"/>
  <c r="J273"/>
  <c r="J263"/>
  <c r="J904"/>
  <c r="BK901"/>
  <c r="BK893"/>
  <c r="J880"/>
  <c r="BK853"/>
  <c r="J837"/>
  <c r="J830"/>
  <c r="J823"/>
  <c r="BK818"/>
  <c r="J812"/>
  <c r="J808"/>
  <c r="J797"/>
  <c r="BK789"/>
  <c r="J785"/>
  <c r="J776"/>
  <c r="BK770"/>
  <c r="BK766"/>
  <c r="BK760"/>
  <c r="J750"/>
  <c r="BK740"/>
  <c r="BK731"/>
  <c r="J726"/>
  <c r="BK719"/>
  <c r="BK705"/>
  <c r="BK695"/>
  <c r="BK668"/>
  <c r="J662"/>
  <c r="BK645"/>
  <c r="BK640"/>
  <c r="BK636"/>
  <c r="J626"/>
  <c r="BK616"/>
  <c r="BK593"/>
  <c r="BK589"/>
  <c r="BK577"/>
  <c r="BK571"/>
  <c r="J560"/>
  <c r="BK551"/>
  <c r="J545"/>
  <c r="J537"/>
  <c r="J521"/>
  <c r="J504"/>
  <c r="BK495"/>
  <c r="BK490"/>
  <c r="BK484"/>
  <c r="J476"/>
  <c r="BK466"/>
  <c r="J464"/>
  <c r="J451"/>
  <c r="BK443"/>
  <c r="BK433"/>
  <c r="BK415"/>
  <c r="J405"/>
  <c r="J393"/>
  <c r="J380"/>
  <c r="J375"/>
  <c r="J368"/>
  <c r="J337"/>
  <c r="BK322"/>
  <c r="J310"/>
  <c r="BK294"/>
  <c r="J288"/>
  <c r="BK275"/>
  <c r="BK258"/>
  <c r="BK252"/>
  <c i="12" r="J197"/>
  <c r="J189"/>
  <c r="BK181"/>
  <c r="BK169"/>
  <c r="J155"/>
  <c r="J143"/>
  <c r="BK197"/>
  <c r="BK185"/>
  <c r="J174"/>
  <c r="J168"/>
  <c r="J156"/>
  <c r="BK149"/>
  <c r="BK203"/>
  <c r="BK194"/>
  <c r="BK187"/>
  <c r="BK173"/>
  <c r="BK165"/>
  <c r="BK156"/>
  <c r="J198"/>
  <c r="BK192"/>
  <c r="J185"/>
  <c r="J181"/>
  <c r="J176"/>
  <c r="BK172"/>
  <c r="J166"/>
  <c r="BK161"/>
  <c r="J151"/>
  <c r="BK145"/>
  <c i="13" r="BK252"/>
  <c r="BK244"/>
  <c r="J233"/>
  <c r="J227"/>
  <c r="BK218"/>
  <c r="BK214"/>
  <c r="BK207"/>
  <c r="BK203"/>
  <c r="BK199"/>
  <c r="BK190"/>
  <c r="BK185"/>
  <c r="J182"/>
  <c r="BK176"/>
  <c r="BK171"/>
  <c r="BK159"/>
  <c r="BK148"/>
  <c r="J241"/>
  <c r="BK236"/>
  <c r="BK223"/>
  <c r="BK211"/>
  <c r="J204"/>
  <c r="J196"/>
  <c r="BK186"/>
  <c r="J177"/>
  <c r="J165"/>
  <c r="BK149"/>
  <c r="BK250"/>
  <c r="BK245"/>
  <c r="J236"/>
  <c r="BK230"/>
  <c r="BK221"/>
  <c r="BK215"/>
  <c r="J210"/>
  <c r="J195"/>
  <c r="J185"/>
  <c r="J176"/>
  <c r="BK167"/>
  <c r="J153"/>
  <c r="BK242"/>
  <c r="J232"/>
  <c r="BK226"/>
  <c r="BK220"/>
  <c r="BK213"/>
  <c r="J202"/>
  <c r="J193"/>
  <c r="J188"/>
  <c r="J178"/>
  <c r="J171"/>
  <c r="BK161"/>
  <c i="14" r="BK173"/>
  <c r="BK167"/>
  <c r="J158"/>
  <c r="BK153"/>
  <c r="J141"/>
  <c r="J160"/>
  <c r="BK152"/>
  <c r="BK142"/>
  <c r="BK165"/>
  <c r="BK159"/>
  <c r="J147"/>
  <c r="BK169"/>
  <c r="BK164"/>
  <c r="J157"/>
  <c r="J154"/>
  <c r="J148"/>
  <c r="BK141"/>
  <c i="15" r="BK149"/>
  <c r="J142"/>
  <c r="J137"/>
  <c r="J155"/>
  <c r="BK146"/>
  <c r="BK142"/>
  <c r="J135"/>
  <c r="J146"/>
  <c r="BK137"/>
  <c i="2" r="J1746"/>
  <c r="J1711"/>
  <c r="J1687"/>
  <c r="J1677"/>
  <c r="BK1671"/>
  <c r="BK1620"/>
  <c r="BK1563"/>
  <c r="BK1514"/>
  <c r="J1472"/>
  <c r="BK1427"/>
  <c r="BK1391"/>
  <c r="J1362"/>
  <c r="J1286"/>
  <c r="BK1251"/>
  <c r="J1214"/>
  <c r="J1197"/>
  <c r="J1189"/>
  <c r="J1142"/>
  <c r="BK1105"/>
  <c r="BK1066"/>
  <c r="J1042"/>
  <c r="BK1017"/>
  <c r="BK998"/>
  <c r="BK968"/>
  <c r="J936"/>
  <c r="J903"/>
  <c r="BK896"/>
  <c r="BK864"/>
  <c r="BK848"/>
  <c r="J824"/>
  <c r="J810"/>
  <c r="J798"/>
  <c r="J767"/>
  <c r="BK712"/>
  <c r="J657"/>
  <c r="J653"/>
  <c r="BK613"/>
  <c r="BK582"/>
  <c r="J572"/>
  <c r="BK527"/>
  <c r="BK502"/>
  <c r="J466"/>
  <c r="BK443"/>
  <c r="J416"/>
  <c r="BK382"/>
  <c r="BK348"/>
  <c r="BK334"/>
  <c r="BK285"/>
  <c r="J264"/>
  <c r="BK253"/>
  <c r="BK1737"/>
  <c r="BK1675"/>
  <c r="BK1645"/>
  <c r="BK1613"/>
  <c r="J1551"/>
  <c r="BK1519"/>
  <c r="BK1490"/>
  <c r="J1469"/>
  <c r="BK1453"/>
  <c r="J1427"/>
  <c r="J1403"/>
  <c r="BK1378"/>
  <c r="BK1339"/>
  <c r="J1280"/>
  <c r="J1251"/>
  <c r="J1230"/>
  <c r="BK1218"/>
  <c r="BK1205"/>
  <c r="J1184"/>
  <c r="BK1170"/>
  <c r="BK1148"/>
  <c r="BK1133"/>
  <c r="J1105"/>
  <c r="J1073"/>
  <c r="BK1049"/>
  <c r="BK1037"/>
  <c r="BK1004"/>
  <c r="BK823"/>
  <c r="BK800"/>
  <c r="J781"/>
  <c r="J755"/>
  <c r="J717"/>
  <c r="J686"/>
  <c r="BK656"/>
  <c r="J617"/>
  <c r="BK603"/>
  <c r="J561"/>
  <c r="BK529"/>
  <c r="J472"/>
  <c r="BK446"/>
  <c r="BK432"/>
  <c r="J420"/>
  <c r="J400"/>
  <c r="BK395"/>
  <c r="J334"/>
  <c r="BK316"/>
  <c r="J268"/>
  <c r="J1751"/>
  <c r="BK1746"/>
  <c r="BK1741"/>
  <c r="BK1709"/>
  <c r="J1696"/>
  <c r="J1680"/>
  <c r="J1667"/>
  <c r="BK1648"/>
  <c r="BK1625"/>
  <c r="BK1606"/>
  <c r="BK1362"/>
  <c r="BK1345"/>
  <c r="BK1310"/>
  <c r="BK1272"/>
  <c r="J1249"/>
  <c r="BK1232"/>
  <c r="J1218"/>
  <c r="BK1207"/>
  <c r="J1154"/>
  <c r="BK1078"/>
  <c r="J1026"/>
  <c r="J1017"/>
  <c r="J988"/>
  <c r="BK936"/>
  <c r="J867"/>
  <c r="BK846"/>
  <c r="J843"/>
  <c r="J813"/>
  <c r="BK777"/>
  <c r="BK746"/>
  <c r="BK717"/>
  <c r="J690"/>
  <c r="BK661"/>
  <c r="BK607"/>
  <c r="J582"/>
  <c r="J529"/>
  <c r="BK523"/>
  <c r="BK481"/>
  <c r="BK466"/>
  <c r="J443"/>
  <c r="J413"/>
  <c r="BK396"/>
  <c r="J382"/>
  <c r="BK339"/>
  <c r="J316"/>
  <c r="J292"/>
  <c r="BK246"/>
  <c r="J1741"/>
  <c r="BK1677"/>
  <c r="J1650"/>
  <c r="J1626"/>
  <c r="J1611"/>
  <c r="J1584"/>
  <c r="J1557"/>
  <c r="J1514"/>
  <c r="J1470"/>
  <c r="J1432"/>
  <c r="BK1366"/>
  <c r="J1324"/>
  <c r="J1293"/>
  <c r="BK1249"/>
  <c r="BK1230"/>
  <c r="J1205"/>
  <c r="J1191"/>
  <c r="BK1177"/>
  <c r="BK1160"/>
  <c r="BK1121"/>
  <c r="BK1070"/>
  <c r="J1063"/>
  <c r="J1015"/>
  <c r="J968"/>
  <c r="BK917"/>
  <c r="BK858"/>
  <c r="J846"/>
  <c r="J834"/>
  <c r="BK810"/>
  <c r="BK798"/>
  <c r="BK761"/>
  <c r="J705"/>
  <c r="BK677"/>
  <c r="J645"/>
  <c r="J611"/>
  <c r="J570"/>
  <c r="J523"/>
  <c r="BK494"/>
  <c r="BK461"/>
  <c r="J448"/>
  <c r="J434"/>
  <c r="BK410"/>
  <c r="J401"/>
  <c r="BK372"/>
  <c r="J342"/>
  <c r="BK306"/>
  <c r="J290"/>
  <c r="J253"/>
  <c i="3" r="BK250"/>
  <c r="J233"/>
  <c r="J219"/>
  <c r="BK208"/>
  <c r="J177"/>
  <c r="BK148"/>
  <c r="J240"/>
  <c r="J230"/>
  <c r="J208"/>
  <c r="BK190"/>
  <c r="J164"/>
  <c r="J151"/>
  <c r="J236"/>
  <c r="BK210"/>
  <c r="BK181"/>
  <c r="BK164"/>
  <c r="J251"/>
  <c r="BK231"/>
  <c r="BK222"/>
  <c r="J194"/>
  <c r="J169"/>
  <c r="BK145"/>
  <c i="4" r="J143"/>
  <c r="BK148"/>
  <c r="BK142"/>
  <c i="5" r="J200"/>
  <c r="BK185"/>
  <c r="J179"/>
  <c r="BK168"/>
  <c r="BK162"/>
  <c r="BK154"/>
  <c r="J202"/>
  <c r="J188"/>
  <c r="J174"/>
  <c r="J164"/>
  <c r="J158"/>
  <c r="J148"/>
  <c r="BK197"/>
  <c r="J191"/>
  <c r="BK184"/>
  <c r="BK174"/>
  <c r="BK169"/>
  <c r="BK159"/>
  <c r="J145"/>
  <c r="J197"/>
  <c r="BK191"/>
  <c r="J186"/>
  <c r="BK180"/>
  <c r="J175"/>
  <c r="J167"/>
  <c r="BK158"/>
  <c r="J154"/>
  <c i="6" r="J286"/>
  <c r="J279"/>
  <c r="J272"/>
  <c r="BK264"/>
  <c r="BK258"/>
  <c r="J249"/>
  <c r="J242"/>
  <c r="BK234"/>
  <c r="J222"/>
  <c r="J215"/>
  <c r="J197"/>
  <c r="BK192"/>
  <c r="J186"/>
  <c r="BK168"/>
  <c r="BK158"/>
  <c r="J284"/>
  <c r="BK268"/>
  <c r="BK259"/>
  <c r="J250"/>
  <c r="J245"/>
  <c r="BK233"/>
  <c r="BK224"/>
  <c r="J219"/>
  <c r="BK205"/>
  <c r="BK279"/>
  <c r="BK275"/>
  <c r="BK272"/>
  <c r="J265"/>
  <c r="J261"/>
  <c r="J257"/>
  <c r="BK253"/>
  <c r="BK250"/>
  <c r="BK238"/>
  <c r="J229"/>
  <c r="BK222"/>
  <c r="J216"/>
  <c r="BK209"/>
  <c r="BK204"/>
  <c r="BK200"/>
  <c r="J194"/>
  <c r="BK190"/>
  <c r="BK184"/>
  <c r="BK179"/>
  <c r="J167"/>
  <c r="BK161"/>
  <c r="J156"/>
  <c r="BK286"/>
  <c r="J276"/>
  <c r="J268"/>
  <c r="J263"/>
  <c r="BK256"/>
  <c r="BK249"/>
  <c r="BK240"/>
  <c r="J233"/>
  <c r="J224"/>
  <c r="BK220"/>
  <c r="BK216"/>
  <c r="BK212"/>
  <c r="J209"/>
  <c r="J202"/>
  <c r="BK199"/>
  <c r="J191"/>
  <c r="J185"/>
  <c r="J180"/>
  <c r="J165"/>
  <c r="J161"/>
  <c r="BK150"/>
  <c i="7" r="J257"/>
  <c r="BK226"/>
  <c r="J222"/>
  <c r="BK260"/>
  <c r="BK230"/>
  <c r="BK222"/>
  <c r="BK160"/>
  <c r="BK257"/>
  <c r="BK224"/>
  <c r="BK133"/>
  <c r="J226"/>
  <c r="BK161"/>
  <c i="8" r="BK202"/>
  <c r="BK194"/>
  <c r="BK177"/>
  <c r="J141"/>
  <c r="J202"/>
  <c r="J182"/>
  <c r="J146"/>
  <c r="J140"/>
  <c r="J199"/>
  <c r="J188"/>
  <c r="BK159"/>
  <c r="BK146"/>
  <c r="J177"/>
  <c r="J142"/>
  <c i="9" r="J137"/>
  <c r="J133"/>
  <c r="J136"/>
  <c i="10" r="J189"/>
  <c r="J178"/>
  <c r="J174"/>
  <c r="BK161"/>
  <c r="BK157"/>
  <c r="BK151"/>
  <c r="J147"/>
  <c r="J140"/>
  <c r="J190"/>
  <c r="BK182"/>
  <c r="BK179"/>
  <c r="J173"/>
  <c r="BK168"/>
  <c r="BK165"/>
  <c r="J162"/>
  <c r="BK154"/>
  <c r="J152"/>
  <c r="BK149"/>
  <c r="J139"/>
  <c r="BK189"/>
  <c r="J186"/>
  <c r="BK190"/>
  <c r="J181"/>
  <c r="J179"/>
  <c r="J177"/>
  <c r="J171"/>
  <c r="J168"/>
  <c r="J165"/>
  <c r="BK159"/>
  <c r="J156"/>
  <c r="J151"/>
  <c r="J148"/>
  <c r="J143"/>
  <c i="11" r="BK911"/>
  <c r="J900"/>
  <c r="J893"/>
  <c r="J888"/>
  <c r="BK884"/>
  <c r="J878"/>
  <c r="J873"/>
  <c r="J867"/>
  <c r="J861"/>
  <c r="J855"/>
  <c r="J853"/>
  <c r="J848"/>
  <c r="J842"/>
  <c r="BK836"/>
  <c r="BK831"/>
  <c r="J822"/>
  <c r="J800"/>
  <c r="J774"/>
  <c r="BK771"/>
  <c r="BK764"/>
  <c r="BK758"/>
  <c r="J753"/>
  <c r="J745"/>
  <c r="BK741"/>
  <c r="J734"/>
  <c r="J731"/>
  <c r="BK722"/>
  <c r="BK717"/>
  <c r="J713"/>
  <c r="J707"/>
  <c r="J702"/>
  <c r="J695"/>
  <c r="J686"/>
  <c r="BK684"/>
  <c r="J678"/>
  <c r="J673"/>
  <c r="BK670"/>
  <c r="BK644"/>
  <c r="BK631"/>
  <c r="J622"/>
  <c r="BK613"/>
  <c r="BK608"/>
  <c r="BK601"/>
  <c r="BK597"/>
  <c r="J593"/>
  <c r="J584"/>
  <c r="J578"/>
  <c r="BK570"/>
  <c r="BK560"/>
  <c r="J550"/>
  <c r="BK509"/>
  <c r="BK505"/>
  <c r="J501"/>
  <c r="J483"/>
  <c r="BK471"/>
  <c r="J467"/>
  <c r="J460"/>
  <c r="BK455"/>
  <c r="J448"/>
  <c r="BK434"/>
  <c r="BK429"/>
  <c r="J425"/>
  <c r="BK418"/>
  <c r="BK355"/>
  <c r="J350"/>
  <c r="BK338"/>
  <c r="BK332"/>
  <c r="J327"/>
  <c r="J307"/>
  <c r="J292"/>
  <c r="J281"/>
  <c r="J271"/>
  <c r="J262"/>
  <c r="J256"/>
  <c r="J908"/>
  <c r="J902"/>
  <c r="J891"/>
  <c r="BK883"/>
  <c r="J870"/>
  <c r="J860"/>
  <c r="BK851"/>
  <c r="J845"/>
  <c r="BK830"/>
  <c r="J821"/>
  <c r="J811"/>
  <c r="BK808"/>
  <c r="BK805"/>
  <c r="BK797"/>
  <c r="J786"/>
  <c r="BK776"/>
  <c r="J760"/>
  <c r="J751"/>
  <c r="J737"/>
  <c r="J722"/>
  <c r="J714"/>
  <c r="J705"/>
  <c r="BK690"/>
  <c r="BK685"/>
  <c r="J681"/>
  <c r="J674"/>
  <c r="J667"/>
  <c r="BK659"/>
  <c r="BK651"/>
  <c r="J637"/>
  <c r="J629"/>
  <c r="BK621"/>
  <c r="J613"/>
  <c r="BK606"/>
  <c r="BK598"/>
  <c r="J591"/>
  <c r="BK584"/>
  <c r="J575"/>
  <c r="J565"/>
  <c r="BK554"/>
  <c r="J538"/>
  <c r="BK533"/>
  <c r="BK523"/>
  <c r="J507"/>
  <c r="BK493"/>
  <c r="BK482"/>
  <c r="BK477"/>
  <c r="BK464"/>
  <c r="J457"/>
  <c r="J452"/>
  <c r="BK437"/>
  <c r="BK431"/>
  <c r="J419"/>
  <c r="J409"/>
  <c r="J403"/>
  <c r="BK394"/>
  <c r="BK382"/>
  <c r="J373"/>
  <c r="J361"/>
  <c r="J355"/>
  <c r="BK350"/>
  <c r="J342"/>
  <c r="J335"/>
  <c r="J332"/>
  <c r="J319"/>
  <c r="BK314"/>
  <c r="J303"/>
  <c r="BK290"/>
  <c r="BK281"/>
  <c r="BK266"/>
  <c r="J258"/>
  <c r="J907"/>
  <c r="BK898"/>
  <c r="BK891"/>
  <c r="BK887"/>
  <c r="BK878"/>
  <c r="BK872"/>
  <c r="J866"/>
  <c r="BK859"/>
  <c r="J852"/>
  <c r="BK840"/>
  <c r="J828"/>
  <c r="BK822"/>
  <c r="BK817"/>
  <c r="J805"/>
  <c r="J796"/>
  <c r="J780"/>
  <c r="BK774"/>
  <c r="J763"/>
  <c r="BK750"/>
  <c r="J740"/>
  <c r="BK732"/>
  <c r="J711"/>
  <c r="BK699"/>
  <c r="J687"/>
  <c r="BK681"/>
  <c r="J668"/>
  <c r="J664"/>
  <c r="J651"/>
  <c r="J644"/>
  <c r="J636"/>
  <c r="BK630"/>
  <c r="BK627"/>
  <c r="J607"/>
  <c r="J597"/>
  <c r="BK586"/>
  <c r="BK567"/>
  <c r="J556"/>
  <c r="J547"/>
  <c r="J535"/>
  <c r="J527"/>
  <c r="BK517"/>
  <c r="BK508"/>
  <c r="BK498"/>
  <c r="BK487"/>
  <c r="J480"/>
  <c r="J469"/>
  <c r="J462"/>
  <c r="J449"/>
  <c r="J442"/>
  <c r="J433"/>
  <c r="J423"/>
  <c r="J414"/>
  <c r="J389"/>
  <c r="J382"/>
  <c r="BK369"/>
  <c r="J365"/>
  <c r="BK360"/>
  <c r="J344"/>
  <c r="BK337"/>
  <c r="J322"/>
  <c r="BK305"/>
  <c r="J301"/>
  <c r="J294"/>
  <c r="BK284"/>
  <c r="J272"/>
  <c r="BK908"/>
  <c r="BK902"/>
  <c r="BK894"/>
  <c r="J883"/>
  <c r="BK863"/>
  <c r="BK845"/>
  <c r="J832"/>
  <c r="J827"/>
  <c r="BK821"/>
  <c r="BK815"/>
  <c r="J810"/>
  <c r="J798"/>
  <c r="BK794"/>
  <c r="BK786"/>
  <c r="BK780"/>
  <c r="BK772"/>
  <c r="J768"/>
  <c r="J764"/>
  <c r="J757"/>
  <c r="BK745"/>
  <c r="J732"/>
  <c r="BK720"/>
  <c r="BK708"/>
  <c r="BK696"/>
  <c r="J670"/>
  <c r="BK663"/>
  <c r="J654"/>
  <c r="J639"/>
  <c r="J630"/>
  <c r="BK622"/>
  <c r="J614"/>
  <c r="J602"/>
  <c r="J590"/>
  <c r="J580"/>
  <c r="J572"/>
  <c r="BK564"/>
  <c r="BK556"/>
  <c r="J544"/>
  <c r="BK531"/>
  <c r="BK516"/>
  <c r="J505"/>
  <c r="J499"/>
  <c r="J491"/>
  <c r="J487"/>
  <c r="BK479"/>
  <c r="BK469"/>
  <c r="BK461"/>
  <c r="BK449"/>
  <c r="J435"/>
  <c r="BK430"/>
  <c r="J413"/>
  <c r="J404"/>
  <c r="BK396"/>
  <c r="J385"/>
  <c r="BK379"/>
  <c r="BK372"/>
  <c r="BK339"/>
  <c r="J328"/>
  <c r="BK316"/>
  <c r="BK299"/>
  <c r="BK291"/>
  <c r="J285"/>
  <c r="J268"/>
  <c r="J264"/>
  <c r="BK256"/>
  <c i="12" r="J203"/>
  <c r="J194"/>
  <c r="BK188"/>
  <c r="BK178"/>
  <c r="J167"/>
  <c r="BK152"/>
  <c r="BK140"/>
  <c r="J196"/>
  <c r="BK180"/>
  <c r="J172"/>
  <c r="BK164"/>
  <c r="BK160"/>
  <c r="BK153"/>
  <c r="BK143"/>
  <c r="J190"/>
  <c r="J180"/>
  <c r="BK170"/>
  <c r="J160"/>
  <c r="BK155"/>
  <c r="J195"/>
  <c r="J188"/>
  <c r="BK182"/>
  <c r="BK175"/>
  <c r="BK171"/>
  <c r="BK163"/>
  <c r="J153"/>
  <c r="J149"/>
  <c i="13" r="BK255"/>
  <c r="BK246"/>
  <c r="BK238"/>
  <c r="J229"/>
  <c r="BK224"/>
  <c r="BK212"/>
  <c r="J205"/>
  <c r="J201"/>
  <c r="BK193"/>
  <c r="J186"/>
  <c r="BK181"/>
  <c r="J174"/>
  <c r="J168"/>
  <c r="J155"/>
  <c r="BK254"/>
  <c r="J245"/>
  <c r="BK237"/>
  <c r="J219"/>
  <c r="BK209"/>
  <c r="BK201"/>
  <c r="J194"/>
  <c r="J180"/>
  <c r="BK175"/>
  <c r="J164"/>
  <c r="J148"/>
  <c r="J252"/>
  <c r="J247"/>
  <c r="J237"/>
  <c r="BK234"/>
  <c r="BK227"/>
  <c r="BK219"/>
  <c r="J212"/>
  <c r="J208"/>
  <c r="BK194"/>
  <c r="J181"/>
  <c r="BK172"/>
  <c r="J159"/>
  <c r="BK243"/>
  <c r="J234"/>
  <c r="BK228"/>
  <c r="J221"/>
  <c r="J214"/>
  <c r="BK205"/>
  <c r="BK195"/>
  <c r="J191"/>
  <c r="BK182"/>
  <c r="J172"/>
  <c r="BK164"/>
  <c i="14" r="J175"/>
  <c r="J169"/>
  <c r="BK161"/>
  <c r="J142"/>
  <c r="BK163"/>
  <c r="BK157"/>
  <c r="BK150"/>
  <c r="BK168"/>
  <c r="BK156"/>
  <c r="BK175"/>
  <c r="J168"/>
  <c r="J161"/>
  <c r="BK158"/>
  <c r="J150"/>
  <c r="J146"/>
  <c i="15" r="J153"/>
  <c r="BK147"/>
  <c r="BK140"/>
  <c r="BK136"/>
  <c r="BK150"/>
  <c r="J145"/>
  <c r="J141"/>
  <c r="BK134"/>
  <c r="J147"/>
  <c r="BK139"/>
  <c r="J150"/>
  <c i="2" l="1" r="P662"/>
  <c r="P230"/>
  <c r="P224"/>
  <c r="P223"/>
  <c r="T252"/>
  <c r="P356"/>
  <c r="P399"/>
  <c r="T431"/>
  <c r="T449"/>
  <c r="BK455"/>
  <c r="J455"/>
  <c r="J114"/>
  <c r="R465"/>
  <c r="P471"/>
  <c r="R495"/>
  <c r="BK522"/>
  <c r="J522"/>
  <c r="J118"/>
  <c r="BK539"/>
  <c r="J539"/>
  <c r="J123"/>
  <c r="T567"/>
  <c r="BK694"/>
  <c r="J694"/>
  <c r="J132"/>
  <c i="3" r="T141"/>
  <c r="T163"/>
  <c r="T176"/>
  <c r="R189"/>
  <c r="R246"/>
  <c r="R245"/>
  <c i="4" r="P140"/>
  <c r="P144"/>
  <c i="5" r="T146"/>
  <c r="T143"/>
  <c r="T142"/>
  <c r="R150"/>
  <c r="R149"/>
  <c i="6" r="R152"/>
  <c r="BK155"/>
  <c r="J155"/>
  <c r="J105"/>
  <c r="BK170"/>
  <c r="J170"/>
  <c r="J106"/>
  <c r="BK178"/>
  <c r="J178"/>
  <c r="J110"/>
  <c r="T208"/>
  <c r="T283"/>
  <c i="7" r="BK132"/>
  <c r="J132"/>
  <c r="J98"/>
  <c r="BK261"/>
  <c r="J261"/>
  <c r="J100"/>
  <c i="8" r="R134"/>
  <c r="R133"/>
  <c r="R132"/>
  <c r="BK206"/>
  <c r="J206"/>
  <c r="J102"/>
  <c i="9" r="P131"/>
  <c r="P130"/>
  <c r="P129"/>
  <c i="1" r="AU104"/>
  <c i="10" r="BK138"/>
  <c r="J138"/>
  <c r="J100"/>
  <c r="BK169"/>
  <c r="J169"/>
  <c r="J101"/>
  <c r="BK183"/>
  <c r="J183"/>
  <c r="J102"/>
  <c r="BK192"/>
  <c r="J192"/>
  <c r="J103"/>
  <c i="11" r="BK253"/>
  <c r="J253"/>
  <c r="J100"/>
  <c r="BK260"/>
  <c r="J260"/>
  <c r="J101"/>
  <c r="BK267"/>
  <c r="J267"/>
  <c r="J102"/>
  <c r="P270"/>
  <c r="BK279"/>
  <c r="J279"/>
  <c r="J106"/>
  <c r="BK283"/>
  <c r="J283"/>
  <c r="J107"/>
  <c r="BK289"/>
  <c r="J289"/>
  <c r="J108"/>
  <c r="BK295"/>
  <c r="J295"/>
  <c r="J109"/>
  <c r="P300"/>
  <c r="BK313"/>
  <c r="J313"/>
  <c r="J115"/>
  <c r="P321"/>
  <c r="P324"/>
  <c r="R330"/>
  <c r="T336"/>
  <c r="R340"/>
  <c r="BK349"/>
  <c r="J349"/>
  <c r="J125"/>
  <c r="T356"/>
  <c r="R370"/>
  <c r="T384"/>
  <c r="T392"/>
  <c r="T401"/>
  <c r="T410"/>
  <c r="T417"/>
  <c r="T421"/>
  <c r="R428"/>
  <c r="BK438"/>
  <c r="J438"/>
  <c r="J137"/>
  <c r="P447"/>
  <c r="T456"/>
  <c r="T474"/>
  <c r="T478"/>
  <c r="T496"/>
  <c r="T506"/>
  <c r="P515"/>
  <c r="T520"/>
  <c r="T530"/>
  <c r="P534"/>
  <c r="T543"/>
  <c r="P549"/>
  <c r="R558"/>
  <c r="P561"/>
  <c r="P566"/>
  <c r="R569"/>
  <c r="P573"/>
  <c r="T582"/>
  <c r="R588"/>
  <c r="R596"/>
  <c r="P604"/>
  <c r="BK611"/>
  <c r="J611"/>
  <c r="J167"/>
  <c r="T620"/>
  <c r="P625"/>
  <c r="BK633"/>
  <c r="J633"/>
  <c r="J172"/>
  <c r="P641"/>
  <c r="BK647"/>
  <c r="J647"/>
  <c r="J174"/>
  <c r="BK656"/>
  <c r="J656"/>
  <c r="J177"/>
  <c r="P661"/>
  <c r="BK669"/>
  <c r="J669"/>
  <c r="J179"/>
  <c r="R677"/>
  <c r="T683"/>
  <c r="T692"/>
  <c r="R697"/>
  <c r="R703"/>
  <c r="T709"/>
  <c r="T715"/>
  <c r="P724"/>
  <c r="P729"/>
  <c r="P736"/>
  <c r="R742"/>
  <c r="P748"/>
  <c r="T755"/>
  <c r="BK761"/>
  <c r="J761"/>
  <c r="J198"/>
  <c r="BK769"/>
  <c r="J769"/>
  <c r="J199"/>
  <c r="BK777"/>
  <c r="J777"/>
  <c r="J200"/>
  <c r="BK784"/>
  <c r="J784"/>
  <c r="J201"/>
  <c r="P793"/>
  <c r="BK801"/>
  <c r="J801"/>
  <c r="J205"/>
  <c r="P814"/>
  <c r="R826"/>
  <c r="P835"/>
  <c r="R844"/>
  <c r="R849"/>
  <c r="T857"/>
  <c r="T865"/>
  <c r="T871"/>
  <c r="T879"/>
  <c i="12" r="BK144"/>
  <c r="J144"/>
  <c r="J101"/>
  <c r="P148"/>
  <c r="P147"/>
  <c r="P184"/>
  <c i="13" r="BK147"/>
  <c r="J147"/>
  <c r="J100"/>
  <c r="BK163"/>
  <c r="J163"/>
  <c r="J108"/>
  <c r="T163"/>
  <c r="P240"/>
  <c r="BK253"/>
  <c r="J253"/>
  <c r="J111"/>
  <c r="T253"/>
  <c i="2" r="BK230"/>
  <c r="J230"/>
  <c r="J101"/>
  <c r="R252"/>
  <c r="BK356"/>
  <c r="J356"/>
  <c r="J108"/>
  <c r="T399"/>
  <c r="R431"/>
  <c r="P449"/>
  <c r="P455"/>
  <c r="P465"/>
  <c r="R471"/>
  <c r="P495"/>
  <c r="R522"/>
  <c r="R539"/>
  <c r="R533"/>
  <c r="R532"/>
  <c r="BK567"/>
  <c r="J567"/>
  <c r="J124"/>
  <c r="P685"/>
  <c r="P694"/>
  <c r="BK799"/>
  <c r="J799"/>
  <c r="J133"/>
  <c r="P799"/>
  <c r="BK831"/>
  <c r="J831"/>
  <c r="J136"/>
  <c r="R831"/>
  <c r="P849"/>
  <c r="BK857"/>
  <c r="J857"/>
  <c r="J138"/>
  <c r="BK863"/>
  <c r="J863"/>
  <c r="J139"/>
  <c r="R863"/>
  <c r="R873"/>
  <c r="BK902"/>
  <c r="J902"/>
  <c r="J142"/>
  <c r="T902"/>
  <c r="R929"/>
  <c r="BK974"/>
  <c r="J974"/>
  <c r="J149"/>
  <c r="P974"/>
  <c r="P1092"/>
  <c r="BK1183"/>
  <c r="J1183"/>
  <c r="J157"/>
  <c r="P1183"/>
  <c r="BK1213"/>
  <c r="J1213"/>
  <c r="J160"/>
  <c r="T1213"/>
  <c r="R1231"/>
  <c r="P1239"/>
  <c r="BK1245"/>
  <c r="J1245"/>
  <c r="J163"/>
  <c r="R1245"/>
  <c r="T1245"/>
  <c r="R1255"/>
  <c r="P1279"/>
  <c r="BK1305"/>
  <c r="J1305"/>
  <c r="J166"/>
  <c r="R1305"/>
  <c r="BK1351"/>
  <c r="J1351"/>
  <c r="J172"/>
  <c r="T1351"/>
  <c r="BK1485"/>
  <c r="J1485"/>
  <c r="J178"/>
  <c r="T1485"/>
  <c r="P1518"/>
  <c r="T1518"/>
  <c r="T1528"/>
  <c r="P1619"/>
  <c r="BK1647"/>
  <c r="T1647"/>
  <c r="P1670"/>
  <c r="BK1676"/>
  <c r="J1676"/>
  <c r="J186"/>
  <c r="BK1686"/>
  <c r="J1686"/>
  <c r="J187"/>
  <c r="T1686"/>
  <c r="T1710"/>
  <c r="P1736"/>
  <c r="BK1745"/>
  <c r="J1745"/>
  <c r="J190"/>
  <c r="T1745"/>
  <c i="3" r="BK141"/>
  <c r="J141"/>
  <c r="J100"/>
  <c r="BK163"/>
  <c r="J163"/>
  <c r="J101"/>
  <c r="BK176"/>
  <c r="J176"/>
  <c r="J102"/>
  <c r="BK189"/>
  <c r="J189"/>
  <c r="J103"/>
  <c r="P246"/>
  <c r="P245"/>
  <c i="4" r="T140"/>
  <c r="R144"/>
  <c i="5" r="BK146"/>
  <c r="J146"/>
  <c r="J103"/>
  <c r="BK150"/>
  <c r="J150"/>
  <c r="J105"/>
  <c r="BK203"/>
  <c r="J203"/>
  <c r="J108"/>
  <c i="6" r="BK152"/>
  <c r="J152"/>
  <c r="J104"/>
  <c r="T155"/>
  <c r="T170"/>
  <c r="R178"/>
  <c r="R208"/>
  <c r="BK287"/>
  <c r="J287"/>
  <c r="J113"/>
  <c i="7" r="P132"/>
  <c r="P131"/>
  <c r="P130"/>
  <c i="1" r="AU102"/>
  <c i="8" r="P134"/>
  <c r="P133"/>
  <c r="P132"/>
  <c i="1" r="AU103"/>
  <c i="9" r="BK138"/>
  <c r="J138"/>
  <c r="J99"/>
  <c i="10" r="R138"/>
  <c r="R169"/>
  <c r="T183"/>
  <c i="11" r="R253"/>
  <c r="R250"/>
  <c r="P260"/>
  <c r="P267"/>
  <c r="BK270"/>
  <c r="J270"/>
  <c r="J103"/>
  <c r="T279"/>
  <c r="P283"/>
  <c r="R289"/>
  <c r="P295"/>
  <c r="BK300"/>
  <c r="J300"/>
  <c r="J110"/>
  <c r="P313"/>
  <c r="P308"/>
  <c r="T321"/>
  <c r="T324"/>
  <c r="T330"/>
  <c r="R336"/>
  <c r="P340"/>
  <c r="P349"/>
  <c r="P356"/>
  <c r="P370"/>
  <c r="BK384"/>
  <c r="J384"/>
  <c r="J128"/>
  <c r="BK392"/>
  <c r="J392"/>
  <c r="J129"/>
  <c r="R401"/>
  <c r="P410"/>
  <c r="R417"/>
  <c r="P421"/>
  <c r="T428"/>
  <c r="P438"/>
  <c r="BK447"/>
  <c r="J447"/>
  <c r="J140"/>
  <c r="BK456"/>
  <c r="J456"/>
  <c r="J141"/>
  <c r="BK474"/>
  <c r="J474"/>
  <c r="J142"/>
  <c r="BK478"/>
  <c r="J478"/>
  <c r="J143"/>
  <c r="P496"/>
  <c r="R506"/>
  <c r="T515"/>
  <c r="P520"/>
  <c r="BK530"/>
  <c r="J530"/>
  <c r="J150"/>
  <c r="BK534"/>
  <c r="J534"/>
  <c r="J151"/>
  <c r="BK543"/>
  <c r="J543"/>
  <c r="J152"/>
  <c r="T549"/>
  <c r="P558"/>
  <c r="R561"/>
  <c r="T566"/>
  <c r="T569"/>
  <c r="T573"/>
  <c r="BK582"/>
  <c r="T588"/>
  <c r="T596"/>
  <c r="T604"/>
  <c r="T611"/>
  <c r="BK620"/>
  <c r="J620"/>
  <c r="J170"/>
  <c r="T625"/>
  <c r="T633"/>
  <c r="T641"/>
  <c r="R647"/>
  <c r="T656"/>
  <c r="BK661"/>
  <c r="J661"/>
  <c r="J178"/>
  <c r="P669"/>
  <c r="BK677"/>
  <c r="J677"/>
  <c r="J180"/>
  <c r="P683"/>
  <c r="R692"/>
  <c r="P697"/>
  <c r="BK703"/>
  <c r="J703"/>
  <c r="J186"/>
  <c r="R709"/>
  <c r="R715"/>
  <c r="T724"/>
  <c r="T729"/>
  <c r="T736"/>
  <c r="T742"/>
  <c r="R748"/>
  <c r="P755"/>
  <c r="P761"/>
  <c r="T769"/>
  <c r="T777"/>
  <c r="R784"/>
  <c r="BK793"/>
  <c r="J793"/>
  <c r="J204"/>
  <c r="T801"/>
  <c r="BK814"/>
  <c r="J814"/>
  <c r="J206"/>
  <c r="BK826"/>
  <c r="J826"/>
  <c r="J207"/>
  <c r="R835"/>
  <c r="T844"/>
  <c r="T849"/>
  <c r="R857"/>
  <c r="R865"/>
  <c r="R871"/>
  <c r="P879"/>
  <c i="12" r="P144"/>
  <c r="P141"/>
  <c r="P137"/>
  <c i="1" r="AU107"/>
  <c i="12" r="BK148"/>
  <c r="J148"/>
  <c r="J103"/>
  <c r="BK184"/>
  <c r="J184"/>
  <c r="J104"/>
  <c r="BK204"/>
  <c r="J204"/>
  <c r="J107"/>
  <c i="13" r="P147"/>
  <c r="P146"/>
  <c r="P142"/>
  <c i="1" r="AU108"/>
  <c i="13" r="P151"/>
  <c r="P150"/>
  <c i="2" r="R230"/>
  <c r="R224"/>
  <c r="R223"/>
  <c r="P252"/>
  <c r="R356"/>
  <c r="R355"/>
  <c r="R399"/>
  <c r="P431"/>
  <c r="P430"/>
  <c r="BK449"/>
  <c r="J449"/>
  <c r="J113"/>
  <c r="T455"/>
  <c r="T465"/>
  <c r="T471"/>
  <c r="BK495"/>
  <c r="J495"/>
  <c r="J117"/>
  <c r="T522"/>
  <c r="T539"/>
  <c r="T533"/>
  <c r="T532"/>
  <c r="R567"/>
  <c r="BK685"/>
  <c r="J685"/>
  <c r="J131"/>
  <c r="R685"/>
  <c r="T694"/>
  <c r="R799"/>
  <c r="T831"/>
  <c r="R849"/>
  <c r="P857"/>
  <c r="P863"/>
  <c r="BK873"/>
  <c r="J873"/>
  <c r="J140"/>
  <c r="T873"/>
  <c r="P902"/>
  <c r="BK929"/>
  <c r="J929"/>
  <c r="J143"/>
  <c r="T929"/>
  <c r="BK946"/>
  <c r="J946"/>
  <c r="J148"/>
  <c r="R946"/>
  <c r="R940"/>
  <c r="R939"/>
  <c r="R938"/>
  <c r="R974"/>
  <c r="BK1092"/>
  <c r="J1092"/>
  <c r="J156"/>
  <c r="T1092"/>
  <c r="R1183"/>
  <c r="P1213"/>
  <c r="BK1231"/>
  <c r="J1231"/>
  <c r="J161"/>
  <c r="T1231"/>
  <c r="R1239"/>
  <c r="P1245"/>
  <c r="P1255"/>
  <c r="BK1279"/>
  <c r="J1279"/>
  <c r="J165"/>
  <c r="R1279"/>
  <c r="P1305"/>
  <c r="P1323"/>
  <c r="P1316"/>
  <c r="P1315"/>
  <c r="T1323"/>
  <c r="T1316"/>
  <c r="T1315"/>
  <c r="R1351"/>
  <c r="P1485"/>
  <c r="BK1528"/>
  <c r="J1528"/>
  <c r="J180"/>
  <c r="R1528"/>
  <c r="R1619"/>
  <c r="R1647"/>
  <c r="T1670"/>
  <c r="P1676"/>
  <c r="P1686"/>
  <c r="BK1710"/>
  <c r="J1710"/>
  <c r="J188"/>
  <c r="P1710"/>
  <c r="BK1736"/>
  <c r="J1736"/>
  <c r="J189"/>
  <c r="T1736"/>
  <c r="R1745"/>
  <c i="3" r="R141"/>
  <c r="R163"/>
  <c r="P176"/>
  <c r="T189"/>
  <c r="BK246"/>
  <c r="J246"/>
  <c r="J106"/>
  <c r="T246"/>
  <c r="T245"/>
  <c i="4" r="BK140"/>
  <c r="R140"/>
  <c r="R139"/>
  <c r="R138"/>
  <c r="T144"/>
  <c i="5" r="R146"/>
  <c r="R143"/>
  <c r="R142"/>
  <c r="P150"/>
  <c r="P149"/>
  <c i="6" r="T152"/>
  <c r="T151"/>
  <c r="T147"/>
  <c r="R155"/>
  <c r="P170"/>
  <c r="P178"/>
  <c r="P208"/>
  <c r="R283"/>
  <c i="7" r="R132"/>
  <c r="R131"/>
  <c r="R130"/>
  <c i="8" r="BK134"/>
  <c r="J134"/>
  <c r="J98"/>
  <c i="9" r="BK131"/>
  <c r="J131"/>
  <c r="J98"/>
  <c r="R131"/>
  <c r="R130"/>
  <c r="R129"/>
  <c i="10" r="T138"/>
  <c r="P169"/>
  <c r="R183"/>
  <c i="11" r="T253"/>
  <c r="T250"/>
  <c r="T260"/>
  <c r="T267"/>
  <c r="T270"/>
  <c r="R279"/>
  <c r="T283"/>
  <c r="T289"/>
  <c r="R295"/>
  <c r="R300"/>
  <c r="R313"/>
  <c r="R308"/>
  <c r="R321"/>
  <c r="R320"/>
  <c r="R324"/>
  <c r="P330"/>
  <c r="P336"/>
  <c r="BK340"/>
  <c r="J340"/>
  <c r="J122"/>
  <c r="T349"/>
  <c r="R356"/>
  <c r="T370"/>
  <c r="R384"/>
  <c r="P392"/>
  <c r="BK401"/>
  <c r="J401"/>
  <c r="J132"/>
  <c r="BK410"/>
  <c r="J410"/>
  <c r="J133"/>
  <c r="BK417"/>
  <c r="J417"/>
  <c r="J134"/>
  <c r="BK421"/>
  <c r="J421"/>
  <c r="J135"/>
  <c r="BK428"/>
  <c r="J428"/>
  <c r="J136"/>
  <c r="T438"/>
  <c r="T447"/>
  <c r="T446"/>
  <c r="P456"/>
  <c r="R474"/>
  <c r="R478"/>
  <c r="BK496"/>
  <c r="J496"/>
  <c r="J144"/>
  <c r="BK506"/>
  <c r="J506"/>
  <c r="J145"/>
  <c r="BK515"/>
  <c r="J515"/>
  <c r="J148"/>
  <c r="R520"/>
  <c r="P530"/>
  <c r="R534"/>
  <c r="R543"/>
  <c r="R549"/>
  <c r="BK558"/>
  <c r="J558"/>
  <c r="J156"/>
  <c r="BK561"/>
  <c r="J561"/>
  <c r="J157"/>
  <c r="BK566"/>
  <c r="J566"/>
  <c r="J158"/>
  <c r="BK569"/>
  <c r="J569"/>
  <c r="J159"/>
  <c r="BK573"/>
  <c r="J573"/>
  <c r="J160"/>
  <c r="P582"/>
  <c r="P588"/>
  <c r="P596"/>
  <c r="R604"/>
  <c r="R611"/>
  <c r="P620"/>
  <c r="BK625"/>
  <c r="J625"/>
  <c r="J171"/>
  <c r="P633"/>
  <c r="BK641"/>
  <c r="J641"/>
  <c r="J173"/>
  <c r="T647"/>
  <c r="R656"/>
  <c r="T661"/>
  <c r="T669"/>
  <c r="T677"/>
  <c r="R683"/>
  <c r="BK692"/>
  <c r="J692"/>
  <c r="J184"/>
  <c r="T697"/>
  <c r="T703"/>
  <c r="P709"/>
  <c r="BK715"/>
  <c r="J715"/>
  <c r="J188"/>
  <c r="BK724"/>
  <c r="J724"/>
  <c r="J191"/>
  <c r="R729"/>
  <c r="BK736"/>
  <c r="J736"/>
  <c r="J193"/>
  <c r="BK742"/>
  <c r="J742"/>
  <c r="J194"/>
  <c r="T748"/>
  <c r="R755"/>
  <c r="T761"/>
  <c r="R769"/>
  <c r="R777"/>
  <c r="T784"/>
  <c r="T793"/>
  <c r="P801"/>
  <c r="T814"/>
  <c r="P826"/>
  <c r="BK835"/>
  <c r="J835"/>
  <c r="J208"/>
  <c r="BK844"/>
  <c r="J844"/>
  <c r="J211"/>
  <c r="P849"/>
  <c r="P857"/>
  <c r="P865"/>
  <c r="P871"/>
  <c r="R879"/>
  <c i="12" r="T144"/>
  <c r="T141"/>
  <c r="T148"/>
  <c r="R184"/>
  <c i="13" r="R147"/>
  <c r="R146"/>
  <c r="R142"/>
  <c r="R151"/>
  <c r="R150"/>
  <c r="P157"/>
  <c r="P156"/>
  <c r="T157"/>
  <c r="T156"/>
  <c r="R163"/>
  <c r="R162"/>
  <c r="R240"/>
  <c r="R253"/>
  <c i="14" r="BK140"/>
  <c r="J140"/>
  <c r="J100"/>
  <c r="R140"/>
  <c r="R139"/>
  <c r="BK144"/>
  <c r="J144"/>
  <c r="J102"/>
  <c r="R144"/>
  <c r="BK171"/>
  <c r="J171"/>
  <c r="J103"/>
  <c r="R171"/>
  <c r="BK176"/>
  <c r="J176"/>
  <c r="J105"/>
  <c i="15" r="BK133"/>
  <c r="BK132"/>
  <c r="R133"/>
  <c r="BK151"/>
  <c r="J151"/>
  <c r="J99"/>
  <c r="T151"/>
  <c i="2" r="T230"/>
  <c r="T224"/>
  <c r="T223"/>
  <c r="BK252"/>
  <c r="J252"/>
  <c r="J102"/>
  <c r="T356"/>
  <c r="T355"/>
  <c r="BK399"/>
  <c r="J399"/>
  <c r="J109"/>
  <c r="BK431"/>
  <c r="J431"/>
  <c r="J112"/>
  <c r="R449"/>
  <c r="R455"/>
  <c r="BK465"/>
  <c r="J465"/>
  <c r="J115"/>
  <c r="BK471"/>
  <c r="J471"/>
  <c r="J116"/>
  <c r="T495"/>
  <c r="P522"/>
  <c r="P539"/>
  <c r="P533"/>
  <c r="P567"/>
  <c r="T685"/>
  <c r="R694"/>
  <c r="T799"/>
  <c r="P831"/>
  <c r="BK849"/>
  <c r="J849"/>
  <c r="J137"/>
  <c r="T849"/>
  <c r="R857"/>
  <c r="T857"/>
  <c r="T863"/>
  <c r="P873"/>
  <c r="R902"/>
  <c r="P929"/>
  <c r="P946"/>
  <c r="P940"/>
  <c r="P939"/>
  <c r="T946"/>
  <c r="T940"/>
  <c r="T939"/>
  <c r="T974"/>
  <c r="R1092"/>
  <c r="R1091"/>
  <c r="R1090"/>
  <c r="T1183"/>
  <c r="R1213"/>
  <c r="R1212"/>
  <c r="P1231"/>
  <c r="BK1239"/>
  <c r="J1239"/>
  <c r="J162"/>
  <c r="T1239"/>
  <c r="BK1255"/>
  <c r="J1255"/>
  <c r="J164"/>
  <c r="T1255"/>
  <c r="T1279"/>
  <c r="T1305"/>
  <c r="BK1323"/>
  <c r="J1323"/>
  <c r="J171"/>
  <c r="R1323"/>
  <c r="R1316"/>
  <c r="R1315"/>
  <c r="P1351"/>
  <c r="R1485"/>
  <c r="BK1518"/>
  <c r="J1518"/>
  <c r="J179"/>
  <c r="R1518"/>
  <c r="P1528"/>
  <c r="BK1619"/>
  <c r="J1619"/>
  <c r="J181"/>
  <c r="T1619"/>
  <c r="P1647"/>
  <c r="P1646"/>
  <c r="BK1670"/>
  <c r="J1670"/>
  <c r="J185"/>
  <c r="R1670"/>
  <c r="R1676"/>
  <c r="T1676"/>
  <c r="R1686"/>
  <c r="R1710"/>
  <c r="R1736"/>
  <c r="P1745"/>
  <c r="BK1752"/>
  <c r="J1752"/>
  <c r="J191"/>
  <c i="3" r="P141"/>
  <c r="P163"/>
  <c r="R176"/>
  <c r="P189"/>
  <c r="BK254"/>
  <c r="J254"/>
  <c r="J107"/>
  <c i="4" r="BK144"/>
  <c r="J144"/>
  <c r="J103"/>
  <c r="BK149"/>
  <c r="J149"/>
  <c r="J104"/>
  <c i="5" r="P146"/>
  <c r="P143"/>
  <c r="P142"/>
  <c i="1" r="AU100"/>
  <c i="5" r="T150"/>
  <c r="T149"/>
  <c i="6" r="P152"/>
  <c r="P155"/>
  <c r="R170"/>
  <c r="T178"/>
  <c r="T177"/>
  <c r="BK208"/>
  <c r="J208"/>
  <c r="J111"/>
  <c r="BK283"/>
  <c r="J283"/>
  <c r="J112"/>
  <c r="P283"/>
  <c i="7" r="T132"/>
  <c r="T131"/>
  <c r="T130"/>
  <c i="8" r="T134"/>
  <c r="T133"/>
  <c r="T132"/>
  <c i="9" r="T131"/>
  <c r="T130"/>
  <c r="T129"/>
  <c i="10" r="P138"/>
  <c r="P137"/>
  <c r="P133"/>
  <c i="1" r="AU105"/>
  <c i="10" r="T169"/>
  <c r="P183"/>
  <c i="11" r="P253"/>
  <c r="P250"/>
  <c r="R260"/>
  <c r="R267"/>
  <c r="R270"/>
  <c r="P279"/>
  <c r="P278"/>
  <c r="R283"/>
  <c r="P289"/>
  <c r="T295"/>
  <c r="T300"/>
  <c r="T313"/>
  <c r="T308"/>
  <c r="BK321"/>
  <c r="J321"/>
  <c r="J118"/>
  <c r="BK324"/>
  <c r="J324"/>
  <c r="J119"/>
  <c r="BK330"/>
  <c r="J330"/>
  <c r="J120"/>
  <c r="BK336"/>
  <c r="J336"/>
  <c r="J121"/>
  <c r="T340"/>
  <c r="R349"/>
  <c r="BK356"/>
  <c r="J356"/>
  <c r="J126"/>
  <c r="BK370"/>
  <c r="J370"/>
  <c r="J127"/>
  <c r="P384"/>
  <c r="R392"/>
  <c r="P401"/>
  <c r="R410"/>
  <c r="P417"/>
  <c r="R421"/>
  <c r="P428"/>
  <c r="R438"/>
  <c r="R447"/>
  <c r="R456"/>
  <c r="P474"/>
  <c r="P478"/>
  <c r="R496"/>
  <c r="P506"/>
  <c r="R515"/>
  <c r="BK520"/>
  <c r="J520"/>
  <c r="J149"/>
  <c r="R530"/>
  <c r="T534"/>
  <c r="P543"/>
  <c r="BK549"/>
  <c r="J549"/>
  <c r="J153"/>
  <c r="T558"/>
  <c r="T557"/>
  <c r="T561"/>
  <c r="R566"/>
  <c r="P569"/>
  <c r="R573"/>
  <c r="R582"/>
  <c r="R581"/>
  <c r="BK588"/>
  <c r="J588"/>
  <c r="J164"/>
  <c r="BK596"/>
  <c r="J596"/>
  <c r="J165"/>
  <c r="BK604"/>
  <c r="J604"/>
  <c r="J166"/>
  <c r="P611"/>
  <c r="R620"/>
  <c r="R625"/>
  <c r="R633"/>
  <c r="R641"/>
  <c r="P647"/>
  <c r="P656"/>
  <c r="P655"/>
  <c r="R661"/>
  <c r="R669"/>
  <c r="P677"/>
  <c r="BK683"/>
  <c r="J683"/>
  <c r="J181"/>
  <c r="P692"/>
  <c r="BK697"/>
  <c r="J697"/>
  <c r="J185"/>
  <c r="P703"/>
  <c r="BK709"/>
  <c r="J709"/>
  <c r="J187"/>
  <c r="P715"/>
  <c r="R724"/>
  <c r="BK729"/>
  <c r="J729"/>
  <c r="J192"/>
  <c r="R736"/>
  <c r="P742"/>
  <c r="BK748"/>
  <c r="J748"/>
  <c r="J195"/>
  <c r="BK755"/>
  <c r="J755"/>
  <c r="J197"/>
  <c r="R761"/>
  <c r="P769"/>
  <c r="P777"/>
  <c r="P784"/>
  <c r="R793"/>
  <c r="R801"/>
  <c r="R814"/>
  <c r="T826"/>
  <c r="T835"/>
  <c r="P844"/>
  <c r="P843"/>
  <c r="BK849"/>
  <c r="J849"/>
  <c r="J212"/>
  <c r="BK857"/>
  <c r="J857"/>
  <c r="J213"/>
  <c r="BK865"/>
  <c r="J865"/>
  <c r="J214"/>
  <c r="BK871"/>
  <c r="J871"/>
  <c r="J215"/>
  <c r="BK879"/>
  <c r="J879"/>
  <c r="J217"/>
  <c r="BK912"/>
  <c r="J912"/>
  <c r="J218"/>
  <c i="12" r="R144"/>
  <c r="R141"/>
  <c r="R137"/>
  <c r="R148"/>
  <c r="R147"/>
  <c r="T184"/>
  <c i="13" r="T147"/>
  <c r="T146"/>
  <c r="BK151"/>
  <c r="J151"/>
  <c r="J102"/>
  <c r="T151"/>
  <c r="T150"/>
  <c r="BK157"/>
  <c r="J157"/>
  <c r="J105"/>
  <c r="R157"/>
  <c r="R156"/>
  <c r="P163"/>
  <c r="P162"/>
  <c r="BK240"/>
  <c r="J240"/>
  <c r="J109"/>
  <c r="T240"/>
  <c r="P253"/>
  <c r="BK256"/>
  <c r="J256"/>
  <c r="J112"/>
  <c i="14" r="P140"/>
  <c r="P139"/>
  <c r="T140"/>
  <c r="T139"/>
  <c r="P144"/>
  <c r="T144"/>
  <c r="P171"/>
  <c r="T171"/>
  <c i="15" r="P133"/>
  <c r="T133"/>
  <c r="T132"/>
  <c r="T131"/>
  <c r="P151"/>
  <c r="R151"/>
  <c r="BK156"/>
  <c r="J156"/>
  <c r="J101"/>
  <c i="2" r="BK225"/>
  <c r="J225"/>
  <c r="J100"/>
  <c r="BK670"/>
  <c r="J670"/>
  <c r="J128"/>
  <c i="5" r="BK201"/>
  <c r="J201"/>
  <c r="J107"/>
  <c i="11" r="BK306"/>
  <c r="J306"/>
  <c r="J111"/>
  <c r="BK311"/>
  <c r="J311"/>
  <c r="J114"/>
  <c r="BK318"/>
  <c r="J318"/>
  <c r="J116"/>
  <c r="BK444"/>
  <c r="J444"/>
  <c r="J138"/>
  <c r="BK579"/>
  <c r="J579"/>
  <c r="J161"/>
  <c r="BK653"/>
  <c r="J653"/>
  <c r="J175"/>
  <c r="BK790"/>
  <c r="J790"/>
  <c r="J202"/>
  <c i="12" r="BK142"/>
  <c r="J142"/>
  <c r="J100"/>
  <c r="BK200"/>
  <c r="J200"/>
  <c r="J105"/>
  <c i="2" r="BK660"/>
  <c r="J660"/>
  <c r="J125"/>
  <c r="BK1072"/>
  <c i="7" r="BK259"/>
  <c r="J259"/>
  <c r="J99"/>
  <c i="10" r="BK135"/>
  <c r="J135"/>
  <c r="J98"/>
  <c i="11" r="BK276"/>
  <c r="J276"/>
  <c r="J104"/>
  <c r="BK309"/>
  <c r="J309"/>
  <c r="J113"/>
  <c r="BK398"/>
  <c r="J398"/>
  <c r="J130"/>
  <c i="2" r="BK663"/>
  <c r="J663"/>
  <c r="J127"/>
  <c r="BK828"/>
  <c r="J828"/>
  <c r="J134"/>
  <c r="BK941"/>
  <c r="J941"/>
  <c r="J147"/>
  <c r="BK1069"/>
  <c r="J1069"/>
  <c r="J150"/>
  <c r="BK1317"/>
  <c r="J1317"/>
  <c r="J170"/>
  <c r="BK1476"/>
  <c r="J1476"/>
  <c r="J175"/>
  <c r="BK1644"/>
  <c r="J1644"/>
  <c r="J182"/>
  <c i="5" r="BK144"/>
  <c r="J144"/>
  <c r="J102"/>
  <c r="BK199"/>
  <c r="J199"/>
  <c r="J106"/>
  <c i="6" r="BK175"/>
  <c r="J175"/>
  <c r="J108"/>
  <c i="8" r="BK198"/>
  <c r="J198"/>
  <c r="J99"/>
  <c r="BK201"/>
  <c r="BK200"/>
  <c r="J200"/>
  <c r="J100"/>
  <c i="11" r="BK251"/>
  <c r="J251"/>
  <c r="J99"/>
  <c r="BK346"/>
  <c r="J346"/>
  <c r="J123"/>
  <c r="BK512"/>
  <c r="J512"/>
  <c r="J146"/>
  <c r="BK841"/>
  <c r="J841"/>
  <c r="J209"/>
  <c r="BK877"/>
  <c r="J877"/>
  <c r="J216"/>
  <c i="12" r="BK139"/>
  <c r="J139"/>
  <c r="J98"/>
  <c i="13" r="BK144"/>
  <c r="J144"/>
  <c r="J98"/>
  <c r="BK154"/>
  <c r="J154"/>
  <c r="J103"/>
  <c r="BK251"/>
  <c r="J251"/>
  <c r="J110"/>
  <c i="14" r="BK137"/>
  <c r="J137"/>
  <c r="J98"/>
  <c i="15" r="BK154"/>
  <c r="J154"/>
  <c r="J100"/>
  <c i="2" r="BK338"/>
  <c r="J338"/>
  <c r="J103"/>
  <c r="BK341"/>
  <c r="BK340"/>
  <c r="J340"/>
  <c r="J104"/>
  <c r="BK428"/>
  <c r="J428"/>
  <c r="J110"/>
  <c r="BK534"/>
  <c r="J534"/>
  <c r="J122"/>
  <c r="BK897"/>
  <c r="J897"/>
  <c r="J141"/>
  <c r="BK1077"/>
  <c r="J1077"/>
  <c r="J153"/>
  <c r="BK1210"/>
  <c r="J1210"/>
  <c r="J158"/>
  <c r="BK1473"/>
  <c r="J1473"/>
  <c r="J173"/>
  <c i="3" r="BK243"/>
  <c r="J243"/>
  <c r="J104"/>
  <c i="6" r="BK149"/>
  <c r="J149"/>
  <c r="J102"/>
  <c i="11" r="BK555"/>
  <c r="J555"/>
  <c r="J154"/>
  <c r="BK617"/>
  <c r="J617"/>
  <c r="J168"/>
  <c r="BK689"/>
  <c r="J689"/>
  <c r="J182"/>
  <c r="BK721"/>
  <c r="J721"/>
  <c r="J189"/>
  <c i="12" r="BK202"/>
  <c r="J202"/>
  <c r="J106"/>
  <c i="13" r="BK160"/>
  <c r="J160"/>
  <c r="J106"/>
  <c i="14" r="BK174"/>
  <c r="J174"/>
  <c r="J104"/>
  <c i="15" r="BF150"/>
  <c r="BF152"/>
  <c r="BF155"/>
  <c i="14" r="BK143"/>
  <c r="J143"/>
  <c r="J101"/>
  <c i="15" r="F91"/>
  <c r="BF137"/>
  <c r="BF142"/>
  <c r="BF144"/>
  <c r="BF145"/>
  <c r="BF147"/>
  <c r="J89"/>
  <c r="F92"/>
  <c r="E121"/>
  <c r="BF138"/>
  <c r="BF141"/>
  <c r="BF146"/>
  <c r="BF148"/>
  <c r="BF149"/>
  <c r="J91"/>
  <c r="J92"/>
  <c r="BF134"/>
  <c r="BF135"/>
  <c r="BF136"/>
  <c r="BF139"/>
  <c r="BF140"/>
  <c r="BF143"/>
  <c r="BF153"/>
  <c i="13" r="BK146"/>
  <c i="14" r="E85"/>
  <c r="BF147"/>
  <c r="BF151"/>
  <c r="BF156"/>
  <c r="BF166"/>
  <c r="BF168"/>
  <c r="BF169"/>
  <c r="BF173"/>
  <c r="F131"/>
  <c r="BF138"/>
  <c r="BF146"/>
  <c r="BF148"/>
  <c r="BF150"/>
  <c r="BF158"/>
  <c r="BF163"/>
  <c r="BF165"/>
  <c r="BF167"/>
  <c r="BF175"/>
  <c r="J89"/>
  <c r="F92"/>
  <c r="BF141"/>
  <c r="BF142"/>
  <c r="BF149"/>
  <c r="BF159"/>
  <c r="BF160"/>
  <c r="BF162"/>
  <c r="BF170"/>
  <c r="BF172"/>
  <c r="BF145"/>
  <c r="BF152"/>
  <c r="BF153"/>
  <c r="BF154"/>
  <c r="BF155"/>
  <c r="BF157"/>
  <c r="BF161"/>
  <c r="BF164"/>
  <c i="13" r="E85"/>
  <c r="F92"/>
  <c r="J136"/>
  <c r="BF155"/>
  <c r="BF158"/>
  <c r="BF165"/>
  <c r="BF168"/>
  <c r="BF172"/>
  <c r="BF183"/>
  <c r="BF186"/>
  <c r="BF187"/>
  <c r="BF192"/>
  <c r="BF201"/>
  <c r="BF202"/>
  <c r="BF205"/>
  <c r="BF211"/>
  <c r="BF213"/>
  <c r="BF214"/>
  <c r="BF215"/>
  <c r="BF220"/>
  <c r="BF223"/>
  <c r="BF225"/>
  <c r="BF231"/>
  <c r="BF234"/>
  <c r="BF241"/>
  <c r="BF245"/>
  <c r="F91"/>
  <c r="BF152"/>
  <c r="BF153"/>
  <c r="BF171"/>
  <c r="BF182"/>
  <c r="BF190"/>
  <c r="BF194"/>
  <c r="BF208"/>
  <c r="BF212"/>
  <c r="BF217"/>
  <c r="BF219"/>
  <c r="BF221"/>
  <c r="BF229"/>
  <c r="BF233"/>
  <c r="BF235"/>
  <c r="BF236"/>
  <c r="BF238"/>
  <c r="BF243"/>
  <c r="J92"/>
  <c r="J138"/>
  <c r="BF145"/>
  <c r="BF148"/>
  <c r="BF159"/>
  <c r="BF161"/>
  <c r="BF166"/>
  <c r="BF173"/>
  <c r="BF174"/>
  <c r="BF176"/>
  <c r="BF177"/>
  <c r="BF178"/>
  <c r="BF179"/>
  <c r="BF189"/>
  <c r="BF193"/>
  <c r="BF195"/>
  <c r="BF197"/>
  <c r="BF198"/>
  <c r="BF203"/>
  <c r="BF206"/>
  <c r="BF207"/>
  <c r="BF209"/>
  <c r="BF210"/>
  <c r="BF216"/>
  <c r="BF222"/>
  <c r="BF224"/>
  <c r="BF227"/>
  <c r="BF237"/>
  <c r="BF239"/>
  <c r="BF244"/>
  <c r="BF247"/>
  <c r="BF249"/>
  <c r="BF252"/>
  <c r="BF149"/>
  <c r="BF164"/>
  <c r="BF167"/>
  <c r="BF169"/>
  <c r="BF170"/>
  <c r="BF175"/>
  <c r="BF180"/>
  <c r="BF181"/>
  <c r="BF184"/>
  <c r="BF185"/>
  <c r="BF188"/>
  <c r="BF191"/>
  <c r="BF196"/>
  <c r="BF199"/>
  <c r="BF200"/>
  <c r="BF204"/>
  <c r="BF218"/>
  <c r="BF226"/>
  <c r="BF228"/>
  <c r="BF230"/>
  <c r="BF232"/>
  <c r="BF242"/>
  <c r="BF246"/>
  <c r="BF248"/>
  <c r="BF250"/>
  <c r="BF254"/>
  <c r="BF255"/>
  <c i="11" r="BK446"/>
  <c r="J446"/>
  <c r="J139"/>
  <c r="BK792"/>
  <c r="J792"/>
  <c r="J203"/>
  <c i="12" r="E85"/>
  <c r="F91"/>
  <c r="J131"/>
  <c r="BF146"/>
  <c r="BF149"/>
  <c r="BF150"/>
  <c r="BF151"/>
  <c r="BF156"/>
  <c r="BF162"/>
  <c r="BF164"/>
  <c r="BF165"/>
  <c r="BF172"/>
  <c r="BF175"/>
  <c r="BF177"/>
  <c r="BF182"/>
  <c r="BF183"/>
  <c r="BF185"/>
  <c r="BF186"/>
  <c r="BF187"/>
  <c r="BF192"/>
  <c r="BF193"/>
  <c r="BF195"/>
  <c r="BF201"/>
  <c i="11" r="BK400"/>
  <c r="J582"/>
  <c r="J163"/>
  <c i="12" r="F92"/>
  <c r="J134"/>
  <c r="BF140"/>
  <c r="BF153"/>
  <c r="BF157"/>
  <c r="BF159"/>
  <c r="BF170"/>
  <c r="BF171"/>
  <c r="BF174"/>
  <c r="BF178"/>
  <c r="BF179"/>
  <c r="BF189"/>
  <c r="BF190"/>
  <c r="BF194"/>
  <c r="BF197"/>
  <c r="BF198"/>
  <c r="BF203"/>
  <c i="11" r="BK691"/>
  <c r="J691"/>
  <c r="J183"/>
  <c i="12" r="J91"/>
  <c r="BF143"/>
  <c r="BF145"/>
  <c r="BF155"/>
  <c r="BF160"/>
  <c r="BF163"/>
  <c r="BF167"/>
  <c r="BF169"/>
  <c r="BF173"/>
  <c r="BF152"/>
  <c r="BF154"/>
  <c r="BF161"/>
  <c r="BF166"/>
  <c r="BF168"/>
  <c r="BF176"/>
  <c r="BF180"/>
  <c r="BF181"/>
  <c r="BF188"/>
  <c r="BF191"/>
  <c r="BF196"/>
  <c r="BF199"/>
  <c i="11" r="J89"/>
  <c r="F92"/>
  <c r="E238"/>
  <c r="BF252"/>
  <c r="BF257"/>
  <c r="BF261"/>
  <c r="BF262"/>
  <c r="BF266"/>
  <c r="BF269"/>
  <c r="BF277"/>
  <c r="BF291"/>
  <c r="BF297"/>
  <c r="BF298"/>
  <c r="BF310"/>
  <c r="BF327"/>
  <c r="BF329"/>
  <c r="BF331"/>
  <c r="BF335"/>
  <c r="BF337"/>
  <c r="BF338"/>
  <c r="BF364"/>
  <c r="BF367"/>
  <c r="BF371"/>
  <c r="BF374"/>
  <c r="BF377"/>
  <c r="BF379"/>
  <c r="BF383"/>
  <c r="BF389"/>
  <c r="BF390"/>
  <c r="BF391"/>
  <c r="BF405"/>
  <c r="BF406"/>
  <c r="BF407"/>
  <c r="BF412"/>
  <c r="BF413"/>
  <c r="BF415"/>
  <c r="BF420"/>
  <c r="BF431"/>
  <c r="BF434"/>
  <c r="BF436"/>
  <c r="BF441"/>
  <c r="BF443"/>
  <c r="BF449"/>
  <c r="BF450"/>
  <c r="BF465"/>
  <c r="BF466"/>
  <c r="BF472"/>
  <c r="BF475"/>
  <c r="BF477"/>
  <c r="BF486"/>
  <c r="BF488"/>
  <c r="BF490"/>
  <c r="BF491"/>
  <c r="BF492"/>
  <c r="BF498"/>
  <c r="BF503"/>
  <c r="BF504"/>
  <c r="BF511"/>
  <c r="BF519"/>
  <c r="BF536"/>
  <c r="BF539"/>
  <c r="BF548"/>
  <c r="BF551"/>
  <c r="BF554"/>
  <c r="BF559"/>
  <c r="BF565"/>
  <c r="BF567"/>
  <c r="BF571"/>
  <c r="BF572"/>
  <c r="BF578"/>
  <c r="BF584"/>
  <c r="BF587"/>
  <c r="BF589"/>
  <c r="BF591"/>
  <c r="BF602"/>
  <c r="BF609"/>
  <c r="BF616"/>
  <c r="BF618"/>
  <c r="BF622"/>
  <c r="BF623"/>
  <c r="BF624"/>
  <c r="BF629"/>
  <c r="BF639"/>
  <c r="BF658"/>
  <c r="BF659"/>
  <c r="BF660"/>
  <c r="BF662"/>
  <c r="BF663"/>
  <c r="BF664"/>
  <c r="BF666"/>
  <c r="BF676"/>
  <c r="BF686"/>
  <c r="BF687"/>
  <c r="BF695"/>
  <c r="BF707"/>
  <c r="BF718"/>
  <c r="BF725"/>
  <c r="BF731"/>
  <c r="BF732"/>
  <c r="BF743"/>
  <c r="BF749"/>
  <c r="BF756"/>
  <c r="BF760"/>
  <c r="BF764"/>
  <c r="BF766"/>
  <c r="BF767"/>
  <c r="BF770"/>
  <c r="BF775"/>
  <c r="BF779"/>
  <c r="BF781"/>
  <c r="BF791"/>
  <c r="BF794"/>
  <c r="BF803"/>
  <c r="BF816"/>
  <c r="BF817"/>
  <c r="BF824"/>
  <c r="BF825"/>
  <c r="BF830"/>
  <c r="BF831"/>
  <c r="BF836"/>
  <c r="BF838"/>
  <c r="BF842"/>
  <c r="BF851"/>
  <c r="BF852"/>
  <c r="BF875"/>
  <c r="BF878"/>
  <c r="BF882"/>
  <c r="BF886"/>
  <c r="BF891"/>
  <c r="BF893"/>
  <c r="BF897"/>
  <c r="BF899"/>
  <c r="BF901"/>
  <c r="BF902"/>
  <c r="BF905"/>
  <c r="BF909"/>
  <c i="10" r="BK137"/>
  <c i="11" r="BF272"/>
  <c r="BF275"/>
  <c r="BF284"/>
  <c r="BF290"/>
  <c r="BF292"/>
  <c r="BF293"/>
  <c r="BF294"/>
  <c r="BF296"/>
  <c r="BF301"/>
  <c r="BF304"/>
  <c r="BF316"/>
  <c r="BF323"/>
  <c r="BF326"/>
  <c r="BF347"/>
  <c r="BF350"/>
  <c r="BF351"/>
  <c r="BF353"/>
  <c r="BF360"/>
  <c r="BF368"/>
  <c r="BF369"/>
  <c r="BF373"/>
  <c r="BF375"/>
  <c r="BF378"/>
  <c r="BF381"/>
  <c r="BF388"/>
  <c r="BF414"/>
  <c r="BF416"/>
  <c r="BF419"/>
  <c r="BF425"/>
  <c r="BF427"/>
  <c r="BF435"/>
  <c r="BF439"/>
  <c r="BF442"/>
  <c r="BF448"/>
  <c r="BF453"/>
  <c r="BF454"/>
  <c r="BF458"/>
  <c r="BF461"/>
  <c r="BF463"/>
  <c r="BF468"/>
  <c r="BF470"/>
  <c r="BF473"/>
  <c r="BF479"/>
  <c r="BF484"/>
  <c r="BF494"/>
  <c r="BF495"/>
  <c r="BF508"/>
  <c r="BF510"/>
  <c r="BF518"/>
  <c r="BF522"/>
  <c r="BF524"/>
  <c r="BF525"/>
  <c r="BF526"/>
  <c r="BF531"/>
  <c r="BF532"/>
  <c r="BF535"/>
  <c r="BF544"/>
  <c r="BF552"/>
  <c r="BF556"/>
  <c r="BF562"/>
  <c r="BF570"/>
  <c r="BF595"/>
  <c r="BF597"/>
  <c r="BF598"/>
  <c r="BF606"/>
  <c r="BF607"/>
  <c r="BF608"/>
  <c r="BF627"/>
  <c r="BF640"/>
  <c r="BF642"/>
  <c r="BF643"/>
  <c r="BF646"/>
  <c r="BF650"/>
  <c r="BF652"/>
  <c r="BF671"/>
  <c r="BF678"/>
  <c r="BF680"/>
  <c r="BF681"/>
  <c r="BF688"/>
  <c r="BF690"/>
  <c r="BF699"/>
  <c r="BF700"/>
  <c r="BF702"/>
  <c r="BF705"/>
  <c r="BF710"/>
  <c r="BF716"/>
  <c r="BF720"/>
  <c r="BF726"/>
  <c r="BF728"/>
  <c r="BF739"/>
  <c r="BF759"/>
  <c r="BF762"/>
  <c r="BF771"/>
  <c r="BF774"/>
  <c r="BF776"/>
  <c r="BF778"/>
  <c r="BF783"/>
  <c r="BF789"/>
  <c r="BF796"/>
  <c r="BF797"/>
  <c r="BF798"/>
  <c r="BF799"/>
  <c r="BF806"/>
  <c r="BF808"/>
  <c r="BF809"/>
  <c r="BF810"/>
  <c r="BF811"/>
  <c r="BF813"/>
  <c r="BF815"/>
  <c r="BF820"/>
  <c r="BF823"/>
  <c r="BF827"/>
  <c r="BF839"/>
  <c r="BF853"/>
  <c r="BF863"/>
  <c r="BF866"/>
  <c r="BF867"/>
  <c r="BF868"/>
  <c r="BF873"/>
  <c r="BF874"/>
  <c r="BF876"/>
  <c r="BF884"/>
  <c r="BF888"/>
  <c r="BF890"/>
  <c r="BF895"/>
  <c r="BF906"/>
  <c r="BF908"/>
  <c r="BF911"/>
  <c r="BF255"/>
  <c r="BF256"/>
  <c r="BF258"/>
  <c r="BF259"/>
  <c r="BF264"/>
  <c r="BF265"/>
  <c r="BF271"/>
  <c r="BF273"/>
  <c r="BF281"/>
  <c r="BF288"/>
  <c r="BF299"/>
  <c r="BF303"/>
  <c r="BF307"/>
  <c r="BF314"/>
  <c r="BF315"/>
  <c r="BF317"/>
  <c r="BF319"/>
  <c r="BF322"/>
  <c r="BF325"/>
  <c r="BF339"/>
  <c r="BF342"/>
  <c r="BF344"/>
  <c r="BF345"/>
  <c r="BF354"/>
  <c r="BF355"/>
  <c r="BF361"/>
  <c r="BF362"/>
  <c r="BF363"/>
  <c r="BF365"/>
  <c r="BF366"/>
  <c r="BF372"/>
  <c r="BF385"/>
  <c r="BF386"/>
  <c r="BF387"/>
  <c r="BF393"/>
  <c r="BF394"/>
  <c r="BF395"/>
  <c r="BF399"/>
  <c r="BF403"/>
  <c r="BF404"/>
  <c r="BF408"/>
  <c r="BF409"/>
  <c r="BF411"/>
  <c r="BF418"/>
  <c r="BF433"/>
  <c r="BF440"/>
  <c r="BF451"/>
  <c r="BF452"/>
  <c r="BF455"/>
  <c r="BF460"/>
  <c r="BF469"/>
  <c r="BF471"/>
  <c r="BF476"/>
  <c r="BF483"/>
  <c r="BF485"/>
  <c r="BF489"/>
  <c r="BF497"/>
  <c r="BF505"/>
  <c r="BF513"/>
  <c r="BF516"/>
  <c r="BF517"/>
  <c r="BF523"/>
  <c r="BF528"/>
  <c r="BF529"/>
  <c r="BF533"/>
  <c r="BF537"/>
  <c r="BF546"/>
  <c r="BF553"/>
  <c r="BF560"/>
  <c r="BF574"/>
  <c r="BF575"/>
  <c r="BF576"/>
  <c r="BF580"/>
  <c r="BF583"/>
  <c r="BF585"/>
  <c r="BF594"/>
  <c r="BF600"/>
  <c r="BF601"/>
  <c r="BF613"/>
  <c r="BF621"/>
  <c r="BF631"/>
  <c r="BF632"/>
  <c r="BF637"/>
  <c r="BF644"/>
  <c r="BF648"/>
  <c r="BF651"/>
  <c r="BF654"/>
  <c r="BF657"/>
  <c r="BF665"/>
  <c r="BF667"/>
  <c r="BF668"/>
  <c r="BF673"/>
  <c r="BF693"/>
  <c r="BF698"/>
  <c r="BF704"/>
  <c r="BF708"/>
  <c r="BF713"/>
  <c r="BF722"/>
  <c r="BF727"/>
  <c r="BF734"/>
  <c r="BF737"/>
  <c r="BF738"/>
  <c r="BF741"/>
  <c r="BF745"/>
  <c r="BF747"/>
  <c r="BF750"/>
  <c r="BF751"/>
  <c r="BF753"/>
  <c r="BF765"/>
  <c r="BF782"/>
  <c r="BF785"/>
  <c r="BF786"/>
  <c r="BF787"/>
  <c r="BF788"/>
  <c r="BF795"/>
  <c r="BF802"/>
  <c r="BF804"/>
  <c r="BF805"/>
  <c r="BF807"/>
  <c r="BF812"/>
  <c r="BF818"/>
  <c r="BF819"/>
  <c r="BF828"/>
  <c r="BF829"/>
  <c r="BF833"/>
  <c r="BF837"/>
  <c r="BF846"/>
  <c r="BF855"/>
  <c r="BF856"/>
  <c r="BF858"/>
  <c r="BF859"/>
  <c r="BF860"/>
  <c r="BF861"/>
  <c r="BF864"/>
  <c r="BF869"/>
  <c r="BF880"/>
  <c r="BF883"/>
  <c r="BF889"/>
  <c r="BF896"/>
  <c r="BF898"/>
  <c r="BF900"/>
  <c r="BF903"/>
  <c r="BF907"/>
  <c r="BF910"/>
  <c r="BF254"/>
  <c r="BF263"/>
  <c r="BF268"/>
  <c r="BF274"/>
  <c r="BF280"/>
  <c r="BF282"/>
  <c r="BF285"/>
  <c r="BF286"/>
  <c r="BF287"/>
  <c r="BF302"/>
  <c r="BF305"/>
  <c r="BF312"/>
  <c r="BF328"/>
  <c r="BF332"/>
  <c r="BF333"/>
  <c r="BF334"/>
  <c r="BF341"/>
  <c r="BF343"/>
  <c r="BF352"/>
  <c r="BF357"/>
  <c r="BF358"/>
  <c r="BF359"/>
  <c r="BF376"/>
  <c r="BF380"/>
  <c r="BF382"/>
  <c r="BF396"/>
  <c r="BF397"/>
  <c r="BF402"/>
  <c r="BF422"/>
  <c r="BF423"/>
  <c r="BF424"/>
  <c r="BF426"/>
  <c r="BF429"/>
  <c r="BF430"/>
  <c r="BF432"/>
  <c r="BF437"/>
  <c r="BF445"/>
  <c r="BF457"/>
  <c r="BF459"/>
  <c r="BF462"/>
  <c r="BF464"/>
  <c r="BF467"/>
  <c r="BF480"/>
  <c r="BF481"/>
  <c r="BF482"/>
  <c r="BF487"/>
  <c r="BF493"/>
  <c r="BF499"/>
  <c r="BF500"/>
  <c r="BF501"/>
  <c r="BF502"/>
  <c r="BF507"/>
  <c r="BF509"/>
  <c r="BF521"/>
  <c r="BF527"/>
  <c r="BF538"/>
  <c r="BF540"/>
  <c r="BF541"/>
  <c r="BF542"/>
  <c r="BF545"/>
  <c r="BF547"/>
  <c r="BF550"/>
  <c r="BF563"/>
  <c r="BF564"/>
  <c r="BF568"/>
  <c r="BF577"/>
  <c r="BF586"/>
  <c r="BF590"/>
  <c r="BF592"/>
  <c r="BF593"/>
  <c r="BF599"/>
  <c r="BF603"/>
  <c r="BF605"/>
  <c r="BF610"/>
  <c r="BF612"/>
  <c r="BF614"/>
  <c r="BF615"/>
  <c r="BF626"/>
  <c r="BF628"/>
  <c r="BF630"/>
  <c r="BF634"/>
  <c r="BF635"/>
  <c r="BF636"/>
  <c r="BF638"/>
  <c r="BF645"/>
  <c r="BF649"/>
  <c r="BF670"/>
  <c r="BF672"/>
  <c r="BF674"/>
  <c r="BF675"/>
  <c r="BF679"/>
  <c r="BF682"/>
  <c r="BF684"/>
  <c r="BF685"/>
  <c r="BF694"/>
  <c r="BF696"/>
  <c r="BF701"/>
  <c r="BF706"/>
  <c r="BF711"/>
  <c r="BF712"/>
  <c r="BF714"/>
  <c r="BF717"/>
  <c r="BF719"/>
  <c r="BF730"/>
  <c r="BF733"/>
  <c r="BF735"/>
  <c r="BF740"/>
  <c r="BF744"/>
  <c r="BF746"/>
  <c r="BF752"/>
  <c r="BF757"/>
  <c r="BF758"/>
  <c r="BF763"/>
  <c r="BF768"/>
  <c r="BF772"/>
  <c r="BF773"/>
  <c r="BF780"/>
  <c r="BF800"/>
  <c r="BF821"/>
  <c r="BF822"/>
  <c r="BF832"/>
  <c r="BF834"/>
  <c r="BF840"/>
  <c r="BF845"/>
  <c r="BF847"/>
  <c r="BF848"/>
  <c r="BF850"/>
  <c r="BF854"/>
  <c r="BF862"/>
  <c r="BF870"/>
  <c r="BF872"/>
  <c r="BF881"/>
  <c r="BF885"/>
  <c r="BF887"/>
  <c r="BF892"/>
  <c r="BF894"/>
  <c r="BF904"/>
  <c i="10" r="J89"/>
  <c r="J92"/>
  <c r="BF139"/>
  <c r="BF141"/>
  <c r="BF145"/>
  <c r="BF146"/>
  <c r="BF149"/>
  <c r="BF152"/>
  <c r="BF153"/>
  <c r="BF162"/>
  <c r="BF164"/>
  <c r="BF165"/>
  <c r="BF168"/>
  <c r="BF170"/>
  <c r="BF171"/>
  <c r="BF173"/>
  <c r="BF177"/>
  <c r="BF181"/>
  <c r="BF184"/>
  <c r="E85"/>
  <c r="J91"/>
  <c r="F130"/>
  <c r="BF142"/>
  <c r="BF185"/>
  <c r="BF186"/>
  <c r="BF187"/>
  <c r="F129"/>
  <c r="BF140"/>
  <c r="BF143"/>
  <c r="BF147"/>
  <c r="BF150"/>
  <c r="BF155"/>
  <c r="BF156"/>
  <c r="BF157"/>
  <c r="BF166"/>
  <c r="BF167"/>
  <c r="BF174"/>
  <c r="BF176"/>
  <c r="BF189"/>
  <c r="BF190"/>
  <c i="9" r="BK130"/>
  <c r="J130"/>
  <c r="J97"/>
  <c i="10" r="BF136"/>
  <c r="BF144"/>
  <c r="BF148"/>
  <c r="BF151"/>
  <c r="BF154"/>
  <c r="BF158"/>
  <c r="BF159"/>
  <c r="BF160"/>
  <c r="BF161"/>
  <c r="BF163"/>
  <c r="BF172"/>
  <c r="BF175"/>
  <c r="BF178"/>
  <c r="BF179"/>
  <c r="BF180"/>
  <c r="BF182"/>
  <c r="BF188"/>
  <c r="BF191"/>
  <c i="9" r="F92"/>
  <c r="E119"/>
  <c r="J123"/>
  <c r="BF136"/>
  <c i="8" r="J201"/>
  <c r="J101"/>
  <c i="9" r="F91"/>
  <c r="J91"/>
  <c r="BF132"/>
  <c r="BF133"/>
  <c r="BF137"/>
  <c i="8" r="F92"/>
  <c r="BF151"/>
  <c r="BF159"/>
  <c r="BF169"/>
  <c r="E85"/>
  <c r="F128"/>
  <c r="BF135"/>
  <c r="BF140"/>
  <c r="BF142"/>
  <c r="BF155"/>
  <c r="BF199"/>
  <c r="BF141"/>
  <c r="BF143"/>
  <c r="BF185"/>
  <c r="BF191"/>
  <c r="BF194"/>
  <c r="J89"/>
  <c r="BF139"/>
  <c r="BF146"/>
  <c r="BF164"/>
  <c r="BF177"/>
  <c r="BF182"/>
  <c r="BF188"/>
  <c r="BF202"/>
  <c i="7" r="E85"/>
  <c r="J124"/>
  <c r="F127"/>
  <c r="BF222"/>
  <c r="BF225"/>
  <c r="BF226"/>
  <c r="BF161"/>
  <c r="BF227"/>
  <c r="BF230"/>
  <c r="BF255"/>
  <c r="BF257"/>
  <c r="BF258"/>
  <c r="BF260"/>
  <c i="6" r="BK177"/>
  <c i="7" r="F126"/>
  <c r="BF189"/>
  <c r="BF223"/>
  <c r="BF224"/>
  <c r="BF254"/>
  <c r="BF133"/>
  <c r="BF160"/>
  <c r="BF188"/>
  <c r="BF256"/>
  <c i="6" r="F96"/>
  <c r="BF156"/>
  <c r="BF158"/>
  <c r="BF159"/>
  <c r="BF161"/>
  <c r="BF163"/>
  <c r="BF167"/>
  <c r="BF172"/>
  <c r="BF176"/>
  <c r="BF179"/>
  <c r="BF180"/>
  <c r="BF183"/>
  <c r="BF186"/>
  <c r="BF187"/>
  <c r="BF188"/>
  <c r="BF190"/>
  <c r="BF191"/>
  <c r="BF192"/>
  <c r="BF194"/>
  <c r="BF201"/>
  <c r="BF207"/>
  <c r="BF210"/>
  <c r="BF213"/>
  <c r="BF223"/>
  <c r="BF227"/>
  <c r="BF232"/>
  <c r="BF233"/>
  <c r="BF237"/>
  <c r="BF238"/>
  <c r="BF240"/>
  <c r="BF242"/>
  <c r="BF251"/>
  <c r="BF254"/>
  <c r="BF262"/>
  <c r="BF267"/>
  <c r="BF268"/>
  <c r="BF276"/>
  <c r="E85"/>
  <c r="F95"/>
  <c r="J141"/>
  <c r="BF153"/>
  <c r="BF154"/>
  <c r="BF157"/>
  <c r="BF165"/>
  <c r="BF171"/>
  <c r="BF182"/>
  <c r="BF184"/>
  <c r="BF193"/>
  <c r="BF200"/>
  <c r="BF202"/>
  <c r="BF204"/>
  <c r="BF206"/>
  <c r="BF215"/>
  <c r="BF217"/>
  <c r="BF222"/>
  <c r="BF224"/>
  <c r="BF228"/>
  <c r="BF245"/>
  <c r="BF256"/>
  <c r="BF257"/>
  <c r="BF258"/>
  <c r="BF260"/>
  <c r="BF261"/>
  <c r="BF263"/>
  <c r="BF265"/>
  <c r="BF273"/>
  <c r="BF275"/>
  <c r="BF277"/>
  <c r="BF281"/>
  <c r="BF286"/>
  <c r="BF164"/>
  <c r="BF168"/>
  <c r="BF189"/>
  <c r="BF196"/>
  <c r="BF198"/>
  <c r="BF199"/>
  <c r="BF203"/>
  <c r="BF205"/>
  <c r="BF209"/>
  <c r="BF212"/>
  <c r="BF218"/>
  <c r="BF219"/>
  <c r="BF220"/>
  <c r="BF229"/>
  <c r="BF230"/>
  <c r="BF231"/>
  <c r="BF235"/>
  <c r="BF246"/>
  <c r="BF249"/>
  <c r="BF250"/>
  <c r="BF252"/>
  <c r="BF259"/>
  <c r="BF264"/>
  <c r="BF266"/>
  <c r="BF272"/>
  <c r="BF282"/>
  <c r="BF150"/>
  <c r="BF166"/>
  <c r="BF173"/>
  <c r="BF185"/>
  <c r="BF195"/>
  <c r="BF197"/>
  <c r="BF211"/>
  <c r="BF214"/>
  <c r="BF216"/>
  <c r="BF221"/>
  <c r="BF225"/>
  <c r="BF226"/>
  <c r="BF234"/>
  <c r="BF236"/>
  <c r="BF244"/>
  <c r="BF247"/>
  <c r="BF248"/>
  <c r="BF253"/>
  <c r="BF255"/>
  <c r="BF269"/>
  <c r="BF270"/>
  <c r="BF271"/>
  <c r="BF274"/>
  <c r="BF278"/>
  <c r="BF279"/>
  <c r="BF280"/>
  <c r="BF284"/>
  <c r="BF285"/>
  <c i="4" r="J140"/>
  <c r="J102"/>
  <c i="5" r="E85"/>
  <c r="J96"/>
  <c r="F139"/>
  <c r="BF147"/>
  <c r="BF152"/>
  <c r="BF153"/>
  <c r="BF154"/>
  <c r="BF157"/>
  <c r="BF162"/>
  <c r="BF164"/>
  <c r="BF165"/>
  <c r="BF174"/>
  <c r="BF182"/>
  <c r="BF183"/>
  <c r="BF184"/>
  <c r="BF188"/>
  <c r="BF190"/>
  <c r="BF196"/>
  <c r="BF198"/>
  <c r="BF202"/>
  <c r="J93"/>
  <c r="F138"/>
  <c r="BF159"/>
  <c r="BF178"/>
  <c r="BF181"/>
  <c r="BF185"/>
  <c r="BF186"/>
  <c r="BF189"/>
  <c r="BF191"/>
  <c r="BF192"/>
  <c r="BF197"/>
  <c r="J138"/>
  <c r="BF148"/>
  <c r="BF155"/>
  <c r="BF156"/>
  <c r="BF160"/>
  <c r="BF167"/>
  <c r="BF169"/>
  <c r="BF170"/>
  <c r="BF172"/>
  <c r="BF173"/>
  <c r="BF176"/>
  <c r="BF177"/>
  <c r="BF187"/>
  <c r="BF200"/>
  <c r="BF145"/>
  <c r="BF151"/>
  <c r="BF158"/>
  <c r="BF161"/>
  <c r="BF163"/>
  <c r="BF166"/>
  <c r="BF168"/>
  <c r="BF171"/>
  <c r="BF175"/>
  <c r="BF179"/>
  <c r="BF180"/>
  <c r="BF193"/>
  <c r="BF194"/>
  <c r="BF195"/>
  <c i="4" r="F96"/>
  <c r="J134"/>
  <c r="BF141"/>
  <c r="BF142"/>
  <c i="3" r="BK140"/>
  <c i="4" r="F95"/>
  <c r="BF145"/>
  <c r="BF146"/>
  <c r="BF143"/>
  <c r="BF147"/>
  <c r="BF148"/>
  <c r="E85"/>
  <c r="J93"/>
  <c r="J96"/>
  <c i="2" r="BK662"/>
  <c r="BK830"/>
  <c r="J1072"/>
  <c r="J152"/>
  <c r="BK1475"/>
  <c i="3" r="J133"/>
  <c r="F136"/>
  <c r="BF145"/>
  <c r="BF157"/>
  <c r="BF169"/>
  <c r="BF190"/>
  <c r="BF195"/>
  <c r="BF205"/>
  <c r="BF215"/>
  <c r="BF219"/>
  <c r="BF231"/>
  <c i="2" r="J341"/>
  <c r="J105"/>
  <c r="J1647"/>
  <c r="J184"/>
  <c i="3" r="BF142"/>
  <c r="BF151"/>
  <c r="BF154"/>
  <c r="BF160"/>
  <c r="BF199"/>
  <c r="BF200"/>
  <c r="BF209"/>
  <c r="BF222"/>
  <c r="BF229"/>
  <c r="BF233"/>
  <c r="BF251"/>
  <c i="2" r="BK1212"/>
  <c r="J1212"/>
  <c r="J159"/>
  <c i="3" r="F93"/>
  <c r="BF148"/>
  <c r="BF164"/>
  <c r="BF172"/>
  <c r="BF177"/>
  <c r="BF181"/>
  <c r="BF185"/>
  <c r="BF194"/>
  <c r="BF211"/>
  <c r="BF228"/>
  <c r="BF230"/>
  <c r="BF236"/>
  <c r="BF237"/>
  <c r="BF247"/>
  <c r="BF250"/>
  <c r="E85"/>
  <c r="BF175"/>
  <c r="BF206"/>
  <c r="BF207"/>
  <c r="BF208"/>
  <c r="BF210"/>
  <c r="BF216"/>
  <c r="BF225"/>
  <c r="BF232"/>
  <c r="BF240"/>
  <c r="BF244"/>
  <c i="2" r="J215"/>
  <c r="BF226"/>
  <c r="BF239"/>
  <c r="BF246"/>
  <c r="BF256"/>
  <c r="BF274"/>
  <c r="BF287"/>
  <c r="BF311"/>
  <c r="BF335"/>
  <c r="BF339"/>
  <c r="BF348"/>
  <c r="BF369"/>
  <c r="BF372"/>
  <c r="BF400"/>
  <c r="BF416"/>
  <c r="BF432"/>
  <c r="BF434"/>
  <c r="BF436"/>
  <c r="BF443"/>
  <c r="BF468"/>
  <c r="BF469"/>
  <c r="BF488"/>
  <c r="BF510"/>
  <c r="BF529"/>
  <c r="BF535"/>
  <c r="BF548"/>
  <c r="BF568"/>
  <c r="BF578"/>
  <c r="BF603"/>
  <c r="BF607"/>
  <c r="BF628"/>
  <c r="BF640"/>
  <c r="BF645"/>
  <c r="BF657"/>
  <c r="BF661"/>
  <c r="BF690"/>
  <c r="BF722"/>
  <c r="BF755"/>
  <c r="BF777"/>
  <c r="BF832"/>
  <c r="BF834"/>
  <c r="BF843"/>
  <c r="BF850"/>
  <c r="BF856"/>
  <c r="BF862"/>
  <c r="BF883"/>
  <c r="BF917"/>
  <c r="BF962"/>
  <c r="BF975"/>
  <c r="BF988"/>
  <c r="BF992"/>
  <c r="BF1017"/>
  <c r="BF1032"/>
  <c r="BF1042"/>
  <c r="BF1093"/>
  <c r="BF1098"/>
  <c r="BF1166"/>
  <c r="BF1190"/>
  <c r="BF1198"/>
  <c r="BF1211"/>
  <c r="BF1230"/>
  <c r="BF1265"/>
  <c r="BF1286"/>
  <c r="BF1299"/>
  <c r="BF1324"/>
  <c r="BF1345"/>
  <c r="BF1352"/>
  <c r="BF1366"/>
  <c r="BF1378"/>
  <c r="BF1415"/>
  <c r="BF1453"/>
  <c r="BF1469"/>
  <c r="BF1470"/>
  <c r="BF1477"/>
  <c r="BF1492"/>
  <c r="BF1496"/>
  <c r="BF1512"/>
  <c r="BF1529"/>
  <c r="BF1551"/>
  <c r="BF1575"/>
  <c r="BF1578"/>
  <c r="BF1590"/>
  <c r="BF1596"/>
  <c r="BF1606"/>
  <c r="BF1624"/>
  <c r="BF1625"/>
  <c r="BF1626"/>
  <c r="BF1675"/>
  <c r="BF1687"/>
  <c r="BF1724"/>
  <c r="E211"/>
  <c r="F218"/>
  <c r="BF231"/>
  <c r="BF253"/>
  <c r="BF254"/>
  <c r="BF258"/>
  <c r="BF295"/>
  <c r="BF337"/>
  <c r="BF357"/>
  <c r="BF378"/>
  <c r="BF382"/>
  <c r="BF390"/>
  <c r="BF395"/>
  <c r="BF420"/>
  <c r="BF425"/>
  <c r="BF442"/>
  <c r="BF459"/>
  <c r="BF481"/>
  <c r="BF496"/>
  <c r="BF516"/>
  <c r="BF527"/>
  <c r="BF540"/>
  <c r="BF561"/>
  <c r="BF605"/>
  <c r="BF653"/>
  <c r="BF659"/>
  <c r="BF664"/>
  <c r="BF700"/>
  <c r="BF746"/>
  <c r="BF749"/>
  <c r="BF761"/>
  <c r="BF773"/>
  <c r="BF781"/>
  <c r="BF786"/>
  <c r="BF810"/>
  <c r="BF823"/>
  <c r="BF836"/>
  <c r="BF846"/>
  <c r="BF864"/>
  <c r="BF879"/>
  <c r="BF890"/>
  <c r="BF923"/>
  <c r="BF968"/>
  <c r="BF1004"/>
  <c r="BF1049"/>
  <c r="BF1068"/>
  <c r="BF1073"/>
  <c r="BF1078"/>
  <c r="BF1110"/>
  <c r="BF1170"/>
  <c r="BF1175"/>
  <c r="BF1214"/>
  <c r="BF1216"/>
  <c r="BF1225"/>
  <c r="BF1232"/>
  <c r="BF1246"/>
  <c r="BF1261"/>
  <c r="BF1272"/>
  <c r="BF1278"/>
  <c r="BF1310"/>
  <c r="BF1318"/>
  <c r="BF1332"/>
  <c r="BF1339"/>
  <c r="BF1354"/>
  <c r="BF1356"/>
  <c r="BF1372"/>
  <c r="BF1398"/>
  <c r="BF1409"/>
  <c r="BF1437"/>
  <c r="BF1444"/>
  <c r="BF1448"/>
  <c r="BF1466"/>
  <c r="BF1472"/>
  <c r="BF1490"/>
  <c r="BF1500"/>
  <c r="BF1506"/>
  <c r="BF1514"/>
  <c r="BF1541"/>
  <c r="BF1611"/>
  <c r="BF1618"/>
  <c r="BF1620"/>
  <c r="BF1629"/>
  <c r="BF1664"/>
  <c r="BF1667"/>
  <c r="BF1669"/>
  <c r="BF1677"/>
  <c r="BF1680"/>
  <c r="BF1692"/>
  <c r="BF1696"/>
  <c r="BF1737"/>
  <c r="BF1741"/>
  <c r="BF1748"/>
  <c r="BF264"/>
  <c r="BF283"/>
  <c r="BF290"/>
  <c r="BF306"/>
  <c r="BF325"/>
  <c r="BF331"/>
  <c r="BF388"/>
  <c r="BF396"/>
  <c r="BF402"/>
  <c r="BF409"/>
  <c r="BF422"/>
  <c r="BF429"/>
  <c r="BF446"/>
  <c r="BF454"/>
  <c r="BF456"/>
  <c r="BF461"/>
  <c r="BF464"/>
  <c r="BF466"/>
  <c r="BF470"/>
  <c r="BF472"/>
  <c r="BF494"/>
  <c r="BF502"/>
  <c r="BF555"/>
  <c r="BF588"/>
  <c r="BF611"/>
  <c r="BF613"/>
  <c r="BF617"/>
  <c r="BF633"/>
  <c r="BF677"/>
  <c r="BF695"/>
  <c r="BF712"/>
  <c r="BF717"/>
  <c r="BF734"/>
  <c r="BF740"/>
  <c r="BF805"/>
  <c r="BF813"/>
  <c r="BF814"/>
  <c r="BF824"/>
  <c r="BF825"/>
  <c r="BF848"/>
  <c r="BF858"/>
  <c r="BF867"/>
  <c r="BF874"/>
  <c r="BF896"/>
  <c r="BF903"/>
  <c r="BF934"/>
  <c r="BF936"/>
  <c r="BF947"/>
  <c r="BF955"/>
  <c r="BF978"/>
  <c r="BF1022"/>
  <c r="BF1026"/>
  <c r="BF1055"/>
  <c r="BF1065"/>
  <c r="BF1066"/>
  <c r="BF1070"/>
  <c r="BF1127"/>
  <c r="BF1133"/>
  <c r="BF1139"/>
  <c r="BF1142"/>
  <c r="BF1148"/>
  <c r="BF1177"/>
  <c r="BF1182"/>
  <c r="BF1189"/>
  <c r="BF1205"/>
  <c r="BF1206"/>
  <c r="BF1207"/>
  <c r="BF1218"/>
  <c r="BF1228"/>
  <c r="BF1235"/>
  <c r="BF1238"/>
  <c r="BF1240"/>
  <c r="BF1251"/>
  <c r="BF1306"/>
  <c r="BF1312"/>
  <c r="BF1401"/>
  <c r="BF1403"/>
  <c r="BF1407"/>
  <c r="BF1421"/>
  <c r="BF1427"/>
  <c r="BF1460"/>
  <c r="BF1467"/>
  <c r="BF1474"/>
  <c r="BF1524"/>
  <c r="BF1546"/>
  <c r="BF1557"/>
  <c r="BF1569"/>
  <c r="BF1584"/>
  <c r="BF1640"/>
  <c r="BF1645"/>
  <c r="BF1650"/>
  <c r="BF1654"/>
  <c r="BF1660"/>
  <c r="BF1717"/>
  <c r="BF1746"/>
  <c r="BF1750"/>
  <c r="BF1751"/>
  <c r="BF268"/>
  <c r="BF285"/>
  <c r="BF292"/>
  <c r="BF301"/>
  <c r="BF316"/>
  <c r="BF332"/>
  <c r="BF334"/>
  <c r="BF342"/>
  <c r="BF363"/>
  <c r="BF398"/>
  <c r="BF401"/>
  <c r="BF410"/>
  <c r="BF411"/>
  <c r="BF413"/>
  <c r="BF421"/>
  <c r="BF448"/>
  <c r="BF450"/>
  <c r="BF477"/>
  <c r="BF523"/>
  <c r="BF570"/>
  <c r="BF572"/>
  <c r="BF582"/>
  <c r="BF594"/>
  <c r="BF623"/>
  <c r="BF654"/>
  <c r="BF656"/>
  <c r="BF671"/>
  <c r="BF686"/>
  <c r="BF705"/>
  <c r="BF728"/>
  <c r="BF767"/>
  <c r="BF791"/>
  <c r="BF793"/>
  <c r="BF798"/>
  <c r="BF800"/>
  <c r="BF806"/>
  <c r="BF807"/>
  <c r="BF829"/>
  <c r="BF842"/>
  <c r="BF853"/>
  <c r="BF869"/>
  <c r="BF872"/>
  <c r="BF898"/>
  <c r="BF909"/>
  <c r="BF930"/>
  <c r="BF942"/>
  <c r="BF982"/>
  <c r="BF998"/>
  <c r="BF1013"/>
  <c r="BF1015"/>
  <c r="BF1020"/>
  <c r="BF1037"/>
  <c r="BF1062"/>
  <c r="BF1063"/>
  <c r="BF1084"/>
  <c r="BF1105"/>
  <c r="BF1115"/>
  <c r="BF1121"/>
  <c r="BF1154"/>
  <c r="BF1160"/>
  <c r="BF1184"/>
  <c r="BF1191"/>
  <c r="BF1194"/>
  <c r="BF1197"/>
  <c r="BF1224"/>
  <c r="BF1244"/>
  <c r="BF1249"/>
  <c r="BF1254"/>
  <c r="BF1256"/>
  <c r="BF1280"/>
  <c r="BF1293"/>
  <c r="BF1362"/>
  <c r="BF1387"/>
  <c r="BF1389"/>
  <c r="BF1391"/>
  <c r="BF1432"/>
  <c r="BF1486"/>
  <c r="BF1519"/>
  <c r="BF1534"/>
  <c r="BF1563"/>
  <c r="BF1602"/>
  <c r="BF1613"/>
  <c r="BF1639"/>
  <c r="BF1641"/>
  <c r="BF1648"/>
  <c r="BF1671"/>
  <c r="BF1682"/>
  <c r="BF1685"/>
  <c r="BF1703"/>
  <c r="BF1709"/>
  <c r="BF1711"/>
  <c r="BF1730"/>
  <c r="BF1743"/>
  <c r="J35"/>
  <c i="1" r="AV95"/>
  <c i="3" r="F39"/>
  <c i="1" r="BB97"/>
  <c i="3" r="J37"/>
  <c i="1" r="AV97"/>
  <c i="4" r="F42"/>
  <c i="1" r="BC99"/>
  <c i="4" r="J39"/>
  <c i="1" r="AV99"/>
  <c i="5" r="F39"/>
  <c i="1" r="AZ100"/>
  <c i="6" r="F42"/>
  <c i="1" r="BC101"/>
  <c i="6" r="F41"/>
  <c i="1" r="BB101"/>
  <c i="7" r="F39"/>
  <c i="1" r="BD102"/>
  <c i="8" r="J35"/>
  <c i="1" r="AV103"/>
  <c i="9" r="J35"/>
  <c i="1" r="AV104"/>
  <c i="9" r="F37"/>
  <c i="1" r="BB104"/>
  <c i="10" r="F35"/>
  <c i="1" r="AZ105"/>
  <c i="11" r="J35"/>
  <c i="1" r="AV106"/>
  <c i="12" r="F39"/>
  <c i="1" r="BD107"/>
  <c i="13" r="F38"/>
  <c i="1" r="BC108"/>
  <c i="15" r="F35"/>
  <c i="1" r="AZ110"/>
  <c i="14" r="F39"/>
  <c i="1" r="BD109"/>
  <c i="14" r="F35"/>
  <c i="1" r="AZ109"/>
  <c i="14" r="F38"/>
  <c i="1" r="BC109"/>
  <c r="AS96"/>
  <c r="AS94"/>
  <c i="2" r="F38"/>
  <c i="1" r="BC95"/>
  <c i="3" r="F37"/>
  <c i="1" r="AZ97"/>
  <c i="3" r="F40"/>
  <c i="1" r="BC97"/>
  <c i="5" r="J39"/>
  <c i="1" r="AV100"/>
  <c i="5" r="F43"/>
  <c i="1" r="BD100"/>
  <c i="6" r="F43"/>
  <c i="1" r="BD101"/>
  <c i="6" r="F39"/>
  <c i="1" r="AZ101"/>
  <c i="7" r="F37"/>
  <c i="1" r="BB102"/>
  <c i="7" r="F35"/>
  <c i="1" r="AZ102"/>
  <c i="8" r="F35"/>
  <c i="1" r="AZ103"/>
  <c i="9" r="F38"/>
  <c i="1" r="BC104"/>
  <c i="9" r="F35"/>
  <c i="1" r="AZ104"/>
  <c i="10" r="F39"/>
  <c i="1" r="BD105"/>
  <c i="10" r="F38"/>
  <c i="1" r="BC105"/>
  <c i="11" r="F37"/>
  <c i="1" r="BB106"/>
  <c i="11" r="F38"/>
  <c i="1" r="BC106"/>
  <c i="2" r="F35"/>
  <c i="1" r="AZ95"/>
  <c i="2" r="F39"/>
  <c i="1" r="BD95"/>
  <c i="8" r="F37"/>
  <c i="1" r="BB103"/>
  <c i="9" r="F39"/>
  <c i="1" r="BD104"/>
  <c i="10" r="F37"/>
  <c i="1" r="BB105"/>
  <c i="11" r="F39"/>
  <c i="1" r="BD106"/>
  <c i="12" r="J35"/>
  <c i="1" r="AV107"/>
  <c i="12" r="F37"/>
  <c i="1" r="BB107"/>
  <c i="13" r="J35"/>
  <c i="1" r="AV108"/>
  <c i="13" r="F39"/>
  <c i="1" r="BD108"/>
  <c i="15" r="F39"/>
  <c i="1" r="BD110"/>
  <c i="15" r="F38"/>
  <c i="1" r="BC110"/>
  <c i="14" r="J35"/>
  <c i="1" r="AV109"/>
  <c i="2" r="F37"/>
  <c i="1" r="BB95"/>
  <c i="3" r="F41"/>
  <c i="1" r="BD97"/>
  <c i="4" r="F39"/>
  <c i="1" r="AZ99"/>
  <c i="4" r="F43"/>
  <c i="1" r="BD99"/>
  <c i="4" r="F41"/>
  <c i="1" r="BB99"/>
  <c i="5" r="F42"/>
  <c i="1" r="BC100"/>
  <c i="5" r="F41"/>
  <c i="1" r="BB100"/>
  <c i="6" r="J39"/>
  <c i="1" r="AV101"/>
  <c i="7" r="F38"/>
  <c i="1" r="BC102"/>
  <c i="7" r="J35"/>
  <c i="1" r="AV102"/>
  <c i="8" r="F38"/>
  <c i="1" r="BC103"/>
  <c i="8" r="F39"/>
  <c i="1" r="BD103"/>
  <c i="10" r="J35"/>
  <c i="1" r="AV105"/>
  <c i="11" r="F35"/>
  <c i="1" r="AZ106"/>
  <c i="12" r="F38"/>
  <c i="1" r="BC107"/>
  <c i="12" r="F35"/>
  <c i="1" r="AZ107"/>
  <c i="13" r="F35"/>
  <c i="1" r="AZ108"/>
  <c i="13" r="F37"/>
  <c i="1" r="BB108"/>
  <c i="15" r="F37"/>
  <c i="1" r="BB110"/>
  <c i="14" r="F37"/>
  <c i="1" r="BB109"/>
  <c i="15" r="J35"/>
  <c i="1" r="AV110"/>
  <c i="2" l="1" r="BK1071"/>
  <c i="15" r="P132"/>
  <c r="P131"/>
  <c i="1" r="AU110"/>
  <c i="14" r="P143"/>
  <c r="P135"/>
  <c i="1" r="AU109"/>
  <c i="11" r="P400"/>
  <c r="R348"/>
  <c i="6" r="P151"/>
  <c i="2" r="R1646"/>
  <c i="15" r="R132"/>
  <c r="R131"/>
  <c i="11" r="R278"/>
  <c i="2" r="P1484"/>
  <c r="P1483"/>
  <c r="P1314"/>
  <c r="T830"/>
  <c r="R684"/>
  <c i="11" r="T655"/>
  <c r="BK581"/>
  <c r="J581"/>
  <c r="J162"/>
  <c r="P557"/>
  <c r="T320"/>
  <c r="T278"/>
  <c i="4" r="T139"/>
  <c r="T138"/>
  <c i="11" r="R514"/>
  <c r="R446"/>
  <c i="3" r="P140"/>
  <c r="P139"/>
  <c i="1" r="AU97"/>
  <c i="2" r="P830"/>
  <c r="T684"/>
  <c r="T683"/>
  <c r="T531"/>
  <c i="14" r="R143"/>
  <c r="R135"/>
  <c i="11" r="R754"/>
  <c r="P619"/>
  <c r="T348"/>
  <c r="T249"/>
  <c r="T248"/>
  <c i="6" r="P177"/>
  <c i="4" r="BK139"/>
  <c r="J139"/>
  <c r="J101"/>
  <c i="3" r="R140"/>
  <c r="R139"/>
  <c i="2" r="P1212"/>
  <c r="T1091"/>
  <c i="11" r="T843"/>
  <c r="P754"/>
  <c r="T723"/>
  <c r="R691"/>
  <c r="R400"/>
  <c r="P348"/>
  <c i="10" r="R137"/>
  <c r="R133"/>
  <c i="6" r="R177"/>
  <c i="2" r="P1091"/>
  <c r="P1090"/>
  <c r="P938"/>
  <c r="P684"/>
  <c r="P683"/>
  <c r="R430"/>
  <c r="R354"/>
  <c r="R222"/>
  <c i="11" r="P792"/>
  <c r="P446"/>
  <c i="6" r="R151"/>
  <c r="R147"/>
  <c i="4" r="P139"/>
  <c r="P138"/>
  <c i="1" r="AU99"/>
  <c i="2" r="T1484"/>
  <c i="11" r="R843"/>
  <c r="P723"/>
  <c r="T581"/>
  <c r="R557"/>
  <c r="T400"/>
  <c i="3" r="T140"/>
  <c r="T139"/>
  <c i="2" r="T430"/>
  <c r="P355"/>
  <c r="P354"/>
  <c r="P222"/>
  <c r="P532"/>
  <c r="P531"/>
  <c i="14" r="T143"/>
  <c r="T135"/>
  <c i="11" r="R792"/>
  <c r="R723"/>
  <c r="P691"/>
  <c r="R619"/>
  <c i="2" r="R1484"/>
  <c r="T354"/>
  <c r="T222"/>
  <c i="15" r="BK131"/>
  <c r="J131"/>
  <c r="J96"/>
  <c r="J30"/>
  <c i="12" r="T147"/>
  <c r="T137"/>
  <c i="11" r="T792"/>
  <c r="R655"/>
  <c r="P581"/>
  <c i="10" r="T137"/>
  <c r="T133"/>
  <c i="11" r="T514"/>
  <c i="2" r="T1646"/>
  <c r="BK1646"/>
  <c r="J1646"/>
  <c r="J183"/>
  <c r="T1212"/>
  <c r="T1090"/>
  <c r="T938"/>
  <c r="R830"/>
  <c i="13" r="T162"/>
  <c r="T142"/>
  <c i="11" r="T754"/>
  <c r="T691"/>
  <c r="T619"/>
  <c r="P514"/>
  <c r="P249"/>
  <c r="P248"/>
  <c i="1" r="AU106"/>
  <c i="11" r="P320"/>
  <c i="2" r="BK355"/>
  <c r="J355"/>
  <c r="J107"/>
  <c i="3" r="BK245"/>
  <c r="J245"/>
  <c r="J105"/>
  <c i="8" r="BK133"/>
  <c r="J133"/>
  <c r="J97"/>
  <c i="11" r="BK250"/>
  <c r="J250"/>
  <c r="J98"/>
  <c r="BK754"/>
  <c r="J754"/>
  <c r="J196"/>
  <c i="12" r="BK141"/>
  <c r="J141"/>
  <c r="J99"/>
  <c r="BK147"/>
  <c r="J147"/>
  <c r="J102"/>
  <c i="2" r="BK533"/>
  <c r="J533"/>
  <c r="J121"/>
  <c r="BK684"/>
  <c r="J684"/>
  <c r="J130"/>
  <c r="BK940"/>
  <c r="J940"/>
  <c r="J146"/>
  <c i="5" r="BK149"/>
  <c r="J149"/>
  <c r="J104"/>
  <c i="6" r="BK151"/>
  <c r="J151"/>
  <c r="J103"/>
  <c i="11" r="BK619"/>
  <c r="J619"/>
  <c r="J169"/>
  <c r="BK655"/>
  <c r="J655"/>
  <c r="J176"/>
  <c r="BK723"/>
  <c r="J723"/>
  <c r="J190"/>
  <c r="BK843"/>
  <c r="J843"/>
  <c r="J210"/>
  <c i="2" r="BK224"/>
  <c r="J224"/>
  <c r="J99"/>
  <c r="BK430"/>
  <c r="J430"/>
  <c r="J111"/>
  <c i="5" r="BK143"/>
  <c r="J143"/>
  <c r="J101"/>
  <c i="6" r="BK174"/>
  <c r="J174"/>
  <c r="J107"/>
  <c i="10" r="BK134"/>
  <c r="J134"/>
  <c r="J97"/>
  <c i="11" r="BK278"/>
  <c r="J278"/>
  <c r="J105"/>
  <c r="BK320"/>
  <c r="J320"/>
  <c r="J117"/>
  <c r="BK348"/>
  <c r="J348"/>
  <c r="J124"/>
  <c r="BK514"/>
  <c r="J514"/>
  <c r="J147"/>
  <c r="BK557"/>
  <c r="J557"/>
  <c r="J155"/>
  <c i="12" r="BK138"/>
  <c r="J138"/>
  <c r="J97"/>
  <c i="13" r="BK143"/>
  <c r="J143"/>
  <c r="J97"/>
  <c r="BK150"/>
  <c r="J150"/>
  <c r="J101"/>
  <c r="BK156"/>
  <c r="J156"/>
  <c r="J104"/>
  <c r="BK162"/>
  <c r="J162"/>
  <c r="J107"/>
  <c i="14" r="BK136"/>
  <c r="J136"/>
  <c r="J97"/>
  <c i="15" r="J132"/>
  <c r="J97"/>
  <c r="J133"/>
  <c r="J98"/>
  <c i="2" r="BK1091"/>
  <c r="J1091"/>
  <c r="J155"/>
  <c r="BK1316"/>
  <c r="J1316"/>
  <c r="J169"/>
  <c r="BK1484"/>
  <c r="J1484"/>
  <c r="J177"/>
  <c i="6" r="BK148"/>
  <c r="J148"/>
  <c r="J101"/>
  <c i="7" r="BK131"/>
  <c r="J131"/>
  <c r="J97"/>
  <c i="11" r="BK308"/>
  <c r="J308"/>
  <c r="J112"/>
  <c i="14" r="BK139"/>
  <c r="J139"/>
  <c r="J99"/>
  <c r="BK135"/>
  <c r="J135"/>
  <c r="J96"/>
  <c r="J30"/>
  <c i="13" r="J146"/>
  <c r="J99"/>
  <c i="11" r="BK249"/>
  <c r="BK248"/>
  <c r="J248"/>
  <c r="J96"/>
  <c r="J30"/>
  <c r="J400"/>
  <c r="J131"/>
  <c i="10" r="J137"/>
  <c r="J99"/>
  <c i="9" r="BK129"/>
  <c r="J129"/>
  <c r="J96"/>
  <c r="J30"/>
  <c i="6" r="J177"/>
  <c r="J109"/>
  <c i="3" r="J140"/>
  <c r="J99"/>
  <c i="2" r="BK1090"/>
  <c r="J1090"/>
  <c r="J154"/>
  <c r="J1475"/>
  <c r="J174"/>
  <c r="J662"/>
  <c r="J126"/>
  <c r="J830"/>
  <c r="J135"/>
  <c i="1" r="AZ98"/>
  <c r="AV98"/>
  <c r="BC98"/>
  <c r="AY98"/>
  <c i="14" r="J114"/>
  <c r="J108"/>
  <c r="J116"/>
  <c i="15" r="J110"/>
  <c r="J104"/>
  <c r="J31"/>
  <c i="1" r="BB98"/>
  <c r="AX98"/>
  <c r="BD98"/>
  <c i="11" r="J227"/>
  <c r="BF227"/>
  <c r="F36"/>
  <c i="1" r="BA106"/>
  <c i="9" r="J108"/>
  <c r="BF108"/>
  <c r="F36"/>
  <c i="1" r="BA104"/>
  <c i="2" l="1" r="P221"/>
  <c i="1" r="AU95"/>
  <c i="2" r="R683"/>
  <c r="R531"/>
  <c r="R1483"/>
  <c r="R1314"/>
  <c r="R221"/>
  <c i="11" r="R249"/>
  <c r="R248"/>
  <c i="2" r="T1483"/>
  <c r="T1314"/>
  <c r="T221"/>
  <c i="6" r="P147"/>
  <c i="1" r="AU101"/>
  <c i="2" r="BK939"/>
  <c r="J939"/>
  <c r="J145"/>
  <c i="5" r="BK142"/>
  <c r="J142"/>
  <c r="J100"/>
  <c r="J34"/>
  <c i="2" r="J1071"/>
  <c r="J151"/>
  <c r="BK532"/>
  <c r="J532"/>
  <c r="J120"/>
  <c r="BK1315"/>
  <c i="6" r="BK147"/>
  <c r="J147"/>
  <c r="J100"/>
  <c r="J34"/>
  <c i="2" r="BK223"/>
  <c r="J223"/>
  <c r="J98"/>
  <c r="BK1483"/>
  <c r="J1483"/>
  <c r="J176"/>
  <c i="8" r="BK132"/>
  <c r="J132"/>
  <c r="J96"/>
  <c r="J30"/>
  <c i="15" r="BF110"/>
  <c i="10" r="BK133"/>
  <c r="J133"/>
  <c r="J96"/>
  <c r="J30"/>
  <c i="2" r="BK683"/>
  <c r="J683"/>
  <c r="J129"/>
  <c i="12" r="BK137"/>
  <c r="J137"/>
  <c r="J96"/>
  <c r="J30"/>
  <c i="2" r="BK354"/>
  <c r="J354"/>
  <c r="J106"/>
  <c i="13" r="BK142"/>
  <c r="J142"/>
  <c r="J96"/>
  <c r="J30"/>
  <c i="4" r="BK138"/>
  <c r="J138"/>
  <c r="J100"/>
  <c r="J34"/>
  <c i="7" r="BK130"/>
  <c r="J130"/>
  <c r="J96"/>
  <c r="J30"/>
  <c i="3" r="BK139"/>
  <c r="J139"/>
  <c r="J98"/>
  <c r="J32"/>
  <c i="14" r="BF114"/>
  <c r="J31"/>
  <c i="11" r="J249"/>
  <c r="J97"/>
  <c i="2" r="BK938"/>
  <c r="J938"/>
  <c r="J144"/>
  <c i="5" r="J117"/>
  <c r="J111"/>
  <c r="J35"/>
  <c i="6" r="J122"/>
  <c r="J116"/>
  <c r="J35"/>
  <c r="J36"/>
  <c i="1" r="AG101"/>
  <c i="15" r="J112"/>
  <c i="13" r="J121"/>
  <c r="J115"/>
  <c r="J31"/>
  <c r="J32"/>
  <c i="1" r="AG108"/>
  <c i="7" r="J109"/>
  <c r="BF109"/>
  <c r="F36"/>
  <c i="1" r="BA102"/>
  <c r="BC96"/>
  <c r="AY96"/>
  <c r="AZ96"/>
  <c r="AV96"/>
  <c i="9" r="J36"/>
  <c i="1" r="AW104"/>
  <c r="AT104"/>
  <c i="14" r="J32"/>
  <c i="1" r="AG109"/>
  <c i="14" r="J36"/>
  <c i="1" r="AW109"/>
  <c r="AT109"/>
  <c r="AU98"/>
  <c i="15" r="F36"/>
  <c i="1" r="BA110"/>
  <c r="BB96"/>
  <c r="AX96"/>
  <c r="BD96"/>
  <c i="9" r="J102"/>
  <c r="J31"/>
  <c r="J32"/>
  <c i="1" r="AG104"/>
  <c i="11" r="J221"/>
  <c r="J229"/>
  <c i="14" r="F36"/>
  <c i="1" r="BA109"/>
  <c i="10" r="J112"/>
  <c r="J106"/>
  <c r="J31"/>
  <c r="J32"/>
  <c i="1" r="AG105"/>
  <c i="12" r="J116"/>
  <c r="BF116"/>
  <c r="J36"/>
  <c i="1" r="AW107"/>
  <c r="AT107"/>
  <c i="4" r="J113"/>
  <c r="J107"/>
  <c r="J35"/>
  <c r="J36"/>
  <c i="1" r="AG99"/>
  <c i="15" r="J32"/>
  <c i="1" r="AG110"/>
  <c i="3" r="J116"/>
  <c r="J110"/>
  <c r="J33"/>
  <c r="J34"/>
  <c i="1" r="AG97"/>
  <c i="11" r="J36"/>
  <c i="1" r="AW106"/>
  <c r="AT106"/>
  <c i="8" r="J111"/>
  <c r="J105"/>
  <c r="J31"/>
  <c r="J32"/>
  <c i="1" r="AG103"/>
  <c i="2" l="1" r="BK1314"/>
  <c r="J1314"/>
  <c r="J167"/>
  <c r="J1315"/>
  <c r="J168"/>
  <c i="6" r="BF122"/>
  <c i="10" r="BF112"/>
  <c i="3" r="BF116"/>
  <c i="2" r="BK531"/>
  <c r="J531"/>
  <c r="J119"/>
  <c i="4" r="BF113"/>
  <c i="8" r="BF111"/>
  <c i="5" r="BF117"/>
  <c i="13" r="BF121"/>
  <c i="2" r="BK222"/>
  <c r="J222"/>
  <c r="J97"/>
  <c i="14" r="J41"/>
  <c i="11" r="J31"/>
  <c i="9" r="J41"/>
  <c i="2" r="BK221"/>
  <c r="J221"/>
  <c r="J96"/>
  <c r="J30"/>
  <c i="1" r="AN104"/>
  <c r="AN109"/>
  <c i="12" r="F36"/>
  <c i="1" r="BA107"/>
  <c i="8" r="J113"/>
  <c i="3" r="J38"/>
  <c i="1" r="AW97"/>
  <c r="AT97"/>
  <c r="AN97"/>
  <c i="13" r="J36"/>
  <c i="1" r="AW108"/>
  <c r="AT108"/>
  <c r="AU96"/>
  <c i="7" r="J36"/>
  <c i="1" r="AW102"/>
  <c r="AT102"/>
  <c i="15" r="J36"/>
  <c i="1" r="AW110"/>
  <c r="AT110"/>
  <c i="5" r="J36"/>
  <c i="1" r="AG100"/>
  <c i="13" r="J123"/>
  <c i="12" r="J110"/>
  <c r="J118"/>
  <c i="4" r="J40"/>
  <c i="1" r="AW99"/>
  <c r="AT99"/>
  <c r="AN99"/>
  <c i="5" r="J40"/>
  <c i="1" r="AW100"/>
  <c r="AT100"/>
  <c i="9" r="J110"/>
  <c i="1" r="BB94"/>
  <c r="W34"/>
  <c r="BD94"/>
  <c r="W36"/>
  <c i="5" r="J119"/>
  <c i="6" r="F40"/>
  <c i="1" r="BA101"/>
  <c i="10" r="J114"/>
  <c i="6" r="J124"/>
  <c i="7" r="J103"/>
  <c r="J111"/>
  <c i="1" r="AZ94"/>
  <c r="AV94"/>
  <c i="10" r="J36"/>
  <c i="1" r="AW105"/>
  <c r="AT105"/>
  <c i="4" r="J115"/>
  <c i="3" r="J118"/>
  <c i="8" r="F36"/>
  <c i="1" r="BA103"/>
  <c i="11" r="J32"/>
  <c i="1" r="AG106"/>
  <c r="AN106"/>
  <c r="BC94"/>
  <c r="W35"/>
  <c i="2" r="J200"/>
  <c r="BF200"/>
  <c r="F36"/>
  <c i="1" r="BA95"/>
  <c i="15" l="1" r="J41"/>
  <c i="3" r="J43"/>
  <c i="13" r="J41"/>
  <c i="4" r="J45"/>
  <c i="7" r="J31"/>
  <c i="10" r="J41"/>
  <c i="12" r="J31"/>
  <c i="5" r="J45"/>
  <c i="11" r="J41"/>
  <c i="1" r="AN108"/>
  <c r="AN105"/>
  <c r="AN110"/>
  <c r="AN100"/>
  <c r="AU94"/>
  <c i="10" r="F36"/>
  <c i="1" r="BA105"/>
  <c i="6" r="J40"/>
  <c i="1" r="AW101"/>
  <c r="AT101"/>
  <c i="2" r="J36"/>
  <c i="1" r="AW95"/>
  <c r="AT95"/>
  <c i="5" r="F40"/>
  <c i="1" r="BA100"/>
  <c i="8" r="J36"/>
  <c i="1" r="AW103"/>
  <c r="AT103"/>
  <c r="AN103"/>
  <c r="AG98"/>
  <c i="12" r="J32"/>
  <c i="1" r="AG107"/>
  <c r="AN107"/>
  <c i="2" r="J194"/>
  <c r="J202"/>
  <c i="1" r="AY94"/>
  <c i="4" r="F40"/>
  <c i="1" r="BA99"/>
  <c i="13" r="F36"/>
  <c i="1" r="BA108"/>
  <c i="7" r="J32"/>
  <c i="1" r="AG102"/>
  <c r="AN102"/>
  <c i="3" r="F38"/>
  <c i="1" r="BA97"/>
  <c r="AX94"/>
  <c i="8" l="1" r="J41"/>
  <c i="12" r="J41"/>
  <c i="6" r="J45"/>
  <c i="7" r="J41"/>
  <c i="2" r="J31"/>
  <c i="1" r="AN101"/>
  <c r="AG96"/>
  <c r="BA98"/>
  <c r="AW98"/>
  <c r="AT98"/>
  <c r="AN98"/>
  <c i="2" r="J32"/>
  <c i="1" r="AG95"/>
  <c r="AG94"/>
  <c r="AK26"/>
  <c i="2" l="1" r="J41"/>
  <c i="1" r="AN95"/>
  <c r="BA96"/>
  <c r="AW96"/>
  <c r="AT96"/>
  <c r="AN96"/>
  <c r="AG116"/>
  <c r="AV116"/>
  <c r="BY116"/>
  <c r="AG114"/>
  <c r="CD114"/>
  <c r="AG113"/>
  <c r="CD113"/>
  <c r="AG115"/>
  <c r="CD115"/>
  <c l="1" r="CD116"/>
  <c r="BA94"/>
  <c r="W33"/>
  <c r="W32"/>
  <c r="AG112"/>
  <c r="AK27"/>
  <c r="AV115"/>
  <c r="BY115"/>
  <c r="AV113"/>
  <c r="BY113"/>
  <c r="AV114"/>
  <c r="BY114"/>
  <c r="AN116"/>
  <c l="1" r="AW94"/>
  <c r="AK33"/>
  <c r="AK29"/>
  <c r="AN115"/>
  <c r="AN114"/>
  <c r="AG118"/>
  <c r="AN113"/>
  <c r="AK32"/>
  <c l="1" r="AK38"/>
  <c r="AT94"/>
  <c r="AN94"/>
  <c r="AN112"/>
  <c r="AN118"/>
</calcChain>
</file>

<file path=xl/sharedStrings.xml><?xml version="1.0" encoding="utf-8"?>
<sst xmlns="http://schemas.openxmlformats.org/spreadsheetml/2006/main">
  <si>
    <t>Export Komplet</t>
  </si>
  <si>
    <t/>
  </si>
  <si>
    <t>2.0</t>
  </si>
  <si>
    <t>ZAMOK</t>
  </si>
  <si>
    <t>False</t>
  </si>
  <si>
    <t>{287d8b38-c3dc-4e61-a50c-0b91c3632d1e}</t>
  </si>
  <si>
    <t>0,01</t>
  </si>
  <si>
    <t>20</t>
  </si>
  <si>
    <t>REKAPITULÁCIA STAVBY</t>
  </si>
  <si>
    <t xml:space="preserve">v ---  nižšie sa nachádzajú doplnkové a pomocné údaje k zostavám  --- v</t>
  </si>
  <si>
    <t>Návod na vyplnenie</t>
  </si>
  <si>
    <t>0,001</t>
  </si>
  <si>
    <t>Kód:</t>
  </si>
  <si>
    <t>0122_zlucene_REVIZIA</t>
  </si>
  <si>
    <t xml:space="preserve">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</si>
  <si>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</si>
  <si>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OPRAVA POŠKODENÝCH PODLÁH A PRIESTOROV GARÁŽÍ NA 3.PP, 2.PP, 1.PP, MEZANÍNU, HOSPODÁRSKEHO A BANK. DVORA V OBJEKTE NBS</t>
  </si>
  <si>
    <t>JKSO:</t>
  </si>
  <si>
    <t>KS:</t>
  </si>
  <si>
    <t>Miesto:</t>
  </si>
  <si>
    <t>STAROHORSKÁ UL, MÝTNA UL.</t>
  </si>
  <si>
    <t>Dátum:</t>
  </si>
  <si>
    <t>9. 5. 2022</t>
  </si>
  <si>
    <t>Objednávateľ:</t>
  </si>
  <si>
    <t>IČO:</t>
  </si>
  <si>
    <t>A BKPŠ, SPOL. S.R.O.</t>
  </si>
  <si>
    <t>IČ DPH:</t>
  </si>
  <si>
    <t>Zhotoviteľ:</t>
  </si>
  <si>
    <t>Vyplň údaj</t>
  </si>
  <si>
    <t>Projektant:</t>
  </si>
  <si>
    <t>True</t>
  </si>
  <si>
    <t>Spracovateľ:</t>
  </si>
  <si>
    <t>ROZING s.r.o.</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</si>
  <si>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</si>
  <si>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</si>
  <si>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</si>
  <si>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</si>
  <si>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</si>
  <si>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</si>
  <si>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</si>
  <si>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</si>
  <si>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</si>
  <si>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</si>
  <si>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</si>
  <si>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</si>
  <si>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</si>
  <si>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</si>
  <si>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</si>
  <si>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</si>
  <si>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</si>
  <si>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</si>
  <si>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</si>
  <si>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</si>
  <si>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</si>
  <si>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</si>
  <si>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</si>
  <si>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</si>
  <si>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</si>
  <si>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</si>
  <si>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</si>
  <si>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</si>
  <si>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</si>
  <si>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</si>
  <si>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</si>
  <si>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</si>
  <si>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</si>
  <si>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</si>
  <si>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</si>
  <si>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</si>
  <si>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</si>
  <si>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</si>
  <si>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</si>
  <si>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</si>
  <si>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</si>
  <si>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</si>
  <si>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</si>
  <si>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</si>
  <si>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</si>
  <si>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</si>
  <si>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</si>
  <si>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t>
  </si>
  <si>
    <t>01</t>
  </si>
  <si>
    <t>Stavebná časť 1 NP - 3 PP</t>
  </si>
  <si>
    <t>STA</t>
  </si>
  <si>
    <t>1</t>
  </si>
  <si>
    <t>{4eda570e-c987-43e3-8760-a71e3a3590c9}</t>
  </si>
  <si>
    <t>02</t>
  </si>
  <si>
    <t>Bezpečnostné opatrenia na vstupe do garáží a hospodárskeho dvora</t>
  </si>
  <si>
    <t>{6e95f4f3-ae4b-431c-bf26-be83231c2677}</t>
  </si>
  <si>
    <t>SO 015</t>
  </si>
  <si>
    <t>Komunikácie</t>
  </si>
  <si>
    <t>Časť</t>
  </si>
  <si>
    <t>2</t>
  </si>
  <si>
    <t>{08f52f63-d05d-4e1b-89b6-58d3eb9c09fe}</t>
  </si>
  <si>
    <t>SO 016</t>
  </si>
  <si>
    <t>Budova NBS</t>
  </si>
  <si>
    <t>{3f86b3db-298f-44e0-bff6-b82310526df3}</t>
  </si>
  <si>
    <t>E 1.18</t>
  </si>
  <si>
    <t>Odvod vody zo skenerov</t>
  </si>
  <si>
    <t>3</t>
  </si>
  <si>
    <t>{ff23715a-575e-4672-86eb-fa222b3c143c}</t>
  </si>
  <si>
    <t>PS 06</t>
  </si>
  <si>
    <t>Silnoprúdové rozvody a osvetlenie</t>
  </si>
  <si>
    <t>{e55e0d2b-e033-4b5f-9657-b824408ebe36}</t>
  </si>
  <si>
    <t>PS 32</t>
  </si>
  <si>
    <t>Protiteroristické opatrenia</t>
  </si>
  <si>
    <t>{60d7602c-6de2-40fc-91e2-b699bff0c886}</t>
  </si>
  <si>
    <t>03</t>
  </si>
  <si>
    <t>Dočasné dopravné značenie</t>
  </si>
  <si>
    <t>{2ced686e-9e91-48a3-a4a9-cbf4b856c4d8}</t>
  </si>
  <si>
    <t>04</t>
  </si>
  <si>
    <t>Obnova trvalého dopravného značenia</t>
  </si>
  <si>
    <t>{2e2596bf-a5d1-4eef-a640-bc7deb9ad0e1}</t>
  </si>
  <si>
    <t>05</t>
  </si>
  <si>
    <t>Stabilné hasiace zariadenia</t>
  </si>
  <si>
    <t>{e6ee543c-4b6d-43f7-8f89-67b837d6fc8d}</t>
  </si>
  <si>
    <t>06</t>
  </si>
  <si>
    <t>Zdravotechnika</t>
  </si>
  <si>
    <t>{63c73169-7811-4e1d-a7a2-d5550c19dcda}</t>
  </si>
  <si>
    <t>07</t>
  </si>
  <si>
    <t>Vzduchotechnika</t>
  </si>
  <si>
    <t>{e7bb4e59-7352-4647-b2f9-87a421d40210}</t>
  </si>
  <si>
    <t>08</t>
  </si>
  <si>
    <t>Rozvody pre nabíjacie stanice pre elektromobily</t>
  </si>
  <si>
    <t>{ab22753e-177d-4f5a-ade1-7d6b2483377e}</t>
  </si>
  <si>
    <t>09</t>
  </si>
  <si>
    <t>E.4 Elektroinštalácie</t>
  </si>
  <si>
    <t>{1639dcb0-09fa-4908-b9bb-ae2377da4063}</t>
  </si>
  <si>
    <t>10</t>
  </si>
  <si>
    <t>Modernizácia osvetlenia</t>
  </si>
  <si>
    <t>{54afa807-d447-46c2-b594-ac1ce823c710}</t>
  </si>
  <si>
    <t>11</t>
  </si>
  <si>
    <t xml:space="preserve">E.6  Silnoprudové rozvody - PRÍVODY PRE ČERPACIE STANICE ČS1,ČS2,ČS3</t>
  </si>
  <si>
    <t>{09d130f8-8ea8-4ae0-a8b7-30553fde4129}</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</si>
  <si>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</si>
  <si>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</si>
  <si>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</si>
  <si>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</si>
  <si>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</si>
  <si>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</si>
  <si>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</si>
  <si>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</si>
  <si>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</si>
  <si>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_škr_trh_stena</t>
  </si>
  <si>
    <t>škrabanie trhlín v stene</t>
  </si>
  <si>
    <t>11,2</t>
  </si>
  <si>
    <t>B1</t>
  </si>
  <si>
    <t>BÚRACIE PRÁCE-POJAZDNÝCH A PARKOVACÍCH PLÔCH CELOPOLOŠNE+ exist. otvorených odparovacích žlabov, plo</t>
  </si>
  <si>
    <t>1643</t>
  </si>
  <si>
    <t>KRYCÍ LIST ROZPOČTU</t>
  </si>
  <si>
    <t>B1_1</t>
  </si>
  <si>
    <t>2853</t>
  </si>
  <si>
    <t>B1_2</t>
  </si>
  <si>
    <t>Búracie práce pojazdných a parkovacích plôch celoplošne</t>
  </si>
  <si>
    <t>3039</t>
  </si>
  <si>
    <t>B1_3</t>
  </si>
  <si>
    <t>3534</t>
  </si>
  <si>
    <t>B10_B13</t>
  </si>
  <si>
    <t>B10 Sanácia vlhkých STROPNÝCH KONŠTRUKCII - Pôvodný podklad: železobetónová stropná konštrukcia</t>
  </si>
  <si>
    <t>142,05</t>
  </si>
  <si>
    <t>Objekt:</t>
  </si>
  <si>
    <t>B10_B13_1</t>
  </si>
  <si>
    <t>292,842</t>
  </si>
  <si>
    <t>01 - Stavebná časť 1 NP - 3 PP</t>
  </si>
  <si>
    <t>B10_B13_2</t>
  </si>
  <si>
    <t>336,03</t>
  </si>
  <si>
    <t>B11_B12</t>
  </si>
  <si>
    <t>Plochaotlčenia omietok</t>
  </si>
  <si>
    <t>98,4</t>
  </si>
  <si>
    <t>B16</t>
  </si>
  <si>
    <t>282,4</t>
  </si>
  <si>
    <t>B16_1</t>
  </si>
  <si>
    <t>122,64</t>
  </si>
  <si>
    <t>B16_2</t>
  </si>
  <si>
    <t>B16 Odstránenie izolačného náteru zo stien /exist. fabion+vyvedenie na stenu/</t>
  </si>
  <si>
    <t>288,2</t>
  </si>
  <si>
    <t>bet_zaklad</t>
  </si>
  <si>
    <t>0,315</t>
  </si>
  <si>
    <t>bur_zb_zaklad</t>
  </si>
  <si>
    <t>objem burania okolo exist čs</t>
  </si>
  <si>
    <t>m3</t>
  </si>
  <si>
    <t>0,517</t>
  </si>
  <si>
    <t>deb_zaklad</t>
  </si>
  <si>
    <t>1,38</t>
  </si>
  <si>
    <t>dl_jadr_vrt</t>
  </si>
  <si>
    <t>2808</t>
  </si>
  <si>
    <t>dl_objekt_dilat</t>
  </si>
  <si>
    <t>237,3</t>
  </si>
  <si>
    <t>dl_objekt_dilat_1</t>
  </si>
  <si>
    <t>287,7</t>
  </si>
  <si>
    <t>dl_objekt_dilat_2</t>
  </si>
  <si>
    <t>286,65</t>
  </si>
  <si>
    <t>dl_objekt_dilat_3</t>
  </si>
  <si>
    <t>147</t>
  </si>
  <si>
    <t>kotvy_trhliny</t>
  </si>
  <si>
    <t>329</t>
  </si>
  <si>
    <t>kotvy_trhliny_1</t>
  </si>
  <si>
    <t>353</t>
  </si>
  <si>
    <t>kotvy_trhliny_2</t>
  </si>
  <si>
    <t>Kotvy v trhlinách</t>
  </si>
  <si>
    <t>357</t>
  </si>
  <si>
    <t>MurexinAG3</t>
  </si>
  <si>
    <t>Penetrácia Murexin AG3</t>
  </si>
  <si>
    <t>593,04</t>
  </si>
  <si>
    <t>MurexinAG3_1</t>
  </si>
  <si>
    <t>518,7</t>
  </si>
  <si>
    <t>MurexinAG3_2</t>
  </si>
  <si>
    <t>687,6</t>
  </si>
  <si>
    <t>obvod_vrtania</t>
  </si>
  <si>
    <t>994,314</t>
  </si>
  <si>
    <t>Osekanie_soklik</t>
  </si>
  <si>
    <t>164</t>
  </si>
  <si>
    <t>Náklady z rozpočtu</t>
  </si>
  <si>
    <t>Osekanie_soklik_1</t>
  </si>
  <si>
    <t>Osekanie soklika</t>
  </si>
  <si>
    <t>966,5</t>
  </si>
  <si>
    <t>otlč_omiet_sten</t>
  </si>
  <si>
    <t>114,674</t>
  </si>
  <si>
    <t>otlč_omiet_sten_1</t>
  </si>
  <si>
    <t>132,361</t>
  </si>
  <si>
    <t>otlč_omiet_sten_2</t>
  </si>
  <si>
    <t>Otlčenie omietok stien</t>
  </si>
  <si>
    <t>134,4</t>
  </si>
  <si>
    <t>P1</t>
  </si>
  <si>
    <t>NOVÉ SÚVRSTVIE SANAČNÉHO SYSTÉMU POJAZDNEJ PLOCHY, plocha 3534m2 -ELASTICKÝ PARKOVACÍ SYSTÉM S DVOMI</t>
  </si>
  <si>
    <t>P1_1</t>
  </si>
  <si>
    <t>P1_2</t>
  </si>
  <si>
    <t>P1_3</t>
  </si>
  <si>
    <t>P2</t>
  </si>
  <si>
    <t>NOVÉ SÚVRSTVIE SANAČNÉHO SYSTÉMU OTVORENÝCH ŽLABOV, dlžka 249m ELASTICKý PARKOVACí SYSTÉM NA BÁZE PO</t>
  </si>
  <si>
    <t>69</t>
  </si>
  <si>
    <t>P2_1</t>
  </si>
  <si>
    <t>289</t>
  </si>
  <si>
    <t>P2_2</t>
  </si>
  <si>
    <t>271</t>
  </si>
  <si>
    <t>P2_3</t>
  </si>
  <si>
    <t>249</t>
  </si>
  <si>
    <t>P3</t>
  </si>
  <si>
    <t>VYTVORENIE FABIÓNU-STYK PODLAHA SO STENOU = 718m -ELASTICKý PARKOVACí SYSTÉM NA BÁZE POLYUREA naprík</t>
  </si>
  <si>
    <t>471</t>
  </si>
  <si>
    <t>P3_1</t>
  </si>
  <si>
    <t>363</t>
  </si>
  <si>
    <t>P3_2</t>
  </si>
  <si>
    <t>469</t>
  </si>
  <si>
    <t>P3_3</t>
  </si>
  <si>
    <t>718</t>
  </si>
  <si>
    <t>plocha_deb_zakl</t>
  </si>
  <si>
    <t>5%</t>
  </si>
  <si>
    <t>1,449</t>
  </si>
  <si>
    <t>RK</t>
  </si>
  <si>
    <t>RK -Reprofilácia krycej vrstvy stĺpov</t>
  </si>
  <si>
    <t>93,874</t>
  </si>
  <si>
    <t>RK_1</t>
  </si>
  <si>
    <t>Reprofilácia krycej vrstvy stĺpov</t>
  </si>
  <si>
    <t>22,361</t>
  </si>
  <si>
    <t>RS</t>
  </si>
  <si>
    <t>811</t>
  </si>
  <si>
    <t>RS_1</t>
  </si>
  <si>
    <t>1425</t>
  </si>
  <si>
    <t>RS_2</t>
  </si>
  <si>
    <t>1585</t>
  </si>
  <si>
    <t>RS_3</t>
  </si>
  <si>
    <t>2139</t>
  </si>
  <si>
    <t>RS2</t>
  </si>
  <si>
    <t>324,4</t>
  </si>
  <si>
    <t>RS2_1</t>
  </si>
  <si>
    <t>570</t>
  </si>
  <si>
    <t>RS2_2</t>
  </si>
  <si>
    <t>634</t>
  </si>
  <si>
    <t>RS2_3</t>
  </si>
  <si>
    <t>855,6</t>
  </si>
  <si>
    <t>SAS</t>
  </si>
  <si>
    <t>Sanácia vlhkých stien</t>
  </si>
  <si>
    <t>49,28</t>
  </si>
  <si>
    <t>SAS_1</t>
  </si>
  <si>
    <t>39,6</t>
  </si>
  <si>
    <t>SAS_2</t>
  </si>
  <si>
    <t>97,2</t>
  </si>
  <si>
    <t>SAT_TR</t>
  </si>
  <si>
    <t>Reprofilácia spodnej strany dosky+trhliny v strope</t>
  </si>
  <si>
    <t>SAT_TR_1</t>
  </si>
  <si>
    <t>278,2</t>
  </si>
  <si>
    <t>SAT_TR_2</t>
  </si>
  <si>
    <t>ST1</t>
  </si>
  <si>
    <t>ST1 trhliny v betóne</t>
  </si>
  <si>
    <t>33,6</t>
  </si>
  <si>
    <t>ST1_1</t>
  </si>
  <si>
    <t>42</t>
  </si>
  <si>
    <t>ST1_2</t>
  </si>
  <si>
    <t>93</t>
  </si>
  <si>
    <t>ST2</t>
  </si>
  <si>
    <t>ST2 tmelenie trhlín v murovanej stene</t>
  </si>
  <si>
    <t>36</t>
  </si>
  <si>
    <t>ST2_1</t>
  </si>
  <si>
    <t>52,8</t>
  </si>
  <si>
    <t>ST2_2</t>
  </si>
  <si>
    <t>24</t>
  </si>
  <si>
    <t>Sten_1_strop</t>
  </si>
  <si>
    <t>Náter stien od 1m po strop</t>
  </si>
  <si>
    <t>1225,039</t>
  </si>
  <si>
    <t>Sten_1_strop_1</t>
  </si>
  <si>
    <t>1153,526</t>
  </si>
  <si>
    <t>Sten_1_strop_2</t>
  </si>
  <si>
    <t>1400</t>
  </si>
  <si>
    <t>Sten_1_strop_3</t>
  </si>
  <si>
    <t>1827</t>
  </si>
  <si>
    <t>steny_vzduch</t>
  </si>
  <si>
    <t>Očistenie stien stlačeným vzduchom</t>
  </si>
  <si>
    <t>156</t>
  </si>
  <si>
    <t>stlač_vzduch_st</t>
  </si>
  <si>
    <t>20,8</t>
  </si>
  <si>
    <t>stlač_vzduch_st_1</t>
  </si>
  <si>
    <t>Čistenie stien stlačeným vzduchom</t>
  </si>
  <si>
    <t>84,08</t>
  </si>
  <si>
    <t>stlač_vzduch_sten</t>
  </si>
  <si>
    <t>87</t>
  </si>
  <si>
    <t>škr_trh_stena</t>
  </si>
  <si>
    <t>škr_trh_stena_1</t>
  </si>
  <si>
    <t>škr_trh_strop</t>
  </si>
  <si>
    <t>55</t>
  </si>
  <si>
    <t>škr_trh_strop_1</t>
  </si>
  <si>
    <t>škrabanie strhlín v strope</t>
  </si>
  <si>
    <t>80</t>
  </si>
  <si>
    <t>škr_trh_strop_2</t>
  </si>
  <si>
    <t>škrabanie trhlín v strope</t>
  </si>
  <si>
    <t>REKAPITULÁCIA ROZPOČTU</t>
  </si>
  <si>
    <t>škr_trhl_st</t>
  </si>
  <si>
    <t>Škrabanie trhlín v stene</t>
  </si>
  <si>
    <t>93,6</t>
  </si>
  <si>
    <t>TR</t>
  </si>
  <si>
    <t>Dĺžka trhlín</t>
  </si>
  <si>
    <t>TR_1</t>
  </si>
  <si>
    <t>TR_2</t>
  </si>
  <si>
    <t>vybur_zb_zaklad</t>
  </si>
  <si>
    <t>0,543</t>
  </si>
  <si>
    <t>Kód dielu - Popis</t>
  </si>
  <si>
    <t>Cena celkom [EUR]</t>
  </si>
  <si>
    <t>1) Náklady z rozpočtu</t>
  </si>
  <si>
    <t>-1</t>
  </si>
  <si>
    <t>1 NP - 1 NP</t>
  </si>
  <si>
    <t xml:space="preserve">    BUR - BÚRACIE PRÁCE</t>
  </si>
  <si>
    <t xml:space="preserve">      HSV - Práce a dodávky HSV</t>
  </si>
  <si>
    <t xml:space="preserve">        1 - Zemné práce   </t>
  </si>
  <si>
    <t xml:space="preserve">        2 - Zakladanie</t>
  </si>
  <si>
    <t xml:space="preserve">        9 - Ostatné konštrukcie a práce-búranie</t>
  </si>
  <si>
    <t xml:space="preserve">        99 - Presun hmôt HSV</t>
  </si>
  <si>
    <t xml:space="preserve">      PSV - Práce a dodávky PSV</t>
  </si>
  <si>
    <t xml:space="preserve">        783 - Nátery</t>
  </si>
  <si>
    <t xml:space="preserve">    NAVR - NAVRHOVANÉ KONŠTRUKCIE</t>
  </si>
  <si>
    <t xml:space="preserve">        6 - Úpravy povrchov, podlahy, osadenie</t>
  </si>
  <si>
    <t xml:space="preserve">        711 - Izolácie proti vode a vlhkosti</t>
  </si>
  <si>
    <t xml:space="preserve">        763 - Konštrukcie - drevostavby</t>
  </si>
  <si>
    <t xml:space="preserve">        764 - Konštrukcie klampiarske</t>
  </si>
  <si>
    <t xml:space="preserve">        767 - Konštrukcie doplnkové kovové</t>
  </si>
  <si>
    <t xml:space="preserve">        777 - Podlahy syntetické</t>
  </si>
  <si>
    <t xml:space="preserve">        784 - Maľby</t>
  </si>
  <si>
    <t xml:space="preserve">      VRN - Investičné náklady neobsiahnuté v cenách</t>
  </si>
  <si>
    <t>1 PP - 1 PP</t>
  </si>
  <si>
    <t xml:space="preserve">        721 - Zdravotech. vnútorná kanalizácia   </t>
  </si>
  <si>
    <t xml:space="preserve">        4 - Vodorovné konštrukcie</t>
  </si>
  <si>
    <t>2 PP - 2 PP</t>
  </si>
  <si>
    <t>3 PP - 3 PP</t>
  </si>
  <si>
    <t xml:space="preserve">        3 - Zvislé a kompletné konštrukcie</t>
  </si>
  <si>
    <t>POZ - POZNÁMKY</t>
  </si>
  <si>
    <t xml:space="preserve">VP -   Práce naviac</t>
  </si>
  <si>
    <t>2) Ostatné náklady</t>
  </si>
  <si>
    <t>GZS</t>
  </si>
  <si>
    <t>VRN</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</si>
  <si>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</si>
  <si>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</si>
  <si>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</si>
  <si>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</si>
  <si>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</si>
  <si>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</si>
  <si>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</si>
  <si>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</si>
  <si>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</si>
  <si>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</si>
  <si>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</si>
  <si>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</si>
  <si>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</si>
  <si>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</si>
  <si>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</si>
  <si>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</si>
  <si>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</si>
  <si>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1 NP</t>
  </si>
  <si>
    <t>4</t>
  </si>
  <si>
    <t>ROZPOCET</t>
  </si>
  <si>
    <t>BUR</t>
  </si>
  <si>
    <t>BÚRACIE PRÁCE</t>
  </si>
  <si>
    <t>HSV</t>
  </si>
  <si>
    <t>Práce a dodávky HSV</t>
  </si>
  <si>
    <t xml:space="preserve">Zemné práce   </t>
  </si>
  <si>
    <t>K</t>
  </si>
  <si>
    <t>113201111R1</t>
  </si>
  <si>
    <t xml:space="preserve">B4_Demontáž(vybúranie) exist.líniového liatinového žlabu,   -0,23000t</t>
  </si>
  <si>
    <t>m</t>
  </si>
  <si>
    <t>390645558</t>
  </si>
  <si>
    <t>VV</t>
  </si>
  <si>
    <t>"výmera je prebratá z projektovej dokumentácie"</t>
  </si>
  <si>
    <t>"B4" 29</t>
  </si>
  <si>
    <t xml:space="preserve">Súčet   </t>
  </si>
  <si>
    <t>Zakladanie</t>
  </si>
  <si>
    <t>216904211.R1</t>
  </si>
  <si>
    <t>B1_B4_B5_B14_Očistenie podláh stlačeným vzduchom</t>
  </si>
  <si>
    <t>m2</t>
  </si>
  <si>
    <t>-1446350619</t>
  </si>
  <si>
    <t>"B1" 1643</t>
  </si>
  <si>
    <t>"B4" 29*0,23</t>
  </si>
  <si>
    <t>"B5" 226,5*0,5</t>
  </si>
  <si>
    <t>"B14" 0</t>
  </si>
  <si>
    <t>Medzisúčet</t>
  </si>
  <si>
    <t>Súčet</t>
  </si>
  <si>
    <t>216904211.R2</t>
  </si>
  <si>
    <t xml:space="preserve">B11_B12_Očistenie stien stlačeným vzduchom </t>
  </si>
  <si>
    <t>106118482</t>
  </si>
  <si>
    <t>"výmery prebraté z pôvodného rozpočtu z roku 2020"</t>
  </si>
  <si>
    <t>"B11" 20,8</t>
  </si>
  <si>
    <t>"B12" 0</t>
  </si>
  <si>
    <t>"rezerva 5%" stlač_vzduch_st*0,05</t>
  </si>
  <si>
    <t>216904391.S</t>
  </si>
  <si>
    <t>Príplatok k cene za ručné dočistenie oceľovými kefami</t>
  </si>
  <si>
    <t>16</t>
  </si>
  <si>
    <t>835666843</t>
  </si>
  <si>
    <t xml:space="preserve">"ODHAD množstva" </t>
  </si>
  <si>
    <t>B1*0,1</t>
  </si>
  <si>
    <t>"rezerva 5%" B1*0,1*0,05</t>
  </si>
  <si>
    <t>9</t>
  </si>
  <si>
    <t>Ostatné konštrukcie a práce-búranie</t>
  </si>
  <si>
    <t>5</t>
  </si>
  <si>
    <t>911383211.S1</t>
  </si>
  <si>
    <t>B20_Odstránenie cestného betónového oddeľovača jazdných pruhov pri vstupe do garáže</t>
  </si>
  <si>
    <t>-1707772274</t>
  </si>
  <si>
    <t>6</t>
  </si>
  <si>
    <t>915940002.R</t>
  </si>
  <si>
    <t>B7_Demontáž jedného kusu existujúceho spomaľovača (spomaľovače pozostávajú z niekoľkých kusov)</t>
  </si>
  <si>
    <t>ks</t>
  </si>
  <si>
    <t>1328629051</t>
  </si>
  <si>
    <t>"ODHAD množstva kusov na základe dĺžky - presný počet nutné určiť na stavbe" 16</t>
  </si>
  <si>
    <t>7</t>
  </si>
  <si>
    <t>919732111.S</t>
  </si>
  <si>
    <t>B1_Úprava povrchu cementobetónového krytu brúsením, hr. do 2 mm (mechanické čistenie pôvodného povrchu)</t>
  </si>
  <si>
    <t>1046741330</t>
  </si>
  <si>
    <t>8</t>
  </si>
  <si>
    <t>919735122.R1</t>
  </si>
  <si>
    <t>B6_Rezanie existujúceho betónového krytu alebo podkladu hĺbky do 50 mm</t>
  </si>
  <si>
    <t>572772840</t>
  </si>
  <si>
    <t>poškodené rastrové dilatácie narezať v mieste exist.dilatácie šírky 10mm do hlbky 70mm a plošne narezanie 70mm na každú stranu do hlbky 30mm</t>
  </si>
  <si>
    <t>poškodené predstavujú cca 40% z všetkých rastrových dilatácii.</t>
  </si>
  <si>
    <t>"B6" 811*0,4*2</t>
  </si>
  <si>
    <t>919735122.S</t>
  </si>
  <si>
    <t>B6_Rezanie existujúceho betónového krytu alebo podkladu hĺbky nad 50 do 100 mm</t>
  </si>
  <si>
    <t>1172413630</t>
  </si>
  <si>
    <t>"B6" 811</t>
  </si>
  <si>
    <t>919735122R2</t>
  </si>
  <si>
    <t>B11_Narezanie a preškrabanie existujúcich trhlín v stene</t>
  </si>
  <si>
    <t>1516851843</t>
  </si>
  <si>
    <t>"B11" 11,2</t>
  </si>
  <si>
    <t>"rezerva 5%" _škr_trh_stena</t>
  </si>
  <si>
    <t>919735123.S</t>
  </si>
  <si>
    <t>B2_B3_B4_B5_B14_B15_Rezanie existujúceho betónového krytu alebo podkladu hĺbky nad 100 do 150 mm</t>
  </si>
  <si>
    <t>1223062155</t>
  </si>
  <si>
    <t>"B2" 69</t>
  </si>
  <si>
    <t>"B3" 0</t>
  </si>
  <si>
    <t>"B4" 29*2</t>
  </si>
  <si>
    <t>"B5" 226,5*2</t>
  </si>
  <si>
    <t>"B15" 20*2</t>
  </si>
  <si>
    <t>12</t>
  </si>
  <si>
    <t>941955002.S</t>
  </si>
  <si>
    <t>Lešenie ľahké pracovné pomocné s výškou lešeňovej podlahy nad 1,20 do 1,90 m</t>
  </si>
  <si>
    <t>1619472859</t>
  </si>
  <si>
    <t>13</t>
  </si>
  <si>
    <t>952901111.S</t>
  </si>
  <si>
    <t>Vyčistenie budov pri výške podlaží do 4 m</t>
  </si>
  <si>
    <t>-456248868</t>
  </si>
  <si>
    <t>14</t>
  </si>
  <si>
    <t>965044201.R</t>
  </si>
  <si>
    <t>B1_Celoplošné obrokovanie povrchu, dobrúsenie detailov ručnými mechanizmami</t>
  </si>
  <si>
    <t>49702934</t>
  </si>
  <si>
    <t>15</t>
  </si>
  <si>
    <t>965044201.R1</t>
  </si>
  <si>
    <t>B1_Odstránenie nesúdržných a popraskaných častí, predpokladaná plocha 2-10% z celkovej plochy parkoviska. Sú to hlavne výtlky v okolí rastrových dilatácii, narezanie cca 70mm+70mm do hrúbky cca30mm</t>
  </si>
  <si>
    <t>-554418016</t>
  </si>
  <si>
    <t>972056014.S</t>
  </si>
  <si>
    <t>Jadrové vrty diamantovými korunkami do D 150 mm do stropov - železobetónových -0,00042t</t>
  </si>
  <si>
    <t>cm</t>
  </si>
  <si>
    <t>1888891098</t>
  </si>
  <si>
    <t xml:space="preserve">"odk.Vo1,Vo2"     35*2   </t>
  </si>
  <si>
    <t>17</t>
  </si>
  <si>
    <t>974042534.S</t>
  </si>
  <si>
    <t xml:space="preserve">B6_Vysekanie rýh v betónovej dlažbe do hĺbky 50 mm a šírky do 150 mm,  -0,01600t</t>
  </si>
  <si>
    <t>786070203</t>
  </si>
  <si>
    <t>"B6" 811*0,4</t>
  </si>
  <si>
    <t>18</t>
  </si>
  <si>
    <t>974042565.S</t>
  </si>
  <si>
    <t xml:space="preserve">B3_B15_Vysekanie rýh v betónovej dlažbe do hĺbky 150 mm a šírky do 200 mm,  -0,06600t</t>
  </si>
  <si>
    <t>-20763092</t>
  </si>
  <si>
    <t xml:space="preserve">"B3"  0</t>
  </si>
  <si>
    <t xml:space="preserve">"B15"  20</t>
  </si>
  <si>
    <t>19</t>
  </si>
  <si>
    <t>974042567.S</t>
  </si>
  <si>
    <t xml:space="preserve">B5_B14_Vysekanie rýh v betónovej dlažbe do hĺbky 150 mm a šírky nad 300 mm,  -0,13200t</t>
  </si>
  <si>
    <t>694054391</t>
  </si>
  <si>
    <t>"B5" 226,5</t>
  </si>
  <si>
    <t>976084111.S</t>
  </si>
  <si>
    <t xml:space="preserve">B5_B13_Vybúranie ochranných uholníkov, s vysekaním kotiev, z akéhokoľvek muriva,  -0,01000t</t>
  </si>
  <si>
    <t>1628416882</t>
  </si>
  <si>
    <t>"B13" 0</t>
  </si>
  <si>
    <t>21</t>
  </si>
  <si>
    <t>978013191.S</t>
  </si>
  <si>
    <t xml:space="preserve">RK_B11_B12_Otlčenie omietok stien vnútorných vápenných alebo vápennocementových v rozsahu do 100 %,  -0,04600t</t>
  </si>
  <si>
    <t>-95116006</t>
  </si>
  <si>
    <t>"RK - elipsové stĺpy" 2,662*2,58*6</t>
  </si>
  <si>
    <t>"RK - kruhové stĺpy" 1,413*2,58*13+2,044*2,58</t>
  </si>
  <si>
    <t>"rezerva 5%" otlč_omiet_sten*0,05</t>
  </si>
  <si>
    <t>22</t>
  </si>
  <si>
    <t>978057331R1</t>
  </si>
  <si>
    <t xml:space="preserve">B17_Odsekanie a odobratie soklíka,  -0,01000t </t>
  </si>
  <si>
    <t>-713845798</t>
  </si>
  <si>
    <t xml:space="preserve">"výmery prebraté z pôvodného rozpočtu z roku 2020" </t>
  </si>
  <si>
    <t>"B17" 164</t>
  </si>
  <si>
    <t>"rezerva 5%" Osekanie_soklik*0,05</t>
  </si>
  <si>
    <t>23</t>
  </si>
  <si>
    <t>979081111.S</t>
  </si>
  <si>
    <t>Odvoz sutiny a vybúraných hmôt na skládku do 1 km</t>
  </si>
  <si>
    <t>t</t>
  </si>
  <si>
    <t>-611960202</t>
  </si>
  <si>
    <t>979081121.S</t>
  </si>
  <si>
    <t>Odvoz sutiny a vybúraných hmôt na skládku za každý ďalší 1 km</t>
  </si>
  <si>
    <t>1844930788</t>
  </si>
  <si>
    <t>57,15*30</t>
  </si>
  <si>
    <t>25</t>
  </si>
  <si>
    <t>979082111.S</t>
  </si>
  <si>
    <t>Vnútrostavenisková doprava sutiny a vybúraných hmôt do 10 m</t>
  </si>
  <si>
    <t>-914842783</t>
  </si>
  <si>
    <t>26</t>
  </si>
  <si>
    <t>979082121.S</t>
  </si>
  <si>
    <t>Vnútrostavenisková doprava sutiny a vybúraných hmôt za každých ďalších 5 m</t>
  </si>
  <si>
    <t>962401776</t>
  </si>
  <si>
    <t>57,15*3</t>
  </si>
  <si>
    <t>27</t>
  </si>
  <si>
    <t>979089012.S</t>
  </si>
  <si>
    <t>Poplatok za skladovanie - betón, tehly, dlaždice (17 01) ostatné</t>
  </si>
  <si>
    <t>-798963431</t>
  </si>
  <si>
    <t>99</t>
  </si>
  <si>
    <t>Presun hmôt HSV</t>
  </si>
  <si>
    <t>28</t>
  </si>
  <si>
    <t>999281111.S</t>
  </si>
  <si>
    <t>Presun hmôt pre opravy a údržbu objektov vrátane vonkajších plášťov výšky do 25 m</t>
  </si>
  <si>
    <t>-525436939</t>
  </si>
  <si>
    <t>PSV</t>
  </si>
  <si>
    <t>Práce a dodávky PSV</t>
  </si>
  <si>
    <t>783</t>
  </si>
  <si>
    <t>Nátery</t>
  </si>
  <si>
    <t>29</t>
  </si>
  <si>
    <t>783802822R2</t>
  </si>
  <si>
    <t>B16_Odstránenie starých náterov z omietok opálením s obrúsením stien</t>
  </si>
  <si>
    <t>846372131</t>
  </si>
  <si>
    <t>306,6*0,4</t>
  </si>
  <si>
    <t>"rezerva 5%" B16_1*0,05</t>
  </si>
  <si>
    <t>30</t>
  </si>
  <si>
    <t>783903811.S</t>
  </si>
  <si>
    <t>B10_B11_B12_Ostatné práce odmastenie chemickými rozpúšťadlami</t>
  </si>
  <si>
    <t>-1507297033</t>
  </si>
  <si>
    <t xml:space="preserve">"výmery boli prebraté z výkresu pasportizácie stropov a pôvodného rozpočtu" </t>
  </si>
  <si>
    <t>"B10" 0</t>
  </si>
  <si>
    <t>"B11" 20,8*0,02</t>
  </si>
  <si>
    <t>NAVR</t>
  </si>
  <si>
    <t>NAVRHOVANÉ KONŠTRUKCIE</t>
  </si>
  <si>
    <t>Úpravy povrchov, podlahy, osadenie</t>
  </si>
  <si>
    <t>31</t>
  </si>
  <si>
    <t>611460112.SR11</t>
  </si>
  <si>
    <t xml:space="preserve">RK_Príprava vnútorného podkladu stropov na betónové podklady pevnostným mostíkom, napr. SikaMonoTop 910 </t>
  </si>
  <si>
    <t>1618439725</t>
  </si>
  <si>
    <t>"rezerva 5%" (RK)*0,05</t>
  </si>
  <si>
    <t>32</t>
  </si>
  <si>
    <t>612465203.S</t>
  </si>
  <si>
    <t>RK_Vnútorný sanačný systém stien s obsahom cementu, štuková omietka, hr. 3 mm</t>
  </si>
  <si>
    <t>-475230574</t>
  </si>
  <si>
    <t xml:space="preserve">„Výmera  vypočítaná (RK)“ </t>
  </si>
  <si>
    <t>33</t>
  </si>
  <si>
    <t>624601111R1</t>
  </si>
  <si>
    <t xml:space="preserve">Tmelenie škár (s dodaním hmôt) soklíkov pružným tmelom Sika Flex PRO3   </t>
  </si>
  <si>
    <t>1845185451</t>
  </si>
  <si>
    <t>34</t>
  </si>
  <si>
    <t>624601121.R4</t>
  </si>
  <si>
    <t xml:space="preserve">RS_Úprava podlahovej rastrovej dilatácie poškodenej/nepoškodenej_Tmelom (s dodaním hmôt), aplikáciou škárovacieho povrazcu hr. 15 mm, s následným vyplnením trvalo pružným tmelom, napr. SikaFlex PR03 </t>
  </si>
  <si>
    <t>-1002415980</t>
  </si>
  <si>
    <t>"RS1" 811*0,6</t>
  </si>
  <si>
    <t>"RS2" 811*0,4</t>
  </si>
  <si>
    <t>"rezerva 5%" RS*0,05</t>
  </si>
  <si>
    <t>35</t>
  </si>
  <si>
    <t>M</t>
  </si>
  <si>
    <t>245650001200,3</t>
  </si>
  <si>
    <t>RS2_D+M_Malta zálievková napr.SikaGrout 312, na báze cementu, spec vid PD</t>
  </si>
  <si>
    <t>-821487706</t>
  </si>
  <si>
    <t>RS2*1,05</t>
  </si>
  <si>
    <t>340,62*0,00441 'Prepočítané koeficientom množstva</t>
  </si>
  <si>
    <t>6274711566.SR1</t>
  </si>
  <si>
    <t>RK_Reprofilácia krycej vrstvy stĺpov - opravná malta napr. SikaRep</t>
  </si>
  <si>
    <t>-1451304490</t>
  </si>
  <si>
    <t>"rezerva 5%" RK*0,05</t>
  </si>
  <si>
    <t>37</t>
  </si>
  <si>
    <t>631316103.SR</t>
  </si>
  <si>
    <t xml:space="preserve">P1_Posyp z karbid kremíka  0,5-1,00, - /spotreba 4,0 kg/m2/</t>
  </si>
  <si>
    <t>1463056411</t>
  </si>
  <si>
    <t>38</t>
  </si>
  <si>
    <t>632001021.S</t>
  </si>
  <si>
    <t>P3_Zhotovenie okrajovej dilatačnej pásky z napr. Mirelonu</t>
  </si>
  <si>
    <t>1905176868</t>
  </si>
  <si>
    <t xml:space="preserve">„Výmera prebratá z projektovej dokumentácie“ </t>
  </si>
  <si>
    <t>39</t>
  </si>
  <si>
    <t>283320004800.SR</t>
  </si>
  <si>
    <t>Okrajová dilatačná páskanapr. MIRELON</t>
  </si>
  <si>
    <t>2145367700</t>
  </si>
  <si>
    <t>40</t>
  </si>
  <si>
    <t>642944121.S</t>
  </si>
  <si>
    <t>PD_Dodatočná montáž oceľovej dverovej zárubne, plochy otvoru do 2,5 m2</t>
  </si>
  <si>
    <t>1588123915</t>
  </si>
  <si>
    <t>"PD - protipožiarne dvere" 4</t>
  </si>
  <si>
    <t>41</t>
  </si>
  <si>
    <t>553310002100.S</t>
  </si>
  <si>
    <t>Zárubňa kovová šxv 300-1195x500-1970 a 2100 mm, dvojdielna na dodatočnú montáž</t>
  </si>
  <si>
    <t>-522346645</t>
  </si>
  <si>
    <t>915940002.S1</t>
  </si>
  <si>
    <t xml:space="preserve">OP_Osadenie jednej časti spomaľovacieho prahu/oddelovača jazdných pruhov, výšky 50 mm, podrobná špec  vid PD</t>
  </si>
  <si>
    <t>-91136655</t>
  </si>
  <si>
    <t>43</t>
  </si>
  <si>
    <t>404490005200.S1</t>
  </si>
  <si>
    <t>OP_Oddeľovač jazdných pruhov z recyklovanej gumy, retroreflexná fólia, lxšxv 700x150x45 mm (čierna), spec vid PD</t>
  </si>
  <si>
    <t>997687159</t>
  </si>
  <si>
    <t>44</t>
  </si>
  <si>
    <t>935141312.S1</t>
  </si>
  <si>
    <t>Zp_Osadenie odvodňovacieho polymérbetónového žľabu pre vysoké zaťaženie s ochrannou hranou svetlej šírky 125 mm s roštom triedy D400/E600 do vysokopevnostnej zálievky napr. Sika Grout 314, spec vid PD</t>
  </si>
  <si>
    <t>-1819732967</t>
  </si>
  <si>
    <t>Zp navrhovaný líniový žľab</t>
  </si>
  <si>
    <t>"Zp1" 6</t>
  </si>
  <si>
    <t>"Zp2" 11</t>
  </si>
  <si>
    <t>"Zp3" 11</t>
  </si>
  <si>
    <t>"Zp4" 11</t>
  </si>
  <si>
    <t>45</t>
  </si>
  <si>
    <t>592270089600.S1</t>
  </si>
  <si>
    <t xml:space="preserve">Odvodňovací žľab polymérbetónový pre vysoké zaťaženie s ochrannou hranou, svetlá šírka 125 mm, liatinový môstkový rošt  trieda zaťaženia D400/E600, dĺ. 1 m, bez spádu, napr.ACO-Power Drain V125/150P, spec vid PD</t>
  </si>
  <si>
    <t>677660433</t>
  </si>
  <si>
    <t>46</t>
  </si>
  <si>
    <t>592270090500.S</t>
  </si>
  <si>
    <t>Kombi stena pre začiatok/koniec polymérbetónová, hr. 20 mm, pre odvodňovacie žľaby vysokého zaťaženia svetlej šírky 125 mm</t>
  </si>
  <si>
    <t>-1369063346</t>
  </si>
  <si>
    <t>47</t>
  </si>
  <si>
    <t>592270056900,1</t>
  </si>
  <si>
    <t>Riešenie dilatácie prechádzajúcej cez žlab,_Čelná stena z nerezového plechu prilepená na žlab, Nerezová spona, Flexibilná manžeta-lepenie chemoprénom, Flexibilná manžeta-lepenie chemoprénom, presná špec vid PD detaily</t>
  </si>
  <si>
    <t>-1677801344</t>
  </si>
  <si>
    <t>P</t>
  </si>
  <si>
    <t>Poznámka k položke:_x000d_
Čelné steny pre odvodňovacie žľaby MultiDrain V100 nízke s nátrubkom typu: H60, H80, H100.</t>
  </si>
  <si>
    <t>48</t>
  </si>
  <si>
    <t>245650001200,1</t>
  </si>
  <si>
    <t>Malta zálievková napr.SikaGrout 312, na báze cementu, spec vid PD</t>
  </si>
  <si>
    <t>-1758560160</t>
  </si>
  <si>
    <t>Poznámka k položke:_x000d_
SikaGrout-212 je zálievková hmota s cementovým pojivom, tekutá, s expanzívnym účinkom. SikaGrout-212 spĺňa požiadavky na výrobky na kotvenie a zosilovanie betónu zabudovaním oceľových výstužných prútov podľa STN EN 1504-6. SikaGrout-212 spĺňa požiadavky triedy R4 podľa STN EN 504-3.</t>
  </si>
  <si>
    <t>39*0,00769 'Prepočítané koeficientom množstva</t>
  </si>
  <si>
    <t>49</t>
  </si>
  <si>
    <t>935152735.S1</t>
  </si>
  <si>
    <t>Zm_Osadenie odvodňovacieho odparovacieho žľabu pre vysoké zaťaženie svetlej šírky 100 mm a s roštom triedy E 600</t>
  </si>
  <si>
    <t>139043154</t>
  </si>
  <si>
    <t>Zm navrhovaný odparovací líniový žľab</t>
  </si>
  <si>
    <t>"Zm1" 17</t>
  </si>
  <si>
    <t>50</t>
  </si>
  <si>
    <t>286630072650.S1</t>
  </si>
  <si>
    <t>Zm_Odvodňovací žľab z polumerbetónu, svetlá šírka 100 mm, dĺžka 1 m, šxv 135x100 mm, kompozitný rošt triedy C250kN, tr. E 600, aretácia, bez spádu, napr. ACO MULTILINE - V100, spec vid PD</t>
  </si>
  <si>
    <t>1008266851</t>
  </si>
  <si>
    <t>51</t>
  </si>
  <si>
    <t>592270095000.S</t>
  </si>
  <si>
    <t>Kombi stena pre začiatok/koniec polymérbetónová, hr. 20 mm, pre odvodňovacie žľaby monolitické svetlej šírky 100 mm</t>
  </si>
  <si>
    <t>-2005681653</t>
  </si>
  <si>
    <t>52</t>
  </si>
  <si>
    <t>1893079464</t>
  </si>
  <si>
    <t>17*0,01165 'Prepočítané koeficientom množstva</t>
  </si>
  <si>
    <t>53</t>
  </si>
  <si>
    <t>968071116.S</t>
  </si>
  <si>
    <t>BR19_Demontáž dverí kovových vchodových, 1 bm obvodu - 0,005t</t>
  </si>
  <si>
    <t>-217189830</t>
  </si>
  <si>
    <t>(0,5+0,8)*2*4</t>
  </si>
  <si>
    <t>54</t>
  </si>
  <si>
    <t>1061158440</t>
  </si>
  <si>
    <t>711</t>
  </si>
  <si>
    <t>Izolácie proti vode a vlhkosti</t>
  </si>
  <si>
    <t>711113253R1</t>
  </si>
  <si>
    <t xml:space="preserve">P1_Zhotovenie striekanéj  izolácie proti zemnej vlhkosti SikaLastik 8800  na vodorovnej ploche   </t>
  </si>
  <si>
    <t>499132509</t>
  </si>
  <si>
    <t>P1*2</t>
  </si>
  <si>
    <t>56</t>
  </si>
  <si>
    <t>24533337001</t>
  </si>
  <si>
    <t>Polyurea Sikalastic 8800, stierkový systém...1,5kg/m2</t>
  </si>
  <si>
    <t>kg</t>
  </si>
  <si>
    <t>-1108173287</t>
  </si>
  <si>
    <t>Poznámka k položke:_x000d_
Cena na vyžiadanie</t>
  </si>
  <si>
    <t>57</t>
  </si>
  <si>
    <t>711113353R1</t>
  </si>
  <si>
    <t xml:space="preserve">P2_P3_Zhotovenie striekanej izolácie proti zemnej vlhkosti SikaLastic 8800 na zvislej ploche nástrekom   </t>
  </si>
  <si>
    <t>-722841049</t>
  </si>
  <si>
    <t>P3*0,15</t>
  </si>
  <si>
    <t>58</t>
  </si>
  <si>
    <t>24533337001.</t>
  </si>
  <si>
    <t xml:space="preserve">Polyurea Sikalastic 8800, stierkový systém...2,5kg/m2   </t>
  </si>
  <si>
    <t>331164602</t>
  </si>
  <si>
    <t>59</t>
  </si>
  <si>
    <t>711712013R1</t>
  </si>
  <si>
    <t>P3_Fabion pružný tmel Sikaflex PR03</t>
  </si>
  <si>
    <t>-1344296527</t>
  </si>
  <si>
    <t>60</t>
  </si>
  <si>
    <t>711793010.S1</t>
  </si>
  <si>
    <t xml:space="preserve">D1_Objektová dilatácia pás  napr. SikaCombi-Flex do epoxid. lepidla SikaDur 31 -CF, spec vid PD</t>
  </si>
  <si>
    <t>536201319</t>
  </si>
  <si>
    <t>61</t>
  </si>
  <si>
    <t>998711202.S</t>
  </si>
  <si>
    <t>Presun hmôt pre izoláciu proti vode v objektoch výšky nad 6 do 12 m</t>
  </si>
  <si>
    <t>%</t>
  </si>
  <si>
    <t>-1723331082</t>
  </si>
  <si>
    <t>763</t>
  </si>
  <si>
    <t>Konštrukcie - drevostavby</t>
  </si>
  <si>
    <t>62</t>
  </si>
  <si>
    <t>763126630.R1</t>
  </si>
  <si>
    <t xml:space="preserve">OST_Predsadená  opláštená doskou Cetris plus hr. 14 mm s povrchovou úpravou (náterom) na hliníkovom rošte</t>
  </si>
  <si>
    <t>-1078989496</t>
  </si>
  <si>
    <t>458</t>
  </si>
  <si>
    <t>63</t>
  </si>
  <si>
    <t>998763403.S</t>
  </si>
  <si>
    <t>Presun hmôt pre sádrokartónové konštrukcie v stavbách (objektoch) výšky od 7 do 24 m</t>
  </si>
  <si>
    <t>-1349681035</t>
  </si>
  <si>
    <t>764</t>
  </si>
  <si>
    <t>Konštrukcie klampiarske</t>
  </si>
  <si>
    <t>64</t>
  </si>
  <si>
    <t>764546215.S1</t>
  </si>
  <si>
    <t xml:space="preserve">D1_Montáž dvojdielnej objektovej dilatácie podláh, vodonepriepustná,  kotvenie po 30 cm pomocou chemických kotiev, vid detail PD</t>
  </si>
  <si>
    <t>1940762883</t>
  </si>
  <si>
    <t>"1 NP" 226*1,05</t>
  </si>
  <si>
    <t>65</t>
  </si>
  <si>
    <t>196210002200.S1</t>
  </si>
  <si>
    <t>Vodonepriepustná objektová dilatácia z dvoch dilatačných profilov, napr. systém VEXCOLT REACT 1100-W01, poistný dilatačný spoj React 1000-01-020 + poistný spoj napr.React 2000 - A01 - 030, spec vid PD</t>
  </si>
  <si>
    <t>-2142485487</t>
  </si>
  <si>
    <t>237,3*1,05 'Prepočítané koeficientom množstva</t>
  </si>
  <si>
    <t>66</t>
  </si>
  <si>
    <t>245650001200,2</t>
  </si>
  <si>
    <t>1956413166</t>
  </si>
  <si>
    <t>237,3*0,017 'Prepočítané koeficientom množstva</t>
  </si>
  <si>
    <t>67</t>
  </si>
  <si>
    <t>998764202.S</t>
  </si>
  <si>
    <t>Presun hmôt pre konštrukcie klampiarske v objektoch výšky nad 6 do 12 m</t>
  </si>
  <si>
    <t>-1159743079</t>
  </si>
  <si>
    <t>767</t>
  </si>
  <si>
    <t>Konštrukcie doplnkové kovové</t>
  </si>
  <si>
    <t>68</t>
  </si>
  <si>
    <t>767641110.S</t>
  </si>
  <si>
    <t>PD_Montáž kovového dverového krídla otočného jednokrídlového, do existujúcej zárubne, vrátane kovania</t>
  </si>
  <si>
    <t>-1183854336</t>
  </si>
  <si>
    <t>"PD" 4</t>
  </si>
  <si>
    <t>549150000600.S</t>
  </si>
  <si>
    <t>Kľučka dverová a rozeta 2x, nehrdzavejúca oceľ, povrch nerez brúsený</t>
  </si>
  <si>
    <t>605353453</t>
  </si>
  <si>
    <t>70</t>
  </si>
  <si>
    <t>553410014800.R</t>
  </si>
  <si>
    <t>PD_Protipožiarne montážne jednokrídlové otváravé dvierka 500x800 mm s požiarnou odolnosťou EW 45/D1, podrobnejšia špecifikácia viď PD</t>
  </si>
  <si>
    <t>-1153865598</t>
  </si>
  <si>
    <t>71</t>
  </si>
  <si>
    <t>998767202.S</t>
  </si>
  <si>
    <t>Presun hmôt pre kovové stavebné doplnkové konštrukcie v objektoch výšky nad 6 do 12 m</t>
  </si>
  <si>
    <t>407829789</t>
  </si>
  <si>
    <t>777</t>
  </si>
  <si>
    <t>Podlahy syntetické</t>
  </si>
  <si>
    <t>72</t>
  </si>
  <si>
    <t>777310110.R1</t>
  </si>
  <si>
    <t>P2_P3_Vytvorenie fabiónu-styk podlaha so stenou = 718m -elastický parkovací systém na báze polyurea napríklad sika</t>
  </si>
  <si>
    <t>598139474</t>
  </si>
  <si>
    <t>napr. SikaFloor 160/Conrete Primer - /spotreba 0,5kg/m2/+ posyp kremičitým pieskom 0,3-0,8mm - /spotreba 1,0kg/m2/</t>
  </si>
  <si>
    <t>"dve strany žľabu P2" P2*2</t>
  </si>
  <si>
    <t>73</t>
  </si>
  <si>
    <t>777310110.S</t>
  </si>
  <si>
    <t>P1_P2_Epoxidová jemná vyrovnávacia malta (penetračný náter) hr. 1 mm, s kremičitým pieskom, napr. Sikafloor 160</t>
  </si>
  <si>
    <t>-527248250</t>
  </si>
  <si>
    <t>74</t>
  </si>
  <si>
    <t>777310115.S</t>
  </si>
  <si>
    <t>P1_Epoxidová stredná vyrovnávacia malta hr. 2 mm, s kremičitým pieskom - Reprofilácia po odstránených častiach /výtlky/ epoxidovými maltami napr. SikaFloor 161 (cca 10% P1)</t>
  </si>
  <si>
    <t>-1120757767</t>
  </si>
  <si>
    <t xml:space="preserve">odstránenie nesúdržných a popraskaných častí, predpokladaná plocha 5-10% </t>
  </si>
  <si>
    <t>P1*0,1</t>
  </si>
  <si>
    <t>Vyrovnanie_epox</t>
  </si>
  <si>
    <t>"rezerva 5%" P1*0,1*0,05</t>
  </si>
  <si>
    <t>75</t>
  </si>
  <si>
    <t>777630010.S</t>
  </si>
  <si>
    <t>P1_P3_Polyuretánový uzatvárací pružný náter, 1x náter napr. Sikafloor 359</t>
  </si>
  <si>
    <t>-1327267173</t>
  </si>
  <si>
    <t xml:space="preserve">"P1 "výmera je prebratá z projektovej dokumentácie"" </t>
  </si>
  <si>
    <t>76</t>
  </si>
  <si>
    <t>998777202.S</t>
  </si>
  <si>
    <t>Presun hmôt pre podlahy syntetické v objektoch výšky nad 6 do 12 m</t>
  </si>
  <si>
    <t>-196989357</t>
  </si>
  <si>
    <t>784</t>
  </si>
  <si>
    <t>Maľby</t>
  </si>
  <si>
    <t>77</t>
  </si>
  <si>
    <t>784410100.R1</t>
  </si>
  <si>
    <t xml:space="preserve">Penetrácia na zvýšenie priľnavosti, napr. Murexin AG 3  výšky do 3,80 m   </t>
  </si>
  <si>
    <t>-1796757903</t>
  </si>
  <si>
    <t xml:space="preserve">„Výmera prebratá z rozpočtu z roku 2020“ </t>
  </si>
  <si>
    <t>1976,8*0,3</t>
  </si>
  <si>
    <t>"rezerva 5%" MurexinAG3*0,05</t>
  </si>
  <si>
    <t>78</t>
  </si>
  <si>
    <t>784411301R1.</t>
  </si>
  <si>
    <t xml:space="preserve">Penetrácia na zvýšenie priľnavosti,napr. Murexin SP 13  výšky do 3,80 m   </t>
  </si>
  <si>
    <t>2135786010</t>
  </si>
  <si>
    <t>"- výška od 1m po strop"</t>
  </si>
  <si>
    <t>1615,95*0,7</t>
  </si>
  <si>
    <t>"rezerva 5%" Sten_1_strop*0,05</t>
  </si>
  <si>
    <t>79</t>
  </si>
  <si>
    <t>784452471.R1</t>
  </si>
  <si>
    <t xml:space="preserve">Maľby z maliarskych zmesí napr. Murexin BV 20 RaL 7035, ručne nanášané  dvojnásobné na jemnozrnný podklad výšky do 3,80 m</t>
  </si>
  <si>
    <t>1034079770</t>
  </si>
  <si>
    <t xml:space="preserve">"steny do 1m" </t>
  </si>
  <si>
    <t>784452471.R2</t>
  </si>
  <si>
    <t xml:space="preserve">Maľby z maliarskych zmesí napr. Profi Weis PW400  dvojnásobné na jemnozrnný podklad výšky do 3,80 m</t>
  </si>
  <si>
    <t>-1998418926</t>
  </si>
  <si>
    <t>"rezerva 5%" (Sten_1_strop+P1)*0,05</t>
  </si>
  <si>
    <t>Investičné náklady neobsiahnuté v cenách</t>
  </si>
  <si>
    <t>81</t>
  </si>
  <si>
    <t>000600021.S</t>
  </si>
  <si>
    <t>Zariadenie staveniska - prevádzkové oplotenie staveniska + obalenie plachtou na zmiernenie prašnosti</t>
  </si>
  <si>
    <t>1024</t>
  </si>
  <si>
    <t>485040269</t>
  </si>
  <si>
    <t>rozdelene na useky výska oplotenie cca 2,5 m, dlžka jedného úseku cca 100 m alebo podla potreby po koordinácii s investorom</t>
  </si>
  <si>
    <t>"1 NP" 5*100</t>
  </si>
  <si>
    <t>82</t>
  </si>
  <si>
    <t>000800013.S</t>
  </si>
  <si>
    <t>Vplyv pracovného prostredia - prevádzka investora a vplyv prostredia - príplatok za prácu v noci</t>
  </si>
  <si>
    <t>-1081382254</t>
  </si>
  <si>
    <t>P1+P2</t>
  </si>
  <si>
    <t>83</t>
  </si>
  <si>
    <t>000800013.S1</t>
  </si>
  <si>
    <t>Vplyv pracovného prostredia - prevádzka investora a vplyv prostredia - príplatok za prácu cez výkendy</t>
  </si>
  <si>
    <t>-1154874060</t>
  </si>
  <si>
    <t>1 PP</t>
  </si>
  <si>
    <t>84</t>
  </si>
  <si>
    <t>-1744929611</t>
  </si>
  <si>
    <t>"B4" 77,3</t>
  </si>
  <si>
    <t>85</t>
  </si>
  <si>
    <t>324874089</t>
  </si>
  <si>
    <t>"B1_1" 2853</t>
  </si>
  <si>
    <t>"B4" 77,3*0,23</t>
  </si>
  <si>
    <t>"B5" 274*0,5</t>
  </si>
  <si>
    <t>86</t>
  </si>
  <si>
    <t>313831917</t>
  </si>
  <si>
    <t>"B11" 34,8</t>
  </si>
  <si>
    <t>"B12" 49,28</t>
  </si>
  <si>
    <t>"rezerva 5%" stlač_vzduch_st_1*0,05</t>
  </si>
  <si>
    <t>216904211.S</t>
  </si>
  <si>
    <t>B10_B13_Očistenie stropov stlačeným vzduchom</t>
  </si>
  <si>
    <t>84074402</t>
  </si>
  <si>
    <t xml:space="preserve">"B10+B13 - výmera prebratá z výkresu pasportizácie stropov" </t>
  </si>
  <si>
    <t xml:space="preserve">"Rezerva 5%"  B10_B13*0,05</t>
  </si>
  <si>
    <t>88</t>
  </si>
  <si>
    <t>1872299817</t>
  </si>
  <si>
    <t>B1_1*0,1</t>
  </si>
  <si>
    <t>"rezerva 5%" B1_1*0,1*0,05</t>
  </si>
  <si>
    <t>89</t>
  </si>
  <si>
    <t>316580722</t>
  </si>
  <si>
    <t>"ODHAD množstva kusov na základe dĺžky - presný počet nutné určiť na stavbe" 21</t>
  </si>
  <si>
    <t>90</t>
  </si>
  <si>
    <t>1828523586</t>
  </si>
  <si>
    <t>91</t>
  </si>
  <si>
    <t>-614212274</t>
  </si>
  <si>
    <t>"B6" 1425*0,4*2</t>
  </si>
  <si>
    <t>92</t>
  </si>
  <si>
    <t>1960426256</t>
  </si>
  <si>
    <t>"B6" 1425</t>
  </si>
  <si>
    <t>-2016106716</t>
  </si>
  <si>
    <t>"B11" 36</t>
  </si>
  <si>
    <t>"rezerva 5%" škr_trh_stena*0,05</t>
  </si>
  <si>
    <t>94</t>
  </si>
  <si>
    <t>919735122R3</t>
  </si>
  <si>
    <t>B13_Narezanie a preškrabanie existujúcich trhlín v strope</t>
  </si>
  <si>
    <t>-2141851433</t>
  </si>
  <si>
    <t>"B13" 55</t>
  </si>
  <si>
    <t>"rezerva 5%" škr_trh_strop*0,05</t>
  </si>
  <si>
    <t>95</t>
  </si>
  <si>
    <t>857941456</t>
  </si>
  <si>
    <t>"B2" 287,2</t>
  </si>
  <si>
    <t>"B4" 77,3*2</t>
  </si>
  <si>
    <t>"B5" 274*2</t>
  </si>
  <si>
    <t>"B15" 106*2</t>
  </si>
  <si>
    <t>96</t>
  </si>
  <si>
    <t>-670162518</t>
  </si>
  <si>
    <t>97</t>
  </si>
  <si>
    <t>965847352</t>
  </si>
  <si>
    <t>98</t>
  </si>
  <si>
    <t>1967293472</t>
  </si>
  <si>
    <t>-86007934</t>
  </si>
  <si>
    <t>100</t>
  </si>
  <si>
    <t>1347526660</t>
  </si>
  <si>
    <t xml:space="preserve">"odk.V1,V2"       35*2   </t>
  </si>
  <si>
    <t xml:space="preserve">"odk.V03,Vo4,Vo5"       35*3   </t>
  </si>
  <si>
    <t>101</t>
  </si>
  <si>
    <t>1062669158</t>
  </si>
  <si>
    <t>"B6" 1425*0,4</t>
  </si>
  <si>
    <t>102</t>
  </si>
  <si>
    <t>684232695</t>
  </si>
  <si>
    <t xml:space="preserve">"B15"  106</t>
  </si>
  <si>
    <t>103</t>
  </si>
  <si>
    <t>-25715523</t>
  </si>
  <si>
    <t>"výmera je počítaná z projektovej dokumentácie"</t>
  </si>
  <si>
    <t>"B5" 274</t>
  </si>
  <si>
    <t>104</t>
  </si>
  <si>
    <t>443596432</t>
  </si>
  <si>
    <t>"rezerva 5%" kotvy_trhliny*0,05</t>
  </si>
  <si>
    <t>105</t>
  </si>
  <si>
    <t>978011191.S</t>
  </si>
  <si>
    <t xml:space="preserve">B13_Otlčenie omietok stropov vnútorných vápenných alebo vápennocementových v rozsahu do 100 %,  -0,05000t</t>
  </si>
  <si>
    <t>1537057244</t>
  </si>
  <si>
    <t>"B10+B13" B10_B13</t>
  </si>
  <si>
    <t>"rezerva 5%" B10_B13*0,05</t>
  </si>
  <si>
    <t>106</t>
  </si>
  <si>
    <t>998618497</t>
  </si>
  <si>
    <t>"B11" 69,6</t>
  </si>
  <si>
    <t>"B12" 40,4</t>
  </si>
  <si>
    <t>"RK - kruhové stĺpy" 2,044*2,735*4</t>
  </si>
  <si>
    <t>"rezerva 5%" otlč_omiet_sten_1*0,05</t>
  </si>
  <si>
    <t>107</t>
  </si>
  <si>
    <t>783992450</t>
  </si>
  <si>
    <t>108</t>
  </si>
  <si>
    <t>1879478089</t>
  </si>
  <si>
    <t>89,598*30</t>
  </si>
  <si>
    <t>109</t>
  </si>
  <si>
    <t>639476699</t>
  </si>
  <si>
    <t>110</t>
  </si>
  <si>
    <t>-1892351120</t>
  </si>
  <si>
    <t>89,598*3</t>
  </si>
  <si>
    <t>111</t>
  </si>
  <si>
    <t>854728510</t>
  </si>
  <si>
    <t>112</t>
  </si>
  <si>
    <t>2082916465</t>
  </si>
  <si>
    <t>721</t>
  </si>
  <si>
    <t xml:space="preserve">Zdravotech. vnútorná kanalizácia   </t>
  </si>
  <si>
    <t>113</t>
  </si>
  <si>
    <t>721210812.S</t>
  </si>
  <si>
    <t xml:space="preserve">Demontáž vpustu podlahového  DN 70,  -0,02756t</t>
  </si>
  <si>
    <t>-538050716</t>
  </si>
  <si>
    <t xml:space="preserve">"1.pp"   </t>
  </si>
  <si>
    <t xml:space="preserve">"odk.Vo1,o2"      2   </t>
  </si>
  <si>
    <t xml:space="preserve">"odk.V1,V2"      2   </t>
  </si>
  <si>
    <t xml:space="preserve">"odk.Vo3,Vo4.Vo5"      3   </t>
  </si>
  <si>
    <t>114</t>
  </si>
  <si>
    <t>-1062980452</t>
  </si>
  <si>
    <t>706*0,4</t>
  </si>
  <si>
    <t>"rezerva 5%" B16*0,05</t>
  </si>
  <si>
    <t>115</t>
  </si>
  <si>
    <t>-1964394301</t>
  </si>
  <si>
    <t xml:space="preserve">"B10"  B10_B13*0,02</t>
  </si>
  <si>
    <t>"B11" 18*0,02</t>
  </si>
  <si>
    <t xml:space="preserve">"B12"  40,04*0,02</t>
  </si>
  <si>
    <t>Vodorovné konštrukcie</t>
  </si>
  <si>
    <t>116</t>
  </si>
  <si>
    <t>411362442.S</t>
  </si>
  <si>
    <t>OS_Výstuž stropov doskových, trámových, vložkových, konzolových, balkónových, zo sietí KARI, priemer drôtu 8/8 mm, veľkosť oka 150x150 mm</t>
  </si>
  <si>
    <t>-2105514160</t>
  </si>
  <si>
    <t>E.32 DETAIL Os - OTVOR - SONDA</t>
  </si>
  <si>
    <t>"KY 50 k obom povrchom stropnej dosky" 0,65*0,65*2*1,05</t>
  </si>
  <si>
    <t>117</t>
  </si>
  <si>
    <t>411388531.S</t>
  </si>
  <si>
    <t>OS_Zabetónov. otvoru s plochou 0,25-1,00 m2, v stropoch zo železobetónu a tvárnicových a v klenbách, vr. debnenia a podpor konštr., spec vid PD</t>
  </si>
  <si>
    <t>330098511</t>
  </si>
  <si>
    <t>"zaliatie otvoru beton min triedy C20/25" 0,65*0,65*0,35*1,05</t>
  </si>
  <si>
    <t>118</t>
  </si>
  <si>
    <t>611460112.SR1</t>
  </si>
  <si>
    <t xml:space="preserve">SAT_Príprava vnútorného podkladu stropov na betónové podklady pevnostným mostíkom, napr. SikaMonoTop 910 </t>
  </si>
  <si>
    <t>774023612</t>
  </si>
  <si>
    <t>"rezerva 5%" SAT_TR*0,05</t>
  </si>
  <si>
    <t>119</t>
  </si>
  <si>
    <t>-2037944300</t>
  </si>
  <si>
    <t>"rezerva 5%" (RK_1)*0,05</t>
  </si>
  <si>
    <t>120</t>
  </si>
  <si>
    <t>611461113R1</t>
  </si>
  <si>
    <t xml:space="preserve">SAT_TR_Vnútorný  náter stropov ochranný napr. SikaGard 550W</t>
  </si>
  <si>
    <t>1540457469</t>
  </si>
  <si>
    <t xml:space="preserve">„Výmera prebratá z výkresu pasportizácia stropov“ </t>
  </si>
  <si>
    <t xml:space="preserve">"TR+SAT" </t>
  </si>
  <si>
    <t>"Rezerva 5%" SAT_TR*0,05</t>
  </si>
  <si>
    <t>121</t>
  </si>
  <si>
    <t>611461113R2</t>
  </si>
  <si>
    <t>SAT_TR_Vnútorný náter stropov inpregnačný (90%) napr. SikaGard 740W</t>
  </si>
  <si>
    <t>1872537354</t>
  </si>
  <si>
    <t>122</t>
  </si>
  <si>
    <t>6114652041R</t>
  </si>
  <si>
    <t>SAT_Vnútorný sanačný systém stropov - jemná sanačná malta, napr. SikaMonoTop 620</t>
  </si>
  <si>
    <t>1264306624</t>
  </si>
  <si>
    <t>123</t>
  </si>
  <si>
    <t>611466202.S1</t>
  </si>
  <si>
    <t>SAT_Vnútorný sanačný systém stropov, štuková omietka</t>
  </si>
  <si>
    <t>-309392621</t>
  </si>
  <si>
    <t xml:space="preserve">"sanované miesta opatriť jemnou tenkovrstvou omietkou" </t>
  </si>
  <si>
    <t>124</t>
  </si>
  <si>
    <t>612465113.S</t>
  </si>
  <si>
    <t>SAS_Vnútorný sanačný systém stien, sanačný prednástrek cementový, krytie 100%</t>
  </si>
  <si>
    <t>-1105253901</t>
  </si>
  <si>
    <t>"rezerva 5%" SAS*0,05</t>
  </si>
  <si>
    <t>125</t>
  </si>
  <si>
    <t>612465163.S</t>
  </si>
  <si>
    <t>SAS_Vnútorný sanačný systém stien s obsahom cementu, sanačná omietka, hr. 20 mm</t>
  </si>
  <si>
    <t>722132652</t>
  </si>
  <si>
    <t>126</t>
  </si>
  <si>
    <t>497196313</t>
  </si>
  <si>
    <t xml:space="preserve">„Výmera prebratá z rozpočtu z roku 2020 a vypočítaná (RK)“ </t>
  </si>
  <si>
    <t>SAS+RK_1</t>
  </si>
  <si>
    <t>"rezerva 5%" (SAS+RK_1)*0,05</t>
  </si>
  <si>
    <t>127</t>
  </si>
  <si>
    <t>-1360668075</t>
  </si>
  <si>
    <t>128</t>
  </si>
  <si>
    <t>624601121.R1</t>
  </si>
  <si>
    <t>TR_Vyplnenie trhlín v strope epoxidovým stavebným lepidlom, napr SikaDur 31 CFNormal</t>
  </si>
  <si>
    <t>991841869</t>
  </si>
  <si>
    <t>"rezerva 5%" TR*0,05</t>
  </si>
  <si>
    <t>129</t>
  </si>
  <si>
    <t>624601121.R2</t>
  </si>
  <si>
    <t xml:space="preserve">ST1_Tmelenie trhlín v betónovej konštrukcii epoxidovou živicou, napr. SikaDur 31 </t>
  </si>
  <si>
    <t>-1542827847</t>
  </si>
  <si>
    <t>"rezerva 5%" ST1*0,05</t>
  </si>
  <si>
    <t>130</t>
  </si>
  <si>
    <t>624601121.R3</t>
  </si>
  <si>
    <t xml:space="preserve">ST2_Tmelenie trhlín v murovanej stene (s dodaním hmôt), aplikáciou škárovacieho povrazcu hr. 15 mm, s následným vyplnením trvalo pružným tmelom, napr. SikaFlex PR03 </t>
  </si>
  <si>
    <t>862322613</t>
  </si>
  <si>
    <t>"rzerva 5%" ST2*0,05</t>
  </si>
  <si>
    <t>131</t>
  </si>
  <si>
    <t>-2119747441</t>
  </si>
  <si>
    <t>"RS1" 1425*0,6</t>
  </si>
  <si>
    <t>"RS2_1" 1425*0,4</t>
  </si>
  <si>
    <t>"rezerva 5%" RS_1*0,05</t>
  </si>
  <si>
    <t>132</t>
  </si>
  <si>
    <t>1634060551</t>
  </si>
  <si>
    <t>RS2_1*1,05</t>
  </si>
  <si>
    <t>598,5*0,00441 'Prepočítané koeficientom množstva</t>
  </si>
  <si>
    <t>133</t>
  </si>
  <si>
    <t>625907111.S1</t>
  </si>
  <si>
    <t>OS_Očistenie oceľových konštrukcií od usadenín, hrdze a starého náteru</t>
  </si>
  <si>
    <t>-1353406147</t>
  </si>
  <si>
    <t>"očistenie pôdovnej výstuže od hrdze" 0,61*4*2*2*1,05</t>
  </si>
  <si>
    <t>134</t>
  </si>
  <si>
    <t>6274711366R1</t>
  </si>
  <si>
    <t>SAT_Reprofilácia podhľadov reprofilačnou maltou, napr. SikaRep</t>
  </si>
  <si>
    <t>-1260380487</t>
  </si>
  <si>
    <t>135</t>
  </si>
  <si>
    <t>-349424616</t>
  </si>
  <si>
    <t>"RK_1 - kruhové stĺpy" 2,044*2,735*4</t>
  </si>
  <si>
    <t>"rezerva 5%" RK_1*0,05</t>
  </si>
  <si>
    <t>136</t>
  </si>
  <si>
    <t>924252294</t>
  </si>
  <si>
    <t>137</t>
  </si>
  <si>
    <t>790983960</t>
  </si>
  <si>
    <t>138</t>
  </si>
  <si>
    <t>1402489080</t>
  </si>
  <si>
    <t>139</t>
  </si>
  <si>
    <t>1510866597</t>
  </si>
  <si>
    <t>"Zp5" 8</t>
  </si>
  <si>
    <t>"Zp6" 23</t>
  </si>
  <si>
    <t>140</t>
  </si>
  <si>
    <t>1014645391</t>
  </si>
  <si>
    <t>141</t>
  </si>
  <si>
    <t>466788920</t>
  </si>
  <si>
    <t>142</t>
  </si>
  <si>
    <t>-971810730</t>
  </si>
  <si>
    <t>31*0,00769 'Prepočítané koeficientom množstva</t>
  </si>
  <si>
    <t>143</t>
  </si>
  <si>
    <t>935141491.S</t>
  </si>
  <si>
    <t>V_Osadenie vpustu pre odvodňovací polymérbetónový žľab monolitický svetlej šírky 100 mm</t>
  </si>
  <si>
    <t>-860060652</t>
  </si>
  <si>
    <t>"V1,V2" 2</t>
  </si>
  <si>
    <t>144</t>
  </si>
  <si>
    <t>592270094700.S1</t>
  </si>
  <si>
    <t>KANALIZAČNÁ VPUSŤ DN 100-súčasť líniových žlabov, vrátane antikorovej zápachovej uzávierky a nerezového medzidielu-napojenie na hydroizoláciu, spec vid PD</t>
  </si>
  <si>
    <t>-202270281</t>
  </si>
  <si>
    <t>145</t>
  </si>
  <si>
    <t>87557259</t>
  </si>
  <si>
    <t>"Zm2" 27</t>
  </si>
  <si>
    <t>"Zm3" 40</t>
  </si>
  <si>
    <t>"Zm4" 49</t>
  </si>
  <si>
    <t>"Zm5" 14</t>
  </si>
  <si>
    <t>"Zm6" 14</t>
  </si>
  <si>
    <t>"Zm7" 12</t>
  </si>
  <si>
    <t>146</t>
  </si>
  <si>
    <t>398906558</t>
  </si>
  <si>
    <t>-804905325</t>
  </si>
  <si>
    <t>148</t>
  </si>
  <si>
    <t>1342813224</t>
  </si>
  <si>
    <t>156*0,01165 'Prepočítané koeficientom množstva</t>
  </si>
  <si>
    <t>149</t>
  </si>
  <si>
    <t>-1993555556</t>
  </si>
  <si>
    <t>150</t>
  </si>
  <si>
    <t>1953209601</t>
  </si>
  <si>
    <t>P1_1*2</t>
  </si>
  <si>
    <t>151</t>
  </si>
  <si>
    <t>1853767322</t>
  </si>
  <si>
    <t>152</t>
  </si>
  <si>
    <t>180929046</t>
  </si>
  <si>
    <t>P3_1*0,15</t>
  </si>
  <si>
    <t>153</t>
  </si>
  <si>
    <t>1377688334</t>
  </si>
  <si>
    <t>154</t>
  </si>
  <si>
    <t>469228142</t>
  </si>
  <si>
    <t>155</t>
  </si>
  <si>
    <t>-458252553</t>
  </si>
  <si>
    <t>-1020199250</t>
  </si>
  <si>
    <t>157</t>
  </si>
  <si>
    <t>721213000,1</t>
  </si>
  <si>
    <t>Vo_Montáž podlahového vpustu so spodným odtokom DN 50 s sprechodovým dielom+dobetónovanie...presný popis pozri v PD!</t>
  </si>
  <si>
    <t>1436230805</t>
  </si>
  <si>
    <t>"Vo1, Vo2, Vo3, Vo4, Vo5" 5</t>
  </si>
  <si>
    <t>158</t>
  </si>
  <si>
    <t>28663400311,1</t>
  </si>
  <si>
    <t xml:space="preserve">KANALIZAČNÁ PODLAHOVÁ ANTIKOROVÁ VPUSŤ SO SPODNÝM ODTOKOM DN 50, napr. ACO  EG150 teleskopicky nastavitelná, s prírubou pre prichytenie hydroizoláciem + vyberatelný zápachový uzáver, integrovaným tesnením, roštový nádstavec, dierovaný antikorový rošt.</t>
  </si>
  <si>
    <t>-751653965</t>
  </si>
  <si>
    <t>159</t>
  </si>
  <si>
    <t>998721202.S</t>
  </si>
  <si>
    <t>Presun hmôt pre vnútornú kanalizáciu v objektoch výšky nad 6 do 12 m</t>
  </si>
  <si>
    <t>1684792927</t>
  </si>
  <si>
    <t>160</t>
  </si>
  <si>
    <t>923287988</t>
  </si>
  <si>
    <t>414</t>
  </si>
  <si>
    <t>161</t>
  </si>
  <si>
    <t>892694674</t>
  </si>
  <si>
    <t>162</t>
  </si>
  <si>
    <t>-1586114800</t>
  </si>
  <si>
    <t>"1 PP" 274*1,05</t>
  </si>
  <si>
    <t>163</t>
  </si>
  <si>
    <t>1843813806</t>
  </si>
  <si>
    <t>287,7*1,05 'Prepočítané koeficientom množstva</t>
  </si>
  <si>
    <t>-658634661</t>
  </si>
  <si>
    <t>287,7*0,017 'Prepočítané koeficientom množstva</t>
  </si>
  <si>
    <t>165</t>
  </si>
  <si>
    <t>284848907</t>
  </si>
  <si>
    <t>166</t>
  </si>
  <si>
    <t>-1245000678</t>
  </si>
  <si>
    <t>"dve strany žľabu P2_1" P2_1*2</t>
  </si>
  <si>
    <t>167</t>
  </si>
  <si>
    <t>959635870</t>
  </si>
  <si>
    <t>168</t>
  </si>
  <si>
    <t>-854374045</t>
  </si>
  <si>
    <t>P1_1*0,1</t>
  </si>
  <si>
    <t>Vyrovnanie_epox_1</t>
  </si>
  <si>
    <t>"rezerva 5%" P1_1*0,1*0,05</t>
  </si>
  <si>
    <t>169</t>
  </si>
  <si>
    <t>1910821690</t>
  </si>
  <si>
    <t>170</t>
  </si>
  <si>
    <t>1956111818</t>
  </si>
  <si>
    <t>171</t>
  </si>
  <si>
    <t>783174530.S1</t>
  </si>
  <si>
    <t>OS_Nátery ocel. výstuže proti korózií, spec vid PD</t>
  </si>
  <si>
    <t>-1609573400</t>
  </si>
  <si>
    <t>"nater pôdovnej výstuže od hrdze" 0,61*4*2*2*1,05</t>
  </si>
  <si>
    <t>172</t>
  </si>
  <si>
    <t>-727922093</t>
  </si>
  <si>
    <t>173</t>
  </si>
  <si>
    <t>-331078822</t>
  </si>
  <si>
    <t>"rezerva 5%" Sten_1_strop_1*0,05</t>
  </si>
  <si>
    <t>174</t>
  </si>
  <si>
    <t>-349413520</t>
  </si>
  <si>
    <t>175</t>
  </si>
  <si>
    <t>-233976544</t>
  </si>
  <si>
    <t>"rezerva 5%" (Sten_1_strop_1+P1_1)*0,05</t>
  </si>
  <si>
    <t>176</t>
  </si>
  <si>
    <t>-1656239276</t>
  </si>
  <si>
    <t>"1 PP" 7*100</t>
  </si>
  <si>
    <t>177</t>
  </si>
  <si>
    <t>1236094863</t>
  </si>
  <si>
    <t>P1_1+P2_1</t>
  </si>
  <si>
    <t>178</t>
  </si>
  <si>
    <t>480670555</t>
  </si>
  <si>
    <t>2 PP</t>
  </si>
  <si>
    <t>179</t>
  </si>
  <si>
    <t>10499568</t>
  </si>
  <si>
    <t>"B4" 77,2</t>
  </si>
  <si>
    <t>180</t>
  </si>
  <si>
    <t>974099480</t>
  </si>
  <si>
    <t>"B1_2" 3039</t>
  </si>
  <si>
    <t>"B4" 77,2*0,23</t>
  </si>
  <si>
    <t>"B5" 273*0,5</t>
  </si>
  <si>
    <t>181</t>
  </si>
  <si>
    <t>-825348417</t>
  </si>
  <si>
    <t>"B11" 47,4</t>
  </si>
  <si>
    <t>"B12" 39,6</t>
  </si>
  <si>
    <t>"rezerva 5%" stlač_vzduch_sten*0,05</t>
  </si>
  <si>
    <t>182</t>
  </si>
  <si>
    <t>1136842211</t>
  </si>
  <si>
    <t xml:space="preserve">"B10+B13 - výmera prebratá z výkresu pasportizácia stropov" </t>
  </si>
  <si>
    <t>"rezerva 5%" B10_B13_1*0,05</t>
  </si>
  <si>
    <t>183</t>
  </si>
  <si>
    <t>-687459818</t>
  </si>
  <si>
    <t>B1_2*0,1</t>
  </si>
  <si>
    <t>"rezerva 5%" B1_2*0,1*0,05</t>
  </si>
  <si>
    <t>184</t>
  </si>
  <si>
    <t>751001026</t>
  </si>
  <si>
    <t>185</t>
  </si>
  <si>
    <t>-890855617</t>
  </si>
  <si>
    <t>186</t>
  </si>
  <si>
    <t>1790793045</t>
  </si>
  <si>
    <t>"B6" 1585*0,4*2</t>
  </si>
  <si>
    <t>187</t>
  </si>
  <si>
    <t>1211934539</t>
  </si>
  <si>
    <t>"B6" 1585</t>
  </si>
  <si>
    <t>188</t>
  </si>
  <si>
    <t>-1330063682</t>
  </si>
  <si>
    <t>"B11" 52,8</t>
  </si>
  <si>
    <t>"rezerva 5%" škr_trh_stena_1*0,05</t>
  </si>
  <si>
    <t>189</t>
  </si>
  <si>
    <t>-733377431</t>
  </si>
  <si>
    <t>"B13" 80</t>
  </si>
  <si>
    <t>"rezerva 5%" škr_trh_strop_1*0,05</t>
  </si>
  <si>
    <t>190</t>
  </si>
  <si>
    <t>-1838462206</t>
  </si>
  <si>
    <t>"B2" 271</t>
  </si>
  <si>
    <t>"B4" 77,2*2</t>
  </si>
  <si>
    <t>"B5" 273*2</t>
  </si>
  <si>
    <t>"B15" 46*2</t>
  </si>
  <si>
    <t>191</t>
  </si>
  <si>
    <t>-1043155795</t>
  </si>
  <si>
    <t>192</t>
  </si>
  <si>
    <t>1701528801</t>
  </si>
  <si>
    <t>193</t>
  </si>
  <si>
    <t>617990987</t>
  </si>
  <si>
    <t>194</t>
  </si>
  <si>
    <t>-334804571</t>
  </si>
  <si>
    <t>195</t>
  </si>
  <si>
    <t>318489612</t>
  </si>
  <si>
    <t xml:space="preserve">"odk.V3,V4"       35*2   </t>
  </si>
  <si>
    <t xml:space="preserve">"odk.V06,Vo7,Vo8"       35*3   </t>
  </si>
  <si>
    <t>196</t>
  </si>
  <si>
    <t>-1410767736</t>
  </si>
  <si>
    <t>"B6" 1585*0,4</t>
  </si>
  <si>
    <t>197</t>
  </si>
  <si>
    <t>-814523674</t>
  </si>
  <si>
    <t xml:space="preserve">"B15"  46</t>
  </si>
  <si>
    <t>198</t>
  </si>
  <si>
    <t>1408695066</t>
  </si>
  <si>
    <t>"výmera je počátaná z projektovej dokumentácie"</t>
  </si>
  <si>
    <t>"B5" 273</t>
  </si>
  <si>
    <t>199</t>
  </si>
  <si>
    <t>832520187</t>
  </si>
  <si>
    <t>"rezerva 5%" kotvy_trhliny_1*0,05</t>
  </si>
  <si>
    <t>200</t>
  </si>
  <si>
    <t>1129321578</t>
  </si>
  <si>
    <t>"výmery prebraté z výkresu pasportizácia stropov"</t>
  </si>
  <si>
    <t>"B13" B10_B13_1</t>
  </si>
  <si>
    <t>201</t>
  </si>
  <si>
    <t>675337486</t>
  </si>
  <si>
    <t>"B11" 94,8</t>
  </si>
  <si>
    <t>"rezerva 5%" otlč_omiet_sten_2*0,05</t>
  </si>
  <si>
    <t>202</t>
  </si>
  <si>
    <t>-573850170</t>
  </si>
  <si>
    <t>203</t>
  </si>
  <si>
    <t>478844890</t>
  </si>
  <si>
    <t>95,984*30</t>
  </si>
  <si>
    <t>204</t>
  </si>
  <si>
    <t>-829970402</t>
  </si>
  <si>
    <t>205</t>
  </si>
  <si>
    <t>-1663375689</t>
  </si>
  <si>
    <t>95,984*3</t>
  </si>
  <si>
    <t>206</t>
  </si>
  <si>
    <t>553739958</t>
  </si>
  <si>
    <t>207</t>
  </si>
  <si>
    <t>-1352838512</t>
  </si>
  <si>
    <t>208</t>
  </si>
  <si>
    <t>-1144183750</t>
  </si>
  <si>
    <t>"V3,V4" 2</t>
  </si>
  <si>
    <t>"Vo6, Vo7, Vo8" 3</t>
  </si>
  <si>
    <t>209</t>
  </si>
  <si>
    <t>1723263769</t>
  </si>
  <si>
    <t>720,5*0,4</t>
  </si>
  <si>
    <t>"rezerva 5%" B16_2*0,05</t>
  </si>
  <si>
    <t>210</t>
  </si>
  <si>
    <t>-1225298762</t>
  </si>
  <si>
    <t xml:space="preserve">"B10+B13"  B10_B13_1*0,02</t>
  </si>
  <si>
    <t>"B11" 26,4*0,02</t>
  </si>
  <si>
    <t xml:space="preserve">"B12"  39,6*0,02</t>
  </si>
  <si>
    <t>211</t>
  </si>
  <si>
    <t>423115756</t>
  </si>
  <si>
    <t>"rezerva 5%" SAT_TR_1*0,05</t>
  </si>
  <si>
    <t>212</t>
  </si>
  <si>
    <t>-1167351809</t>
  </si>
  <si>
    <t>"Rezerva 5%" SAT_TR_1*0,05</t>
  </si>
  <si>
    <t>213</t>
  </si>
  <si>
    <t>-30775473</t>
  </si>
  <si>
    <t>214</t>
  </si>
  <si>
    <t>1703557335</t>
  </si>
  <si>
    <t>215</t>
  </si>
  <si>
    <t>1862561727</t>
  </si>
  <si>
    <t>216</t>
  </si>
  <si>
    <t>-294721415</t>
  </si>
  <si>
    <t>"rezerva 5%" SAS_1*0,05</t>
  </si>
  <si>
    <t>217</t>
  </si>
  <si>
    <t>-676220109</t>
  </si>
  <si>
    <t>218</t>
  </si>
  <si>
    <t>1999021470</t>
  </si>
  <si>
    <t>219</t>
  </si>
  <si>
    <t>-2128899957</t>
  </si>
  <si>
    <t>220</t>
  </si>
  <si>
    <t>764258378</t>
  </si>
  <si>
    <t>"rezerva 5%" TR_1*0,05</t>
  </si>
  <si>
    <t>221</t>
  </si>
  <si>
    <t>-1217198892</t>
  </si>
  <si>
    <t>"rezerva 5%" ST1_1*0,05</t>
  </si>
  <si>
    <t>222</t>
  </si>
  <si>
    <t>2128384270</t>
  </si>
  <si>
    <t>"rzerva 5%" ST2_1*0,05</t>
  </si>
  <si>
    <t>223</t>
  </si>
  <si>
    <t>-816531461</t>
  </si>
  <si>
    <t>"RS1" 1585*0,6</t>
  </si>
  <si>
    <t>"RS2_2" 1585*0,4</t>
  </si>
  <si>
    <t>"rezerva 5%" RS_2*0,05</t>
  </si>
  <si>
    <t>224</t>
  </si>
  <si>
    <t>156004771</t>
  </si>
  <si>
    <t>RS2_2*1,05</t>
  </si>
  <si>
    <t>665,7*0,00441 'Prepočítané koeficientom množstva</t>
  </si>
  <si>
    <t>225</t>
  </si>
  <si>
    <t>-1867329817</t>
  </si>
  <si>
    <t>226</t>
  </si>
  <si>
    <t>-11467975</t>
  </si>
  <si>
    <t>227</t>
  </si>
  <si>
    <t>-337031364</t>
  </si>
  <si>
    <t>228</t>
  </si>
  <si>
    <t>393917941</t>
  </si>
  <si>
    <t>229</t>
  </si>
  <si>
    <t>-285261101</t>
  </si>
  <si>
    <t>"Zp7" 8</t>
  </si>
  <si>
    <t>"Zp8" 22</t>
  </si>
  <si>
    <t>230</t>
  </si>
  <si>
    <t>1717622691</t>
  </si>
  <si>
    <t>231</t>
  </si>
  <si>
    <t>1762733411</t>
  </si>
  <si>
    <t>232</t>
  </si>
  <si>
    <t>300309012</t>
  </si>
  <si>
    <t>30*0,00769 'Prepočítané koeficientom množstva</t>
  </si>
  <si>
    <t>233</t>
  </si>
  <si>
    <t>-970855052</t>
  </si>
  <si>
    <t>234</t>
  </si>
  <si>
    <t>1012816353</t>
  </si>
  <si>
    <t>235</t>
  </si>
  <si>
    <t>-1164017499</t>
  </si>
  <si>
    <t>"Zm8" 18</t>
  </si>
  <si>
    <t>"Zm9" 14</t>
  </si>
  <si>
    <t>"Zm10" 49</t>
  </si>
  <si>
    <t>"Zm11" 14</t>
  </si>
  <si>
    <t>236</t>
  </si>
  <si>
    <t>2006396011</t>
  </si>
  <si>
    <t>237</t>
  </si>
  <si>
    <t>216717910</t>
  </si>
  <si>
    <t>238</t>
  </si>
  <si>
    <t>-1145845559</t>
  </si>
  <si>
    <t>95*0,01165 'Prepočítané koeficientom množstva</t>
  </si>
  <si>
    <t>239</t>
  </si>
  <si>
    <t>2128802120</t>
  </si>
  <si>
    <t>240</t>
  </si>
  <si>
    <t>-1362331033</t>
  </si>
  <si>
    <t>P1_2*2</t>
  </si>
  <si>
    <t>241</t>
  </si>
  <si>
    <t>1320845766</t>
  </si>
  <si>
    <t>242</t>
  </si>
  <si>
    <t>573961424</t>
  </si>
  <si>
    <t>P3_2*0,15</t>
  </si>
  <si>
    <t>243</t>
  </si>
  <si>
    <t>-453355558</t>
  </si>
  <si>
    <t>244</t>
  </si>
  <si>
    <t>-291384009</t>
  </si>
  <si>
    <t>245</t>
  </si>
  <si>
    <t>-1831720940</t>
  </si>
  <si>
    <t>246</t>
  </si>
  <si>
    <t>-516426355</t>
  </si>
  <si>
    <t>247</t>
  </si>
  <si>
    <t>1644507292</t>
  </si>
  <si>
    <t>248</t>
  </si>
  <si>
    <t>1541263693</t>
  </si>
  <si>
    <t>-1985014004</t>
  </si>
  <si>
    <t>250</t>
  </si>
  <si>
    <t>665497692</t>
  </si>
  <si>
    <t>402</t>
  </si>
  <si>
    <t>251</t>
  </si>
  <si>
    <t>1013128246</t>
  </si>
  <si>
    <t>252</t>
  </si>
  <si>
    <t>-1364207838</t>
  </si>
  <si>
    <t>"2 PP" 273*1,05</t>
  </si>
  <si>
    <t>253</t>
  </si>
  <si>
    <t>1557460841</t>
  </si>
  <si>
    <t>286,65*1,05 'Prepočítané koeficientom množstva</t>
  </si>
  <si>
    <t>254</t>
  </si>
  <si>
    <t>-1614744056</t>
  </si>
  <si>
    <t>286,65*0,017 'Prepočítané koeficientom množstva</t>
  </si>
  <si>
    <t>255</t>
  </si>
  <si>
    <t>-1851104945</t>
  </si>
  <si>
    <t>256</t>
  </si>
  <si>
    <t>1920319004</t>
  </si>
  <si>
    <t>"dve strany žľabu P2_2" P2_2*2</t>
  </si>
  <si>
    <t>257</t>
  </si>
  <si>
    <t>-1895567025</t>
  </si>
  <si>
    <t>258</t>
  </si>
  <si>
    <t>-1181959764</t>
  </si>
  <si>
    <t>P1_2*0,1</t>
  </si>
  <si>
    <t>Vyrovnanie_epox_2</t>
  </si>
  <si>
    <t>"rezerva 5%" P1_2*0,1*0,05</t>
  </si>
  <si>
    <t>259</t>
  </si>
  <si>
    <t>1719249219</t>
  </si>
  <si>
    <t>260</t>
  </si>
  <si>
    <t>-616280457</t>
  </si>
  <si>
    <t>261</t>
  </si>
  <si>
    <t>-1078877949</t>
  </si>
  <si>
    <t>1729*0,3</t>
  </si>
  <si>
    <t>"rezerva 5%" MurexinAG3_1*0,05</t>
  </si>
  <si>
    <t>262</t>
  </si>
  <si>
    <t>1725942219</t>
  </si>
  <si>
    <t>2000*0,7</t>
  </si>
  <si>
    <t>"rezerva 5%" Sten_1_strop_2*0,05</t>
  </si>
  <si>
    <t>263</t>
  </si>
  <si>
    <t>-637064806</t>
  </si>
  <si>
    <t>264</t>
  </si>
  <si>
    <t>977665618</t>
  </si>
  <si>
    <t>"rezerva 5%" (Sten_1_strop_2+P1_2)*0,05</t>
  </si>
  <si>
    <t>265</t>
  </si>
  <si>
    <t>-685709795</t>
  </si>
  <si>
    <t>"2 PP" 7*100</t>
  </si>
  <si>
    <t>266</t>
  </si>
  <si>
    <t>736532006</t>
  </si>
  <si>
    <t>P1_2+P2_2</t>
  </si>
  <si>
    <t>267</t>
  </si>
  <si>
    <t>-1896106752</t>
  </si>
  <si>
    <t>3 PP</t>
  </si>
  <si>
    <t>268</t>
  </si>
  <si>
    <t>113201111R1.1</t>
  </si>
  <si>
    <t>170075884</t>
  </si>
  <si>
    <t xml:space="preserve">"výmera je prebratá z projektovej dokumentácie" </t>
  </si>
  <si>
    <t>"B4" 6,5</t>
  </si>
  <si>
    <t>B4</t>
  </si>
  <si>
    <t>269</t>
  </si>
  <si>
    <t>-458803933</t>
  </si>
  <si>
    <t>"B1_3" 3534</t>
  </si>
  <si>
    <t>"B4" 6,5*0,23</t>
  </si>
  <si>
    <t>"B5" 0</t>
  </si>
  <si>
    <t>"B14" 140*0,4</t>
  </si>
  <si>
    <t>270</t>
  </si>
  <si>
    <t>1471846373</t>
  </si>
  <si>
    <t>"B11" 58,8</t>
  </si>
  <si>
    <t>"B12" 97,2</t>
  </si>
  <si>
    <t>"rezerva 5%" steny_vzduch*0,05</t>
  </si>
  <si>
    <t>-1273910641</t>
  </si>
  <si>
    <t xml:space="preserve">"B10+B13 - výmery prebraté z výkresu pasportizácia stropov" </t>
  </si>
  <si>
    <t>"rezerva 5%" B10_B13_2*0,05</t>
  </si>
  <si>
    <t>272</t>
  </si>
  <si>
    <t>-1843495856</t>
  </si>
  <si>
    <t>B1_3*0,1</t>
  </si>
  <si>
    <t>"rezerva 5%" B1_3*0,1*0,05</t>
  </si>
  <si>
    <t>273</t>
  </si>
  <si>
    <t>-407261753</t>
  </si>
  <si>
    <t>274</t>
  </si>
  <si>
    <t>-1526528123</t>
  </si>
  <si>
    <t>275</t>
  </si>
  <si>
    <t>-946377964</t>
  </si>
  <si>
    <t>"B6" 2139*0,4*2</t>
  </si>
  <si>
    <t>276</t>
  </si>
  <si>
    <t>-1944964709</t>
  </si>
  <si>
    <t>"B6" 2139</t>
  </si>
  <si>
    <t>277</t>
  </si>
  <si>
    <t>-1349843974</t>
  </si>
  <si>
    <t>"B11" 93,6</t>
  </si>
  <si>
    <t>"rezerva 5%" škr_trhl_st*0,05</t>
  </si>
  <si>
    <t>278</t>
  </si>
  <si>
    <t>-1069000595</t>
  </si>
  <si>
    <t>"B13" 357</t>
  </si>
  <si>
    <t>"rezerva 5%" škr_trh_strop_2*0,05</t>
  </si>
  <si>
    <t>279</t>
  </si>
  <si>
    <t>-795645179</t>
  </si>
  <si>
    <t>"B2" 0</t>
  </si>
  <si>
    <t>"B3" 249*2</t>
  </si>
  <si>
    <t>"B4" 6,5*2</t>
  </si>
  <si>
    <t>"B14" 140</t>
  </si>
  <si>
    <t>"B15" 164*2</t>
  </si>
  <si>
    <t>280</t>
  </si>
  <si>
    <t>-1029038738</t>
  </si>
  <si>
    <t>281</t>
  </si>
  <si>
    <t>-1474549985</t>
  </si>
  <si>
    <t>282</t>
  </si>
  <si>
    <t>961055111.S</t>
  </si>
  <si>
    <t xml:space="preserve">ČS_Búranie základov alebo vybúranie otvorov plochy nad 4 m2 v základoch železobetónových,  -2,40000t</t>
  </si>
  <si>
    <t>-129782007</t>
  </si>
  <si>
    <t>E.33_UPRAVA V MIETSTE OSADENIA ČERPACEJ ŠACHTY</t>
  </si>
  <si>
    <t>"obnaženie vystuže tj krytia bet hr. 80 mm" pi*(0,525)^2*0,08*3</t>
  </si>
  <si>
    <t>"vyburanie žb zakladu okolo existujúcej čs" pi*0,63*0,1*0,52*3</t>
  </si>
  <si>
    <t>"rezerva 5%" bur_zb_zaklad*0,05</t>
  </si>
  <si>
    <t>283</t>
  </si>
  <si>
    <t>-847464554</t>
  </si>
  <si>
    <t>284</t>
  </si>
  <si>
    <t>161526625</t>
  </si>
  <si>
    <t>285</t>
  </si>
  <si>
    <t>967041112.S</t>
  </si>
  <si>
    <t xml:space="preserve">ČS_Prikresanie rovných ostení bez odstupu, po hrubom vybúraní otvorov, v betóne,  -0,06600t</t>
  </si>
  <si>
    <t>-682068181</t>
  </si>
  <si>
    <t>vybur_zb_zaklad/0,1 "zdrsnenie povrchu vyburaných stien</t>
  </si>
  <si>
    <t>286</t>
  </si>
  <si>
    <t>971052231.S</t>
  </si>
  <si>
    <t xml:space="preserve">Vybúranie otvoru v želzobet. priečkach a stenách plochy do 0,0225 m2, do 150 mm,  -0,00800t</t>
  </si>
  <si>
    <t>1079312109</t>
  </si>
  <si>
    <t>"novy otvor DN150" 1</t>
  </si>
  <si>
    <t>287</t>
  </si>
  <si>
    <t>1854669676</t>
  </si>
  <si>
    <t>18*52*3</t>
  </si>
  <si>
    <t>"rezerva 5%" dl_jadr_vrt*0,05</t>
  </si>
  <si>
    <t>288</t>
  </si>
  <si>
    <t>972056029.S1</t>
  </si>
  <si>
    <t xml:space="preserve">ČS_Príplatok za náročnosť jadrového vŕtania v okolí ocel. výstuže a jej vyhnutie, podrobná spec vid PD </t>
  </si>
  <si>
    <t>-2055366604</t>
  </si>
  <si>
    <t>pi*105,5*3</t>
  </si>
  <si>
    <t>"rezerva 5%" obvod_vrtania*0,05</t>
  </si>
  <si>
    <t>-1328600407</t>
  </si>
  <si>
    <t>"B6" 2139*0,4</t>
  </si>
  <si>
    <t>290</t>
  </si>
  <si>
    <t>1321064823</t>
  </si>
  <si>
    <t xml:space="preserve">"B3"  249</t>
  </si>
  <si>
    <t xml:space="preserve">"B15"  164</t>
  </si>
  <si>
    <t>291</t>
  </si>
  <si>
    <t>-1709548314</t>
  </si>
  <si>
    <t>292</t>
  </si>
  <si>
    <t>-1325760918</t>
  </si>
  <si>
    <t>"rezerva 5%" kotvy_trhliny_2*0,05</t>
  </si>
  <si>
    <t>293</t>
  </si>
  <si>
    <t>976084111R1</t>
  </si>
  <si>
    <t xml:space="preserve">B14_Odstránenie pôvodného dilatačného profilu   -0,01000t</t>
  </si>
  <si>
    <t>-434977045</t>
  </si>
  <si>
    <t xml:space="preserve">"výmera prebratá z výkazu v projektovej dokumentácii" </t>
  </si>
  <si>
    <t>"B5" 140</t>
  </si>
  <si>
    <t>294</t>
  </si>
  <si>
    <t>-1522638735</t>
  </si>
  <si>
    <t xml:space="preserve">"B10+B13 " B10_B13_2  </t>
  </si>
  <si>
    <t>295</t>
  </si>
  <si>
    <t>-1997185763</t>
  </si>
  <si>
    <t>"rezerva 5%" B11_B12*0,05</t>
  </si>
  <si>
    <t>296</t>
  </si>
  <si>
    <t>1601736519</t>
  </si>
  <si>
    <t>"B17" 966,5</t>
  </si>
  <si>
    <t>"rezerva 5%" Osekanie_soklik_1*0,05</t>
  </si>
  <si>
    <t>297</t>
  </si>
  <si>
    <t>-1310144868</t>
  </si>
  <si>
    <t>298</t>
  </si>
  <si>
    <t>2060878547</t>
  </si>
  <si>
    <t>120,478*30</t>
  </si>
  <si>
    <t>299</t>
  </si>
  <si>
    <t>-544553005</t>
  </si>
  <si>
    <t>300</t>
  </si>
  <si>
    <t>-621230315</t>
  </si>
  <si>
    <t>120,478*3</t>
  </si>
  <si>
    <t>301</t>
  </si>
  <si>
    <t>2045855556</t>
  </si>
  <si>
    <t>302</t>
  </si>
  <si>
    <t>-2050189687</t>
  </si>
  <si>
    <t>303</t>
  </si>
  <si>
    <t>-1272102428</t>
  </si>
  <si>
    <t xml:space="preserve">"B10"  B10_B13_2*0,02</t>
  </si>
  <si>
    <t>"B11" 46,8*0,02</t>
  </si>
  <si>
    <t>304</t>
  </si>
  <si>
    <t>273362510.S</t>
  </si>
  <si>
    <t>ČS_Dodatočné vystužovanie betónových konštrukcií betonárskou oceľovou chemickou injektážnou kotvou VME, D 10 mm -0.00001t</t>
  </si>
  <si>
    <t>-1552036208</t>
  </si>
  <si>
    <t>"vlepovana vystuž vid PD priem. 10 mm" 1050</t>
  </si>
  <si>
    <t>305</t>
  </si>
  <si>
    <t>589510002300.S</t>
  </si>
  <si>
    <t>Výstuž do betónu z ocele 10 505 (B500) D 10 mm</t>
  </si>
  <si>
    <t>716875911</t>
  </si>
  <si>
    <t>6,48*0,0011 'Prepočítané koeficientom množstva</t>
  </si>
  <si>
    <t>306</t>
  </si>
  <si>
    <t>273362512.S</t>
  </si>
  <si>
    <t>ČS_Dodatočné vystužovanie betónových konštrukcií betonárskou oceľovou chemickou injektážnou kotvou VME, D 12 mm -0.00001t</t>
  </si>
  <si>
    <t>-1453199180</t>
  </si>
  <si>
    <t>"vlepovana vystuž vid PD priem. 12 mm" 2304</t>
  </si>
  <si>
    <t>307</t>
  </si>
  <si>
    <t>589510002400.S</t>
  </si>
  <si>
    <t>Výstuž do betónu z ocele 10 505 (B500) D 12 mm</t>
  </si>
  <si>
    <t>838910407</t>
  </si>
  <si>
    <t>20,46</t>
  </si>
  <si>
    <t>20,46*0,0011 'Prepočítané koeficientom množstva</t>
  </si>
  <si>
    <t>308</t>
  </si>
  <si>
    <t>274313612.S</t>
  </si>
  <si>
    <t>Betón základových pásov, prostý tr. C 20/25</t>
  </si>
  <si>
    <t>-1256183064</t>
  </si>
  <si>
    <t>"NOVY BETONOVY ZAKLAD" 1,71*0,65*0,1*2</t>
  </si>
  <si>
    <t>"NOVY BETONOVY ZAKLAD" 1,6*0,58*0,1</t>
  </si>
  <si>
    <t>"rezerva 5%" bet_zaklad*0,05</t>
  </si>
  <si>
    <t>309</t>
  </si>
  <si>
    <t>274351215.S</t>
  </si>
  <si>
    <t>Debnenie stien základových pásov, zhotovenie-dielce</t>
  </si>
  <si>
    <t>-1864589428</t>
  </si>
  <si>
    <t>"NOVY BETONOVY ZAKLAD" (1,71+0,65)*2*0,1*2</t>
  </si>
  <si>
    <t>"NOVY BETONOVY ZAKLAD" (1,6+0,58)*2*0,1</t>
  </si>
  <si>
    <t>"rezerva 5%" deb_zaklad*0,05</t>
  </si>
  <si>
    <t>310</t>
  </si>
  <si>
    <t>274351216.S</t>
  </si>
  <si>
    <t>Debnenie stien základových pásov, odstránenie-dielce</t>
  </si>
  <si>
    <t>-965993407</t>
  </si>
  <si>
    <t>311</t>
  </si>
  <si>
    <t>278311211.S</t>
  </si>
  <si>
    <t>ČS_Zálievka kotevných otvorov z betónu prostého, vodostavebného C 30/37, objem 1 otvoru do 0,02 m3</t>
  </si>
  <si>
    <t>799590538</t>
  </si>
  <si>
    <t>pi*(0,395)^2*0,02*3*1,05</t>
  </si>
  <si>
    <t>Zvislé a kompletné konštrukcie</t>
  </si>
  <si>
    <t>312</t>
  </si>
  <si>
    <t>389361001.S1</t>
  </si>
  <si>
    <t xml:space="preserve">ČS_Doplňujúca výstuž  z betonárskej ocele pre každý druh a stavebný diel</t>
  </si>
  <si>
    <t>-485803733</t>
  </si>
  <si>
    <t>"rura priem. 630mm/10mm" 0,123085*3*1,1 "+10% rezerva vid statika</t>
  </si>
  <si>
    <t>"P10-priem. 670mm" 0,0276*3*1,1"+10% rezerva vid statika</t>
  </si>
  <si>
    <t>313</t>
  </si>
  <si>
    <t>389381001.S1</t>
  </si>
  <si>
    <t xml:space="preserve">ČS_Dobetónovanie priestoru okolo novej čs vr. debnenia a podpor.  konštrukcií, tr. bet C30/37</t>
  </si>
  <si>
    <t>136718828</t>
  </si>
  <si>
    <t>pi*1,05*0,2*0,52*3*1,1 "+10% rezerva</t>
  </si>
  <si>
    <t>314</t>
  </si>
  <si>
    <t>765487776</t>
  </si>
  <si>
    <t>"rezerva 5%" SAT_TR_2*0,05</t>
  </si>
  <si>
    <t>315</t>
  </si>
  <si>
    <t>-509814417</t>
  </si>
  <si>
    <t>"Rezerva 5%" SAT_TR_2*0,05</t>
  </si>
  <si>
    <t>316</t>
  </si>
  <si>
    <t>445180238</t>
  </si>
  <si>
    <t>317</t>
  </si>
  <si>
    <t>381661682</t>
  </si>
  <si>
    <t>318</t>
  </si>
  <si>
    <t>-416462701</t>
  </si>
  <si>
    <t>319</t>
  </si>
  <si>
    <t>-1704443876</t>
  </si>
  <si>
    <t>"rezerva 5%" SAS_2*0,05</t>
  </si>
  <si>
    <t>320</t>
  </si>
  <si>
    <t>-808471693</t>
  </si>
  <si>
    <t>321</t>
  </si>
  <si>
    <t>674184827</t>
  </si>
  <si>
    <t>322</t>
  </si>
  <si>
    <t>1528390045</t>
  </si>
  <si>
    <t>323</t>
  </si>
  <si>
    <t>-2058443926</t>
  </si>
  <si>
    <t>"rezerva 5%" TR_2*0,05</t>
  </si>
  <si>
    <t>324</t>
  </si>
  <si>
    <t>619681958</t>
  </si>
  <si>
    <t>"rezerva 5%" ST1_2*0,05</t>
  </si>
  <si>
    <t>325</t>
  </si>
  <si>
    <t>107290991</t>
  </si>
  <si>
    <t>"rzerva 5%" ST2_2*0,05</t>
  </si>
  <si>
    <t>326</t>
  </si>
  <si>
    <t>-812458473</t>
  </si>
  <si>
    <t>"RS1" 2139*0,6</t>
  </si>
  <si>
    <t>"RS2_3" 2139*0,4</t>
  </si>
  <si>
    <t>"rezerva 5%" RS_3*0,05</t>
  </si>
  <si>
    <t>327</t>
  </si>
  <si>
    <t>-1607301660</t>
  </si>
  <si>
    <t>RS2_3*1,05</t>
  </si>
  <si>
    <t>898,38*0,00441 'Prepočítané koeficientom množstva</t>
  </si>
  <si>
    <t>328</t>
  </si>
  <si>
    <t>-790876252</t>
  </si>
  <si>
    <t>929737168</t>
  </si>
  <si>
    <t>330</t>
  </si>
  <si>
    <t>1758950610</t>
  </si>
  <si>
    <t>331</t>
  </si>
  <si>
    <t>-1078643360</t>
  </si>
  <si>
    <t>332</t>
  </si>
  <si>
    <t>-2044577022</t>
  </si>
  <si>
    <t>"Zp9" 7</t>
  </si>
  <si>
    <t>333</t>
  </si>
  <si>
    <t>863991547</t>
  </si>
  <si>
    <t>334</t>
  </si>
  <si>
    <t>-890976558</t>
  </si>
  <si>
    <t>335</t>
  </si>
  <si>
    <t>-1276541573</t>
  </si>
  <si>
    <t>7*0,00769 'Prepočítané koeficientom množstva</t>
  </si>
  <si>
    <t>336</t>
  </si>
  <si>
    <t>-2094162726</t>
  </si>
  <si>
    <t>"Zm12" 9</t>
  </si>
  <si>
    <t>"Zm13" 30</t>
  </si>
  <si>
    <t>"Zm14" 30</t>
  </si>
  <si>
    <t>"Zm15" 33</t>
  </si>
  <si>
    <t>"Zm16" 34</t>
  </si>
  <si>
    <t>"Zm17" 14</t>
  </si>
  <si>
    <t>"Zm18" 14</t>
  </si>
  <si>
    <t>337</t>
  </si>
  <si>
    <t>1084216758</t>
  </si>
  <si>
    <t>338</t>
  </si>
  <si>
    <t>1596871346</t>
  </si>
  <si>
    <t>339</t>
  </si>
  <si>
    <t>-1533817912</t>
  </si>
  <si>
    <t>164*0,01165 'Prepočítané koeficientom množstva</t>
  </si>
  <si>
    <t>340</t>
  </si>
  <si>
    <t>-2041377467</t>
  </si>
  <si>
    <t>341</t>
  </si>
  <si>
    <t>-1516086550</t>
  </si>
  <si>
    <t>P1_3*2</t>
  </si>
  <si>
    <t>342</t>
  </si>
  <si>
    <t>-1084825030</t>
  </si>
  <si>
    <t xml:space="preserve">"spotreba 1,5kg/m2" </t>
  </si>
  <si>
    <t>P1_3*2*1,5</t>
  </si>
  <si>
    <t>343</t>
  </si>
  <si>
    <t>-349668179</t>
  </si>
  <si>
    <t>P3_3*0,15</t>
  </si>
  <si>
    <t>344</t>
  </si>
  <si>
    <t>-1477412662</t>
  </si>
  <si>
    <t>P2_3*2,5</t>
  </si>
  <si>
    <t>P3_3*0,15*2,5</t>
  </si>
  <si>
    <t>345</t>
  </si>
  <si>
    <t>853871522</t>
  </si>
  <si>
    <t>346</t>
  </si>
  <si>
    <t>-1459179782</t>
  </si>
  <si>
    <t>347</t>
  </si>
  <si>
    <t>-1076999551</t>
  </si>
  <si>
    <t>348</t>
  </si>
  <si>
    <t>-1085713381</t>
  </si>
  <si>
    <t>349</t>
  </si>
  <si>
    <t>-864487541</t>
  </si>
  <si>
    <t>350</t>
  </si>
  <si>
    <t>1803622405</t>
  </si>
  <si>
    <t>"3 PP" 140*1,05</t>
  </si>
  <si>
    <t>351</t>
  </si>
  <si>
    <t>1867363382</t>
  </si>
  <si>
    <t>147*1,05 'Prepočítané koeficientom množstva</t>
  </si>
  <si>
    <t>352</t>
  </si>
  <si>
    <t>245650001200,2RS2</t>
  </si>
  <si>
    <t>RS2_Zálievka vysokopevnostná napr. Sikafloor-161 +karbid kremíka, spec vid PD</t>
  </si>
  <si>
    <t>-1014323456</t>
  </si>
  <si>
    <t>147*0,017 'Prepočítané koeficientom množstva</t>
  </si>
  <si>
    <t>-1223260061</t>
  </si>
  <si>
    <t>354</t>
  </si>
  <si>
    <t>-12525595</t>
  </si>
  <si>
    <t>"dve strany žľabu P2_3" P2_3*2</t>
  </si>
  <si>
    <t>355</t>
  </si>
  <si>
    <t>1234168081</t>
  </si>
  <si>
    <t>356</t>
  </si>
  <si>
    <t>1926306401</t>
  </si>
  <si>
    <t>P1_3*0,1</t>
  </si>
  <si>
    <t>Vyrovnanie_epox_3</t>
  </si>
  <si>
    <t>"rezerva 5%" P1_3*0,1*0,05</t>
  </si>
  <si>
    <t>1286816626</t>
  </si>
  <si>
    <t>358</t>
  </si>
  <si>
    <t>-1811911558</t>
  </si>
  <si>
    <t>359</t>
  </si>
  <si>
    <t>1922919267</t>
  </si>
  <si>
    <t>2292*0,3</t>
  </si>
  <si>
    <t>"rezerva 5%" MurexinAG3_2*0,05</t>
  </si>
  <si>
    <t>360</t>
  </si>
  <si>
    <t>1163958376</t>
  </si>
  <si>
    <t>2610*0,7</t>
  </si>
  <si>
    <t>"rezerva 5%" Sten_1_strop_3*0,05</t>
  </si>
  <si>
    <t>361</t>
  </si>
  <si>
    <t>431607462</t>
  </si>
  <si>
    <t>362</t>
  </si>
  <si>
    <t>310525661</t>
  </si>
  <si>
    <t>"rezerva 5%" (Sten_1_strop_3+P1_3)*0,05</t>
  </si>
  <si>
    <t>1943812235</t>
  </si>
  <si>
    <t>"3 PP" 7*100</t>
  </si>
  <si>
    <t>364</t>
  </si>
  <si>
    <t>270537917</t>
  </si>
  <si>
    <t>P1_3+P2_3</t>
  </si>
  <si>
    <t>365</t>
  </si>
  <si>
    <t>-1123202519</t>
  </si>
  <si>
    <t>POZ</t>
  </si>
  <si>
    <t>POZNÁMKY</t>
  </si>
  <si>
    <t>366</t>
  </si>
  <si>
    <t>POZNAMKA_2</t>
  </si>
  <si>
    <t xml:space="preserve">K správnemu naceneniu výkazu výmer je potrebné naštudovanie PD a obhliadka  stavby. Naceniť je potrebné jestvujúci výkaz výmer podľa pokynov tendrového  zadávateľa, resp. zmluvy o dielo. Rozdiely uviesť pod čiaru.</t>
  </si>
  <si>
    <t>512</t>
  </si>
  <si>
    <t>1270787974</t>
  </si>
  <si>
    <t xml:space="preserve">Poznámka k položke:_x000d_
Výkaz  výmer výberom položiek, priloženými výpočtami má napomôcť a urýchliť  dodávateľovi správne naceniť všetky práce podľa PD ku kompletnej realizácií,  skolaudovaní a užívateľnosti stav. diela._x000d_
Práce  a dodávky obsiahnuté v projektovej dokumentácii a neobsiahnuté vo výkaze  výmer je dodávateľ povinný položkovo rozšpecifikovať a naceniť pod čiaru,  mimo ponukového rozpočtu pre objektívne rozhodovanie._x000d_
Zmeny,  opravy VV a návrhy na možné zníženie stav. nákladov dodávateľ nacení rovnako  pod čiaru a priloží k ponukovému rozpočtu. Výmeny materiálov je potrebné  prekonzultovať s architektom a investorom. Pri materiáloch uvedených  všeobecne dodávateľ špecifikuje konkrétny uvažovaný druh. _x000d_
Dodávateľ  rozšpecifikuje pouzitie VRN-ov: napr. označenie staveniska, čistenie  komunikacií, opatrenia pre stav. v zimnom období, poistenie, geodet. merania  a dokumentáciu, skúšky, vzorky, dielenskú dokumentáciu, staveb. výťah, žeriav  v súčinnosti a položkami pre zvislý presun hmôt vo všetkých výkazoch,  vyčistenie všetkých dotknutých plôch od stavebného odpadu, aj ako príprava  pre sadové úpravy._x000d_
</t>
  </si>
  <si>
    <t>367</t>
  </si>
  <si>
    <t>POZNAMKA_3</t>
  </si>
  <si>
    <t xml:space="preserve">Hrúbky malty, špricu a omietky sa stanovia na stavbe podľa  odstraňovaného rozsahu poškodených omietok - v závislosti od tejto informácie je nutné upraviť aj cenu predmetných položiek</t>
  </si>
  <si>
    <t>-2144878485</t>
  </si>
  <si>
    <t xml:space="preserve">Poznámka k položke:_x000d_
_x000d_
</t>
  </si>
  <si>
    <t>368</t>
  </si>
  <si>
    <t>POZNAMKA_4</t>
  </si>
  <si>
    <t xml:space="preserve">V popise položky uvedený konkrétny výrobok, materiál alebo výrobca nie je záväzný;  je uvedený ako referenčný výrobok; materiál, výrobca.</t>
  </si>
  <si>
    <t>-1821364227</t>
  </si>
  <si>
    <t>369</t>
  </si>
  <si>
    <t>POZNAMKA_5</t>
  </si>
  <si>
    <t xml:space="preserve">Vzhľadom na súčasnú nepredvídateľnú zmenu cien stavebných materiálov, je možné tento rozpočet považovať za aktuálny iba v období približne 3 mesiace od jeho vyhotovenia. </t>
  </si>
  <si>
    <t>1588672841</t>
  </si>
  <si>
    <t>VP</t>
  </si>
  <si>
    <t xml:space="preserve">  Práce naviac</t>
  </si>
  <si>
    <t>PN</t>
  </si>
  <si>
    <t>02 - Bezpečnostné opatrenia na vstupe do garáží a hospodárskeho dvora</t>
  </si>
  <si>
    <t>Časť:</t>
  </si>
  <si>
    <t>SO 015 - Komunikácie</t>
  </si>
  <si>
    <t xml:space="preserve"> </t>
  </si>
  <si>
    <t>Ing. Július Vážny</t>
  </si>
  <si>
    <t xml:space="preserve">HSV - Práce a dodávky HSV   </t>
  </si>
  <si>
    <t xml:space="preserve">    1 - Zemné práce   </t>
  </si>
  <si>
    <t xml:space="preserve">    2 - Zakladanie   </t>
  </si>
  <si>
    <t xml:space="preserve">    5 - Komunikácie   </t>
  </si>
  <si>
    <t xml:space="preserve">    9 - Ostatné konštrukcie a práce-búranie   </t>
  </si>
  <si>
    <t xml:space="preserve">    99 - Presun hmôt HSV   </t>
  </si>
  <si>
    <t xml:space="preserve">M - Práce a dodávky M   </t>
  </si>
  <si>
    <t xml:space="preserve">    43-M - Montáž oceľových konštrukcií   </t>
  </si>
  <si>
    <t xml:space="preserve">Práce a dodávky HSV   </t>
  </si>
  <si>
    <t>113107143.S</t>
  </si>
  <si>
    <t xml:space="preserve">Odstránenie krytu asfaltového v ploche do 200 m2, hr. nad 100 do 150 mm,  -0,31600t</t>
  </si>
  <si>
    <t xml:space="preserve">36,95  "vybúranie asfaltového krytu hr. 120 mm (50 mm + 70 mm)   </t>
  </si>
  <si>
    <t>113307132.S</t>
  </si>
  <si>
    <t xml:space="preserve">Odstránenie podkladu v ploche do 200 m2 z betónu prostého, hr. vrstvy 150 do 300 mm,  -0,50000t</t>
  </si>
  <si>
    <t xml:space="preserve">10  "vybúranie podkladového betónu hr. 200 mm   </t>
  </si>
  <si>
    <t>132201201.S</t>
  </si>
  <si>
    <t>Výkop ryhy šírky 600-2000mm horn.3 do 100m3</t>
  </si>
  <si>
    <t xml:space="preserve">1,35*1,17*7,35  "hĺbenie výkopu š. 1,35 m, hĺbka 1,17 m, dĺžka 7,35 m   </t>
  </si>
  <si>
    <t>132201209.S</t>
  </si>
  <si>
    <t>Príplatok k cenám za lepivosť pri hĺbení rýh š. nad 600 do 2 000 mm zapaž. i nezapažených, s urovnaním dna v hornine 3</t>
  </si>
  <si>
    <t xml:space="preserve">11,609*0,5   </t>
  </si>
  <si>
    <t>162501102.S</t>
  </si>
  <si>
    <t>Vodorovné premiestnenie výkopku po spevnenej ceste z horniny tr.1-4, do 100 m3 na vzdialenosť do 3000 m</t>
  </si>
  <si>
    <t xml:space="preserve">11,609  "odvoz vykopanej zeminy   </t>
  </si>
  <si>
    <t>162501105.S</t>
  </si>
  <si>
    <t>Vodorovné premiestnenie výkopku po spevnenej ceste z horniny tr.1-4, do 100 m3, príplatok k cene za každých ďalšich a začatých 1000 m</t>
  </si>
  <si>
    <t xml:space="preserve">11,609*17  "predpoklad odvoz zeminy celkom do 20 km   </t>
  </si>
  <si>
    <t>171209002.S</t>
  </si>
  <si>
    <t>Poplatok za skladovanie - zemina a kamenivo (17 05) ostatné</t>
  </si>
  <si>
    <t xml:space="preserve">11,609*1,8  "skladné vykopaná zemina   </t>
  </si>
  <si>
    <t xml:space="preserve">Zakladanie   </t>
  </si>
  <si>
    <t>271571111.S</t>
  </si>
  <si>
    <t>Vankúše zhutnené pod základy zo štrkopiesku</t>
  </si>
  <si>
    <t xml:space="preserve">"Štrkopiesok fr. 8-20   </t>
  </si>
  <si>
    <t xml:space="preserve">10*0,1  "hr. 100 mm   </t>
  </si>
  <si>
    <t xml:space="preserve">10*0,24  "hr. 240 mm   </t>
  </si>
  <si>
    <t>275313811.S</t>
  </si>
  <si>
    <t>Betón základových pätiek, prostý tr. C 30/37</t>
  </si>
  <si>
    <t xml:space="preserve">1,03*1,35*1,48*5  "základy pre 5 ks PILOMATov   </t>
  </si>
  <si>
    <t>275351217.S</t>
  </si>
  <si>
    <t>Debnenie stien základových pätiek, zhotovenie-tradičné</t>
  </si>
  <si>
    <t xml:space="preserve">1,03*1,35*4  "debnenie medzi jednotlivými základovými pätkami   </t>
  </si>
  <si>
    <t>275351218.S</t>
  </si>
  <si>
    <t>Debnenie stien základových pätiek, odstránenie-tradičné</t>
  </si>
  <si>
    <t xml:space="preserve">Komunikácie   </t>
  </si>
  <si>
    <t>573211107.S</t>
  </si>
  <si>
    <t>Postrek asfaltový spojovací bez posypu kamenivom z asfaltu cestného v množstve 0,40 kg/m2</t>
  </si>
  <si>
    <t xml:space="preserve">14,50  "ložná vrstva   </t>
  </si>
  <si>
    <t xml:space="preserve">21,20  "obrusná vrstva   </t>
  </si>
  <si>
    <t>577144211.S</t>
  </si>
  <si>
    <t>Asfaltový betón vrstva obrusná AC 11 O v pruhu š. do 3 m z nemodifik. asfaltu tr. I, po zhutnení hr. 50 mm</t>
  </si>
  <si>
    <t xml:space="preserve">"Asfaltový betón ACo 11-I 40/80-75   </t>
  </si>
  <si>
    <t xml:space="preserve">21,20  "KONŠTRUKCIA KRYTU VOZOVKY V mieste ÚPRAVY (obrusná vrstva)   </t>
  </si>
  <si>
    <t>577164311.S</t>
  </si>
  <si>
    <t>Asfaltový betón vrstva obrusná alebo ložná AC 16 v pruhu š. do 3 m z nemodifik. asfaltu tr. I, po zhutnení hr. 70 mm</t>
  </si>
  <si>
    <t xml:space="preserve">"Asfaltový betón ACL 16-I 70/100   </t>
  </si>
  <si>
    <t xml:space="preserve">14,50  "KONŠTRUKCIA KRYTU VOZOVKY V mieste ÚPRAVY (ložná vrstva)   </t>
  </si>
  <si>
    <t xml:space="preserve">Ostatné konštrukcie a práce-búranie   </t>
  </si>
  <si>
    <t>914811112.S</t>
  </si>
  <si>
    <t>Montáž gumeného podstavca dočasnej dopravnej značky</t>
  </si>
  <si>
    <t xml:space="preserve">16  "I.ETAPA   </t>
  </si>
  <si>
    <t xml:space="preserve">11  "II.ETAPA   </t>
  </si>
  <si>
    <t>404490008900.S</t>
  </si>
  <si>
    <t>Podstavec gumený, dxš 900x450 mm, pre stĺpiky dopravného značenia</t>
  </si>
  <si>
    <t>914811113.S</t>
  </si>
  <si>
    <t>Montáž stĺpika dĺžky do 2 m dočasnej dopravnej značky</t>
  </si>
  <si>
    <t>404490008500.S</t>
  </si>
  <si>
    <t>Stĺpik Zn, rozmer 40x40 mm, dĺžka 2 m, (červeno - biely reflexný polep), pre dopravné značky</t>
  </si>
  <si>
    <t>914812111.S</t>
  </si>
  <si>
    <t>Montáž dočasnej dopravnej značky samostatnej základnej</t>
  </si>
  <si>
    <t xml:space="preserve">2  "I.ETAPA (114-10, 131), zostáva aj pre II.ETAPU   </t>
  </si>
  <si>
    <t xml:space="preserve">4  "I.ETAPA (212-10, 212-20, 233-60, 509-81-20)   </t>
  </si>
  <si>
    <t xml:space="preserve">4  "II.ETAPA (2 ks 212-20, 233-60, 509-81-20)   </t>
  </si>
  <si>
    <t>404410000220</t>
  </si>
  <si>
    <t>Výstražná značka ZDZ 114-10 "Zúžená vozovka (sprava)", Zn lisovaná, V2-900 mm, RA1, P3, E2, SP1</t>
  </si>
  <si>
    <t>404410000410</t>
  </si>
  <si>
    <t>Výstražná značka ZDZ 131 "Práca", Zn lisovaná, V2-900 mm, RA1, P3, E2, SP1</t>
  </si>
  <si>
    <t>404410034310</t>
  </si>
  <si>
    <t>Regulačná značka ZDZ 212-10 "Prikázaný smer obchádzania (vľavo)", Zn lisovaná, V2 - kruh 600 mm, RA1, P3, E2, SP1</t>
  </si>
  <si>
    <t>404410034325</t>
  </si>
  <si>
    <t>Regulačná značka ZDZ 212-20 "Prikázaný smer obchádzania (vpravo)", Zn lisovaná, V2 - kruh 600 mm, RA1, P3, E2, SP1</t>
  </si>
  <si>
    <t>404410035479</t>
  </si>
  <si>
    <t>Regulačná značka ZDZ 233-60 "Zákaz vstupu pre chodcov", Zn lisovaná, V2 - kruh 600 mm, RA1, P3, E2, SP1</t>
  </si>
  <si>
    <t>404410179236</t>
  </si>
  <si>
    <t>Všeobecná dodatková tabuľa ZDZ 509-81-20 V2RA1 "Spresňujúce informácie (k značke 233-60 príp. 225: smer pohybu chodcov, vpravo)", rozmer 330x600 mm, Zn lisovaná, P3, E2, SP1</t>
  </si>
  <si>
    <t>915911111.S2</t>
  </si>
  <si>
    <t>Montáž dočasnej dopravnej zábrany 701 reflexnej šírky 2 m</t>
  </si>
  <si>
    <t xml:space="preserve">6  "I.ETAPA   </t>
  </si>
  <si>
    <t xml:space="preserve">4  "II.ETAPA   </t>
  </si>
  <si>
    <t>404450003620</t>
  </si>
  <si>
    <t>Zariadenie dopravné 701 Zábrana na označenie uzávierky (100x2000 mm)</t>
  </si>
  <si>
    <t>919726541.S</t>
  </si>
  <si>
    <t>Tesnenie dilatačných škár zálievkou za studena pre komôrku bez tesniaceho profilu š. 10 mm hl. 15 mm</t>
  </si>
  <si>
    <t xml:space="preserve">20,90  "asfaltová zálievka a úprava škár   </t>
  </si>
  <si>
    <t>919731114.S</t>
  </si>
  <si>
    <t>Zarovnanie styčnej plochy pozdĺž vybúranej časti komunikácie z betónu prostého hr. nad 150 do 250 mm</t>
  </si>
  <si>
    <t xml:space="preserve">20,4  "zarovnanie styčných hrán podkladového betónu hr. 200 mm   </t>
  </si>
  <si>
    <t>919735112.S</t>
  </si>
  <si>
    <t>Rezanie existujúceho asfaltového krytu alebo podkladu hĺbky nad 50 do 100 mm</t>
  </si>
  <si>
    <t xml:space="preserve">42  "zarezanie škáry (asfalt hr. 2 x 60 mm)   </t>
  </si>
  <si>
    <t>931961115.S</t>
  </si>
  <si>
    <t>Vložky do dilatačných škár zvislé, z polystyrénovej dosky hr. 30 mm</t>
  </si>
  <si>
    <t xml:space="preserve">5,60  "dilatačná škára z polystyrénu XPS hr. 20 mm   </t>
  </si>
  <si>
    <t>966811112.S</t>
  </si>
  <si>
    <t>Demontáž gumeného podstavca dočasnej dopravnej značky</t>
  </si>
  <si>
    <t>966811113.S</t>
  </si>
  <si>
    <t>Demontáž stĺpika dĺžky do 2 m dočasnej dopravnej značky</t>
  </si>
  <si>
    <t>966812111.S</t>
  </si>
  <si>
    <t>Demontáž dočasnej dopravnej značky samostatnej základnej</t>
  </si>
  <si>
    <t>966821111.S2</t>
  </si>
  <si>
    <t>Demontáž dočasnej dopravnej zábrany 701 reflexnej šírky 2 m</t>
  </si>
  <si>
    <t>979082213.S</t>
  </si>
  <si>
    <t>Vodorovná doprava sutiny so zložením a hrubým urovnaním na vzdialenosť do 1 km</t>
  </si>
  <si>
    <t>979082219.S</t>
  </si>
  <si>
    <t>Príplatok k cene za každý ďalší aj začatý 1 km nad 1 km pre vodorovnú dopravu sutiny</t>
  </si>
  <si>
    <t xml:space="preserve">16,676*19  "predpoklad odvoz sute celkom do 20 km   </t>
  </si>
  <si>
    <t>979087212.S</t>
  </si>
  <si>
    <t>Nakladanie na dopravné prostriedky pre vodorovnú dopravu sutiny</t>
  </si>
  <si>
    <t xml:space="preserve">5,0  "suť betónová z výpočtu   </t>
  </si>
  <si>
    <t>979089212.S</t>
  </si>
  <si>
    <t>Poplatok za skladovanie - bitúmenové zmesi, uholný decht, dechtové výrobky (17 03 ), ostatné</t>
  </si>
  <si>
    <t xml:space="preserve">11,676  "suť asfaltová z výpočtu   </t>
  </si>
  <si>
    <t xml:space="preserve">Presun hmôt HSV   </t>
  </si>
  <si>
    <t>998225111.S</t>
  </si>
  <si>
    <t>Presun hmôt pre pozemnú komunikáciu a letisko s krytom asfaltovým akejkoľvek dĺžky objektu</t>
  </si>
  <si>
    <t xml:space="preserve">Práce a dodávky M   </t>
  </si>
  <si>
    <t>43-M</t>
  </si>
  <si>
    <t xml:space="preserve">Montáž oceľových konštrukcií   </t>
  </si>
  <si>
    <t>430864002.S</t>
  </si>
  <si>
    <t>Montáž rôznych dielov OK - štvrtá cenová krivka do 2 500 kg vrátane</t>
  </si>
  <si>
    <t xml:space="preserve">1650  "prekrytie ryhy oceľovým plechom 3,5x2x0,03 m   </t>
  </si>
  <si>
    <t>136110018800.S</t>
  </si>
  <si>
    <t>Plech oceľový hrubý 30x2000x4000 mm, plech ozn. 11 364.1</t>
  </si>
  <si>
    <t>430864002.SD</t>
  </si>
  <si>
    <t>Demontáž rôznych dielov OK - štvrtá cenová krivka do 2 500 kg vrátane</t>
  </si>
  <si>
    <t xml:space="preserve">1650  "demontáž prekrytia ryhy oceľovým plechom 3,5x2x0,03 m   </t>
  </si>
  <si>
    <t>SO 016 - Budova NBS</t>
  </si>
  <si>
    <t>Úroveň 3:</t>
  </si>
  <si>
    <t>E 1.18 - Odvod vody zo skenerov</t>
  </si>
  <si>
    <t>PSV - Práce a dodávky PSV</t>
  </si>
  <si>
    <t xml:space="preserve">    713 - Izolácie tepelné</t>
  </si>
  <si>
    <t xml:space="preserve">    721 - Zdravotechnika - vnútorná kanalizácia</t>
  </si>
  <si>
    <t>713</t>
  </si>
  <si>
    <t>Izolácie tepelné</t>
  </si>
  <si>
    <t>713530805.S</t>
  </si>
  <si>
    <t>Montáž protipožiarnej manžety na prestup potrubia d 65-91 mm, EI120, z jednej strany</t>
  </si>
  <si>
    <t>449410001706.S</t>
  </si>
  <si>
    <t>Protipožiarna manžeta 75/2.5, pre tesnenie potrubia D 75 mm v prestupoch</t>
  </si>
  <si>
    <t>998713201.S</t>
  </si>
  <si>
    <t>Presun hmôt pre izolácie tepelné v objektoch výšky do 6 m</t>
  </si>
  <si>
    <t>Zdravotechnika - vnútorná kanalizácia</t>
  </si>
  <si>
    <t>721171258</t>
  </si>
  <si>
    <t>Potrubie z rúr PE-HD d 110 odpadové zavesené pod stropom v korýtku, vrátane tvaroviek, upevňovacieho systému, utesnenia prestupov, čistenia a skúšky vodotesnosti</t>
  </si>
  <si>
    <t>7212510550</t>
  </si>
  <si>
    <t>Zápachová uzávierka kolenová d 75</t>
  </si>
  <si>
    <t>721271510</t>
  </si>
  <si>
    <t>Balkónový a terasový vtok so zvislým odtokom HL 3100T d 75</t>
  </si>
  <si>
    <t>998721201.S</t>
  </si>
  <si>
    <t>Presun hmôt pre vnútornú kanalizáciu v objektoch výšky do 6 m</t>
  </si>
  <si>
    <t>PS 06 - Silnoprúdové rozvody a osvetlenie</t>
  </si>
  <si>
    <t xml:space="preserve">    3 - Zvislé a kompletné konštrukcie   </t>
  </si>
  <si>
    <t xml:space="preserve">    21-M - Elektromontáže   </t>
  </si>
  <si>
    <t xml:space="preserve">    95-M - Revízie   </t>
  </si>
  <si>
    <t xml:space="preserve">VRN - Investičné náklady neobsiahnuté v cenách   </t>
  </si>
  <si>
    <t xml:space="preserve">Zvislé a kompletné konštrukcie   </t>
  </si>
  <si>
    <t>310236241.S</t>
  </si>
  <si>
    <t>Zamurovanie otvoru s plochou do 0,09 m2 v murive nadzákladného tehlami do 300 mm</t>
  </si>
  <si>
    <t>971052331.S</t>
  </si>
  <si>
    <t xml:space="preserve">Vybúranie otvoru v želzobet. priečkach a stenách plochy do 0,09 m2, do 150 mm,  -0,03400t</t>
  </si>
  <si>
    <t>971052341.S</t>
  </si>
  <si>
    <t xml:space="preserve">Vybúranie otvoru v želzobet. priečkach a stenách plochy do 0,09 m2, do 300 mm,  -0,05900t</t>
  </si>
  <si>
    <t>21-M</t>
  </si>
  <si>
    <t xml:space="preserve">Elektromontáže   </t>
  </si>
  <si>
    <t>210010593.S</t>
  </si>
  <si>
    <t>Rúrka tuhá elektroinštalačná UV stabilná bezhalogénová z PC ABS, D 25 uložená pevne</t>
  </si>
  <si>
    <t>286120018300.S</t>
  </si>
  <si>
    <t>Rúra tuhá PVC D 25 mm bezhalogénová hrdlová, s vysokou mechanickou odolnosťou 1250 N, čierna</t>
  </si>
  <si>
    <t>345710019330.S</t>
  </si>
  <si>
    <t>Spojka 0225 z PC-ABS pre bezhalogénové elektroinštal. rúrky, D 25 mm</t>
  </si>
  <si>
    <t>210020312.S</t>
  </si>
  <si>
    <t>Káblový žľab - káblový nosný systém, pozink., vrátane príslušenstva, 100/35mm bez veka s podperami a závesmi</t>
  </si>
  <si>
    <t>345750010700.S</t>
  </si>
  <si>
    <t>Žľab káblový, šxv 100x35 mm, z pozinkovanej ocele OBO</t>
  </si>
  <si>
    <t>345750014600.S</t>
  </si>
  <si>
    <t>Koleno 90° pre káblový žľab šxv 100X35 mm, z pozinkovanej ocele</t>
  </si>
  <si>
    <t>210020811.S</t>
  </si>
  <si>
    <t>Prepážka v priechodnom káblovom kanáli, lignátová vrátane dverí</t>
  </si>
  <si>
    <t>210020813.S</t>
  </si>
  <si>
    <t>Prepážka v priechode káblov stropom, lignátová</t>
  </si>
  <si>
    <t>210020922.S</t>
  </si>
  <si>
    <t>Protipožiarna upchávka, priechod stenou - okraja orámovaný uhol t 30 cm</t>
  </si>
  <si>
    <t>210100001.S</t>
  </si>
  <si>
    <t>Ukončenie vodičov v rozvádzač. vrátane zapojenia a vodičovej koncovky do 2,5 mm2</t>
  </si>
  <si>
    <t>354310017700.S</t>
  </si>
  <si>
    <t>Káblové oko medené lisovacie CU 2,5x4 KU-L</t>
  </si>
  <si>
    <t>210100002.S</t>
  </si>
  <si>
    <t>Ukončenie vodičov v rozvádzač. vrátane zapojenia a vodičovej koncovky do 6 mm2</t>
  </si>
  <si>
    <t>354310018300.S</t>
  </si>
  <si>
    <t>Káblové oko medené lisovacie CU 6x6 KU-L</t>
  </si>
  <si>
    <t>210100003.S</t>
  </si>
  <si>
    <t>Ukončenie vodičov v rozvádzač. vrátane zapojenia a vodičovej koncovky do 16 mm2</t>
  </si>
  <si>
    <t>345720003900.S</t>
  </si>
  <si>
    <t>Dutinka lisovacia DI 16-18 izolovaná</t>
  </si>
  <si>
    <t>210100004.S</t>
  </si>
  <si>
    <t>Ukončenie vodičov v rozvádzač. vrátane zapojenia a vodičovej koncovky do 25 mm2</t>
  </si>
  <si>
    <t>345720004100.S</t>
  </si>
  <si>
    <t>Dutinka lisovacia DI 25-16 izolovaná</t>
  </si>
  <si>
    <t>354310020500.S</t>
  </si>
  <si>
    <t>Káblové oko medené lisovacie CU 25x6 KU</t>
  </si>
  <si>
    <t>210100251.S</t>
  </si>
  <si>
    <t>Ukončenie celoplastových káblov zmrašť. záklopkou alebo páskou do 4 x 10 mm2</t>
  </si>
  <si>
    <t>343430001600.S</t>
  </si>
  <si>
    <t>Teplom zmraštiteľná stredne hrubá trubica z polyolefinu MWTM bez lepidla, na cievkach 16/5-A/U 5,5-14,5, dĺ. 1000 mm</t>
  </si>
  <si>
    <t>343430004100.S</t>
  </si>
  <si>
    <t>Bužírka zmrašťovacia 4,8x2,4 mm, dĺžka 1 m</t>
  </si>
  <si>
    <t>345840000716.S</t>
  </si>
  <si>
    <t>Teplom zmraštiteľný káblový uzáver TZUKG 35/11 s lepidlom</t>
  </si>
  <si>
    <t>210100252.S</t>
  </si>
  <si>
    <t>Ukončenie celoplastových káblov zmrašť. záklopkou alebo páskou do 4 x 25 mm2</t>
  </si>
  <si>
    <t>343430004400.S</t>
  </si>
  <si>
    <t>Bužírka zmrašťovacia 6,4x3,2 mm, dĺžka 1 m</t>
  </si>
  <si>
    <t>345840000719.S</t>
  </si>
  <si>
    <t>Teplom zmraštiteľný káblový uzáver TZUKG 55/25 s lepidlom</t>
  </si>
  <si>
    <t>210120102.S</t>
  </si>
  <si>
    <t>Poistka nožová veľkost 00 do 160 A 500 V</t>
  </si>
  <si>
    <t>345290004250.S</t>
  </si>
  <si>
    <t>Poistková vložka nožová PNA00 63A gG, veľkosť 00</t>
  </si>
  <si>
    <t>210192593.S</t>
  </si>
  <si>
    <t>Zemniaca radová svorkovnica s prepoj. na lištu vrátane zapojenia na jednej strane pre vodič do 16 mm2</t>
  </si>
  <si>
    <t>345610010210.S</t>
  </si>
  <si>
    <t>Svorkovnica pre vyrovnanie potencialu OBO 1801</t>
  </si>
  <si>
    <t>210192722.S</t>
  </si>
  <si>
    <t>Označovací štítok pre prístroje - nadpis v rozvádzačoch vrátane popisu lepený</t>
  </si>
  <si>
    <t>210193272.S</t>
  </si>
  <si>
    <t>Rozvádzač oceľoplechový povrchová montáž IP 43, výška575x900x175 mm</t>
  </si>
  <si>
    <t>384490002500.S</t>
  </si>
  <si>
    <t>Zálohový zdroj napájania UPS,10kVA,3/3,10min. vratane montaže a oživenia</t>
  </si>
  <si>
    <t>357140008015.S</t>
  </si>
  <si>
    <t>Rozvodnicová skriňa oceľoplechová nástenná, počet radov 6, modulov v rade 24, modulov celkom 144, PE+N, IP 30</t>
  </si>
  <si>
    <t>210800043.S</t>
  </si>
  <si>
    <t>Kábel medený uložený pevne CYYp 450/750 V 3x2,5</t>
  </si>
  <si>
    <t>341110000800.S</t>
  </si>
  <si>
    <t>Kábel medený CYKY 3x2,5 mm2</t>
  </si>
  <si>
    <t>210800047.S</t>
  </si>
  <si>
    <t>Kábel medený uložený v rúrke CYYp 450/750 V 3x2,5</t>
  </si>
  <si>
    <t>210800121.S</t>
  </si>
  <si>
    <t>Kábel medený uložený voľne CYKY 450/750 V 5x4</t>
  </si>
  <si>
    <t>341110002100.S</t>
  </si>
  <si>
    <t>Kábel medený CYKY 5x4 mm2</t>
  </si>
  <si>
    <t>210800616.S</t>
  </si>
  <si>
    <t xml:space="preserve">Vodič medený uložený voľne H07V-K (CYA)  450/750 V 25</t>
  </si>
  <si>
    <t>341110006900.S</t>
  </si>
  <si>
    <t>Kábel zemný medený 1-YY 1x25 mm2</t>
  </si>
  <si>
    <t>210800628.S</t>
  </si>
  <si>
    <t xml:space="preserve">Vodič medený uložený pevne H07V-K (CYA)  450/750 V 6</t>
  </si>
  <si>
    <t>341110010800.S</t>
  </si>
  <si>
    <t>Vodič medený CYY 6 mm2</t>
  </si>
  <si>
    <t>210802439.S</t>
  </si>
  <si>
    <t xml:space="preserve">Kábel medený uložený voľne H07RN-F (CGSG) 450/750 V  5x4</t>
  </si>
  <si>
    <t>341310035800.S</t>
  </si>
  <si>
    <t>Kábel medený flexibilný gumený H07RN-F 5x4 mm2</t>
  </si>
  <si>
    <t>210812163.S</t>
  </si>
  <si>
    <t>Kábel medený silový uložený pevne NYY 0,6/1 kV 5x16</t>
  </si>
  <si>
    <t>341110002400.S</t>
  </si>
  <si>
    <t>Kábel medený CYKY 5x16 mm2</t>
  </si>
  <si>
    <t>95-M</t>
  </si>
  <si>
    <t xml:space="preserve">Revízie   </t>
  </si>
  <si>
    <t>950102002.S</t>
  </si>
  <si>
    <t>Rozvody nízkeho napätia kontrola stavu</t>
  </si>
  <si>
    <t xml:space="preserve">Investičné náklady neobsiahnuté v cenách   </t>
  </si>
  <si>
    <t>000400022.S</t>
  </si>
  <si>
    <t>Projektové práce - stavebná časť (stavebné objekty vrátane ich technického vybavenia). náklady na dokumentáciu skutočného zhotovenia stavby</t>
  </si>
  <si>
    <t>KOMPL</t>
  </si>
  <si>
    <t>PS 32 - Protiteroristické opatrenia</t>
  </si>
  <si>
    <t>00 - Investičné náklady neobsiahnuté v cenách</t>
  </si>
  <si>
    <t xml:space="preserve">    0004 - Projektové práce</t>
  </si>
  <si>
    <t>HSV - Práce a dodávky HSV</t>
  </si>
  <si>
    <t xml:space="preserve">    6 - Úpravy povrchov, podlahy, osadenie</t>
  </si>
  <si>
    <t xml:space="preserve">    9 - Ostatné konštrukcie a práce-búranie</t>
  </si>
  <si>
    <t xml:space="preserve">    99 - Presun hmôt HSV</t>
  </si>
  <si>
    <t xml:space="preserve">    763 - Konštrukcie - drevostavby</t>
  </si>
  <si>
    <t>M - Práce a dodávky M</t>
  </si>
  <si>
    <t xml:space="preserve">    21-M - Elektromontáže</t>
  </si>
  <si>
    <t xml:space="preserve">    22-M - Montáže oznamovacích a zabezpečovacích zariadení</t>
  </si>
  <si>
    <t>HZS - Hodinové zúčtovacie sadzby</t>
  </si>
  <si>
    <t>00</t>
  </si>
  <si>
    <t>0004</t>
  </si>
  <si>
    <t>Projektové práce</t>
  </si>
  <si>
    <t>00040332004032.S</t>
  </si>
  <si>
    <t>Projektové práce - dokumentácia skutočného vyhotovenia v elektronickej verzii (originály-doc, xls, dwg) a papierovej verzii so zakreslením vyhotovenia diela - 1x</t>
  </si>
  <si>
    <t>eur</t>
  </si>
  <si>
    <t>1995405116</t>
  </si>
  <si>
    <t>612401191.S</t>
  </si>
  <si>
    <t>Omietka jednotlivých malých plôch vnútorných stien akoukoľvek maltou do 0, 09 m2, protipožiarnym tmelom</t>
  </si>
  <si>
    <t>-341364311</t>
  </si>
  <si>
    <t>413365</t>
  </si>
  <si>
    <t>Doska Knauf SILENTBOARD GKF - hr 12,5 mm s hranou HRAK, zvukovo izolačná sadrokartónová doska pre akusticky náročné priestory š 625x2000 mm, pre VZT potrubie po znova namontovaní</t>
  </si>
  <si>
    <t>-254986585</t>
  </si>
  <si>
    <t>473217011</t>
  </si>
  <si>
    <t>943955031.S</t>
  </si>
  <si>
    <t>Montáž lešeňovej podlahy bez priečnikov výšky do 10 m</t>
  </si>
  <si>
    <t>-511657451</t>
  </si>
  <si>
    <t>971033141.S</t>
  </si>
  <si>
    <t xml:space="preserve">Vybúranie otvoru v murive tehl. priemeru profilu do 60 mm hr. do 300 mm,  -0,00100t</t>
  </si>
  <si>
    <t>-590481019</t>
  </si>
  <si>
    <t>páska antikoro</t>
  </si>
  <si>
    <t>Pásky sťahovacie, 7,9x680mm,oceľové,20ks/bal,Dedra</t>
  </si>
  <si>
    <t>bal</t>
  </si>
  <si>
    <t>941484806</t>
  </si>
  <si>
    <t>Poznámka k položke:_x000d_
Sťahovacia (viazacia) páska 750x7,8mm, čierna</t>
  </si>
  <si>
    <t>tekutý plast</t>
  </si>
  <si>
    <t>ALFEMA, ALF FLEX Floor II.gen 5 kg, šedý, náter niky pre skener proti navĺhaniu</t>
  </si>
  <si>
    <t>-1073933999</t>
  </si>
  <si>
    <t>971046012.S</t>
  </si>
  <si>
    <t>Jadrové vrty diamantovými korunkami do D 130 mm do stien - betónových, obkladov -0,00029t</t>
  </si>
  <si>
    <t>1031638569</t>
  </si>
  <si>
    <t>972046005.S</t>
  </si>
  <si>
    <t>Jadrové vrty diamantovými korunkami do D 60 mm do stropov - betónových, dlažieb -0,00006t</t>
  </si>
  <si>
    <t>-1958164372</t>
  </si>
  <si>
    <t>974031122.S</t>
  </si>
  <si>
    <t xml:space="preserve">Vysekanie rýh v akomkoľvek murive tehlovom na akúkoľvek maltu do hĺbky 30 mm a š. do 70 mm,  -0,00400 t</t>
  </si>
  <si>
    <t>-1332038674</t>
  </si>
  <si>
    <t>974031142.S</t>
  </si>
  <si>
    <t xml:space="preserve">Vysekávanie rýh v akomkoľvek murive tehlovom na akúkoľvek maltu do hĺbky 70 mm a š. do 70 mm,  -0,00900t</t>
  </si>
  <si>
    <t>-1119745828</t>
  </si>
  <si>
    <t>974031165.S</t>
  </si>
  <si>
    <t xml:space="preserve">Vysekávanie alebo frézovanie rýh v akomkoľvek murive tehlovom na akúkoľvek maltu do hĺbky 150 mm a š. do 200 mm,  -0,05400t; niky pre skenery</t>
  </si>
  <si>
    <t>1680812147</t>
  </si>
  <si>
    <t>HILTI</t>
  </si>
  <si>
    <t>Spevňujúci protipožiarny tmel CFS-IS</t>
  </si>
  <si>
    <t>-1551783330</t>
  </si>
  <si>
    <t>998289011.S</t>
  </si>
  <si>
    <t>Presun hmôt zvlášť koše, zvlášť stĺpiky, akéhokoľvek rozsahu</t>
  </si>
  <si>
    <t>1720552484</t>
  </si>
  <si>
    <t>998289095.S</t>
  </si>
  <si>
    <t>Príplatok k cene za zväčšený presun nad vymedzenú najväčšiu dopravnú vzdialenosť do 5000 m</t>
  </si>
  <si>
    <t>1034351905</t>
  </si>
  <si>
    <t>998289099.S</t>
  </si>
  <si>
    <t>Príplatok za každých ďalších i začatých 5000 m nad 5000 m</t>
  </si>
  <si>
    <t>-931180148</t>
  </si>
  <si>
    <t>763131282.S</t>
  </si>
  <si>
    <t>Montáž SDK dosiek jednoduché opláštenie pre podhľad KNAUF D111,montáž obkladu na VZT potrubie</t>
  </si>
  <si>
    <t>702681597</t>
  </si>
  <si>
    <t>Práce a dodávky M</t>
  </si>
  <si>
    <t>Elektromontáže</t>
  </si>
  <si>
    <t>210010067.S</t>
  </si>
  <si>
    <t>Rúrka tuhá elektroinštalačná z PVC typ 1540, uložená pevne</t>
  </si>
  <si>
    <t>-831639463</t>
  </si>
  <si>
    <t>345710000500</t>
  </si>
  <si>
    <t>Rúrka tuhá hrdlová PVC 1540 KA, D 40, KOPOS</t>
  </si>
  <si>
    <t>-7118190</t>
  </si>
  <si>
    <t>Poznámka k položke:_x000d_
Balenie: 30 m</t>
  </si>
  <si>
    <t>345710037600</t>
  </si>
  <si>
    <t>Príchytka pre rúrku z PVC CL 40</t>
  </si>
  <si>
    <t>-1850093830</t>
  </si>
  <si>
    <t>210010085.S</t>
  </si>
  <si>
    <t>Rúrka ohybná elektroinštalačná z HDPE, D 50 uložená pod omietkou</t>
  </si>
  <si>
    <t>-1534520486</t>
  </si>
  <si>
    <t>345710005600.S</t>
  </si>
  <si>
    <t>Rúrka ohybná 09050 dvojplášťová korugovaná z HDPE, bezhalogénová, D 50 mm</t>
  </si>
  <si>
    <t>-1344898904</t>
  </si>
  <si>
    <t>310700549</t>
  </si>
  <si>
    <t>210010582.S</t>
  </si>
  <si>
    <t>Rúrka tuhá elektroinštalačná z PVC, D 20 uložená pevne</t>
  </si>
  <si>
    <t>1661089225</t>
  </si>
  <si>
    <t>345710000200.S</t>
  </si>
  <si>
    <t>Rúrka tuhá hrdlová 1520 s nízkou mechanickou odolnosťou z PVC, samozhášavá, D 20 mm</t>
  </si>
  <si>
    <t>-1527259393</t>
  </si>
  <si>
    <t>345710038512.S</t>
  </si>
  <si>
    <t>Príchytka 5320 z PVC pre tuhé elektroinštal. rúrky D 20 mm, samozhášavé</t>
  </si>
  <si>
    <t>-1430947648</t>
  </si>
  <si>
    <t>210011309.S</t>
  </si>
  <si>
    <t>Osadenie polyamidovej príchytky (hmoždinky) HM 6 do tvrdého kameňa, jednoduchého betónu a železobetónu</t>
  </si>
  <si>
    <t>347301936</t>
  </si>
  <si>
    <t>311310008390</t>
  </si>
  <si>
    <t>Hmoždinka KOPOS HM 6x30 mm PE, pre tvrdé podklady na elektroinštaláciu</t>
  </si>
  <si>
    <t>-1901782700</t>
  </si>
  <si>
    <t>210011310.S</t>
  </si>
  <si>
    <t>Osadenie polyamidovej príchytky (hmoždinky) HM 8 do tvrdého kameňa, jednoduchého betónu a železobetónu</t>
  </si>
  <si>
    <t>-946667301</t>
  </si>
  <si>
    <t>311310008410</t>
  </si>
  <si>
    <t>Hmoždinka KOPOS HM 8x40 mm PE, pre tvrdé podklady na elektroinštaláciu</t>
  </si>
  <si>
    <t>605080</t>
  </si>
  <si>
    <t>210011311.S</t>
  </si>
  <si>
    <t>Osadenie polyamidovej príchytky (hmoždinky) HM 10 do tvrdého kameňa, jednoduchého betónu a železobetónu (RPI, RSK)</t>
  </si>
  <si>
    <t>-401826413</t>
  </si>
  <si>
    <t>311310008430.S</t>
  </si>
  <si>
    <t>Hmoždinka pre tvrdé podklady na elektroinštaláciu 10x50 mm, PE</t>
  </si>
  <si>
    <t>-1018742626</t>
  </si>
  <si>
    <t>-1244156656</t>
  </si>
  <si>
    <t>210190055.S</t>
  </si>
  <si>
    <t>Montáž vnútornej časti hydraulického stĺpika (Pilomat) do v zemi zabetónovanej konštrukcie, do váhy 600 kg</t>
  </si>
  <si>
    <t>788798651</t>
  </si>
  <si>
    <t>357/PD152012</t>
  </si>
  <si>
    <t xml:space="preserve">Riadiaca jednotka stlpikov so systémom rýchleho zdvihu E.F.O. PILOMAT 275/K4 700AIXS pre nezávislé riadenie dvoch stlpikov v jednom momente-synchrónne, osadenie s programovaním   </t>
  </si>
  <si>
    <t>408219580</t>
  </si>
  <si>
    <t>357/PD152001</t>
  </si>
  <si>
    <t xml:space="preserve">Riadiaca jednotka stlpika PILOMAT 275/K4 700AIXS pre nezávislé riadenie iba jedného stredového stĺpika, osadenie s programovaním   </t>
  </si>
  <si>
    <t>-1177225098</t>
  </si>
  <si>
    <t>357/AA100041</t>
  </si>
  <si>
    <t xml:space="preserve">Vyhrievanie telesa stlpika 80W proti zamrzaniu do - 40°C s nastavitelným termostatom   Vyhrievanie telesa stlpika 80W proti zamrzaniu do - 40°C s nastavitelným termostatom   Vyhrievanie telesa stlpika 80W proti zamrzaniu do - 40°C s nastavitelným termosta</t>
  </si>
  <si>
    <t>1426894850</t>
  </si>
  <si>
    <t>357/AA101051</t>
  </si>
  <si>
    <t>BUZZER - zvuková signalizácia pri pohybe stĺpika</t>
  </si>
  <si>
    <t>865119008</t>
  </si>
  <si>
    <t>Rozvádzač oceľoplechový KMFire, povrchová montáž, EI60, uchytenie k podlahe, osadenia montážnej dosky, namontovanie riadiacich jednotiek, pripojenie káblov, naprogramovanie všetkých jednotiek, odskúšanie funkcií</t>
  </si>
  <si>
    <t>1780621431</t>
  </si>
  <si>
    <t>357/SR12104-EI60 DP1</t>
  </si>
  <si>
    <t xml:space="preserve">RPI - skriňa rozvádzača KMFire,typ SR12104-EI60 DP1,  požiarna odolnosť - EI60, rozmery 1070*1250*400 mm, vetracie mriežky 2 ks, káblové upchávky 2 ks, s podstavou.</t>
  </si>
  <si>
    <t>-1775623074</t>
  </si>
  <si>
    <t>357/PD124072</t>
  </si>
  <si>
    <t>PILOMAT 275/K4 700AIXS ANTITERORIST Hydraulický výsuvný stlpik šírka 275mm, výška 700mm, prevedenie kartáčovo brúsená nerez. Manuálne zasúvanie stlpika pri výpadku elektriky, multi LED blikajúce svetlo pri vysunutom stlpiku. E.F.O. CIRCIUT vysokorýchlostn</t>
  </si>
  <si>
    <t>-272455505</t>
  </si>
  <si>
    <t>357/PD115072</t>
  </si>
  <si>
    <t>PILOMAT 275/K4 700AIXS ANTITERORIST Hydraulický výsuvný stlpik šírka 275mm, výška 700mm, prevedenie kartáčovo brúsená nerez. Manuálne zasúvanie stlpika pri výpadku elektriky, multi LED blikajúce svetlo pri vysunutom stlpiku. Vysoká odolnosť voči korózii.</t>
  </si>
  <si>
    <t>602925179</t>
  </si>
  <si>
    <t>357/PD151003</t>
  </si>
  <si>
    <t>Ocelový pozinkovaný nerezový kôš pre uloženie stlpika PILOMAT 275/K4 700AIXS do zeme montáž v projekte doprava</t>
  </si>
  <si>
    <t>-1249770192</t>
  </si>
  <si>
    <t>210451001.S</t>
  </si>
  <si>
    <t>Montáž vykurovacieho telieska 80W do konštrukcie stĺpika</t>
  </si>
  <si>
    <t>-515397408</t>
  </si>
  <si>
    <t>210452203.S</t>
  </si>
  <si>
    <t>Montáž a zapojenie termostatu s káblovým snímačom pre teplotný limit do koša stĺpika</t>
  </si>
  <si>
    <t>1342155328</t>
  </si>
  <si>
    <t>22-M</t>
  </si>
  <si>
    <t>Montáže oznamovacích a zabezpečovacích zariadení</t>
  </si>
  <si>
    <t>220260721</t>
  </si>
  <si>
    <t>Žľab káblový MARS 62x50, montáž na vopred pripravené body,uzavretie veka</t>
  </si>
  <si>
    <t>-1004600803</t>
  </si>
  <si>
    <t>345750008600</t>
  </si>
  <si>
    <t>Žlab káblový MARS 62x50 mm</t>
  </si>
  <si>
    <t>-480835959</t>
  </si>
  <si>
    <t>345750050900</t>
  </si>
  <si>
    <t>Zakončenie žľabu MARS 62x50 mm</t>
  </si>
  <si>
    <t>-609257314</t>
  </si>
  <si>
    <t>220320221.S</t>
  </si>
  <si>
    <t>Montáž bzučiaka do stĺpika, zapojenie na vopred pripravené prívody, nastavenie, preskúšanie</t>
  </si>
  <si>
    <t>-1524522745</t>
  </si>
  <si>
    <t>220320332.S</t>
  </si>
  <si>
    <t>Montáž tlačidlového pultíku do 18 tlačidiel, ukončenie káblov na tlačítkach, odskúšanie funkcií</t>
  </si>
  <si>
    <t>860180133</t>
  </si>
  <si>
    <t>383/HW ovl a EFO</t>
  </si>
  <si>
    <t>ATYP HW tlačidlové ovl. v miestn. BP, metalické vedenie od od riad. jedn. stĺpikov a vyhlasovania. Ovl.každej dvojičky stlpikov samostatne a samostatne ovládaný stredový stĺpik; 3 tlačidlá; HW E.F.O. NÚDZOVÉ tl. ovl. + 8 tl. hlas. povelov</t>
  </si>
  <si>
    <t>1931722177</t>
  </si>
  <si>
    <t>220321748.S</t>
  </si>
  <si>
    <t>Montáž infrazávory MAP 101 P-V, zapojenie a nastavenie optickej osi,kontrola funkcie,</t>
  </si>
  <si>
    <t>861407941</t>
  </si>
  <si>
    <t>383/IR Barrier</t>
  </si>
  <si>
    <t>Infra bariéra s konzolou pre zabezpečenie ŠTART/STOP skenovania podvozku vozidla. Pre hospodársky dvor sa použije iba jeden pár a to pre prípad STOP. Prípad štart sa bude zadávať ručne.</t>
  </si>
  <si>
    <t>827993790</t>
  </si>
  <si>
    <t>220330172.S</t>
  </si>
  <si>
    <t>Semafór jednokomorový, na budovu, zapojenie, preskúšanie</t>
  </si>
  <si>
    <t>1542290779</t>
  </si>
  <si>
    <t>383/N L1RV230</t>
  </si>
  <si>
    <t>Jednokomorový semafor, prevedenie hliník+nylon, LED doska z dvomi sadami LED červená/zelená, Ø120mm, napájanie 24V, IP65, Rozmery: v250xš180xh190mmJednokomorový semafor, prevedenie hliník+nylon, LED doska z dvomi sadami LED červená/zelená, Ø120mm</t>
  </si>
  <si>
    <t>87052174</t>
  </si>
  <si>
    <t>220370043.S</t>
  </si>
  <si>
    <t>Montáž stĺpika pre hovorovú súpravu,osadenie stĺpika,zhot.rozvodu</t>
  </si>
  <si>
    <t>-1268465608</t>
  </si>
  <si>
    <t>383/stojan</t>
  </si>
  <si>
    <t>Oceľový stojan oranžovej farby s úložnou skrinkou pre vonkajšiu jednotku videovrátnika</t>
  </si>
  <si>
    <t>-1939383243</t>
  </si>
  <si>
    <t>220370417.S</t>
  </si>
  <si>
    <t>Montáž pultu diaľkového ovládania, znelky</t>
  </si>
  <si>
    <t>-222556129</t>
  </si>
  <si>
    <t>220370426.S</t>
  </si>
  <si>
    <t>Montáž prenosného zosilňovača stereo do 2x50 W,upevnenie,zapojenie,nastavenie,odskúšanie</t>
  </si>
  <si>
    <t>457611686</t>
  </si>
  <si>
    <t>220370436.S</t>
  </si>
  <si>
    <t>Montáž mixážneho pultu,upevnenie,zapojenie modulačných vedení vstupu a výstupu,nastavenie,odskúšanie</t>
  </si>
  <si>
    <t>1493910184</t>
  </si>
  <si>
    <t>220370450.S</t>
  </si>
  <si>
    <t>Montáž reproduktora válcového do 20 W,upevnenie,pripojenie k vedeniu a zapojenie nastav.optim.hlasnosti</t>
  </si>
  <si>
    <t>-494354787</t>
  </si>
  <si>
    <t>384NP-5 INOUT</t>
  </si>
  <si>
    <t>IN OUT NP-5 - prehrávač a zosilňovač pre hlásenie, parametre pozri prílohu TS</t>
  </si>
  <si>
    <t>-1560471763</t>
  </si>
  <si>
    <t>384430002700.S</t>
  </si>
  <si>
    <t>Reproduktor tlakový H20G, RMS 20W/8Ohm, citliovosť 105dB/W/m, 280-9500 Hz</t>
  </si>
  <si>
    <t>-1434613583</t>
  </si>
  <si>
    <t>220511025.S</t>
  </si>
  <si>
    <t>Montáž konektoru RJ45 (zástrčky) CAT6A</t>
  </si>
  <si>
    <t>512012039</t>
  </si>
  <si>
    <t>220511025.S1</t>
  </si>
  <si>
    <t>Montáž konektoru RJ45 (zástrčky) CAT5E</t>
  </si>
  <si>
    <t>655025719</t>
  </si>
  <si>
    <t>383150009000.S</t>
  </si>
  <si>
    <t>Konektor RJ45 FTP - Cat.5e</t>
  </si>
  <si>
    <t>724016126</t>
  </si>
  <si>
    <t>383150009100.S</t>
  </si>
  <si>
    <t>Konektor RJ45 FTP - Cat.6A</t>
  </si>
  <si>
    <t>-666121265</t>
  </si>
  <si>
    <t>220511026.S</t>
  </si>
  <si>
    <t>Montáž gumovej kábelovej prechodky</t>
  </si>
  <si>
    <t>-97968012</t>
  </si>
  <si>
    <t>383150028600</t>
  </si>
  <si>
    <t>Prechodka gumová kábelová na konektor RJ45/čierna, modrá, červená, zelená, šedá, MP-SR-G4, KELine</t>
  </si>
  <si>
    <t>-1203034303</t>
  </si>
  <si>
    <t>220511031.S</t>
  </si>
  <si>
    <t>Kábel v rúrkach, včítane systémových káblov PILOMAT (12x1,5, 3x2,5, CY6 zž; cena káblov v cene stĺpikov)</t>
  </si>
  <si>
    <t>1876356838</t>
  </si>
  <si>
    <t>341230000800.S</t>
  </si>
  <si>
    <t>Kábel medený dátový FTP CAT5E (kamery)</t>
  </si>
  <si>
    <t>-280064239</t>
  </si>
  <si>
    <t>341230001200.S</t>
  </si>
  <si>
    <t>Kábel medený dátový FTP-CAT6A STP</t>
  </si>
  <si>
    <t>1559647634</t>
  </si>
  <si>
    <t>341230001800.S</t>
  </si>
  <si>
    <t>Kábel medený dátový FTP-CAT5E zemný</t>
  </si>
  <si>
    <t>-462573309</t>
  </si>
  <si>
    <t>341310004700.S</t>
  </si>
  <si>
    <t>Kábel medený flexibilný H03VV-F 2x0,75 mm2 (kamery)</t>
  </si>
  <si>
    <t>1824205669</t>
  </si>
  <si>
    <t>044679</t>
  </si>
  <si>
    <t xml:space="preserve">CYA  4 H07V-K    červený (skener)</t>
  </si>
  <si>
    <t>-17124241</t>
  </si>
  <si>
    <t>Poznámka k položke:_x000d_
Kód tovaru: 044679, číslo tovaru: CYA, H07V-K 4 CE</t>
  </si>
  <si>
    <t>044683</t>
  </si>
  <si>
    <t xml:space="preserve">CYA  4 H07V-K    tm.modrý (skener)</t>
  </si>
  <si>
    <t>-2113632533</t>
  </si>
  <si>
    <t>Poznámka k položke:_x000d_
Kód tovaru: 044683, číslo tovaru: CYA, H07V-K 4 TM</t>
  </si>
  <si>
    <t>KOH000000636</t>
  </si>
  <si>
    <t>Kábel ohybný H05VV-F 2x1,5 pvc biely</t>
  </si>
  <si>
    <t>408378475</t>
  </si>
  <si>
    <t>Poznámka k položke:_x000d_
Medené jadro - lankové, PVC izolácia, PVC plášť.</t>
  </si>
  <si>
    <t>341110011400.S</t>
  </si>
  <si>
    <t>Vodič medený CY 6 mm2</t>
  </si>
  <si>
    <t>-940803884</t>
  </si>
  <si>
    <t>341110011300.S</t>
  </si>
  <si>
    <t>Vodič medený CY 4 mm2</t>
  </si>
  <si>
    <t>1896427879</t>
  </si>
  <si>
    <t>KPE000000706</t>
  </si>
  <si>
    <t>Kábel pevný J-Y(ST)Y 3x2x0,8 pvc sivý</t>
  </si>
  <si>
    <t>-427148895</t>
  </si>
  <si>
    <t>XC170253--</t>
  </si>
  <si>
    <t>Flex.kábel pre mer.a regul.pocínovaný LiYCY 16x0,34 šedý</t>
  </si>
  <si>
    <t>-1953549707</t>
  </si>
  <si>
    <t>XC170246--</t>
  </si>
  <si>
    <t>Flex.kábel pre mer.a regul.pocínovaný LiYCY 5x0,34 šedý</t>
  </si>
  <si>
    <t>1943804642</t>
  </si>
  <si>
    <t>XC170251--</t>
  </si>
  <si>
    <t>Flex.kábel pre mer.a regul.pocínovaný LiYCY 10x0,34 šedý</t>
  </si>
  <si>
    <t>-1311676776</t>
  </si>
  <si>
    <t>220511034.S</t>
  </si>
  <si>
    <t xml:space="preserve">Kábel volne uložený na  kabelovú lávku, alebo do žľabu</t>
  </si>
  <si>
    <t>-1427557304</t>
  </si>
  <si>
    <t>220511041.S</t>
  </si>
  <si>
    <t>Kábel uložený na rošt</t>
  </si>
  <si>
    <t>1510197167</t>
  </si>
  <si>
    <t>220512020.S</t>
  </si>
  <si>
    <t>Montáž stojanového rozvadzača RACK 19", výšky do 1080 mm, hĺbky 600-800 mm</t>
  </si>
  <si>
    <t>-1692247308</t>
  </si>
  <si>
    <t>383180002700</t>
  </si>
  <si>
    <t>Rozvádzač stojanový 15U, 770x600x600 mm (vxšxh), RMA-15-A66-CAY-A1, KELine</t>
  </si>
  <si>
    <t>967321861</t>
  </si>
  <si>
    <t>383180013200</t>
  </si>
  <si>
    <t>Polica výsuvná 19”, 450 mm, 1U (so zadnými podperami), nosnosť 30 kg, RAB-UP-X31-A1, KELine</t>
  </si>
  <si>
    <t>1054828174</t>
  </si>
  <si>
    <t>383180011500</t>
  </si>
  <si>
    <t>Montážna sada 19", skrutky M6 (4 ks skrutka, 4 ks podložka, 4 ks matica), RAX-MS-X19-X1, KELine</t>
  </si>
  <si>
    <t>-67317255</t>
  </si>
  <si>
    <t>383180013500</t>
  </si>
  <si>
    <t>Rozvodný panel 19", 7x250V, prepäťová ochrana, 1U, 2,5 m, 620050, KELine, montáž do racku</t>
  </si>
  <si>
    <t>-343029011</t>
  </si>
  <si>
    <t>220512040.S</t>
  </si>
  <si>
    <t>Montáž police do rozvadzača, so zadnými podperami</t>
  </si>
  <si>
    <t>793080983</t>
  </si>
  <si>
    <t>220512046.S</t>
  </si>
  <si>
    <t>Montáž rozvodného panelu s prepäťovou ochranou</t>
  </si>
  <si>
    <t>-2144790150</t>
  </si>
  <si>
    <t>220512133.S</t>
  </si>
  <si>
    <t>Meranie certifikácie cat.5e, vystavenie protokolu</t>
  </si>
  <si>
    <t>540073495</t>
  </si>
  <si>
    <t>220512135.S</t>
  </si>
  <si>
    <t>Meranie certifikácie cat.6A, vystavenie protokolu</t>
  </si>
  <si>
    <t>-455698352</t>
  </si>
  <si>
    <t>220521098.S</t>
  </si>
  <si>
    <t>Montáž displeja pomocou pásikov na stĺp</t>
  </si>
  <si>
    <t>1621440566</t>
  </si>
  <si>
    <t>220731022.S</t>
  </si>
  <si>
    <t>Montáž kamery v kryte, na konzolu,priskrutkovanie,pripojenie,mechanické nastavenie</t>
  </si>
  <si>
    <t>1725162646</t>
  </si>
  <si>
    <t>383/DJ 1TF ID</t>
  </si>
  <si>
    <t>Vonkajšia jednotka videovrátnika, video, 1 tlačidlo a RFID EM 125 kHz, antivandal, podsvietená menovka, prevedenie antikor, kamera uhol záberu 170°, krytie IP 43, 12 V DC / 300 mA alebo NO/NC relé ovládanie pre 1 zámok, nastaviteľná dĺžka otvorenia 1-99 s</t>
  </si>
  <si>
    <t>-187627905</t>
  </si>
  <si>
    <t>220731061.S</t>
  </si>
  <si>
    <t>Uved.rozvodu do chodu, prepoj.zariadenia,preverenie a premeranie,nastavenie-kamera pevná vnútorná</t>
  </si>
  <si>
    <t>-927713162</t>
  </si>
  <si>
    <t>220731091.S</t>
  </si>
  <si>
    <t>Montáž monitora, pripevnenie a uloženie monitora,pripojenie sieťového a koax.kábla,nastavewnie param.</t>
  </si>
  <si>
    <t>-154996238</t>
  </si>
  <si>
    <t>383/VM 47TM</t>
  </si>
  <si>
    <t xml:space="preserve">Handsfree videomonitor videovrátnika, slim dizajn, prevedenie biely plast, 7" farebný dotykový LCD displej, grafické menu, interná pamäť 118 snímkov pri zazvonení (možnosť doplnenia MicroSD karty pre rozšírenie kapacity pamäte pre videozáznam), nezávislé </t>
  </si>
  <si>
    <t>-587250183</t>
  </si>
  <si>
    <t>383/držiak mon</t>
  </si>
  <si>
    <t>Držiak monitora na stenu(lišta, príchytka, držiak) 13"-27", natočenie 180 st, naklopenie ±45 st, VESA 75x75, 100x100</t>
  </si>
  <si>
    <t>-276786024</t>
  </si>
  <si>
    <t>383/VD 04</t>
  </si>
  <si>
    <t>Video distribútor zbernice videovrátnikov, 4x výstup pre odbočenie zbernice a zapojenie monitorov do hviezdy, rozmery 69x93x45mm, inštalácia na DIN lištu (5 pozícií), vnútorné použitie , inšt. do RACK-u na policu</t>
  </si>
  <si>
    <t>1069046967</t>
  </si>
  <si>
    <t>383/LRS-100-24</t>
  </si>
  <si>
    <t>Napájací spínaný zdroj 24 V DC / 4,5 A, bez krytia (potrebná inšt. krabica), rozmery 129 x 97 x 30 mm, určený pre systém vonkajších jednotiek videovrátniky, plynulá regulácia trimrom.</t>
  </si>
  <si>
    <t>1567975636</t>
  </si>
  <si>
    <t>383/TDU122-16/1Z.H54</t>
  </si>
  <si>
    <t xml:space="preserve">Textový programovateľný LED panel pre zobrazovanie statických a pohyblivých textových informácií. Vysokosvietivé AllNGaP smd LED diódy. Vrátane programového PC softvéru. Komunikačné rozhranie LAN/RS232 alebo RS485. Výška znakov 122mm, počet riadkov 1, </t>
  </si>
  <si>
    <t>1822571092</t>
  </si>
  <si>
    <t>383/pokračovanie</t>
  </si>
  <si>
    <t>možnosť rozdelenia pomocou softvéru na 2 textové riadky s menším fontom. Čitateľnosť cca 50m. Farba znakov žltá. Antikorózne hliníkové prevedenie, šedá farba IP54. Napájanie 230V. Prevádzková teplota -30°C +50°C. Rozmery 900x200x92 (uchyt páskami na stĺp)</t>
  </si>
  <si>
    <t>417965269</t>
  </si>
  <si>
    <t>221522051.S</t>
  </si>
  <si>
    <t>Testovanie spojovacieho pracoviska, kontrola funkcií displeja</t>
  </si>
  <si>
    <t>1820737675</t>
  </si>
  <si>
    <t>383/SU A1501</t>
  </si>
  <si>
    <t>Kompletný skener UVIScan vrátane fotoaparátu, podsvietenie vľavo a vpravo, rám ,, DPS, sklopné zrkadlo, vyhrievací panel a termostat (vo vnútri), kabeláž, tesnenie vane skenera, zatváracie veko skenera s rebier vrátane plexiskla a tesnenia.</t>
  </si>
  <si>
    <t>-2129229463</t>
  </si>
  <si>
    <t>383/HU AHD1401</t>
  </si>
  <si>
    <t>Vysokoodolné puzdro vrátane krytu, krabice a vodiace koľajnice</t>
  </si>
  <si>
    <t>950739950</t>
  </si>
  <si>
    <t>383/UVI WS PRO2020</t>
  </si>
  <si>
    <t xml:space="preserve">UVIscan PRO pracovná stanica  s pasívnym chladením; 19“ prevedenie; Intel i7 9700, 3GHz T4, 7GHz, 8 jadier; DDR4 16 GB PC 2666 CL 19 CSR; Priemyselný SSD SATA 860; Celkom 1 TB; Intel PCI-Express I350T4V2, 4 porty; Je možné pripojiť až 4 skenovacie jednotk</t>
  </si>
  <si>
    <t>538459412</t>
  </si>
  <si>
    <t>383/WS SP 1701</t>
  </si>
  <si>
    <t>UVIScan Monitor, klávesnica, myš; vrátane originálných a predlžovacích káblov</t>
  </si>
  <si>
    <t>-936889125</t>
  </si>
  <si>
    <t>383/CU SP 1799</t>
  </si>
  <si>
    <t>Kompletná riadiaca jednotka UVIScan v skrini. V našom prípade sa montážna doska s kompletnou elektronikou premontuje do rozvádzača s EI60</t>
  </si>
  <si>
    <t>-1399438382</t>
  </si>
  <si>
    <t>383/RO KMFIRE</t>
  </si>
  <si>
    <t>RSK1, 2 - Rozvádzačová skriňa KMFire, atypický rozmer, požiarna odolnosť EI60, pre riadiace jednotky UVIScan, pozri výkres</t>
  </si>
  <si>
    <t>-865118972</t>
  </si>
  <si>
    <t>383/ANPR CAM</t>
  </si>
  <si>
    <t>ANPR kamera pre rozpoznávanie EČV vozidiel</t>
  </si>
  <si>
    <t>-1775012469</t>
  </si>
  <si>
    <t>383/LPR SP A1701</t>
  </si>
  <si>
    <t>UVIScan Automatic Number Plate Recognition, Camera integrated into UVIScan system (excluding UVIScan software license)</t>
  </si>
  <si>
    <t>-1482273391</t>
  </si>
  <si>
    <t>383/UVI SL PRO2020</t>
  </si>
  <si>
    <t>Licencia softvéru UVIScan PRO s OS Linux: Schopnosť skenovania akýchkoľvek vozidiel. Kompletný statický obrázok v odtieňoch šedej. Kontrola digitálnym zoomom na identifikáciu podozrivých predmetov. Funkcia vylepšenia obrazu, ako je kontrast, jas</t>
  </si>
  <si>
    <t>655266550</t>
  </si>
  <si>
    <t>383/pokračovanie uvi</t>
  </si>
  <si>
    <t>čiernobiela funkcia invertovania</t>
  </si>
  <si>
    <t>-527115585</t>
  </si>
  <si>
    <t>HZS</t>
  </si>
  <si>
    <t>Hodinové zúčtovacie sadzby</t>
  </si>
  <si>
    <t>HZS000113.S</t>
  </si>
  <si>
    <t>Stavebno montážne práce náročné ucelené - odborné, tvorivé remeselné (Tr. 3) v rozsahu viac ako 8 hodín; príprava stĺpikov na prevezenie na stavbu, rozmontovanie na konštrukciu do betónu a ostatné, zabalenie k prevezeniu</t>
  </si>
  <si>
    <t>hod</t>
  </si>
  <si>
    <t>-460940255</t>
  </si>
  <si>
    <t>HZS000113.S1</t>
  </si>
  <si>
    <t>Stavebno montážne práce náročné ucelené - odborné, tvorivé remeselné (Tr. 3); demontáž a montáž VZT 2 ks potrubia</t>
  </si>
  <si>
    <t>-267263053</t>
  </si>
  <si>
    <t>HZS000213.S</t>
  </si>
  <si>
    <t>Stavebno montážne práce náročné ucelené - odborné, tvorivé remeselné (Tr. 3) v rozsahu viac ako 4 a menej ako 8 hodín; kompletácia RACK-u</t>
  </si>
  <si>
    <t>-1582891390</t>
  </si>
  <si>
    <t>03 - Dočasné dopravné značenie</t>
  </si>
  <si>
    <t xml:space="preserve">DS-projekt s.r.o.   </t>
  </si>
  <si>
    <t>Ing. Peter Steiner</t>
  </si>
  <si>
    <t xml:space="preserve">2  "1.NP - ETAPA 3a   </t>
  </si>
  <si>
    <t xml:space="preserve">1  "1.NP - ETAPA 4a (1 ks zostáva z ETAPY 3a)   </t>
  </si>
  <si>
    <t xml:space="preserve">1  "1.NP - ETAPA 3a/3b (zostáva aj pre ETAPU 4a/4b)   </t>
  </si>
  <si>
    <t xml:space="preserve">1  "1.PP - ETAPA 3a/3b   </t>
  </si>
  <si>
    <t xml:space="preserve">2  "1.PP - ETAPA 5b   </t>
  </si>
  <si>
    <t xml:space="preserve">1  "1.PP - ETAPA 5b/7 (zostáva aj pre ETAPU 6a/8)   </t>
  </si>
  <si>
    <t xml:space="preserve">2  "1.PP - ETAPA 1a   </t>
  </si>
  <si>
    <t xml:space="preserve">2  "1.PP - ETAPA 5a   </t>
  </si>
  <si>
    <t xml:space="preserve">2  "1.PP - ETAPA 4b   </t>
  </si>
  <si>
    <t xml:space="preserve">2  "1.PP - ETAPA 6a+6b   </t>
  </si>
  <si>
    <t xml:space="preserve">1  "2.PP - ETAPA 7   </t>
  </si>
  <si>
    <t xml:space="preserve">2  "2.PP - ETAPA 10a   </t>
  </si>
  <si>
    <t xml:space="preserve">1  "2.pp - ETAPA 9b/11 (zostáva aj pre ETAPU 10a/10b)   </t>
  </si>
  <si>
    <t xml:space="preserve">2  "2.PP - ETAPA 1b   </t>
  </si>
  <si>
    <t xml:space="preserve">2  "2.PP - ETAPA 7 (druhá časť)   </t>
  </si>
  <si>
    <t xml:space="preserve">2  "2.PP - ETAPA 8   </t>
  </si>
  <si>
    <t xml:space="preserve">1  "2.PP - ETAPA 9b   </t>
  </si>
  <si>
    <t xml:space="preserve">2  "2.PP - ETAPA 9a   </t>
  </si>
  <si>
    <t xml:space="preserve">2  "3.PP - ETAPA 9b/11+2a   </t>
  </si>
  <si>
    <t xml:space="preserve">2  "3.PP - ETAPA 10b   </t>
  </si>
  <si>
    <t xml:space="preserve">1  "3.PP - ETAPA 10b (druhá časť)   </t>
  </si>
  <si>
    <t xml:space="preserve">1  "3.PP - ETAPA 12   </t>
  </si>
  <si>
    <t xml:space="preserve">2  "3.PP - ETAPA 11   </t>
  </si>
  <si>
    <t xml:space="preserve">1  "3.PP - ETAPA 2b   </t>
  </si>
  <si>
    <t xml:space="preserve">2  "3.PP - ETAPA 11 (druhá časť)   </t>
  </si>
  <si>
    <t xml:space="preserve">5  "1.NP - ETAPA 3a (114-10, 114-20, 2 ks 135, 503-20)   </t>
  </si>
  <si>
    <t xml:space="preserve">1  "1.NP - ETAPA 4a (114-20, 135 a 503-20 zostáva z ETAPY 3a)   </t>
  </si>
  <si>
    <t xml:space="preserve">2  "1.NP - ETAPA 3a/3b (114-10, 135, 135 zostáva aj pre ETAPU 4a/4b)   </t>
  </si>
  <si>
    <t xml:space="preserve">1  "1.NP - ETAPA 4a/4b (114-20)   </t>
  </si>
  <si>
    <t xml:space="preserve">2  "1.PP - ETAPA 3a/3b (114-20, 135)   </t>
  </si>
  <si>
    <t xml:space="preserve">4  "1.PP - ETAPA 5b (114-10. 114-20, 2 ks 135)   </t>
  </si>
  <si>
    <t xml:space="preserve">2  "1.PP - ETAPA 5b/7 (114-10, 135, 135 zostáva aj pre ETAPU 6a/8)   </t>
  </si>
  <si>
    <t xml:space="preserve">1  "1.PP - ETAPA 5b/7 (114-20)   </t>
  </si>
  <si>
    <t xml:space="preserve">2  "1.PP - ETAPA 4a/4b (114-10, 135)   </t>
  </si>
  <si>
    <t xml:space="preserve">2  "1.PP - ETAPA 1a (231, 509)   </t>
  </si>
  <si>
    <t xml:space="preserve">4  "1.PP - ETAPA 5a (114-10, 114-20, 2 ks 135)   </t>
  </si>
  <si>
    <t xml:space="preserve">4  "1.PP - ETAPA 4b (114-10, 114-20, 2 ks 135)   </t>
  </si>
  <si>
    <t xml:space="preserve">4  "1.PP - ETAPA 6a+6b (114-10, 114-20, 2 ks 135)   </t>
  </si>
  <si>
    <t xml:space="preserve">2  "2.PP - ETAPA 7 (114-20, 135)   </t>
  </si>
  <si>
    <t xml:space="preserve">4  "2.PP - ETAPA 10a (114-10, 114-20, 2 ks 135)   </t>
  </si>
  <si>
    <t xml:space="preserve">2  "2.pp - ETAPA 9b/11 (114-20, 135, 135 zostáva aj pre ETAPU 10a/10b)   </t>
  </si>
  <si>
    <t xml:space="preserve">1  "2.PP - ETAPA 10a/10b (114-10)   </t>
  </si>
  <si>
    <t xml:space="preserve">2  "2.PP - ETAPA 6a/8 (114-10, 135)   </t>
  </si>
  <si>
    <t xml:space="preserve">2  "2.PP - ETAPA 1b (231, 509)   </t>
  </si>
  <si>
    <t xml:space="preserve">2  "2.PP - ETAPA 7 (druhá časť), (114-10, 114-20, 2 ks 135)   </t>
  </si>
  <si>
    <t xml:space="preserve">2  "2.PP - ETAPA 8 (114-10, 114-20, 2 ks 135)   </t>
  </si>
  <si>
    <t xml:space="preserve">2  "2.PP - ETAPA 9b (114-20, 135)   </t>
  </si>
  <si>
    <t xml:space="preserve">4  "2.PP - ETAPA 9a (114-10, 114-20, 2 ks 135)   </t>
  </si>
  <si>
    <t xml:space="preserve">2  "3.PP - ETAPA 9b/11 (114-10, 135)   </t>
  </si>
  <si>
    <t xml:space="preserve">2  "3.PP - ETAPA 2a (231, 509)   </t>
  </si>
  <si>
    <t xml:space="preserve">4  "3.PP - ETAPA 10b (114-10, 114-20, 2 ks 135)   </t>
  </si>
  <si>
    <t xml:space="preserve">2  "3.PP - ETAPA 10b (druhá časť), (114-20, 135)   </t>
  </si>
  <si>
    <t xml:space="preserve">2  "3.PP - ETAPA 12 (231, 509)   </t>
  </si>
  <si>
    <t xml:space="preserve">4  "3.PP - ETAPA 11 (114-10, 114-20, 2 ks 135)   </t>
  </si>
  <si>
    <t xml:space="preserve">2  "3.PP - ETAPA 2b (231, 509)   </t>
  </si>
  <si>
    <t xml:space="preserve">2  "3.PP - ETAPA 11 (druhá časť), (114-10, 114-20, 2 ks 135)   </t>
  </si>
  <si>
    <t>404410000215</t>
  </si>
  <si>
    <t>Výstražná značka ZDZ 114-10 "Zúžená vozovka (sprava)", Zn lisovaná, V1-630 mm, RA1, P3, E2, SP1</t>
  </si>
  <si>
    <t>404410000230</t>
  </si>
  <si>
    <t>Výstražná značka ZDZ 114-20 "Zúžená vozovka (zľava)", Zn lisovaná, V1-630 mm, RA1, P3, E2, SP1</t>
  </si>
  <si>
    <t>404410000435</t>
  </si>
  <si>
    <t>Výstražná značka ZDZ 135 "Svetelné signály", Zn lisovaná, V1-630 mm, RA1, P3, E2, SP1</t>
  </si>
  <si>
    <t>404410035295</t>
  </si>
  <si>
    <t>Regulačná značka ZDZ 231 "Zákaz vjazdu v oboch smeroch", Zn lisovaná, V1 - kruh 420 mm, RA1, P3, E2, SP1</t>
  </si>
  <si>
    <t>404410178744</t>
  </si>
  <si>
    <t>Všeobecná dodatková tabuľa ZDZ 503-20V1RA1 "Smerová šípka (doprava)", rozmer 231x420 mm, Zn lisovaná,P3, E2, SP1</t>
  </si>
  <si>
    <t>404410179013</t>
  </si>
  <si>
    <t>Všeobecná dodatková tabuľa ZDZ 509-100.r3 V1RA1 "Spresňujúce informácie (iné ako uvedené v ostatných VL - 3 riadky)", rozmer 315x420 mm, Zn lisovaná,P3, E2, SP1</t>
  </si>
  <si>
    <t xml:space="preserve">1  "(OKREM VOZIDIEL STAVBY)   </t>
  </si>
  <si>
    <t>915913111.S</t>
  </si>
  <si>
    <t>Montáž prenosnej semafórovej súpravy s 2 semaformi</t>
  </si>
  <si>
    <t xml:space="preserve">1  "1.NP - ETAPA 3a   </t>
  </si>
  <si>
    <t xml:space="preserve">1  "1.NP - ETAPA 4a   </t>
  </si>
  <si>
    <t xml:space="preserve">1  "1.NP - ETAPA 3a/3b   </t>
  </si>
  <si>
    <t xml:space="preserve">"Montáž prenosnej semaforovej súpravy BEZ ZAPOJENIA NA ZDROJ ELEKTRICKEJ ENERGIE !   </t>
  </si>
  <si>
    <t xml:space="preserve">1  "1.NP - ETAPA 4a/4b   </t>
  </si>
  <si>
    <t xml:space="preserve">1  "2.NP - ETAPA 5b   </t>
  </si>
  <si>
    <t xml:space="preserve">1  "2.NP - ETAPA 5b/7   </t>
  </si>
  <si>
    <t xml:space="preserve">1  "2.NP - ETAPA 6a/8   </t>
  </si>
  <si>
    <t xml:space="preserve">1  "2.NP - ETAPA 5a   </t>
  </si>
  <si>
    <t xml:space="preserve">1  "2.NP - ETAPA 4b   </t>
  </si>
  <si>
    <t xml:space="preserve">1  "2.NP - ETAPA 6a+6b   </t>
  </si>
  <si>
    <t xml:space="preserve">1  "2.NP - ETAPA 10a   </t>
  </si>
  <si>
    <t xml:space="preserve">1  "2.NP - ETAPA 7 (druhá časť)   </t>
  </si>
  <si>
    <t xml:space="preserve">1  "2.NP - ETAPA 8   </t>
  </si>
  <si>
    <t xml:space="preserve">1  "2.NP - ETAPA 9b   </t>
  </si>
  <si>
    <t xml:space="preserve">1  "2.NP - ETAPA 9a   </t>
  </si>
  <si>
    <t xml:space="preserve">1  "2.NP - ETAPA 9b/11   </t>
  </si>
  <si>
    <t xml:space="preserve">1  "2.NP - ETAPA 10a/10b   </t>
  </si>
  <si>
    <t xml:space="preserve">1  "3.NP - ETAPA 10b   </t>
  </si>
  <si>
    <t xml:space="preserve">1  "3.NP - ETAPA 11   </t>
  </si>
  <si>
    <t xml:space="preserve">1  "3.NP - ETAPA 11 (druhá časť)   </t>
  </si>
  <si>
    <t xml:space="preserve">1  "3.NP - ETAPA 10b+12   </t>
  </si>
  <si>
    <t>404420000101.S</t>
  </si>
  <si>
    <t>LED - diódová prenosná semafórová súprava s priemerom svetiel 200 mm, s odpočtom času bez batérií</t>
  </si>
  <si>
    <t>966823111.S</t>
  </si>
  <si>
    <t>Demontáž prenosnej semafórovej súpravy s 2 semaformi</t>
  </si>
  <si>
    <t>998224111.S</t>
  </si>
  <si>
    <t>Presun hmôt pre pozemné komunikácie s krytom monolitickým betónovým akejkoľvek dĺžky objektu</t>
  </si>
  <si>
    <t>04 - Obnova trvalého dopravného značenia</t>
  </si>
  <si>
    <t xml:space="preserve">PSV - Práce a dodávky PSV   </t>
  </si>
  <si>
    <t xml:space="preserve">    783 - Nátery   </t>
  </si>
  <si>
    <t>914001111.S</t>
  </si>
  <si>
    <t>Osadenie a montáž cestnej zvislej dopravnej značky na stĺpik, stĺp, konzolu alebo objekt</t>
  </si>
  <si>
    <t xml:space="preserve">6+7+4+9  "nové značky podľa špecifikácie   </t>
  </si>
  <si>
    <t xml:space="preserve">220  "spätná montáž zdemontovaných jestvujúcich značiek   </t>
  </si>
  <si>
    <t>404410037571</t>
  </si>
  <si>
    <t>Regulačná značka ZDZ 272-10 "Parkovanie (šikmo/pozdĺžne,vpravo-začiatok,vľavo-koniec)", Zn lisovaná, V1 -420x420 mm, RA2, P3, E2, SP1</t>
  </si>
  <si>
    <t>404410037572</t>
  </si>
  <si>
    <t>Regulačná značka ZDZ 272-20 "Parkovanie (šikmo/pozdĺžne,vpravo-koniec,vľavo-začiatok)", Zn lisovaná, V1 -420x420 mm, RA2, P3, E2, SP1</t>
  </si>
  <si>
    <t>404410179894</t>
  </si>
  <si>
    <t>Všeobecná dodatková tabuľa ZDZ 506-56 V1RA2 "Platí pre (motocykle)", rozmer 231x420 mm, Zn lisovaná, P3, E2, SP1</t>
  </si>
  <si>
    <t>404410179908</t>
  </si>
  <si>
    <t>Všeobecná dodatková tabuľa ZDZ 506-67 V1RA2 "Platí pre (elektromobily)", rozmer 231x420 mm, Zn lisovaná, P3, E2, SP1</t>
  </si>
  <si>
    <t>914431111.S</t>
  </si>
  <si>
    <t>Osadenie a montáž dopravného zrkadla na stĺpik alebo nosnú konštrukciu</t>
  </si>
  <si>
    <t xml:space="preserve">1  "spätná montáž demontovaného jestvujúceho dopravného zrkadla   </t>
  </si>
  <si>
    <t>915711612.S</t>
  </si>
  <si>
    <t>Vodorovné dopravné značenie dvojzložkovým studeným plastom deliacich čiar súvislých šírky 125 mm biela retroreflexná</t>
  </si>
  <si>
    <t xml:space="preserve">"Čiary šírky 0,12 m   </t>
  </si>
  <si>
    <t xml:space="preserve">1861,47+54  "obnova pôvodného značenia 601, 622   </t>
  </si>
  <si>
    <t xml:space="preserve">94,4  "doplnenie značenia 601   </t>
  </si>
  <si>
    <t>915711712.S</t>
  </si>
  <si>
    <t>Vodorovné dopravné značenie dvojzložkovým studeným plastom deliacich čiar prerušovaných šírky 125 mm biela retroreflexná</t>
  </si>
  <si>
    <t xml:space="preserve">511,65  "obnova pôvodného značenia 602 (0,5/0,5)   </t>
  </si>
  <si>
    <t>915711812.S</t>
  </si>
  <si>
    <t>Vodorovné dopravné značenie dvojzložkovým studeným plastom vodiacich čiar súvislých šírky 250 mm biela retroreflexná</t>
  </si>
  <si>
    <t xml:space="preserve">"Čiary šírky 0,25 m   </t>
  </si>
  <si>
    <t xml:space="preserve">418,31  "obnova pôvodného značenia 601   </t>
  </si>
  <si>
    <t>915711912.S</t>
  </si>
  <si>
    <t>Vodorovné dopravné značenie dvojzložkovým studeným plastom vodiacich čiar prerušovaných šírky 250 mm biela retroreflexná</t>
  </si>
  <si>
    <t xml:space="preserve">716,16  "obnova pôvodného značenia 602   </t>
  </si>
  <si>
    <t xml:space="preserve">23  "doplnenie značenia 602   </t>
  </si>
  <si>
    <t>915721312.S</t>
  </si>
  <si>
    <t>Vodorovné dopravné značenie dvojzložkovým studeným plastom prechodov pre chodcov, šípky, symboly a pod., biela retroreflexná</t>
  </si>
  <si>
    <t xml:space="preserve">42  "obnova pôvodného značenia 630 a nápisy na vozovke   </t>
  </si>
  <si>
    <t xml:space="preserve">0,34*10  "doplnenie 10 ks symbol nabíjanie   </t>
  </si>
  <si>
    <t xml:space="preserve">0,28*5  "doplnenie 5 ks symbol motocykel   </t>
  </si>
  <si>
    <t>915791111.S</t>
  </si>
  <si>
    <t>Predznačenie pre značenie striekané farbou z náterových hmôt deliace čiary, vodiace prúžky</t>
  </si>
  <si>
    <t>915791112.S</t>
  </si>
  <si>
    <t>Predznačenie pre vodorovné značenie striekané farbou alebo vykonávané z náterových hmôt</t>
  </si>
  <si>
    <t>915940002.S</t>
  </si>
  <si>
    <t>Osadenie jednej časti spomaľovacieho prahu, výšky 50 mm</t>
  </si>
  <si>
    <t xml:space="preserve">92/0,5  "spätná montáž demontovaného jestvujúceho dopravného prahu   </t>
  </si>
  <si>
    <t>966006211.S</t>
  </si>
  <si>
    <t xml:space="preserve">Odstránenie (demontáž) zvislej dopravnej značky zo stĺpov, stĺpikov alebo konzol,  -0,00400t</t>
  </si>
  <si>
    <t xml:space="preserve">220  "demontáž jestvujúcich dopravných začiek, spätne sa namontujú   </t>
  </si>
  <si>
    <t>966641111.S</t>
  </si>
  <si>
    <t xml:space="preserve">Odstránenie dopravného zrkadla a demontáž zrkadlovej časti, vrátane stĺpika alebo konzoly,  -0,18700t</t>
  </si>
  <si>
    <t xml:space="preserve">1  "demontáž dopravného zrkadla, spätne sa namontuje   </t>
  </si>
  <si>
    <t>96694000PC1</t>
  </si>
  <si>
    <t>Odstránenie jednej časti spomaľovacieho prahu, výšky 50 mm</t>
  </si>
  <si>
    <t xml:space="preserve">92/0,5  "demontáž spomaľovacieho prahu, spätne sa namontuje   </t>
  </si>
  <si>
    <t>979084212.S</t>
  </si>
  <si>
    <t>Vodorovná doprava vybúraných hmôt po suchu s naložením a so zložením na vzdialenosť do 50 m</t>
  </si>
  <si>
    <t xml:space="preserve">2,171  "po demontáži   </t>
  </si>
  <si>
    <t xml:space="preserve">2,171  "pre spätnú montáž   </t>
  </si>
  <si>
    <t xml:space="preserve">Práce a dodávky PSV   </t>
  </si>
  <si>
    <t xml:space="preserve">Nátery   </t>
  </si>
  <si>
    <t>783824221.S</t>
  </si>
  <si>
    <t>Nátery syntetické farby žltá/čierna betónových povrchov stien dvojnásobné 1x s emailovaním</t>
  </si>
  <si>
    <t xml:space="preserve">214,12*0,25  "obnova značenia 707 na obrubníkoch   </t>
  </si>
  <si>
    <t xml:space="preserve">248*1,2*0,25  "obnova značenia 707 na označenie pevných prekážok (kruhové stĺpy, rohy)   </t>
  </si>
  <si>
    <t>05 - Stabilné hasiace zariadenia</t>
  </si>
  <si>
    <t>Tordaji Ľubomír</t>
  </si>
  <si>
    <t xml:space="preserve">    713 - Izolácie tepelné - ochrana rozvodov a  zariadení SHZ   </t>
  </si>
  <si>
    <t xml:space="preserve">Izolácie tepelné - ochrana rozvodov a  zariadení SHZ   </t>
  </si>
  <si>
    <t>713191221R1</t>
  </si>
  <si>
    <t>Ochranná izolácia - folia potrubia rozvodov S - SHZ s príslušenstvom počas rekonštrukcie 1.pp,2.pp,3.pp</t>
  </si>
  <si>
    <t>713300831R1</t>
  </si>
  <si>
    <t>Odstránenie ochrannéj folie z potrubia , -0,00005t</t>
  </si>
  <si>
    <t xml:space="preserve">3600   </t>
  </si>
  <si>
    <t>HZS0002141</t>
  </si>
  <si>
    <t>Stavebno montážne práce najnáročnejšie na odbornosť - školenie pred začiatkon zhotovenia diela (Tr 4) v rozsahu viac ako 4 a menej ako 8 hodín</t>
  </si>
  <si>
    <t>998713202</t>
  </si>
  <si>
    <t>Presun hmôt pre izolácie tepelné v objektoch výšky nad 6 m do 12 m</t>
  </si>
  <si>
    <t>06 - Zdravotechnika</t>
  </si>
  <si>
    <t xml:space="preserve">    724 - Zdravotechnika - strojné vybavenie</t>
  </si>
  <si>
    <t>941955001.S</t>
  </si>
  <si>
    <t>Lešenie ľahké pracovné pomocné, s výškou lešeňovej podlahy do 1,20 m</t>
  </si>
  <si>
    <t>713530887.S</t>
  </si>
  <si>
    <t>Montáž protipožiarneho uzáveru na potrubie plastové do D 56 mm</t>
  </si>
  <si>
    <t>449180000040</t>
  </si>
  <si>
    <t>Uzáver protipožiarny pre utesnenie potrubia, zostava P_01_D, horľavé potrubie D40, strop</t>
  </si>
  <si>
    <t>449180000041</t>
  </si>
  <si>
    <t>Uzáver protipožiarny pre utesnenie potrubia, zostava P_01_W, horľavé potrubie D40, stena</t>
  </si>
  <si>
    <t>449180000042</t>
  </si>
  <si>
    <t>Uzáver protipožiarny pre utesnenie potrubia, zostava P_02_D, horľavé potrubie D50, strop</t>
  </si>
  <si>
    <t>449180000043</t>
  </si>
  <si>
    <t>Uzáver protipožiarny pre utesnenie potrubia, zostava P_02_W, horľavé potrubie D50, stena</t>
  </si>
  <si>
    <t>449180000044</t>
  </si>
  <si>
    <t>Uzáver protipožiarny pre utesnenie potrubia, zostava P_03_D, horľavé potrubie D56, strop</t>
  </si>
  <si>
    <t>713530889.S</t>
  </si>
  <si>
    <t>Montáž protipožiarneho uzáveru na potrubie plastové D 63-75 mm</t>
  </si>
  <si>
    <t>449180000045</t>
  </si>
  <si>
    <t>Uzáver protipožiarny pre utesnenie potrubia, zostava P_04_D, horľavé potrubie D63, strop</t>
  </si>
  <si>
    <t>449180000046</t>
  </si>
  <si>
    <t>Uzáver protipožiarny pre utesnenie potrubia, zostava P_04_W, horľavé potrubie D63, stena</t>
  </si>
  <si>
    <t>449180000047</t>
  </si>
  <si>
    <t>Uzáver protipožiarny pre utesnenie potrubia, zostava P_05_D, horľavé potrubie D75, strop</t>
  </si>
  <si>
    <t>449180000048</t>
  </si>
  <si>
    <t>Uzáver protipožiarny pre utesnenie potrubia, zostava P_05_W, horľavé potrubie D75, stena</t>
  </si>
  <si>
    <t>713530891.S</t>
  </si>
  <si>
    <t>Montáž protipožiarneho uzáveru na potrubie plastové D 90 mm</t>
  </si>
  <si>
    <t>449180000149</t>
  </si>
  <si>
    <t>Uzáver protipožiarny pre utesnenie potrubia, zostava P_11_D, nehorľavé potrubie D80, strop</t>
  </si>
  <si>
    <t>449180000150</t>
  </si>
  <si>
    <t>Uzáver protipožiarny pre utesnenie potrubia, zostava P_11_W, nehorľavé potrubie D80, stena</t>
  </si>
  <si>
    <t>449180000050</t>
  </si>
  <si>
    <t>Uzáver protipožiarny pre utesnenie potrubia, zostava P_06_D, horľavé potrubie D90, strop</t>
  </si>
  <si>
    <t>713530893.S</t>
  </si>
  <si>
    <t>Montáž protipožiarneho uzáveru na potrubie plastové D 110 mm</t>
  </si>
  <si>
    <t>449180000051</t>
  </si>
  <si>
    <t>Uzáver protipožiarny pre utesnenie potrubia, zostava P_07_D, horľavé potrubie D110, strop</t>
  </si>
  <si>
    <t>449180000052</t>
  </si>
  <si>
    <t>Uzáver protipožiarny pre utesnenie potrubia, zostava P_07_W, horľavé potrubie D110, stena</t>
  </si>
  <si>
    <t>713530895.S</t>
  </si>
  <si>
    <t>Montáž protipožiarneho uzáveru na potrubie plastové D 125 mm</t>
  </si>
  <si>
    <t>449180000053</t>
  </si>
  <si>
    <t>Uzáver protipožiarny pre utesnenie potrubia, zostava P_08_D, horľavé potrubie D125, strop</t>
  </si>
  <si>
    <t>449180000054</t>
  </si>
  <si>
    <t>Uzáver protipožiarny pre utesnenie potrubia, zostava P_08_W, horľavé potrubie D125, stena</t>
  </si>
  <si>
    <t>713530897.S</t>
  </si>
  <si>
    <t>Montáž protipožiarneho uzáveru na potrubie plastové D 160 mm</t>
  </si>
  <si>
    <t>449180000055</t>
  </si>
  <si>
    <t>Uzáver protipožiarny pre utesnenie potrubia, zostava P_09_D, horľavé potrubie D160, strop</t>
  </si>
  <si>
    <t>449180000056</t>
  </si>
  <si>
    <t>Uzáver protipožiarny pre utesnenie potrubia, zostava P_09_W, horľavé potrubie D160, stena</t>
  </si>
  <si>
    <t>713530899.S</t>
  </si>
  <si>
    <t>Montáž protipožiarneho uzáveru na potrubie plastové D 200 mm</t>
  </si>
  <si>
    <t>449180000058</t>
  </si>
  <si>
    <t>Uzáver protipožiarny pre utesnenie potrubia, zostava P_10_W, horľavé potrubie D200, stena</t>
  </si>
  <si>
    <t>449180000057</t>
  </si>
  <si>
    <t>Uzáver protipožiarny pre utesnenie potrubia, zostava P_10_D, horľavé potrubie D200, strop</t>
  </si>
  <si>
    <t>713531100.S</t>
  </si>
  <si>
    <t>Montáž flexibilnej manžety</t>
  </si>
  <si>
    <t>449180000178</t>
  </si>
  <si>
    <t>Flexibilná manžeta CFS-C EL</t>
  </si>
  <si>
    <t>721171201</t>
  </si>
  <si>
    <t>Potrubie z rúr PE-HD d 40 odpadové pripojovacie, vrátane tvaroviek, upevňovacieho systému, utesnenia prestupov, čistenia a skúšky vodotesnosti</t>
  </si>
  <si>
    <t>721171202</t>
  </si>
  <si>
    <t>Potrubie z rúr PE-HD d 50 odpadové pripojovacie, vrátane tvaroviek, upevňovacieho systému, utesnenia prestupov, čistenia a skúšky vodotesnosti</t>
  </si>
  <si>
    <t>721171203</t>
  </si>
  <si>
    <t>Potrubie z rúr PE-HD d 56 odpadové pripojovacie, vrátane tvaroviek, upevňovacieho systému, utesnenia prestupov, čistenia a skúšky vodotesnosti</t>
  </si>
  <si>
    <t>721171200</t>
  </si>
  <si>
    <t>Potrubie z rúr PE-HD d 75 odpadové pripojovacie, vrátane tvaroviek, upevňovacieho systému, utesnenia prestupov, čistenia a skúšky vodotesnosti</t>
  </si>
  <si>
    <t>721171211</t>
  </si>
  <si>
    <t>Potrubie z rúr PE-HD d 110 odpadové pripojovacie, vrátane tvaroviek, upevňovacieho systému, utesnenia prestupov, čistenia a skúšky vodotesnosti</t>
  </si>
  <si>
    <t>721171234</t>
  </si>
  <si>
    <t>Potrubie z rúr PE-HD d 50 odpadové zvislé, vrátane tvaroviek, upevňovacieho systému, utesnenia prestupov, čistenia a skúšky vodotesnosti</t>
  </si>
  <si>
    <t>721171235</t>
  </si>
  <si>
    <t>Potrubie z rúr PE-HD d 56 odpadové zvislé, vrátane tvaroviek, upevňovacieho systému, utesnenia prestupov, čistenia a skúšky vodotesnosti</t>
  </si>
  <si>
    <t>721171238</t>
  </si>
  <si>
    <t>Potrubie z rúr PE-HD d 110 odpadové zvislé, vrátane tvaroviek, upevňovacieho systému, utesnenia prestupov, čistenia a skúšky vodotesnosti</t>
  </si>
  <si>
    <t>721171254</t>
  </si>
  <si>
    <t>Potrubie z rúr PE-HD d 50 odpadové zavesené pod stropom v korýtku, vrátane tvaroviek, upevňovacieho systému, utesnenia prestupov, čistenia a skúšky vodotesnosti</t>
  </si>
  <si>
    <t>721171255</t>
  </si>
  <si>
    <t>Potrubie z rúr PE-HD d 56 odpadové zavesené pod stropom v korýtku, vrátane tvaroviek, upevňovacieho systému, utesnenia prestupov, čistenia a skúšky vodotesnosti</t>
  </si>
  <si>
    <t>721171803.S</t>
  </si>
  <si>
    <t xml:space="preserve">Demontáž potrubia z PVC-U rúr odpadového alebo pripojovacieho do D 75 mm,  -0,00156 t</t>
  </si>
  <si>
    <t>724</t>
  </si>
  <si>
    <t>Zdravotechnika - strojné vybavenie</t>
  </si>
  <si>
    <t>724400001.S</t>
  </si>
  <si>
    <t>Čerpacia stanica fy GRUNDFOS - kalové čerpadlo Unilift AP12.40.08.A3, 3X400V, kábel 10m - vrátane montáže</t>
  </si>
  <si>
    <t>724990001</t>
  </si>
  <si>
    <t>ORL 1 -nádrž ACO Oleolift P SN3 Mono 5-10m polyetylen+2-cestný privzdušňovací ventil s aktív.uhlím DN100 - montáž, dodávka</t>
  </si>
  <si>
    <t>724990002</t>
  </si>
  <si>
    <t>ORL 2 -nádrž ACO Coalisator P NS3, bez SF, DN100, PE, na podlahu+kalova jímka 300 l, na podlahu+odsavacia prípojka DN65 (2ks)+2-cestny privzduš.ventil DN70 s aktiv. uhlím (2ks) - montáž, dodávka</t>
  </si>
  <si>
    <t>724990003</t>
  </si>
  <si>
    <t>ORL 3 -nádrž ACO Coalisator P NS3, bez SF, DN100, PE, na podlahu+kalova jímka 300 l, na podlahu+odsavacia prípojka DN65 (2ks)+2-cestny privzduš.ventil DN70 s aktiv. uhlím (2ks) - montáž, dodávka</t>
  </si>
  <si>
    <t>724999801</t>
  </si>
  <si>
    <t>Demontáž ČS1 - čerpadla kalového 1ks+pozinkovanej nádrže</t>
  </si>
  <si>
    <t>súb.</t>
  </si>
  <si>
    <t>724999802</t>
  </si>
  <si>
    <t>Demontáž ČS1 - čerpadla kalového 2ks+pozinkovanej nádrže</t>
  </si>
  <si>
    <t>724999803</t>
  </si>
  <si>
    <t>Demontáž ČS1 - čerpadla kalového 1ks</t>
  </si>
  <si>
    <t>998724201.S</t>
  </si>
  <si>
    <t>Presun hmôt pre strojné vybavenie v objektoch výšky do 6 m</t>
  </si>
  <si>
    <t>07 - Vzduchotechnika</t>
  </si>
  <si>
    <t xml:space="preserve">A  B.K.P.Š. spol. s r.o.</t>
  </si>
  <si>
    <t>Ing. Marian Klepáč</t>
  </si>
  <si>
    <t>D1 - Práce a dodávky M</t>
  </si>
  <si>
    <t xml:space="preserve">    D2 - 1.PP - Z1a</t>
  </si>
  <si>
    <t xml:space="preserve">      D3 - Demontáž jestvujúcich rozvodov</t>
  </si>
  <si>
    <t xml:space="preserve">      D4 - Dodávka  a montáž dočasných rozvodov</t>
  </si>
  <si>
    <t xml:space="preserve">      D5 - Demontáž dočasných rozvodov</t>
  </si>
  <si>
    <t xml:space="preserve">      D6 - Montáž jestvujúcich rozvodov</t>
  </si>
  <si>
    <t xml:space="preserve">      D7 - Ostatné náklady</t>
  </si>
  <si>
    <t xml:space="preserve">    D8 - 1.PP - Z1b</t>
  </si>
  <si>
    <t xml:space="preserve">    D9 - 3.PP - Z2b</t>
  </si>
  <si>
    <t xml:space="preserve">    D10 - 1.PP - Z3b</t>
  </si>
  <si>
    <t xml:space="preserve">    D11 - 1.PP - Z4b</t>
  </si>
  <si>
    <t xml:space="preserve">    D12 - 1.PP - Z5a</t>
  </si>
  <si>
    <t xml:space="preserve">      D13 - Opakovaná demontáž a montáž rozvodov požiarneho vetrania</t>
  </si>
  <si>
    <t xml:space="preserve">    D14 - 1.PP - Z5b</t>
  </si>
  <si>
    <t xml:space="preserve">    D15 - 1.PP - Z6a</t>
  </si>
  <si>
    <t xml:space="preserve">    D16 - 1.PP - Z6b</t>
  </si>
  <si>
    <t xml:space="preserve">    D17 - 2.PP - Z7</t>
  </si>
  <si>
    <t xml:space="preserve">    D18 - 2.PP - Z8</t>
  </si>
  <si>
    <t xml:space="preserve">    D19 - 2.PP - Z9a</t>
  </si>
  <si>
    <t xml:space="preserve">    D20 - 2.PP - Z9b</t>
  </si>
  <si>
    <t xml:space="preserve">    D21 - 2.PP - Z10a</t>
  </si>
  <si>
    <t xml:space="preserve">    D22 - 3.PP - Z10b</t>
  </si>
  <si>
    <t xml:space="preserve">    D23 - 3.PP - Z11</t>
  </si>
  <si>
    <t xml:space="preserve">    D24 - 3.PP - Z12</t>
  </si>
  <si>
    <t>D25 - Dodávka zariadení a komponentov</t>
  </si>
  <si>
    <t>Mimostaven. doprava</t>
  </si>
  <si>
    <t>Klimatické vplyvy</t>
  </si>
  <si>
    <t>D1</t>
  </si>
  <si>
    <t>D2</t>
  </si>
  <si>
    <t>1.PP - Z1a</t>
  </si>
  <si>
    <t>D3</t>
  </si>
  <si>
    <t>Demontáž jestvujúcich rozvodov</t>
  </si>
  <si>
    <t>1.01</t>
  </si>
  <si>
    <t>4-hranné VZT potrubie do obvodu 1260 mm, 8% tvarovky</t>
  </si>
  <si>
    <t>2020924871</t>
  </si>
  <si>
    <t>D4</t>
  </si>
  <si>
    <t xml:space="preserve">Dodávka  a montáž dočasných rozvodov</t>
  </si>
  <si>
    <t>1.02</t>
  </si>
  <si>
    <t>Filtračná jednotka KS BK 4 U</t>
  </si>
  <si>
    <t>-1335881653</t>
  </si>
  <si>
    <t>1.03</t>
  </si>
  <si>
    <t>Kapsový filter KS PAK 35 G4, 592x592x360mm</t>
  </si>
  <si>
    <t>-1313490006</t>
  </si>
  <si>
    <t>1.04</t>
  </si>
  <si>
    <t>Krycie sito KS 615 x 615</t>
  </si>
  <si>
    <t>977719522</t>
  </si>
  <si>
    <t>1.05</t>
  </si>
  <si>
    <t>4-hranné VZT potrubie do obvodu 2520 mm, 100% tvarovky</t>
  </si>
  <si>
    <t>-1036565170</t>
  </si>
  <si>
    <t>1.06</t>
  </si>
  <si>
    <t>Záslep potrubia 315 x 250</t>
  </si>
  <si>
    <t>578669994</t>
  </si>
  <si>
    <t>1.07</t>
  </si>
  <si>
    <t>Prelepenie vetracej mriežky 400 x 200</t>
  </si>
  <si>
    <t>2002712399</t>
  </si>
  <si>
    <t>D5</t>
  </si>
  <si>
    <t>Demontáž dočasných rozvodov</t>
  </si>
  <si>
    <t>1.08</t>
  </si>
  <si>
    <t>-299643633</t>
  </si>
  <si>
    <t>1.09</t>
  </si>
  <si>
    <t>-1398363611</t>
  </si>
  <si>
    <t>1.10</t>
  </si>
  <si>
    <t>461973549</t>
  </si>
  <si>
    <t>1.11</t>
  </si>
  <si>
    <t>-307843372</t>
  </si>
  <si>
    <t>1.12</t>
  </si>
  <si>
    <t>1712416809</t>
  </si>
  <si>
    <t>1.13</t>
  </si>
  <si>
    <t>Odlepenie vetracej mriežky 400 x 200</t>
  </si>
  <si>
    <t>2022986612</t>
  </si>
  <si>
    <t>D6</t>
  </si>
  <si>
    <t>Montáž jestvujúcich rozvodov</t>
  </si>
  <si>
    <t>1.14</t>
  </si>
  <si>
    <t>-540632324</t>
  </si>
  <si>
    <t>1.15</t>
  </si>
  <si>
    <t>Náter potrubia (predpoklad 15% z celého rozsahu)</t>
  </si>
  <si>
    <t>-450442422</t>
  </si>
  <si>
    <t>D7</t>
  </si>
  <si>
    <t>1.16</t>
  </si>
  <si>
    <t>Zaregulovanie množstiev vzduchu dočasných rozvodov a po skončení prác</t>
  </si>
  <si>
    <t>kpl.</t>
  </si>
  <si>
    <t>456057782</t>
  </si>
  <si>
    <t>1.17</t>
  </si>
  <si>
    <t>Spojovací, tesniaci a montážny materiál</t>
  </si>
  <si>
    <t>930530926</t>
  </si>
  <si>
    <t>1.18</t>
  </si>
  <si>
    <t>Označovanie a uloženie potrubia</t>
  </si>
  <si>
    <t>1539810931</t>
  </si>
  <si>
    <t>1.19</t>
  </si>
  <si>
    <t>Presun hmôt</t>
  </si>
  <si>
    <t>-1381386585</t>
  </si>
  <si>
    <t>1.20</t>
  </si>
  <si>
    <t>Doprava</t>
  </si>
  <si>
    <t>1754531592</t>
  </si>
  <si>
    <t>0014.PPV</t>
  </si>
  <si>
    <t>PPV - podiel pridružených výkonov</t>
  </si>
  <si>
    <t>-1348294145</t>
  </si>
  <si>
    <t>D8</t>
  </si>
  <si>
    <t>1.PP - Z1b</t>
  </si>
  <si>
    <t>2.01</t>
  </si>
  <si>
    <t>4-hranné VZT potrubie do obvodu 1420 mm, 100% tvarovky</t>
  </si>
  <si>
    <t>-1164914991</t>
  </si>
  <si>
    <t>2.02</t>
  </si>
  <si>
    <t>4-hranné VZT potrubie do obvodu 1600 mm, 18% tvarovky</t>
  </si>
  <si>
    <t>-1809621144</t>
  </si>
  <si>
    <t>2.03</t>
  </si>
  <si>
    <t>4-hranné VZT potrubie do obvodu 1800 mm, 15% tvarovky</t>
  </si>
  <si>
    <t>-1292378650</t>
  </si>
  <si>
    <t>2.04</t>
  </si>
  <si>
    <t>Krycie sito KS 1500 x 1000</t>
  </si>
  <si>
    <t>-481127402</t>
  </si>
  <si>
    <t>2.05</t>
  </si>
  <si>
    <t>Fltračná tkanina triedy G3 G4 filter KS B/290 1x1m</t>
  </si>
  <si>
    <t>498785283</t>
  </si>
  <si>
    <t>2.06</t>
  </si>
  <si>
    <t>4-hranné VZT potrubie do obvodu 5600 mm, 100% tvarovky</t>
  </si>
  <si>
    <t>62967220</t>
  </si>
  <si>
    <t>2.07</t>
  </si>
  <si>
    <t>Záslep potrubia 400 x 250</t>
  </si>
  <si>
    <t>549532529</t>
  </si>
  <si>
    <t>2.08</t>
  </si>
  <si>
    <t>Prelepenie vetracej mriežky 560 x 200</t>
  </si>
  <si>
    <t>-1553910306</t>
  </si>
  <si>
    <t>2.09</t>
  </si>
  <si>
    <t>-1552063698</t>
  </si>
  <si>
    <t>2.10</t>
  </si>
  <si>
    <t>-1484321923</t>
  </si>
  <si>
    <t>2.11</t>
  </si>
  <si>
    <t>321317855</t>
  </si>
  <si>
    <t>2.12</t>
  </si>
  <si>
    <t>-2111041831</t>
  </si>
  <si>
    <t>2.13</t>
  </si>
  <si>
    <t>Odlepenie vetracej mriežky 560 x 200</t>
  </si>
  <si>
    <t>-975805029</t>
  </si>
  <si>
    <t>2.14</t>
  </si>
  <si>
    <t>-1853839934</t>
  </si>
  <si>
    <t>2.15</t>
  </si>
  <si>
    <t>62046954</t>
  </si>
  <si>
    <t>2.16</t>
  </si>
  <si>
    <t>-424709530</t>
  </si>
  <si>
    <t>2.17</t>
  </si>
  <si>
    <t>-777906889</t>
  </si>
  <si>
    <t>2.18</t>
  </si>
  <si>
    <t>-2139225426</t>
  </si>
  <si>
    <t>2.19</t>
  </si>
  <si>
    <t>718813914</t>
  </si>
  <si>
    <t>2.20</t>
  </si>
  <si>
    <t>1423327804</t>
  </si>
  <si>
    <t>2.21</t>
  </si>
  <si>
    <t>1769696700</t>
  </si>
  <si>
    <t>2.22</t>
  </si>
  <si>
    <t>1112735240</t>
  </si>
  <si>
    <t>1714045043</t>
  </si>
  <si>
    <t>D9</t>
  </si>
  <si>
    <t>3.PP - Z2b</t>
  </si>
  <si>
    <t>3.01</t>
  </si>
  <si>
    <t>Krycia mriežka 2800 x 1160</t>
  </si>
  <si>
    <t>-1073725916</t>
  </si>
  <si>
    <t>3.02</t>
  </si>
  <si>
    <t>-1105188176</t>
  </si>
  <si>
    <t>3.03</t>
  </si>
  <si>
    <t>-1536549307</t>
  </si>
  <si>
    <t>3.04</t>
  </si>
  <si>
    <t>1862050633</t>
  </si>
  <si>
    <t>3.05</t>
  </si>
  <si>
    <t>1609545241</t>
  </si>
  <si>
    <t>3.06</t>
  </si>
  <si>
    <t>1070285768</t>
  </si>
  <si>
    <t>521516472</t>
  </si>
  <si>
    <t>D10</t>
  </si>
  <si>
    <t>1.PP - Z3b</t>
  </si>
  <si>
    <t>4.01</t>
  </si>
  <si>
    <t>4-hranné VZT potrubie do obvodu 3200 mm, 0% tvarovky</t>
  </si>
  <si>
    <t>-1052565888</t>
  </si>
  <si>
    <t>4.02</t>
  </si>
  <si>
    <t>881604789</t>
  </si>
  <si>
    <t>4.03</t>
  </si>
  <si>
    <t>4-hranné VZT potrubie do obvodu 2840 mm, 100% tvarovky</t>
  </si>
  <si>
    <t>-1912010762</t>
  </si>
  <si>
    <t>4.04</t>
  </si>
  <si>
    <t>-104973877</t>
  </si>
  <si>
    <t>4.05</t>
  </si>
  <si>
    <t>4-hranné VZT potrubie do obvodu 4000 mm, 48% tvarovky</t>
  </si>
  <si>
    <t>1030167599</t>
  </si>
  <si>
    <t>4.06</t>
  </si>
  <si>
    <t>-1930154272</t>
  </si>
  <si>
    <t>4.07</t>
  </si>
  <si>
    <t>Záslep potrubia 1000 x 500</t>
  </si>
  <si>
    <t>-270359674</t>
  </si>
  <si>
    <t>4.08</t>
  </si>
  <si>
    <t>-1851300395</t>
  </si>
  <si>
    <t>4.09</t>
  </si>
  <si>
    <t>516403323</t>
  </si>
  <si>
    <t>4.10</t>
  </si>
  <si>
    <t>-959245509</t>
  </si>
  <si>
    <t>4.11</t>
  </si>
  <si>
    <t>1481004907</t>
  </si>
  <si>
    <t>4.12</t>
  </si>
  <si>
    <t>2086353064</t>
  </si>
  <si>
    <t>4.13</t>
  </si>
  <si>
    <t>993435230</t>
  </si>
  <si>
    <t>4.14</t>
  </si>
  <si>
    <t>-1037456216</t>
  </si>
  <si>
    <t>4.15</t>
  </si>
  <si>
    <t>1416182503</t>
  </si>
  <si>
    <t>4.16</t>
  </si>
  <si>
    <t>-1995325353</t>
  </si>
  <si>
    <t>4.17</t>
  </si>
  <si>
    <t>1525637992</t>
  </si>
  <si>
    <t>4.18</t>
  </si>
  <si>
    <t>1189164429</t>
  </si>
  <si>
    <t>4.19</t>
  </si>
  <si>
    <t>1331484073</t>
  </si>
  <si>
    <t>4.20</t>
  </si>
  <si>
    <t>-1115864675</t>
  </si>
  <si>
    <t>-1239216724</t>
  </si>
  <si>
    <t>D11</t>
  </si>
  <si>
    <t>1.PP - Z4b</t>
  </si>
  <si>
    <t>5.01</t>
  </si>
  <si>
    <t>4-hranné VZT potrubie do obvodu 1600 mm, 15% tvarovky</t>
  </si>
  <si>
    <t>777765502</t>
  </si>
  <si>
    <t>5.02</t>
  </si>
  <si>
    <t>4-hranné VZT potrubie do obvodu 2000 mm, 11% tvarovky</t>
  </si>
  <si>
    <t>1226462541</t>
  </si>
  <si>
    <t>5.03</t>
  </si>
  <si>
    <t>4-hranné VZT potrubie do obvodu. 2520 mm, 24% tvarovky</t>
  </si>
  <si>
    <t>-2056960261</t>
  </si>
  <si>
    <t>5.04</t>
  </si>
  <si>
    <t>4-hranné VZT potrubie do obvodu. 3200 mm, 0% tvarovky</t>
  </si>
  <si>
    <t>-1633588910</t>
  </si>
  <si>
    <t>5.05</t>
  </si>
  <si>
    <t>4-hranné VZT potrubie do obvodu. 5600 mm, 95% tvarovky</t>
  </si>
  <si>
    <t>1381205006</t>
  </si>
  <si>
    <t>5.06</t>
  </si>
  <si>
    <t>4-hranné VZT potrubie do obvodu. 6000 mm, 85% tvarovky</t>
  </si>
  <si>
    <t>996325459</t>
  </si>
  <si>
    <t>5.07</t>
  </si>
  <si>
    <t>4-hranné VZT do obvodu 1600 mm, 27% tvarovky</t>
  </si>
  <si>
    <t>1749259838</t>
  </si>
  <si>
    <t>5.08</t>
  </si>
  <si>
    <t>4-hranné VZT do obvodu 2000 mm, 42% tvarovky</t>
  </si>
  <si>
    <t>369310203</t>
  </si>
  <si>
    <t>5.09</t>
  </si>
  <si>
    <t>4-hranné VZT do obvodu 2000 mm, 0% tvarovky</t>
  </si>
  <si>
    <t>-2083083993</t>
  </si>
  <si>
    <t>5.10</t>
  </si>
  <si>
    <t>4-hranné VZT do obvodu. 2520 mm, 41% tvarovky</t>
  </si>
  <si>
    <t>117076530</t>
  </si>
  <si>
    <t>5.11</t>
  </si>
  <si>
    <t>4-hranné VZT do obvodu. 2520 mm, 12% tvarovky</t>
  </si>
  <si>
    <t>830277321</t>
  </si>
  <si>
    <t>5.12</t>
  </si>
  <si>
    <t>4-hranné VZT do obvodu. 3200 mm, 56% tvarovky</t>
  </si>
  <si>
    <t>1585479217</t>
  </si>
  <si>
    <t>5.13</t>
  </si>
  <si>
    <t>4-hranné VZT do obvodu 5600 mm, 33% tvarovky</t>
  </si>
  <si>
    <t>608056594</t>
  </si>
  <si>
    <t>5.14</t>
  </si>
  <si>
    <t>4-hranné VZT do obvodu 6000 mm, 100% tvarovky</t>
  </si>
  <si>
    <t>374583465</t>
  </si>
  <si>
    <t>5.15</t>
  </si>
  <si>
    <t>Krycie sito KS 1000 x 200</t>
  </si>
  <si>
    <t>-92772888</t>
  </si>
  <si>
    <t>5.16</t>
  </si>
  <si>
    <t>795777761</t>
  </si>
  <si>
    <t>5.17</t>
  </si>
  <si>
    <t>Záslep potrubia 1000 x 200</t>
  </si>
  <si>
    <t>-795316710</t>
  </si>
  <si>
    <t>5.18</t>
  </si>
  <si>
    <t>Záslep potrubia 500 x 250</t>
  </si>
  <si>
    <t>-144791900</t>
  </si>
  <si>
    <t>5.19</t>
  </si>
  <si>
    <t>Prelepenie mriežok potrubia 640 x 125</t>
  </si>
  <si>
    <t>1674111526</t>
  </si>
  <si>
    <t>5.20</t>
  </si>
  <si>
    <t>1485745300</t>
  </si>
  <si>
    <t>5.21</t>
  </si>
  <si>
    <t>-1075803445</t>
  </si>
  <si>
    <t>5.22</t>
  </si>
  <si>
    <t>4-hranné VZT do obvodu 2000 mm, 0% tvarovky (M)</t>
  </si>
  <si>
    <t>-1591155687</t>
  </si>
  <si>
    <t>5.23</t>
  </si>
  <si>
    <t>-1174092355</t>
  </si>
  <si>
    <t>5.24</t>
  </si>
  <si>
    <t>4-hranné VZT do obvodu. 2520 mm, 12% tvarovky (M)</t>
  </si>
  <si>
    <t>1062796987</t>
  </si>
  <si>
    <t>5.25</t>
  </si>
  <si>
    <t>641726534</t>
  </si>
  <si>
    <t>5.26</t>
  </si>
  <si>
    <t>93297945</t>
  </si>
  <si>
    <t>5.27</t>
  </si>
  <si>
    <t>-1537769086</t>
  </si>
  <si>
    <t>5.28</t>
  </si>
  <si>
    <t>-757041387</t>
  </si>
  <si>
    <t>5.29</t>
  </si>
  <si>
    <t>-1780680946</t>
  </si>
  <si>
    <t>5.30</t>
  </si>
  <si>
    <t>105521199</t>
  </si>
  <si>
    <t>5.31</t>
  </si>
  <si>
    <t>-699394243</t>
  </si>
  <si>
    <t>5.32</t>
  </si>
  <si>
    <t>Odlepenie mriežok potrubia 640 x 125</t>
  </si>
  <si>
    <t>-2046329642</t>
  </si>
  <si>
    <t>5.33</t>
  </si>
  <si>
    <t>40559817</t>
  </si>
  <si>
    <t>5.34</t>
  </si>
  <si>
    <t>-277608020</t>
  </si>
  <si>
    <t>5.35</t>
  </si>
  <si>
    <t>556375439</t>
  </si>
  <si>
    <t>5.36</t>
  </si>
  <si>
    <t>-1041343792</t>
  </si>
  <si>
    <t>5.37</t>
  </si>
  <si>
    <t>-2020601246</t>
  </si>
  <si>
    <t>5.38</t>
  </si>
  <si>
    <t>2123964953</t>
  </si>
  <si>
    <t>5.39</t>
  </si>
  <si>
    <t>1373815668</t>
  </si>
  <si>
    <t>5.40</t>
  </si>
  <si>
    <t>1014395386</t>
  </si>
  <si>
    <t>5.41</t>
  </si>
  <si>
    <t>-1517410364</t>
  </si>
  <si>
    <t>5.42</t>
  </si>
  <si>
    <t>147263779</t>
  </si>
  <si>
    <t>5.43</t>
  </si>
  <si>
    <t>292280390</t>
  </si>
  <si>
    <t>5.44</t>
  </si>
  <si>
    <t>1600030226</t>
  </si>
  <si>
    <t>-1546901536</t>
  </si>
  <si>
    <t>D12</t>
  </si>
  <si>
    <t>1.PP - Z5a</t>
  </si>
  <si>
    <t>6.01</t>
  </si>
  <si>
    <t>4-hranné VZT potrubie do obvodu 1250 mm, 9% tvarovky</t>
  </si>
  <si>
    <t>1176100850</t>
  </si>
  <si>
    <t>6.02</t>
  </si>
  <si>
    <t>4-hranné VZT potrubie do obvodu 1600 mm, 20% tvarovky</t>
  </si>
  <si>
    <t>-1487411191</t>
  </si>
  <si>
    <t>6.03</t>
  </si>
  <si>
    <t>4-hranné VZT potrubie do obvodu 1800 mm, 11% tvarovky</t>
  </si>
  <si>
    <t>246195457</t>
  </si>
  <si>
    <t>6.04</t>
  </si>
  <si>
    <t>4-hranné VZT potrubie do obvodu 2000 mm, 10% tvarovky</t>
  </si>
  <si>
    <t>-490661412</t>
  </si>
  <si>
    <t>6.05</t>
  </si>
  <si>
    <t>4-hranné VZT potrubie do obvodu 2240 mm, 26% tvarovky</t>
  </si>
  <si>
    <t>-1648273962</t>
  </si>
  <si>
    <t>6.06</t>
  </si>
  <si>
    <t>146860995</t>
  </si>
  <si>
    <t>6.07</t>
  </si>
  <si>
    <t>Požiarna izolácia</t>
  </si>
  <si>
    <t>-1370260711</t>
  </si>
  <si>
    <t>6.08</t>
  </si>
  <si>
    <t>Oplechovanie</t>
  </si>
  <si>
    <t>-810862797</t>
  </si>
  <si>
    <t>6.09</t>
  </si>
  <si>
    <t>Filtračná jednotka KS BK 8,5 l</t>
  </si>
  <si>
    <t>-1834076607</t>
  </si>
  <si>
    <t>6.10</t>
  </si>
  <si>
    <t>529927247</t>
  </si>
  <si>
    <t>6.11</t>
  </si>
  <si>
    <t>Krycie sito KS 1225 x 615</t>
  </si>
  <si>
    <t>1225413430</t>
  </si>
  <si>
    <t>6.12</t>
  </si>
  <si>
    <t>4-hranné VZT potrubie do obvodu 2520 mm, 56% tvarovky</t>
  </si>
  <si>
    <t>-1241334418</t>
  </si>
  <si>
    <t>6.13</t>
  </si>
  <si>
    <t>4-hranné VZT potrubie do obvodu 4000 mm, 100% tvarovky</t>
  </si>
  <si>
    <t>-746698803</t>
  </si>
  <si>
    <t>6.14</t>
  </si>
  <si>
    <t>Záslep potrubia 630 x 250</t>
  </si>
  <si>
    <t>-531339448</t>
  </si>
  <si>
    <t>D13</t>
  </si>
  <si>
    <t>Opakovaná demontáž a montáž rozvodov požiarneho vetrania</t>
  </si>
  <si>
    <t>6.15</t>
  </si>
  <si>
    <t>do obvodu 1800 mm, 8% tvarovky</t>
  </si>
  <si>
    <t>1336538162</t>
  </si>
  <si>
    <t>6.16</t>
  </si>
  <si>
    <t>Požiarna izolácia [m2]</t>
  </si>
  <si>
    <t>-374321534</t>
  </si>
  <si>
    <t>6.17</t>
  </si>
  <si>
    <t>-610593558</t>
  </si>
  <si>
    <t>6.18</t>
  </si>
  <si>
    <t>1078806239</t>
  </si>
  <si>
    <t>6.19</t>
  </si>
  <si>
    <t>-1509918865</t>
  </si>
  <si>
    <t>6.20</t>
  </si>
  <si>
    <t>-1110795351</t>
  </si>
  <si>
    <t>6.21</t>
  </si>
  <si>
    <t>703154176</t>
  </si>
  <si>
    <t>6.22</t>
  </si>
  <si>
    <t>-1561533305</t>
  </si>
  <si>
    <t>6.23</t>
  </si>
  <si>
    <t>-1242197461</t>
  </si>
  <si>
    <t>6.24</t>
  </si>
  <si>
    <t>-152958644</t>
  </si>
  <si>
    <t>6.25</t>
  </si>
  <si>
    <t>-1190530049</t>
  </si>
  <si>
    <t>6.26</t>
  </si>
  <si>
    <t>-876515527</t>
  </si>
  <si>
    <t>6.27</t>
  </si>
  <si>
    <t>-970614141</t>
  </si>
  <si>
    <t>6.28</t>
  </si>
  <si>
    <t>2123869324</t>
  </si>
  <si>
    <t>6.29</t>
  </si>
  <si>
    <t>-109422161</t>
  </si>
  <si>
    <t>6.30</t>
  </si>
  <si>
    <t>276594196</t>
  </si>
  <si>
    <t>6.31</t>
  </si>
  <si>
    <t>193814085</t>
  </si>
  <si>
    <t>6.32</t>
  </si>
  <si>
    <t>-74510846</t>
  </si>
  <si>
    <t>6.33</t>
  </si>
  <si>
    <t>9029104</t>
  </si>
  <si>
    <t>6.34</t>
  </si>
  <si>
    <t>1135696589</t>
  </si>
  <si>
    <t>6.35</t>
  </si>
  <si>
    <t>-1722849734</t>
  </si>
  <si>
    <t>6.36</t>
  </si>
  <si>
    <t>-1638163754</t>
  </si>
  <si>
    <t>6.37</t>
  </si>
  <si>
    <t>1327649133</t>
  </si>
  <si>
    <t>-1394091750</t>
  </si>
  <si>
    <t>D14</t>
  </si>
  <si>
    <t>1.PP - Z5b</t>
  </si>
  <si>
    <t>7.01</t>
  </si>
  <si>
    <t>4-hranné VZT potrubie do obvodu 1600 mm, 35% tvarovky</t>
  </si>
  <si>
    <t>-3650598</t>
  </si>
  <si>
    <t>7.02</t>
  </si>
  <si>
    <t>4-hranné VZT potrubie do obvodu 1800 mm, 7% tvarovky</t>
  </si>
  <si>
    <t>1447406771</t>
  </si>
  <si>
    <t>7.03</t>
  </si>
  <si>
    <t>4-hranné VZT potrubie do obvodu 2840 mm, 43% tvarovky</t>
  </si>
  <si>
    <t>234151845</t>
  </si>
  <si>
    <t>7.04</t>
  </si>
  <si>
    <t>4-hranné VZT potrubie do obvodu 3200 mm, 10% tvarovky</t>
  </si>
  <si>
    <t>-446910936</t>
  </si>
  <si>
    <t>7.05</t>
  </si>
  <si>
    <t>4-hranné VZT potrubie do obvodu 4000 mm, 30% tvarovky</t>
  </si>
  <si>
    <t>2121060351</t>
  </si>
  <si>
    <t>7.06</t>
  </si>
  <si>
    <t>892682082</t>
  </si>
  <si>
    <t>7.07</t>
  </si>
  <si>
    <t>-349147447</t>
  </si>
  <si>
    <t>7.08</t>
  </si>
  <si>
    <t>Ručná regulačná klapka 630 x 200</t>
  </si>
  <si>
    <t>-229138770</t>
  </si>
  <si>
    <t>7.09</t>
  </si>
  <si>
    <t>Ventilátor REMAK RE 100-50/56-SD</t>
  </si>
  <si>
    <t>1600151055</t>
  </si>
  <si>
    <t>7.10</t>
  </si>
  <si>
    <t>Regulátor REMAK ORP (IP 54)</t>
  </si>
  <si>
    <t>-1163269315</t>
  </si>
  <si>
    <t>7.11</t>
  </si>
  <si>
    <t>Ozatváracia klapka so servom REMAK LKSF 100-50/230</t>
  </si>
  <si>
    <t>696442006</t>
  </si>
  <si>
    <t>7.12</t>
  </si>
  <si>
    <t>Pružná manžeta REMAK DV 100-50</t>
  </si>
  <si>
    <t>721342093</t>
  </si>
  <si>
    <t>7.13</t>
  </si>
  <si>
    <t>Ručná regulačná klapka RK 1000 x 315 R</t>
  </si>
  <si>
    <t>-1438682012</t>
  </si>
  <si>
    <t>7.14</t>
  </si>
  <si>
    <t>Ručná regulačná klapka RK 1000 x 500 R</t>
  </si>
  <si>
    <t>-5084488</t>
  </si>
  <si>
    <t>7.15</t>
  </si>
  <si>
    <t>Ručná regulačná klapka RK 1250 x 400 R</t>
  </si>
  <si>
    <t>-109305760</t>
  </si>
  <si>
    <t>7.16</t>
  </si>
  <si>
    <t>584785784</t>
  </si>
  <si>
    <t>7.17</t>
  </si>
  <si>
    <t>-1232328659</t>
  </si>
  <si>
    <t>7.18</t>
  </si>
  <si>
    <t>501343823</t>
  </si>
  <si>
    <t>7.19</t>
  </si>
  <si>
    <t>4-hranné VZT potrubie do obvodu 2840 mm, 47% tvarovky</t>
  </si>
  <si>
    <t>-1791689389</t>
  </si>
  <si>
    <t>7.20</t>
  </si>
  <si>
    <t>-193938142</t>
  </si>
  <si>
    <t>7.21</t>
  </si>
  <si>
    <t>VZT potrubie do obvodu 3200 mm, 52% tvarovky</t>
  </si>
  <si>
    <t>-1436491724</t>
  </si>
  <si>
    <t>7.22</t>
  </si>
  <si>
    <t>VZT potrubie do obvodu 4000 mm, 100% tvarovky</t>
  </si>
  <si>
    <t>1527129193</t>
  </si>
  <si>
    <t>7.23</t>
  </si>
  <si>
    <t>Záslep potrubia 1250 x 400</t>
  </si>
  <si>
    <t>488553232</t>
  </si>
  <si>
    <t>7.24</t>
  </si>
  <si>
    <t>-1715234563</t>
  </si>
  <si>
    <t>7.25</t>
  </si>
  <si>
    <t>Záslep potrubia 630 x 200</t>
  </si>
  <si>
    <t>-1099709642</t>
  </si>
  <si>
    <t>7.26</t>
  </si>
  <si>
    <t>4-hranné VZT potrubie do obvodu 1800 mm, 9% tvarovky</t>
  </si>
  <si>
    <t>1425417606</t>
  </si>
  <si>
    <t>7.27</t>
  </si>
  <si>
    <t>1923199334</t>
  </si>
  <si>
    <t>7.28</t>
  </si>
  <si>
    <t>185985927</t>
  </si>
  <si>
    <t>7.29</t>
  </si>
  <si>
    <t>-78474461</t>
  </si>
  <si>
    <t>7.30</t>
  </si>
  <si>
    <t>949312740</t>
  </si>
  <si>
    <t>7.31</t>
  </si>
  <si>
    <t>-2018428661</t>
  </si>
  <si>
    <t>7.32</t>
  </si>
  <si>
    <t>-450018708</t>
  </si>
  <si>
    <t>7.33</t>
  </si>
  <si>
    <t>-2011246674</t>
  </si>
  <si>
    <t>7.34</t>
  </si>
  <si>
    <t>-1171927026</t>
  </si>
  <si>
    <t>7.35</t>
  </si>
  <si>
    <t>1103188188</t>
  </si>
  <si>
    <t>7.36</t>
  </si>
  <si>
    <t>367310880</t>
  </si>
  <si>
    <t>7.37</t>
  </si>
  <si>
    <t>-682758944</t>
  </si>
  <si>
    <t>7.38</t>
  </si>
  <si>
    <t>1112335192</t>
  </si>
  <si>
    <t>7.39</t>
  </si>
  <si>
    <t>VZT potrubie do obvodu 2840 mm, 47% tvarovky</t>
  </si>
  <si>
    <t>-1620086778</t>
  </si>
  <si>
    <t>7.40</t>
  </si>
  <si>
    <t>VZT potrubie do obvodu 2840 mm, 100% tvarovky</t>
  </si>
  <si>
    <t>-1286297547</t>
  </si>
  <si>
    <t>7.41</t>
  </si>
  <si>
    <t>-1330049459</t>
  </si>
  <si>
    <t>7.42</t>
  </si>
  <si>
    <t>-1136567945</t>
  </si>
  <si>
    <t>7.43</t>
  </si>
  <si>
    <t>27374367</t>
  </si>
  <si>
    <t>7.44</t>
  </si>
  <si>
    <t>1959109738</t>
  </si>
  <si>
    <t>7.45</t>
  </si>
  <si>
    <t>1546550708</t>
  </si>
  <si>
    <t>7.46</t>
  </si>
  <si>
    <t>1736658620</t>
  </si>
  <si>
    <t>7.47</t>
  </si>
  <si>
    <t>1317758027</t>
  </si>
  <si>
    <t>7.48</t>
  </si>
  <si>
    <t>-488118624</t>
  </si>
  <si>
    <t>7.49</t>
  </si>
  <si>
    <t>-9725641</t>
  </si>
  <si>
    <t>7.50</t>
  </si>
  <si>
    <t>106509065</t>
  </si>
  <si>
    <t>7.51</t>
  </si>
  <si>
    <t>-313809032</t>
  </si>
  <si>
    <t>7.52</t>
  </si>
  <si>
    <t>-331861546</t>
  </si>
  <si>
    <t>7.53</t>
  </si>
  <si>
    <t>1015097236</t>
  </si>
  <si>
    <t>7.54</t>
  </si>
  <si>
    <t>-532544655</t>
  </si>
  <si>
    <t>7.55</t>
  </si>
  <si>
    <t>-818466660</t>
  </si>
  <si>
    <t>7.56</t>
  </si>
  <si>
    <t>412525284</t>
  </si>
  <si>
    <t>7.57</t>
  </si>
  <si>
    <t>1971510347</t>
  </si>
  <si>
    <t>7.58</t>
  </si>
  <si>
    <t>1411796700</t>
  </si>
  <si>
    <t>7.59</t>
  </si>
  <si>
    <t>1458703545</t>
  </si>
  <si>
    <t>-2092889270</t>
  </si>
  <si>
    <t>D15</t>
  </si>
  <si>
    <t>1.PP - Z6a</t>
  </si>
  <si>
    <t>8.01</t>
  </si>
  <si>
    <t>987534332</t>
  </si>
  <si>
    <t>8.02</t>
  </si>
  <si>
    <t>4-hranné VZT potrubie do obvodu 2000 mm, 25% tvarovky</t>
  </si>
  <si>
    <t>2023034891</t>
  </si>
  <si>
    <t>8.03</t>
  </si>
  <si>
    <t>-1946649650</t>
  </si>
  <si>
    <t>8.04</t>
  </si>
  <si>
    <t>Oplechovanie [m2]</t>
  </si>
  <si>
    <t>1962307734</t>
  </si>
  <si>
    <t>8.05</t>
  </si>
  <si>
    <t>842598720</t>
  </si>
  <si>
    <t>8.06</t>
  </si>
  <si>
    <t>-1744282139</t>
  </si>
  <si>
    <t>8.07</t>
  </si>
  <si>
    <t>1470519370</t>
  </si>
  <si>
    <t>8.08</t>
  </si>
  <si>
    <t>VZT potrubie do obvodu 2000 mm, 0% tvarovky (D+M)</t>
  </si>
  <si>
    <t>-29420519</t>
  </si>
  <si>
    <t>8.09</t>
  </si>
  <si>
    <t>VZT potrubie do obvodu 2000 mm, 0% tvarovky (M)</t>
  </si>
  <si>
    <t>2005333974</t>
  </si>
  <si>
    <t>8.10</t>
  </si>
  <si>
    <t>1224983805</t>
  </si>
  <si>
    <t>8.11</t>
  </si>
  <si>
    <t>Záslep potrubia 800 x 200</t>
  </si>
  <si>
    <t>-1725801336</t>
  </si>
  <si>
    <t>8.12</t>
  </si>
  <si>
    <t>1864083150</t>
  </si>
  <si>
    <t>8.13</t>
  </si>
  <si>
    <t>-216448122</t>
  </si>
  <si>
    <t>8.14</t>
  </si>
  <si>
    <t>-2082231369</t>
  </si>
  <si>
    <t>8.15</t>
  </si>
  <si>
    <t>-92055504</t>
  </si>
  <si>
    <t>8.16</t>
  </si>
  <si>
    <t>1326768328</t>
  </si>
  <si>
    <t>8.17</t>
  </si>
  <si>
    <t>818022581</t>
  </si>
  <si>
    <t>8.18</t>
  </si>
  <si>
    <t>-1621575137</t>
  </si>
  <si>
    <t>8.19</t>
  </si>
  <si>
    <t>977373963</t>
  </si>
  <si>
    <t>8.20</t>
  </si>
  <si>
    <t>VZT potrubie do obvodu 2000 mm, 0% tvarovky</t>
  </si>
  <si>
    <t>1820118937</t>
  </si>
  <si>
    <t>8.21</t>
  </si>
  <si>
    <t>-174891248</t>
  </si>
  <si>
    <t>8.22</t>
  </si>
  <si>
    <t>-1330864855</t>
  </si>
  <si>
    <t>8.23</t>
  </si>
  <si>
    <t>-317841767</t>
  </si>
  <si>
    <t>8.24</t>
  </si>
  <si>
    <t>-32319887</t>
  </si>
  <si>
    <t>8.25</t>
  </si>
  <si>
    <t>-1675738141</t>
  </si>
  <si>
    <t>8.26</t>
  </si>
  <si>
    <t>853481284</t>
  </si>
  <si>
    <t>8.27</t>
  </si>
  <si>
    <t>-1706819781</t>
  </si>
  <si>
    <t>8.28</t>
  </si>
  <si>
    <t>2091354148</t>
  </si>
  <si>
    <t>8.29</t>
  </si>
  <si>
    <t>1799722928</t>
  </si>
  <si>
    <t>8.30</t>
  </si>
  <si>
    <t>1966890950</t>
  </si>
  <si>
    <t>8.31</t>
  </si>
  <si>
    <t>878163792</t>
  </si>
  <si>
    <t>8.32</t>
  </si>
  <si>
    <t>-190957449</t>
  </si>
  <si>
    <t>8.33</t>
  </si>
  <si>
    <t>-533964891</t>
  </si>
  <si>
    <t>8.34</t>
  </si>
  <si>
    <t>859852366</t>
  </si>
  <si>
    <t>1323443715</t>
  </si>
  <si>
    <t>D16</t>
  </si>
  <si>
    <t>1.PP - Z6b</t>
  </si>
  <si>
    <t>9.01</t>
  </si>
  <si>
    <t>VZT potrubie do obvodu 3200 mm, 0% tvarovky</t>
  </si>
  <si>
    <t>-144077030</t>
  </si>
  <si>
    <t>9.02</t>
  </si>
  <si>
    <t>VZT potrubie do obvodu 4000 mm, 17% tvarovky</t>
  </si>
  <si>
    <t>995632049</t>
  </si>
  <si>
    <t>9.03</t>
  </si>
  <si>
    <t>VZT potrubie do obvodu 3200 mm, 0% tvarovky (M)</t>
  </si>
  <si>
    <t>1344163405</t>
  </si>
  <si>
    <t>9.04</t>
  </si>
  <si>
    <t>VZT potrubie do obvodu 4000 mm, 21% tvarovky (M)</t>
  </si>
  <si>
    <t>1230019350</t>
  </si>
  <si>
    <t>9.05</t>
  </si>
  <si>
    <t>VZT potrubie do obvodu 3200 mm, 42% tvarovky (D+M)</t>
  </si>
  <si>
    <t>390324748</t>
  </si>
  <si>
    <t>9.06</t>
  </si>
  <si>
    <t>VZT potrubie do obvodu 4000 mm, 37% tvarovky (D+M)</t>
  </si>
  <si>
    <t>1947351102</t>
  </si>
  <si>
    <t>9.07</t>
  </si>
  <si>
    <t>VZT potrubie do obvodu 3200 mm, 19% tvarovky (M)</t>
  </si>
  <si>
    <t>1016127083</t>
  </si>
  <si>
    <t>9.08</t>
  </si>
  <si>
    <t>VZT potrubie do obvodu 4000 mm, 26% tvarovky (M)</t>
  </si>
  <si>
    <t>1910706780</t>
  </si>
  <si>
    <t>9.09</t>
  </si>
  <si>
    <t>-1960246213</t>
  </si>
  <si>
    <t>9.10</t>
  </si>
  <si>
    <t>561941400</t>
  </si>
  <si>
    <t>9.11</t>
  </si>
  <si>
    <t>229160070</t>
  </si>
  <si>
    <t>9.12</t>
  </si>
  <si>
    <t>-1626898730</t>
  </si>
  <si>
    <t>9.13</t>
  </si>
  <si>
    <t>-390589820</t>
  </si>
  <si>
    <t>9.14</t>
  </si>
  <si>
    <t>156827505</t>
  </si>
  <si>
    <t>9.15</t>
  </si>
  <si>
    <t>-1877503083</t>
  </si>
  <si>
    <t>9.16</t>
  </si>
  <si>
    <t>1158415826</t>
  </si>
  <si>
    <t>-1559708828</t>
  </si>
  <si>
    <t>D17</t>
  </si>
  <si>
    <t>2.PP - Z7</t>
  </si>
  <si>
    <t>10.01</t>
  </si>
  <si>
    <t>VZT potrubie do obvodu 1250 mm, 10% tvarovky</t>
  </si>
  <si>
    <t>35546713</t>
  </si>
  <si>
    <t>10.02</t>
  </si>
  <si>
    <t>VZT potrubie do obvodu 1600 mm, 21% tvarovky</t>
  </si>
  <si>
    <t>1003719126</t>
  </si>
  <si>
    <t>10.03</t>
  </si>
  <si>
    <t>VZT potrubie do obvodu 1800 mm, 12% tvarovky</t>
  </si>
  <si>
    <t>-2147076455</t>
  </si>
  <si>
    <t>10.04</t>
  </si>
  <si>
    <t>VZT potrubie do obvodu 2000 mm, 5% tvarovky</t>
  </si>
  <si>
    <t>1650253067</t>
  </si>
  <si>
    <t>10.05</t>
  </si>
  <si>
    <t>VZT potrubie do obvodu 2240 mm, 24% tvarovky</t>
  </si>
  <si>
    <t>2065627300</t>
  </si>
  <si>
    <t>10.06</t>
  </si>
  <si>
    <t>934850383</t>
  </si>
  <si>
    <t>10.07</t>
  </si>
  <si>
    <t>1816506532</t>
  </si>
  <si>
    <t>10.08</t>
  </si>
  <si>
    <t>518201314</t>
  </si>
  <si>
    <t>10.09</t>
  </si>
  <si>
    <t>-464276099</t>
  </si>
  <si>
    <t>10.10</t>
  </si>
  <si>
    <t>-2004793720</t>
  </si>
  <si>
    <t>10.11</t>
  </si>
  <si>
    <t>Záslep potrubia 630 x 125</t>
  </si>
  <si>
    <t>840243920</t>
  </si>
  <si>
    <t>10.12</t>
  </si>
  <si>
    <t>Prelepenie mriežok potrubia 640 x 140</t>
  </si>
  <si>
    <t>-1227958403</t>
  </si>
  <si>
    <t>10.13</t>
  </si>
  <si>
    <t>2079789877</t>
  </si>
  <si>
    <t>10.14</t>
  </si>
  <si>
    <t>717160664</t>
  </si>
  <si>
    <t>10.15</t>
  </si>
  <si>
    <t>-1012952185</t>
  </si>
  <si>
    <t>10.16</t>
  </si>
  <si>
    <t>-1611299959</t>
  </si>
  <si>
    <t>10.17</t>
  </si>
  <si>
    <t>1323383621</t>
  </si>
  <si>
    <t>10.18</t>
  </si>
  <si>
    <t>1866292027</t>
  </si>
  <si>
    <t>10.19</t>
  </si>
  <si>
    <t>Odlepenie mriežok potrubia 640 x 140</t>
  </si>
  <si>
    <t>2039533457</t>
  </si>
  <si>
    <t>10.20</t>
  </si>
  <si>
    <t>-266077308</t>
  </si>
  <si>
    <t>10.21</t>
  </si>
  <si>
    <t>-86383942</t>
  </si>
  <si>
    <t>10.22</t>
  </si>
  <si>
    <t>-1489975748</t>
  </si>
  <si>
    <t>10.23</t>
  </si>
  <si>
    <t>-1851974134</t>
  </si>
  <si>
    <t>10.24</t>
  </si>
  <si>
    <t>1130915362</t>
  </si>
  <si>
    <t>10.25</t>
  </si>
  <si>
    <t>596149131</t>
  </si>
  <si>
    <t>10.26</t>
  </si>
  <si>
    <t>377195424</t>
  </si>
  <si>
    <t>10.27</t>
  </si>
  <si>
    <t>668892800</t>
  </si>
  <si>
    <t>10.28</t>
  </si>
  <si>
    <t>111562947</t>
  </si>
  <si>
    <t>10.29</t>
  </si>
  <si>
    <t>-97361448</t>
  </si>
  <si>
    <t>10.30</t>
  </si>
  <si>
    <t>1313220087</t>
  </si>
  <si>
    <t>1601584932</t>
  </si>
  <si>
    <t>D18</t>
  </si>
  <si>
    <t>2.PP - Z8</t>
  </si>
  <si>
    <t>11.01</t>
  </si>
  <si>
    <t>VZT potrubie do obvodu 1600 mm, 100% tvarovky</t>
  </si>
  <si>
    <t>1479076846</t>
  </si>
  <si>
    <t>11.02</t>
  </si>
  <si>
    <t>VZT potrubie do obvodu 1800 mm, 0% tvarovky</t>
  </si>
  <si>
    <t>-543199731</t>
  </si>
  <si>
    <t>11.03</t>
  </si>
  <si>
    <t>VZT potrubie do obvodu 2000 mm, 33% tvarovky</t>
  </si>
  <si>
    <t>-1332101939</t>
  </si>
  <si>
    <t>11.04</t>
  </si>
  <si>
    <t>VZT potrubie do obvodu 2240 mm, 0% tvarovky</t>
  </si>
  <si>
    <t>1244048169</t>
  </si>
  <si>
    <t>11.05</t>
  </si>
  <si>
    <t>VZT potrubie do obvodu 2240 mm, 50% tvarovky</t>
  </si>
  <si>
    <t>362470915</t>
  </si>
  <si>
    <t>11.06</t>
  </si>
  <si>
    <t>Ručná regulačná klapka RK 800 x 200 R</t>
  </si>
  <si>
    <t>1340226549</t>
  </si>
  <si>
    <t>11.07</t>
  </si>
  <si>
    <t>Ručná regulačná klapka RK 900 x 200 R</t>
  </si>
  <si>
    <t>710619570</t>
  </si>
  <si>
    <t>11.08</t>
  </si>
  <si>
    <t>Krycie sito KS 800 x 200</t>
  </si>
  <si>
    <t>-1774955977</t>
  </si>
  <si>
    <t>11.09</t>
  </si>
  <si>
    <t>Krycie sito KS 630 x 200</t>
  </si>
  <si>
    <t>-102791240</t>
  </si>
  <si>
    <t>11.10</t>
  </si>
  <si>
    <t>-451626589</t>
  </si>
  <si>
    <t>11.11</t>
  </si>
  <si>
    <t>Prelepenie mriežok potrubia 560 x 200</t>
  </si>
  <si>
    <t>-1773103789</t>
  </si>
  <si>
    <t>11.12</t>
  </si>
  <si>
    <t>-1783326597</t>
  </si>
  <si>
    <t>11.13</t>
  </si>
  <si>
    <t>1514764908</t>
  </si>
  <si>
    <t>11.14</t>
  </si>
  <si>
    <t>81084178</t>
  </si>
  <si>
    <t>11.15</t>
  </si>
  <si>
    <t>838168234</t>
  </si>
  <si>
    <t>11.16</t>
  </si>
  <si>
    <t>150940552</t>
  </si>
  <si>
    <t>11.17</t>
  </si>
  <si>
    <t>1638732158</t>
  </si>
  <si>
    <t>11.18</t>
  </si>
  <si>
    <t>-2116517209</t>
  </si>
  <si>
    <t>11.19</t>
  </si>
  <si>
    <t>-1040852566</t>
  </si>
  <si>
    <t>11.20</t>
  </si>
  <si>
    <t>-962846979</t>
  </si>
  <si>
    <t>11.21</t>
  </si>
  <si>
    <t>-1342302278</t>
  </si>
  <si>
    <t>11.22</t>
  </si>
  <si>
    <t>-400471361</t>
  </si>
  <si>
    <t>11.23</t>
  </si>
  <si>
    <t>-1484000666</t>
  </si>
  <si>
    <t>11.24</t>
  </si>
  <si>
    <t>-1843165937</t>
  </si>
  <si>
    <t>11.25</t>
  </si>
  <si>
    <t>-483847278</t>
  </si>
  <si>
    <t>11.26</t>
  </si>
  <si>
    <t>1140755253</t>
  </si>
  <si>
    <t>11.27</t>
  </si>
  <si>
    <t>1164479365</t>
  </si>
  <si>
    <t>11.28</t>
  </si>
  <si>
    <t>188283041</t>
  </si>
  <si>
    <t>1586475216</t>
  </si>
  <si>
    <t>D19</t>
  </si>
  <si>
    <t>2.PP - Z9a</t>
  </si>
  <si>
    <t>12.01</t>
  </si>
  <si>
    <t>-228390009</t>
  </si>
  <si>
    <t>12.02</t>
  </si>
  <si>
    <t>1063085577</t>
  </si>
  <si>
    <t>12.03</t>
  </si>
  <si>
    <t>VZT potrubie do obvodu 2000 mm, 18% tvarovky</t>
  </si>
  <si>
    <t>-125276832</t>
  </si>
  <si>
    <t>12.04</t>
  </si>
  <si>
    <t>VZT potrubie do obvodu 2520 mm, 3% tvarovky</t>
  </si>
  <si>
    <t>1807362480</t>
  </si>
  <si>
    <t>12.05</t>
  </si>
  <si>
    <t>-1086491027</t>
  </si>
  <si>
    <t>12.06</t>
  </si>
  <si>
    <t>-1020491077</t>
  </si>
  <si>
    <t>12.07</t>
  </si>
  <si>
    <t>VZT potrubie do obvodu 5600 mm, 100% tvarovky</t>
  </si>
  <si>
    <t>-615948784</t>
  </si>
  <si>
    <t>12.08</t>
  </si>
  <si>
    <t>1323585600</t>
  </si>
  <si>
    <t>12.09</t>
  </si>
  <si>
    <t>1168118561</t>
  </si>
  <si>
    <t>12.10</t>
  </si>
  <si>
    <t>161426258</t>
  </si>
  <si>
    <t>12.11</t>
  </si>
  <si>
    <t>Prelepenie mriežok potrubia 630 x 140</t>
  </si>
  <si>
    <t>1358177896</t>
  </si>
  <si>
    <t>12.12</t>
  </si>
  <si>
    <t>-576711385</t>
  </si>
  <si>
    <t>12.13</t>
  </si>
  <si>
    <t>-1444867450</t>
  </si>
  <si>
    <t>12.14</t>
  </si>
  <si>
    <t>368158518</t>
  </si>
  <si>
    <t>12.15</t>
  </si>
  <si>
    <t>-1696911012</t>
  </si>
  <si>
    <t>12.16</t>
  </si>
  <si>
    <t>1391013263</t>
  </si>
  <si>
    <t>12.17</t>
  </si>
  <si>
    <t>1692823619</t>
  </si>
  <si>
    <t>12.18</t>
  </si>
  <si>
    <t>-1812022762</t>
  </si>
  <si>
    <t>12.19</t>
  </si>
  <si>
    <t>1169468001</t>
  </si>
  <si>
    <t>12.20</t>
  </si>
  <si>
    <t>691260676</t>
  </si>
  <si>
    <t>12.21</t>
  </si>
  <si>
    <t>633954412</t>
  </si>
  <si>
    <t>12.22</t>
  </si>
  <si>
    <t>109469853</t>
  </si>
  <si>
    <t>12.23</t>
  </si>
  <si>
    <t>-931347850</t>
  </si>
  <si>
    <t>12.24</t>
  </si>
  <si>
    <t>-1998572152</t>
  </si>
  <si>
    <t>12.25</t>
  </si>
  <si>
    <t>-1026815819</t>
  </si>
  <si>
    <t>12.26</t>
  </si>
  <si>
    <t>-1659320204</t>
  </si>
  <si>
    <t>12.27</t>
  </si>
  <si>
    <t>294296162</t>
  </si>
  <si>
    <t>12.28</t>
  </si>
  <si>
    <t>-669995923</t>
  </si>
  <si>
    <t>-1699851498</t>
  </si>
  <si>
    <t>D20</t>
  </si>
  <si>
    <t>2.PP - Z9b</t>
  </si>
  <si>
    <t>13.01</t>
  </si>
  <si>
    <t>-559283941</t>
  </si>
  <si>
    <t>13.02</t>
  </si>
  <si>
    <t>-1262480750</t>
  </si>
  <si>
    <t>13.03</t>
  </si>
  <si>
    <t>VZT potrubie do obvodu 2000 mm, 12% tvarovky</t>
  </si>
  <si>
    <t>-1076413784</t>
  </si>
  <si>
    <t>13.04</t>
  </si>
  <si>
    <t>VZT potrubie do obvodu 2240 mm, 13% tvarovky</t>
  </si>
  <si>
    <t>-1608995862</t>
  </si>
  <si>
    <t>13.05</t>
  </si>
  <si>
    <t>6381974</t>
  </si>
  <si>
    <t>13.06</t>
  </si>
  <si>
    <t>126535448</t>
  </si>
  <si>
    <t>13.07</t>
  </si>
  <si>
    <t>-2071451045</t>
  </si>
  <si>
    <t>13.08</t>
  </si>
  <si>
    <t>382752014</t>
  </si>
  <si>
    <t>13.09</t>
  </si>
  <si>
    <t>1630528239</t>
  </si>
  <si>
    <t>13.10</t>
  </si>
  <si>
    <t>-1391239874</t>
  </si>
  <si>
    <t>13.11</t>
  </si>
  <si>
    <t>2090515717</t>
  </si>
  <si>
    <t>13.12</t>
  </si>
  <si>
    <t>-2018021590</t>
  </si>
  <si>
    <t>13.13</t>
  </si>
  <si>
    <t>-1131825701</t>
  </si>
  <si>
    <t>370</t>
  </si>
  <si>
    <t>13.14</t>
  </si>
  <si>
    <t>1422335870</t>
  </si>
  <si>
    <t>371</t>
  </si>
  <si>
    <t>13.15</t>
  </si>
  <si>
    <t>-10322624</t>
  </si>
  <si>
    <t>372</t>
  </si>
  <si>
    <t>13.16</t>
  </si>
  <si>
    <t>777502757</t>
  </si>
  <si>
    <t>373</t>
  </si>
  <si>
    <t>13.17</t>
  </si>
  <si>
    <t>723919843</t>
  </si>
  <si>
    <t>374</t>
  </si>
  <si>
    <t>13.18</t>
  </si>
  <si>
    <t>-1881096362</t>
  </si>
  <si>
    <t>375</t>
  </si>
  <si>
    <t>13.19</t>
  </si>
  <si>
    <t>-338745956</t>
  </si>
  <si>
    <t>376</t>
  </si>
  <si>
    <t>13.20</t>
  </si>
  <si>
    <t>606329530</t>
  </si>
  <si>
    <t>377</t>
  </si>
  <si>
    <t>13.21</t>
  </si>
  <si>
    <t>-32034094</t>
  </si>
  <si>
    <t>378</t>
  </si>
  <si>
    <t>13.22</t>
  </si>
  <si>
    <t>-1099272148</t>
  </si>
  <si>
    <t>379</t>
  </si>
  <si>
    <t>13.23</t>
  </si>
  <si>
    <t>351139149</t>
  </si>
  <si>
    <t>380</t>
  </si>
  <si>
    <t>13.24</t>
  </si>
  <si>
    <t>-37898173</t>
  </si>
  <si>
    <t>381</t>
  </si>
  <si>
    <t>667118281</t>
  </si>
  <si>
    <t>D21</t>
  </si>
  <si>
    <t>2.PP - Z10a</t>
  </si>
  <si>
    <t>382</t>
  </si>
  <si>
    <t>14.01</t>
  </si>
  <si>
    <t>VZT potrubie do obvodu 1600 mm, 13% tvarovky</t>
  </si>
  <si>
    <t>-1650098879</t>
  </si>
  <si>
    <t>383</t>
  </si>
  <si>
    <t>14.02</t>
  </si>
  <si>
    <t>VZT potrubie do obvodu 1800 mm, 14% tvarovky</t>
  </si>
  <si>
    <t>-39839483</t>
  </si>
  <si>
    <t>384</t>
  </si>
  <si>
    <t>14.03</t>
  </si>
  <si>
    <t>VZT potrubie do obvodu 2240 mm, 23% tvarovky</t>
  </si>
  <si>
    <t>-1616074605</t>
  </si>
  <si>
    <t>385</t>
  </si>
  <si>
    <t>14.04</t>
  </si>
  <si>
    <t>Ručná regulačná klapka RK 630 x 200 R</t>
  </si>
  <si>
    <t>13011484</t>
  </si>
  <si>
    <t>386</t>
  </si>
  <si>
    <t>14.05</t>
  </si>
  <si>
    <t>-1847830848</t>
  </si>
  <si>
    <t>387</t>
  </si>
  <si>
    <t>14.06</t>
  </si>
  <si>
    <t>1651563020</t>
  </si>
  <si>
    <t>388</t>
  </si>
  <si>
    <t>14.07</t>
  </si>
  <si>
    <t>-1698807210</t>
  </si>
  <si>
    <t>389</t>
  </si>
  <si>
    <t>14.08</t>
  </si>
  <si>
    <t>-950259876</t>
  </si>
  <si>
    <t>390</t>
  </si>
  <si>
    <t>14.09</t>
  </si>
  <si>
    <t>VZT potrubie do obvodu 2240 mm, 75% tvarovky</t>
  </si>
  <si>
    <t>1064934377</t>
  </si>
  <si>
    <t>391</t>
  </si>
  <si>
    <t>14.10</t>
  </si>
  <si>
    <t>2100316715</t>
  </si>
  <si>
    <t>392</t>
  </si>
  <si>
    <t>14.11</t>
  </si>
  <si>
    <t>-1709232044</t>
  </si>
  <si>
    <t>393</t>
  </si>
  <si>
    <t>14.12</t>
  </si>
  <si>
    <t>1374989915</t>
  </si>
  <si>
    <t>394</t>
  </si>
  <si>
    <t>14.13</t>
  </si>
  <si>
    <t>-905143758</t>
  </si>
  <si>
    <t>395</t>
  </si>
  <si>
    <t>14.14</t>
  </si>
  <si>
    <t>-154899079</t>
  </si>
  <si>
    <t>396</t>
  </si>
  <si>
    <t>14.15</t>
  </si>
  <si>
    <t>VZT potrubie do obvodu 2240 mm, 53% tvarovky</t>
  </si>
  <si>
    <t>-570911061</t>
  </si>
  <si>
    <t>397</t>
  </si>
  <si>
    <t>14.16</t>
  </si>
  <si>
    <t>-1449384594</t>
  </si>
  <si>
    <t>398</t>
  </si>
  <si>
    <t>14.17</t>
  </si>
  <si>
    <t>1124615915</t>
  </si>
  <si>
    <t>399</t>
  </si>
  <si>
    <t>14.18</t>
  </si>
  <si>
    <t>-1301632318</t>
  </si>
  <si>
    <t>400</t>
  </si>
  <si>
    <t>14.19</t>
  </si>
  <si>
    <t>-1807574322</t>
  </si>
  <si>
    <t>401</t>
  </si>
  <si>
    <t>14.20</t>
  </si>
  <si>
    <t>255936345</t>
  </si>
  <si>
    <t>14.21</t>
  </si>
  <si>
    <t>1268992049</t>
  </si>
  <si>
    <t>403</t>
  </si>
  <si>
    <t>14.22</t>
  </si>
  <si>
    <t>1556478505</t>
  </si>
  <si>
    <t>404</t>
  </si>
  <si>
    <t>14.23</t>
  </si>
  <si>
    <t>-1070343909</t>
  </si>
  <si>
    <t>405</t>
  </si>
  <si>
    <t>14.24</t>
  </si>
  <si>
    <t>-1253213413</t>
  </si>
  <si>
    <t>406</t>
  </si>
  <si>
    <t>14.25</t>
  </si>
  <si>
    <t>-279976549</t>
  </si>
  <si>
    <t>D22</t>
  </si>
  <si>
    <t>3.PP - Z10b</t>
  </si>
  <si>
    <t>407</t>
  </si>
  <si>
    <t>15.01</t>
  </si>
  <si>
    <t>VZT potrubie do obvodu 1250 mm, 11% tvarovky</t>
  </si>
  <si>
    <t>711227536</t>
  </si>
  <si>
    <t>408</t>
  </si>
  <si>
    <t>15.02</t>
  </si>
  <si>
    <t>-1402770434</t>
  </si>
  <si>
    <t>409</t>
  </si>
  <si>
    <t>15.03</t>
  </si>
  <si>
    <t>-664542397</t>
  </si>
  <si>
    <t>410</t>
  </si>
  <si>
    <t>15.04</t>
  </si>
  <si>
    <t>1034437628</t>
  </si>
  <si>
    <t>411</t>
  </si>
  <si>
    <t>15.05</t>
  </si>
  <si>
    <t>VZT potrubie do obvodu 2240 mm, 21% tvarovky</t>
  </si>
  <si>
    <t>430215710</t>
  </si>
  <si>
    <t>412</t>
  </si>
  <si>
    <t>15.06</t>
  </si>
  <si>
    <t>91260514</t>
  </si>
  <si>
    <t>413</t>
  </si>
  <si>
    <t>15.07</t>
  </si>
  <si>
    <t>2114796608</t>
  </si>
  <si>
    <t>15.08</t>
  </si>
  <si>
    <t>1373698156</t>
  </si>
  <si>
    <t>415</t>
  </si>
  <si>
    <t>15.09</t>
  </si>
  <si>
    <t>1646599482</t>
  </si>
  <si>
    <t>416</t>
  </si>
  <si>
    <t>15.10</t>
  </si>
  <si>
    <t>1254714029</t>
  </si>
  <si>
    <t>417</t>
  </si>
  <si>
    <t>15.11</t>
  </si>
  <si>
    <t>-818894018</t>
  </si>
  <si>
    <t>418</t>
  </si>
  <si>
    <t>15.12</t>
  </si>
  <si>
    <t>VZT potrubie do obvodu. 2520 mm, 100% tvarovky</t>
  </si>
  <si>
    <t>1511244606</t>
  </si>
  <si>
    <t>419</t>
  </si>
  <si>
    <t>15.13</t>
  </si>
  <si>
    <t>614257393</t>
  </si>
  <si>
    <t>420</t>
  </si>
  <si>
    <t>15.14</t>
  </si>
  <si>
    <t>-1306769036</t>
  </si>
  <si>
    <t>421</t>
  </si>
  <si>
    <t>15.15</t>
  </si>
  <si>
    <t>-590717324</t>
  </si>
  <si>
    <t>422</t>
  </si>
  <si>
    <t>15.16</t>
  </si>
  <si>
    <t>-12614405</t>
  </si>
  <si>
    <t>423</t>
  </si>
  <si>
    <t>15.17</t>
  </si>
  <si>
    <t>1415156706</t>
  </si>
  <si>
    <t>424</t>
  </si>
  <si>
    <t>15.18</t>
  </si>
  <si>
    <t>1684401117</t>
  </si>
  <si>
    <t>425</t>
  </si>
  <si>
    <t>15.19</t>
  </si>
  <si>
    <t>-1652727542</t>
  </si>
  <si>
    <t>426</t>
  </si>
  <si>
    <t>15.20</t>
  </si>
  <si>
    <t>2132511664</t>
  </si>
  <si>
    <t>427</t>
  </si>
  <si>
    <t>15.21</t>
  </si>
  <si>
    <t>1766960013</t>
  </si>
  <si>
    <t>428</t>
  </si>
  <si>
    <t>15.22</t>
  </si>
  <si>
    <t>999163569</t>
  </si>
  <si>
    <t>429</t>
  </si>
  <si>
    <t>15.23</t>
  </si>
  <si>
    <t>-2069079950</t>
  </si>
  <si>
    <t>430</t>
  </si>
  <si>
    <t>15.24</t>
  </si>
  <si>
    <t>2001770094</t>
  </si>
  <si>
    <t>431</t>
  </si>
  <si>
    <t>15.25</t>
  </si>
  <si>
    <t>98030943</t>
  </si>
  <si>
    <t>432</t>
  </si>
  <si>
    <t>15.26</t>
  </si>
  <si>
    <t>1723194382</t>
  </si>
  <si>
    <t>433</t>
  </si>
  <si>
    <t>15.27</t>
  </si>
  <si>
    <t>-1052095203</t>
  </si>
  <si>
    <t>434</t>
  </si>
  <si>
    <t>15.28</t>
  </si>
  <si>
    <t>-1320353998</t>
  </si>
  <si>
    <t>435</t>
  </si>
  <si>
    <t>15.29</t>
  </si>
  <si>
    <t>-1537665109</t>
  </si>
  <si>
    <t>436</t>
  </si>
  <si>
    <t>15.30</t>
  </si>
  <si>
    <t>-486356971</t>
  </si>
  <si>
    <t>437</t>
  </si>
  <si>
    <t>-2059766146</t>
  </si>
  <si>
    <t>D23</t>
  </si>
  <si>
    <t>3.PP - Z11</t>
  </si>
  <si>
    <t>438</t>
  </si>
  <si>
    <t>16.01</t>
  </si>
  <si>
    <t>VZT potrubie do obvodu 1600 mm, 27% tvarovky</t>
  </si>
  <si>
    <t>1486631669</t>
  </si>
  <si>
    <t>439</t>
  </si>
  <si>
    <t>16.02</t>
  </si>
  <si>
    <t>VZT potrubie do obvodu 1800 mm, 100% tvarovky</t>
  </si>
  <si>
    <t>1916980854</t>
  </si>
  <si>
    <t>440</t>
  </si>
  <si>
    <t>16.03</t>
  </si>
  <si>
    <t>VZT potrubie do obvodu 2000 mm, 9% tvarovky</t>
  </si>
  <si>
    <t>-834924582</t>
  </si>
  <si>
    <t>441</t>
  </si>
  <si>
    <t>16.04</t>
  </si>
  <si>
    <t>VZT potrubie do obvodu 2240 mm, 15% tvarovky</t>
  </si>
  <si>
    <t>1200308378</t>
  </si>
  <si>
    <t>442</t>
  </si>
  <si>
    <t>16.05</t>
  </si>
  <si>
    <t>VZT potrubie do obvodu. 2520 mm, 5% tvarovky</t>
  </si>
  <si>
    <t>-543005612</t>
  </si>
  <si>
    <t>443</t>
  </si>
  <si>
    <t>16.06</t>
  </si>
  <si>
    <t>VZT potrubie do obvodu. 2840 mm, 0% tvarovky</t>
  </si>
  <si>
    <t>-1384879070</t>
  </si>
  <si>
    <t>444</t>
  </si>
  <si>
    <t>16.07</t>
  </si>
  <si>
    <t>VZT potrubie do obvodu. 3200 mm, 100% tvarovky</t>
  </si>
  <si>
    <t>-718479153</t>
  </si>
  <si>
    <t>445</t>
  </si>
  <si>
    <t>16.08</t>
  </si>
  <si>
    <t>-1823535243</t>
  </si>
  <si>
    <t>446</t>
  </si>
  <si>
    <t>16.09</t>
  </si>
  <si>
    <t>-1128001593</t>
  </si>
  <si>
    <t>447</t>
  </si>
  <si>
    <t>16.10</t>
  </si>
  <si>
    <t>222308970</t>
  </si>
  <si>
    <t>448</t>
  </si>
  <si>
    <t>16.11</t>
  </si>
  <si>
    <t>VZT potrubie do obvodu 2000 mm, 100% tvarovky</t>
  </si>
  <si>
    <t>1987165982</t>
  </si>
  <si>
    <t>449</t>
  </si>
  <si>
    <t>16.12</t>
  </si>
  <si>
    <t>2042505510</t>
  </si>
  <si>
    <t>450</t>
  </si>
  <si>
    <t>16.13</t>
  </si>
  <si>
    <t>-1295836446</t>
  </si>
  <si>
    <t>451</t>
  </si>
  <si>
    <t>16.14</t>
  </si>
  <si>
    <t>VZT potrubie do obvodu. 2520 mm, 0% tvarovky</t>
  </si>
  <si>
    <t>-1023880209</t>
  </si>
  <si>
    <t>452</t>
  </si>
  <si>
    <t>16.15</t>
  </si>
  <si>
    <t>342910740</t>
  </si>
  <si>
    <t>453</t>
  </si>
  <si>
    <t>16.16</t>
  </si>
  <si>
    <t>1351901692</t>
  </si>
  <si>
    <t>454</t>
  </si>
  <si>
    <t>16.17</t>
  </si>
  <si>
    <t>446957586</t>
  </si>
  <si>
    <t>455</t>
  </si>
  <si>
    <t>16.18</t>
  </si>
  <si>
    <t>1158681852</t>
  </si>
  <si>
    <t>456</t>
  </si>
  <si>
    <t>16.19</t>
  </si>
  <si>
    <t>164401359</t>
  </si>
  <si>
    <t>457</t>
  </si>
  <si>
    <t>16.20</t>
  </si>
  <si>
    <t>732842275</t>
  </si>
  <si>
    <t>16.21</t>
  </si>
  <si>
    <t>64900349</t>
  </si>
  <si>
    <t>459</t>
  </si>
  <si>
    <t>16.22</t>
  </si>
  <si>
    <t>35198160</t>
  </si>
  <si>
    <t>460</t>
  </si>
  <si>
    <t>16.23</t>
  </si>
  <si>
    <t>133364473</t>
  </si>
  <si>
    <t>461</t>
  </si>
  <si>
    <t>16.24</t>
  </si>
  <si>
    <t>VZT potrubie do obvodu 2240 mm, 17% tvarovky</t>
  </si>
  <si>
    <t>-1365184725</t>
  </si>
  <si>
    <t>462</t>
  </si>
  <si>
    <t>16.25</t>
  </si>
  <si>
    <t>-1755129096</t>
  </si>
  <si>
    <t>463</t>
  </si>
  <si>
    <t>16.26</t>
  </si>
  <si>
    <t>188730828</t>
  </si>
  <si>
    <t>464</t>
  </si>
  <si>
    <t>16.27</t>
  </si>
  <si>
    <t>-396792564</t>
  </si>
  <si>
    <t>465</t>
  </si>
  <si>
    <t>16.28</t>
  </si>
  <si>
    <t>626629356</t>
  </si>
  <si>
    <t>466</t>
  </si>
  <si>
    <t>16.29</t>
  </si>
  <si>
    <t>1887620808</t>
  </si>
  <si>
    <t>467</t>
  </si>
  <si>
    <t>16.30</t>
  </si>
  <si>
    <t>Odlepenie mriežok potrubia 630 x 140</t>
  </si>
  <si>
    <t>306184794</t>
  </si>
  <si>
    <t>468</t>
  </si>
  <si>
    <t>16.31</t>
  </si>
  <si>
    <t>2080849567</t>
  </si>
  <si>
    <t>16.32</t>
  </si>
  <si>
    <t>-1597575225</t>
  </si>
  <si>
    <t>470</t>
  </si>
  <si>
    <t>16.33</t>
  </si>
  <si>
    <t>1056230669</t>
  </si>
  <si>
    <t>16.34</t>
  </si>
  <si>
    <t>-1323676292</t>
  </si>
  <si>
    <t>472</t>
  </si>
  <si>
    <t>16.35</t>
  </si>
  <si>
    <t>-675027515</t>
  </si>
  <si>
    <t>473</t>
  </si>
  <si>
    <t>16.36</t>
  </si>
  <si>
    <t>-1393225468</t>
  </si>
  <si>
    <t>474</t>
  </si>
  <si>
    <t>16.37</t>
  </si>
  <si>
    <t>700812141</t>
  </si>
  <si>
    <t>475</t>
  </si>
  <si>
    <t>16.38</t>
  </si>
  <si>
    <t>32536446</t>
  </si>
  <si>
    <t>476</t>
  </si>
  <si>
    <t>16.39</t>
  </si>
  <si>
    <t>1295740127</t>
  </si>
  <si>
    <t>477</t>
  </si>
  <si>
    <t>16.40</t>
  </si>
  <si>
    <t>-758512334</t>
  </si>
  <si>
    <t>478</t>
  </si>
  <si>
    <t>16.41</t>
  </si>
  <si>
    <t>770287600</t>
  </si>
  <si>
    <t>479</t>
  </si>
  <si>
    <t>16.42</t>
  </si>
  <si>
    <t>663301930</t>
  </si>
  <si>
    <t>480</t>
  </si>
  <si>
    <t>16.43</t>
  </si>
  <si>
    <t>847593645</t>
  </si>
  <si>
    <t>481</t>
  </si>
  <si>
    <t>842636034</t>
  </si>
  <si>
    <t>D24</t>
  </si>
  <si>
    <t>3.PP - Z12</t>
  </si>
  <si>
    <t>482</t>
  </si>
  <si>
    <t>17.01</t>
  </si>
  <si>
    <t>VZT potrubie do obvodu 1600 mm, 24% tvarovky</t>
  </si>
  <si>
    <t>1331290419</t>
  </si>
  <si>
    <t>483</t>
  </si>
  <si>
    <t>17.02</t>
  </si>
  <si>
    <t>1835021466</t>
  </si>
  <si>
    <t>484</t>
  </si>
  <si>
    <t>17.03</t>
  </si>
  <si>
    <t>-1215565570</t>
  </si>
  <si>
    <t>485</t>
  </si>
  <si>
    <t>17.04</t>
  </si>
  <si>
    <t>VZT potrubie do obvodu 2240 mm, 14% tvarovky</t>
  </si>
  <si>
    <t>-1831525898</t>
  </si>
  <si>
    <t>486</t>
  </si>
  <si>
    <t>17.05</t>
  </si>
  <si>
    <t>-1828730415</t>
  </si>
  <si>
    <t>487</t>
  </si>
  <si>
    <t>17.06</t>
  </si>
  <si>
    <t>718257541</t>
  </si>
  <si>
    <t>488</t>
  </si>
  <si>
    <t>17.07</t>
  </si>
  <si>
    <t>-1280351754</t>
  </si>
  <si>
    <t>489</t>
  </si>
  <si>
    <t>17.08</t>
  </si>
  <si>
    <t>731336363</t>
  </si>
  <si>
    <t>490</t>
  </si>
  <si>
    <t>17.09</t>
  </si>
  <si>
    <t>393417242</t>
  </si>
  <si>
    <t>491</t>
  </si>
  <si>
    <t>17.10</t>
  </si>
  <si>
    <t>885955314</t>
  </si>
  <si>
    <t>492</t>
  </si>
  <si>
    <t>17.11</t>
  </si>
  <si>
    <t>Zalepenie mriežok potrubia 630 x 140</t>
  </si>
  <si>
    <t>1211355675</t>
  </si>
  <si>
    <t>493</t>
  </si>
  <si>
    <t>17.12</t>
  </si>
  <si>
    <t>2024983708</t>
  </si>
  <si>
    <t>494</t>
  </si>
  <si>
    <t>17.13</t>
  </si>
  <si>
    <t>1805387239</t>
  </si>
  <si>
    <t>495</t>
  </si>
  <si>
    <t>17.14</t>
  </si>
  <si>
    <t>648478018</t>
  </si>
  <si>
    <t>496</t>
  </si>
  <si>
    <t>17.15</t>
  </si>
  <si>
    <t>1877333609</t>
  </si>
  <si>
    <t>497</t>
  </si>
  <si>
    <t>17.16</t>
  </si>
  <si>
    <t>-1142020100</t>
  </si>
  <si>
    <t>498</t>
  </si>
  <si>
    <t>17.17</t>
  </si>
  <si>
    <t>-553760207</t>
  </si>
  <si>
    <t>499</t>
  </si>
  <si>
    <t>17.18</t>
  </si>
  <si>
    <t>-1644242313</t>
  </si>
  <si>
    <t>500</t>
  </si>
  <si>
    <t>17.19</t>
  </si>
  <si>
    <t>262505708</t>
  </si>
  <si>
    <t>501</t>
  </si>
  <si>
    <t>17.20</t>
  </si>
  <si>
    <t>-1719617352</t>
  </si>
  <si>
    <t>502</t>
  </si>
  <si>
    <t>17.21</t>
  </si>
  <si>
    <t>407175243</t>
  </si>
  <si>
    <t>503</t>
  </si>
  <si>
    <t>17.22</t>
  </si>
  <si>
    <t>-41494708</t>
  </si>
  <si>
    <t>504</t>
  </si>
  <si>
    <t>17.23</t>
  </si>
  <si>
    <t>-458755350</t>
  </si>
  <si>
    <t>505</t>
  </si>
  <si>
    <t>17.24</t>
  </si>
  <si>
    <t>176612937</t>
  </si>
  <si>
    <t>506</t>
  </si>
  <si>
    <t>17.25</t>
  </si>
  <si>
    <t>30077283</t>
  </si>
  <si>
    <t>507</t>
  </si>
  <si>
    <t>17.26</t>
  </si>
  <si>
    <t>97514232</t>
  </si>
  <si>
    <t>508</t>
  </si>
  <si>
    <t>17.27</t>
  </si>
  <si>
    <t>1398774879</t>
  </si>
  <si>
    <t>509</t>
  </si>
  <si>
    <t>17.28</t>
  </si>
  <si>
    <t>1913029533</t>
  </si>
  <si>
    <t>510</t>
  </si>
  <si>
    <t>-1229720965</t>
  </si>
  <si>
    <t>D25</t>
  </si>
  <si>
    <t>Dodávka zariadení a komponentov</t>
  </si>
  <si>
    <t>511</t>
  </si>
  <si>
    <t>Pol1</t>
  </si>
  <si>
    <t>1181369753</t>
  </si>
  <si>
    <t>Pol2</t>
  </si>
  <si>
    <t>1016339033</t>
  </si>
  <si>
    <t>513</t>
  </si>
  <si>
    <t>Pol3</t>
  </si>
  <si>
    <t>-2043194785</t>
  </si>
  <si>
    <t>514</t>
  </si>
  <si>
    <t>Pol4</t>
  </si>
  <si>
    <t>-188038077</t>
  </si>
  <si>
    <t>515</t>
  </si>
  <si>
    <t>Pol5</t>
  </si>
  <si>
    <t>1066898885</t>
  </si>
  <si>
    <t>516</t>
  </si>
  <si>
    <t>Pol6</t>
  </si>
  <si>
    <t>-723547085</t>
  </si>
  <si>
    <t>517</t>
  </si>
  <si>
    <t>Pol7</t>
  </si>
  <si>
    <t>1630609457</t>
  </si>
  <si>
    <t>518</t>
  </si>
  <si>
    <t>Pol8</t>
  </si>
  <si>
    <t>-975279125</t>
  </si>
  <si>
    <t>519</t>
  </si>
  <si>
    <t>Pol9</t>
  </si>
  <si>
    <t>-1683838486</t>
  </si>
  <si>
    <t>520</t>
  </si>
  <si>
    <t>Pol10</t>
  </si>
  <si>
    <t>-413262431</t>
  </si>
  <si>
    <t>521</t>
  </si>
  <si>
    <t>Pol11</t>
  </si>
  <si>
    <t>1180394056</t>
  </si>
  <si>
    <t>522</t>
  </si>
  <si>
    <t>Pol12</t>
  </si>
  <si>
    <t>-1016087262</t>
  </si>
  <si>
    <t>523</t>
  </si>
  <si>
    <t>Pol13</t>
  </si>
  <si>
    <t>498358839</t>
  </si>
  <si>
    <t>524</t>
  </si>
  <si>
    <t>Pol14</t>
  </si>
  <si>
    <t>-1025791596</t>
  </si>
  <si>
    <t>525</t>
  </si>
  <si>
    <t>Pol15</t>
  </si>
  <si>
    <t>-101248256</t>
  </si>
  <si>
    <t>526</t>
  </si>
  <si>
    <t>Pol16</t>
  </si>
  <si>
    <t>Ručná regulačná klapka RK 1000 x 200 R</t>
  </si>
  <si>
    <t>-1562130095</t>
  </si>
  <si>
    <t>527</t>
  </si>
  <si>
    <t>Pol17</t>
  </si>
  <si>
    <t>-177269869</t>
  </si>
  <si>
    <t>528</t>
  </si>
  <si>
    <t>Pol18</t>
  </si>
  <si>
    <t>Ručná regulačná klapka RK 800 x 500 R</t>
  </si>
  <si>
    <t>1258020721</t>
  </si>
  <si>
    <t>529</t>
  </si>
  <si>
    <t>Pol19</t>
  </si>
  <si>
    <t>-353454182</t>
  </si>
  <si>
    <t>530</t>
  </si>
  <si>
    <t>Pol20</t>
  </si>
  <si>
    <t>1517069240</t>
  </si>
  <si>
    <t>531</t>
  </si>
  <si>
    <t>Pol21</t>
  </si>
  <si>
    <t>754046505</t>
  </si>
  <si>
    <t>532</t>
  </si>
  <si>
    <t>Pol22</t>
  </si>
  <si>
    <t>456942609</t>
  </si>
  <si>
    <t>533</t>
  </si>
  <si>
    <t>Pol23</t>
  </si>
  <si>
    <t>Záslep potrubia 630 x 140</t>
  </si>
  <si>
    <t>767349906</t>
  </si>
  <si>
    <t>534</t>
  </si>
  <si>
    <t>Pol24</t>
  </si>
  <si>
    <t>1897577425</t>
  </si>
  <si>
    <t>535</t>
  </si>
  <si>
    <t>Pol25</t>
  </si>
  <si>
    <t>Záslep potrubia 625 x 125</t>
  </si>
  <si>
    <t>-1485949649</t>
  </si>
  <si>
    <t>536</t>
  </si>
  <si>
    <t>Pol26</t>
  </si>
  <si>
    <t>-1697112687</t>
  </si>
  <si>
    <t>537</t>
  </si>
  <si>
    <t>Pol27</t>
  </si>
  <si>
    <t>Záslep potrubia 800 x 500</t>
  </si>
  <si>
    <t>-1837137558</t>
  </si>
  <si>
    <t>538</t>
  </si>
  <si>
    <t>Pol28</t>
  </si>
  <si>
    <t>-103744895</t>
  </si>
  <si>
    <t>539</t>
  </si>
  <si>
    <t>Pol29</t>
  </si>
  <si>
    <t>2144748863</t>
  </si>
  <si>
    <t>540</t>
  </si>
  <si>
    <t>Pol30</t>
  </si>
  <si>
    <t>1349570282</t>
  </si>
  <si>
    <t>541</t>
  </si>
  <si>
    <t>Pol31</t>
  </si>
  <si>
    <t>35716116</t>
  </si>
  <si>
    <t>542</t>
  </si>
  <si>
    <t>Pol32</t>
  </si>
  <si>
    <t>211094739</t>
  </si>
  <si>
    <t>08 - Rozvody pre nabíjacie stanice pre elektromobily</t>
  </si>
  <si>
    <t>BRATISLAVA UL. IMRICHA KARVAŠA</t>
  </si>
  <si>
    <t>91 - Montáž silnoprúdových rozvodov a zariadení</t>
  </si>
  <si>
    <t xml:space="preserve">    9119 - Rozvádzače</t>
  </si>
  <si>
    <t xml:space="preserve">    3 - Zvislé a kompletné konštrukcie</t>
  </si>
  <si>
    <t xml:space="preserve">    95-M - Revízie</t>
  </si>
  <si>
    <t>VRN - Investičné náklady neobsiahnuté v cenách</t>
  </si>
  <si>
    <t>Montáž silnoprúdových rozvodov a zariadení</t>
  </si>
  <si>
    <t>9119</t>
  </si>
  <si>
    <t>Rozvádzače</t>
  </si>
  <si>
    <t>345290006100.S</t>
  </si>
  <si>
    <t>Poistková vložka nožová PNA1 80A gG, veľkosť 1</t>
  </si>
  <si>
    <t>-1014048988</t>
  </si>
  <si>
    <t>340238225.S</t>
  </si>
  <si>
    <t>Zamurovanie otvorov plochy od 0,25 do 1 m2 z tehál pálených dierovaných nebrúsených hrúbky 300 mm</t>
  </si>
  <si>
    <t>1722336893</t>
  </si>
  <si>
    <t>941955003.S</t>
  </si>
  <si>
    <t>Lešenie ľahké pracovné pomocné s výškou lešeňovej podlahy nad 1,90 do 2,50 m</t>
  </si>
  <si>
    <t>2034118572</t>
  </si>
  <si>
    <t>971042341.S</t>
  </si>
  <si>
    <t xml:space="preserve">Vybúranie otvoru v betónových priečkach a stenách plochy do 0,09 m2, hr. do 300 mm,  -0,05900t</t>
  </si>
  <si>
    <t>2110963349</t>
  </si>
  <si>
    <t>210010026.S</t>
  </si>
  <si>
    <t>Rúrka ohybná elektroinštalačná z PVC typ FXP 25, uložená pevne</t>
  </si>
  <si>
    <t>1116753376</t>
  </si>
  <si>
    <t>345710009200</t>
  </si>
  <si>
    <t>Rúrka ohybná vlnitá pancierová PVC-U, FXP D 25</t>
  </si>
  <si>
    <t>-798220811</t>
  </si>
  <si>
    <t>345710017900.S</t>
  </si>
  <si>
    <t>Spojka nasúvacia z PVC-U pre elektroinštal. rúrky, D 25 mm</t>
  </si>
  <si>
    <t>1469381871</t>
  </si>
  <si>
    <t>210010029.S</t>
  </si>
  <si>
    <t>Rúrka ohybná elektroinštalačná z PVC typ FXP 50, uložená pevne</t>
  </si>
  <si>
    <t>1135832152</t>
  </si>
  <si>
    <t>345710009500.S</t>
  </si>
  <si>
    <t>Rúrka ohybná vlnitá pancierová so strednou mechanickou odolnosťou z PVC-U, D 50</t>
  </si>
  <si>
    <t>2117012554</t>
  </si>
  <si>
    <t>345710018200.S</t>
  </si>
  <si>
    <t>Spojka nasúvacia z PVC-U pre elektroinštal. rúrky, D 50 mm</t>
  </si>
  <si>
    <t>-259193214</t>
  </si>
  <si>
    <t>345710037700</t>
  </si>
  <si>
    <t>Príchytka pre rúrku z PVC CL 50</t>
  </si>
  <si>
    <t>1402940561</t>
  </si>
  <si>
    <t>210020125.S</t>
  </si>
  <si>
    <t>Káblová nosná lišta pre pevné uloženie káblov</t>
  </si>
  <si>
    <t>-519781939</t>
  </si>
  <si>
    <t>345750066700</t>
  </si>
  <si>
    <t>Lišta nosná kovová bez otvorov 5820/20 šxv 20x10 mm, KOPOS</t>
  </si>
  <si>
    <t>-1217572307</t>
  </si>
  <si>
    <t>Poznámka k položke:_x000d_
Balenie: 3/75 m</t>
  </si>
  <si>
    <t>210020304.S</t>
  </si>
  <si>
    <t>Káblový žľab - káblový nosný systém, pozink., vrátane príslušenstva, 125/50 mm bez veka vrátane podpery</t>
  </si>
  <si>
    <t>-195577903</t>
  </si>
  <si>
    <t>345750008700.S</t>
  </si>
  <si>
    <t>Žľab káblový, šxv 125x50 mm, z pozinkovanej ocele</t>
  </si>
  <si>
    <t>846435893</t>
  </si>
  <si>
    <t>-1373984697</t>
  </si>
  <si>
    <t>266586454</t>
  </si>
  <si>
    <t>-886620698</t>
  </si>
  <si>
    <t>354310013100.S</t>
  </si>
  <si>
    <t>Káblové oko hliníkové lisovacie 25 Al 617064</t>
  </si>
  <si>
    <t>-464785898</t>
  </si>
  <si>
    <t>1651920642</t>
  </si>
  <si>
    <t>210100101.S</t>
  </si>
  <si>
    <t>Ukončenie Cu a Al drôtov a lán včítane zapojenie, jedna žila, vodič s prierezom do 16 mm2</t>
  </si>
  <si>
    <t>-1856866203</t>
  </si>
  <si>
    <t>1977910027</t>
  </si>
  <si>
    <t>354310012900.S</t>
  </si>
  <si>
    <t>Káblové oko hliníkové lisovacie 16 AL 617055</t>
  </si>
  <si>
    <t>1111150063</t>
  </si>
  <si>
    <t>354310018500.S</t>
  </si>
  <si>
    <t>Káblové oko medené lisovacie CU 10x10 KU-L</t>
  </si>
  <si>
    <t>-1976758378</t>
  </si>
  <si>
    <t>-1221510893</t>
  </si>
  <si>
    <t>1191165425</t>
  </si>
  <si>
    <t>556297809</t>
  </si>
  <si>
    <t>-2061199344</t>
  </si>
  <si>
    <t>-483290921</t>
  </si>
  <si>
    <t>345710036800</t>
  </si>
  <si>
    <t>Príchytka káblová kovová SONAP 29-40</t>
  </si>
  <si>
    <t>-1717041965</t>
  </si>
  <si>
    <t>345710036900.S</t>
  </si>
  <si>
    <t>Príchytka káblová kovová pre upevnenie káblov D 41-54 mm k uholníku alébo pásu</t>
  </si>
  <si>
    <t>-2102567998</t>
  </si>
  <si>
    <t>210290487.S</t>
  </si>
  <si>
    <t>Výmena výkonových poistiek veľkosť 01 zjednotiť prúdové hodnoty</t>
  </si>
  <si>
    <t>-759097316</t>
  </si>
  <si>
    <t>210800521.S</t>
  </si>
  <si>
    <t xml:space="preserve">Vodič medený uložený pevne H07V-U (CY) 450/750 V  16</t>
  </si>
  <si>
    <t>-1686810566</t>
  </si>
  <si>
    <t>341110012500.S</t>
  </si>
  <si>
    <t>Vodič medený H07V-U 16 mm2 Z/Ź</t>
  </si>
  <si>
    <t>156080310</t>
  </si>
  <si>
    <t>210810064.S</t>
  </si>
  <si>
    <t>Kábel medený silový uložený pevne 1-CYKY 0,6/1 kV 5x25</t>
  </si>
  <si>
    <t>32994482</t>
  </si>
  <si>
    <t>341110006500.S</t>
  </si>
  <si>
    <t>Kábel medený 1-CYKY 5x25 mm2</t>
  </si>
  <si>
    <t>2071131029</t>
  </si>
  <si>
    <t>210960781.S</t>
  </si>
  <si>
    <t xml:space="preserve">Demontáž - konštrukcia oceľová, zákryt plný (z plechu) v rámoch    -0,01200 t</t>
  </si>
  <si>
    <t>1178459594</t>
  </si>
  <si>
    <t>998921201.S</t>
  </si>
  <si>
    <t>Presun hmôt pre montáž silnoprúdových rozvodov a zariadení v stavbe (objekte) výšky do 7 m</t>
  </si>
  <si>
    <t>-1906142462</t>
  </si>
  <si>
    <t>220511004.S</t>
  </si>
  <si>
    <t>Montáž zásuvky 2xRJ45 na omietku</t>
  </si>
  <si>
    <t>1536077320</t>
  </si>
  <si>
    <t>383150005900.S</t>
  </si>
  <si>
    <t>Zásuvka povrchová 2xRJ45/s, Cat.6</t>
  </si>
  <si>
    <t>1768240609</t>
  </si>
  <si>
    <t>Kábel v rúrkach</t>
  </si>
  <si>
    <t>457012478</t>
  </si>
  <si>
    <t>345710037400.S</t>
  </si>
  <si>
    <t>Príchytka z PVC pre elektroinštal. rúrky D 25 mm, samozhášavé</t>
  </si>
  <si>
    <t>-1581758637</t>
  </si>
  <si>
    <t>-961378230</t>
  </si>
  <si>
    <t>341230001300.S</t>
  </si>
  <si>
    <t>Kábel medený dátový FTP-AWG LSOH 4x2x24 mm2</t>
  </si>
  <si>
    <t>-924550084</t>
  </si>
  <si>
    <t>220512011.S</t>
  </si>
  <si>
    <t>Montáž police do mini rozvadzača</t>
  </si>
  <si>
    <t>535377819</t>
  </si>
  <si>
    <t>220512013.S</t>
  </si>
  <si>
    <t>Montáž modulu 8xRJ45 do mini rozvadzača</t>
  </si>
  <si>
    <t>766686290</t>
  </si>
  <si>
    <t>Montáž stojanového rozvadzača 19", výšky do 1080 mm, hĺbky 600-800 mm</t>
  </si>
  <si>
    <t>-2068964130</t>
  </si>
  <si>
    <t>383180002700.S</t>
  </si>
  <si>
    <t>Rozvádzač stojanový 19", vxšxh 770x600x600 mm</t>
  </si>
  <si>
    <t>-1824068566</t>
  </si>
  <si>
    <t>220512106.S</t>
  </si>
  <si>
    <t>Montáž tieneného patch panelu, 16xRJ45</t>
  </si>
  <si>
    <t>-1184362746</t>
  </si>
  <si>
    <t>220512110.S</t>
  </si>
  <si>
    <t>Zapojenie jedneho portu do patch panelu - 1xRJ45</t>
  </si>
  <si>
    <t>662692569</t>
  </si>
  <si>
    <t>220512130.S</t>
  </si>
  <si>
    <t>Značenie zásuviek</t>
  </si>
  <si>
    <t>1487293620</t>
  </si>
  <si>
    <t>220512131.S</t>
  </si>
  <si>
    <t>Značenie prípojných miest na strane rozvadzača</t>
  </si>
  <si>
    <t>663670197</t>
  </si>
  <si>
    <t>220512134.S</t>
  </si>
  <si>
    <t>Meranie certifikácie cat.6, vystavenie protokolu</t>
  </si>
  <si>
    <t>-1365230974</t>
  </si>
  <si>
    <t>Revízie</t>
  </si>
  <si>
    <t>950103001.S</t>
  </si>
  <si>
    <t>El. inšt. kontrola stavu el. okruhu vrátane inštal., ovládacích a istiacich prvkov, ale bez pripoj. spotrebičov v priestore bezp. do 5 vývodov</t>
  </si>
  <si>
    <t>obv.</t>
  </si>
  <si>
    <t>136322906</t>
  </si>
  <si>
    <t>komp</t>
  </si>
  <si>
    <t>-18962683</t>
  </si>
  <si>
    <t>09 - E.4 Elektroinštalácie</t>
  </si>
  <si>
    <t>92 - Montáž slaboprúdových rozvodov a zariadení</t>
  </si>
  <si>
    <t xml:space="preserve">    9204 - Slaboprúdové rozvody</t>
  </si>
  <si>
    <t xml:space="preserve">    9206 - Zariadenia rozhlasové</t>
  </si>
  <si>
    <t xml:space="preserve">    9210 - Zariadenia rádiokomunikačné</t>
  </si>
  <si>
    <t xml:space="preserve">    36-M - Montáž prevádzkových, meracích a regulačných zariadení</t>
  </si>
  <si>
    <t>00040222004022.S</t>
  </si>
  <si>
    <t>kompl</t>
  </si>
  <si>
    <t>1444424079</t>
  </si>
  <si>
    <t>Montáž slaboprúdových rozvodov a zariadení</t>
  </si>
  <si>
    <t>9204</t>
  </si>
  <si>
    <t>Slaboprúdové rozvody</t>
  </si>
  <si>
    <t>92040904030030.S</t>
  </si>
  <si>
    <t>Káble bytové SYKFY 5 x 2 x 0,5 mm uložené v rúrkach, lištách, bez odviečkovania a zaviečkovania krabíc</t>
  </si>
  <si>
    <t>1548447354</t>
  </si>
  <si>
    <t>341210010200.S</t>
  </si>
  <si>
    <t>Kábel medený signálny JXFE-R 4x2x0,5 mm2</t>
  </si>
  <si>
    <t>2014832303</t>
  </si>
  <si>
    <t>9206</t>
  </si>
  <si>
    <t>Zariadenia rozhlasové</t>
  </si>
  <si>
    <t>92060101120453.S</t>
  </si>
  <si>
    <t>Montáž reproduktora,upevnenie,pripojenie,nastavenie,smerového,resp.tlakového do 6 W</t>
  </si>
  <si>
    <t>-1355510047</t>
  </si>
  <si>
    <t>92060101120462.S</t>
  </si>
  <si>
    <t>Montáž protipožiarného krytu k reproduktoru</t>
  </si>
  <si>
    <t>-82532480</t>
  </si>
  <si>
    <t>9210</t>
  </si>
  <si>
    <t>Zariadenia rádiokomunikačné</t>
  </si>
  <si>
    <t>92100401040020.S</t>
  </si>
  <si>
    <t>Kompletácia antén, montáž antény GSM</t>
  </si>
  <si>
    <t>2033518617</t>
  </si>
  <si>
    <t>-763390878</t>
  </si>
  <si>
    <t>941955004.S</t>
  </si>
  <si>
    <t>Lešenie ľahké pracovné pomocné s výškou lešeňovej podlahy nad 2,50 do 3,5 m</t>
  </si>
  <si>
    <t>1677831113</t>
  </si>
  <si>
    <t>998009101.S</t>
  </si>
  <si>
    <t>Presun hmôt samostatne budovaného lešenia bez ohľadu na výšku</t>
  </si>
  <si>
    <t>-443523997</t>
  </si>
  <si>
    <t>210010024.S</t>
  </si>
  <si>
    <t>Rúrka ohybná elektroinštalačná z PVC typ FXP 16, uložená pevne</t>
  </si>
  <si>
    <t>-1200941275</t>
  </si>
  <si>
    <t>210010025.S</t>
  </si>
  <si>
    <t>Rúrka ohybná elektroinštalačná z PVC typ FXP 20, uložená pevne</t>
  </si>
  <si>
    <t>339133275</t>
  </si>
  <si>
    <t>1394057438</t>
  </si>
  <si>
    <t>210010581.S</t>
  </si>
  <si>
    <t>Rúrka tuhá elektroinštalačná z PVC, D 16 uložená pevne</t>
  </si>
  <si>
    <t>2084290494</t>
  </si>
  <si>
    <t>-1286405284</t>
  </si>
  <si>
    <t>210010583.S</t>
  </si>
  <si>
    <t>Rúrka tuhá elektroinštalačná z PVC, D 25 uložená pevne</t>
  </si>
  <si>
    <t>-920861756</t>
  </si>
  <si>
    <t>210020003.S</t>
  </si>
  <si>
    <t>Záves OBO typ I, opatovná montáž, vrátane vrtania a pomocného materiálu</t>
  </si>
  <si>
    <t>-294825508</t>
  </si>
  <si>
    <t>210020011.S</t>
  </si>
  <si>
    <t>Káblové závesy OBO typ TPD opatovná montáž, vrátane vrtania a pomocného materiálu</t>
  </si>
  <si>
    <t>676926660</t>
  </si>
  <si>
    <t>210020012.S</t>
  </si>
  <si>
    <t xml:space="preserve">Záves OBO typ  US7K opatovná montáž, vrátane vrtania a pomocného materiálu</t>
  </si>
  <si>
    <t>-1925911058</t>
  </si>
  <si>
    <t>210020122.S</t>
  </si>
  <si>
    <t xml:space="preserve">Káblový výložník OBO AW 15 -opatovna montaž </t>
  </si>
  <si>
    <t>-565177796</t>
  </si>
  <si>
    <t>210020123.S</t>
  </si>
  <si>
    <t>Káblový výložník OBO typ AS30- opatovna montáž</t>
  </si>
  <si>
    <t>-1419864829</t>
  </si>
  <si>
    <t>210020303.S</t>
  </si>
  <si>
    <t>Káblový žľab - káblový nosný systém, pozink., vrátane príslušenstva, 62/50 mm vrátane veka a podpery</t>
  </si>
  <si>
    <t>80336472</t>
  </si>
  <si>
    <t>210020502.S</t>
  </si>
  <si>
    <t xml:space="preserve">Káblový žľab  otvorený OBO 100/60, opatovná montáž bez dodávky </t>
  </si>
  <si>
    <t>1788103628</t>
  </si>
  <si>
    <t>210020503.S</t>
  </si>
  <si>
    <t xml:space="preserve">Káblový žľab otvorený OBO  200/60, opatovná montáž bez dodávky</t>
  </si>
  <si>
    <t>-1172692073</t>
  </si>
  <si>
    <t>210020504.S</t>
  </si>
  <si>
    <t>Káblový žľab otvorený OBO 300/60, opatovna montaž bez dodávky</t>
  </si>
  <si>
    <t>-1619145064</t>
  </si>
  <si>
    <t>-1223340451</t>
  </si>
  <si>
    <t>210100258.S</t>
  </si>
  <si>
    <t>Ukončenie celoplastových káblov zmrašť. záklopkou alebo páskou do 5 x 4 mm2</t>
  </si>
  <si>
    <t>-1999955228</t>
  </si>
  <si>
    <t>343820000100.S</t>
  </si>
  <si>
    <t>Páska izolačná čierna 19 mm, dĺ. 10 m, typ FEK10</t>
  </si>
  <si>
    <t>-205711249</t>
  </si>
  <si>
    <t>343820000700.S</t>
  </si>
  <si>
    <t>Páska izolačná zeleno-žltá 19 mm, dĺ. 10 m, typ ZS10</t>
  </si>
  <si>
    <t>-1291881150</t>
  </si>
  <si>
    <t>210201311.S</t>
  </si>
  <si>
    <t>Zapojenie svietidla IP65, 2x svetelný zdroj, priemyselné nástenné - stropné s lineárnou žiarivkou</t>
  </si>
  <si>
    <t>-1213323397</t>
  </si>
  <si>
    <t>210220002.S</t>
  </si>
  <si>
    <t>Uzemňovacie vedenie na povrchu FeZn páska uzemňovacia do 120 mm2</t>
  </si>
  <si>
    <t>-1586318687</t>
  </si>
  <si>
    <t>354410058800.S</t>
  </si>
  <si>
    <t>Pásovina uzemňovacia FeZn 30 x 4 mm</t>
  </si>
  <si>
    <t>-1860866348</t>
  </si>
  <si>
    <t>210220241.S</t>
  </si>
  <si>
    <t>Svorka FeZn krížová SK a diagonálna krížová DKS</t>
  </si>
  <si>
    <t>-1942737566</t>
  </si>
  <si>
    <t>354410002500.S</t>
  </si>
  <si>
    <t>Svorka FeZn krížová označenie SK</t>
  </si>
  <si>
    <t>-2015878904</t>
  </si>
  <si>
    <t>354410002700.S</t>
  </si>
  <si>
    <t>Svorka FeZn krížová diagonálna označenie DKS01</t>
  </si>
  <si>
    <t>1836631224</t>
  </si>
  <si>
    <t>210800146.S</t>
  </si>
  <si>
    <t>Kábel medený uložený pevne CYKY 450/750 V 3x1,5</t>
  </si>
  <si>
    <t>-575073088</t>
  </si>
  <si>
    <t>-648235932</t>
  </si>
  <si>
    <t>345710000300.S</t>
  </si>
  <si>
    <t>Rúrka tuhá hrdlová 1525 s nízkou mechanickou odolnosťou z PVC, samozhášavá, D 25 mm</t>
  </si>
  <si>
    <t>-1523566377</t>
  </si>
  <si>
    <t>345710036100.S</t>
  </si>
  <si>
    <t>Príchytka káblová plastová 6700-00/18 A</t>
  </si>
  <si>
    <t>12020338</t>
  </si>
  <si>
    <t>345710036200.S</t>
  </si>
  <si>
    <t>Príchytka káblová plastová 6701-00/20 A</t>
  </si>
  <si>
    <t>-843181059</t>
  </si>
  <si>
    <t>345710038521.S</t>
  </si>
  <si>
    <t>Príchytka 5325 z PVC pre tuhé elektroinštal. rúrky D 25 mm, samozhášavé</t>
  </si>
  <si>
    <t>592475051</t>
  </si>
  <si>
    <t>345710004900.S</t>
  </si>
  <si>
    <t>Rúrka ohybná 1216E so strednou mechanickou odolnosťou z PP, bezhalogénová samozhášavá, D 16 mm</t>
  </si>
  <si>
    <t>-405975706</t>
  </si>
  <si>
    <t>345710005000.S</t>
  </si>
  <si>
    <t>Rúrka ohybná 1220 so strednou mechanickou odolnosťou z PP, bezhalogénová samozhášavá, D 20 mm</t>
  </si>
  <si>
    <t>1302037708</t>
  </si>
  <si>
    <t>345710005100.S</t>
  </si>
  <si>
    <t>Rúrka ohybná 1225 so strednou mechanickou odolnosťou z PP, bezhalogénová samozhášavá, D 25 mm</t>
  </si>
  <si>
    <t>-1388853281</t>
  </si>
  <si>
    <t>341110000700.S</t>
  </si>
  <si>
    <t>Kábel medený CYKY 3x1,5 mm2</t>
  </si>
  <si>
    <t>1928113862</t>
  </si>
  <si>
    <t>210800147.S</t>
  </si>
  <si>
    <t>Kábel medený uložený pevne CYKY 450/750 V 3x2,5</t>
  </si>
  <si>
    <t>-1662220810</t>
  </si>
  <si>
    <t>-1661967736</t>
  </si>
  <si>
    <t>345710000100.S</t>
  </si>
  <si>
    <t>Rúrka tuhá hrdlová 1516E s nízkou mechanickou odolnosťou z PVC, samozhášavá, D 16 mm</t>
  </si>
  <si>
    <t>2005104009</t>
  </si>
  <si>
    <t>210810067.S</t>
  </si>
  <si>
    <t>Kábel medený silový uložený pevne 1-CYKY 0,6/1 kV 5x70</t>
  </si>
  <si>
    <t>-979453310</t>
  </si>
  <si>
    <t>210881325.S</t>
  </si>
  <si>
    <t>Kábel bezhalogénový, medený uložený pevne JE-HStH 1 x 2 x0,8 E30/FE180 PS30 EPS</t>
  </si>
  <si>
    <t>-658856665</t>
  </si>
  <si>
    <t>341610025000.S</t>
  </si>
  <si>
    <t>Kábel medený bezhalogenovýJE-HStH 1x2x0,8 FE180/E30</t>
  </si>
  <si>
    <t>-310276767</t>
  </si>
  <si>
    <t>Kábel medený dátový UTP 4x2x0,5 mm2</t>
  </si>
  <si>
    <t>1704238702</t>
  </si>
  <si>
    <t>210881459.S</t>
  </si>
  <si>
    <t xml:space="preserve">Kábel bezhalogénový, medený uložený pevne NHXCH-FE 180/E90 0,6/1,0 kV  3x2,5/2,5 HSP</t>
  </si>
  <si>
    <t>-1325226241</t>
  </si>
  <si>
    <t>341610032900.S</t>
  </si>
  <si>
    <t>Kábel medený bezhalogenový NHXCH FE180/E90 3x2,5/2,5 mm2</t>
  </si>
  <si>
    <t>-1370791795</t>
  </si>
  <si>
    <t>210960021.S</t>
  </si>
  <si>
    <t>Demontáž na spätnú montáž - rúrka ohybná elektroinštalačná z PVC 16, uložená pevne</t>
  </si>
  <si>
    <t>-1233229817</t>
  </si>
  <si>
    <t>210960022.S</t>
  </si>
  <si>
    <t>Demontáž na spätnú montáž - rúrka ohybná elektroinštalačná z PVC 20, uložená pevne</t>
  </si>
  <si>
    <t>-342726894</t>
  </si>
  <si>
    <t>210960023.S</t>
  </si>
  <si>
    <t>Demontáž na spätnú montáž - rúrka ohybná elektroinštalačná z PVC 25, uložená pevne</t>
  </si>
  <si>
    <t>-1044822588</t>
  </si>
  <si>
    <t>210960051.S</t>
  </si>
  <si>
    <t>Demontáž na spätnú montáž - rúrka tuhá elektroinštalačná z PVC typ 1516, uložená pevne</t>
  </si>
  <si>
    <t>1728961177</t>
  </si>
  <si>
    <t>210960052.S</t>
  </si>
  <si>
    <t>Demontáž na spätnú montáž - rúrka tuhá elektroinštalačná z PVC typ 1520, uložená pevne</t>
  </si>
  <si>
    <t>-788045588</t>
  </si>
  <si>
    <t>403854014</t>
  </si>
  <si>
    <t>210960053.S</t>
  </si>
  <si>
    <t>Demontáž na spätnú montáž - rúrka tuhá elektroinštalačná z PVC typ 1525, uložená pevne</t>
  </si>
  <si>
    <t>1371910752</t>
  </si>
  <si>
    <t>210960553.S</t>
  </si>
  <si>
    <t>Demontáž - káblový záves OBO typ TPD -0,00040 t</t>
  </si>
  <si>
    <t>1122809065</t>
  </si>
  <si>
    <t>210960561.S</t>
  </si>
  <si>
    <t xml:space="preserve">Demontáž - káblové závesy OBO typ US7K    -0,00050 t</t>
  </si>
  <si>
    <t>1677594845</t>
  </si>
  <si>
    <t>210960562.S</t>
  </si>
  <si>
    <t xml:space="preserve">Demontáž - záves OBO typ I   -0,00100 t</t>
  </si>
  <si>
    <t>1736873239</t>
  </si>
  <si>
    <t>210960579.S</t>
  </si>
  <si>
    <t xml:space="preserve">Demontáž - káblový výložník OBO AW15   -0,00288 t</t>
  </si>
  <si>
    <t>1145073899</t>
  </si>
  <si>
    <t>210960580.S</t>
  </si>
  <si>
    <t xml:space="preserve">Demontáž - káblový výložník OBO AS30  -0,00320 t</t>
  </si>
  <si>
    <t>680847512</t>
  </si>
  <si>
    <t>210960651.S</t>
  </si>
  <si>
    <t xml:space="preserve">Demontáž - káblový nosný sýstém pozinkovaný, žľab vrátane príslušenstva,, 62/50 mm vrátane veka a podpery   -0,00442 t</t>
  </si>
  <si>
    <t>-487142586</t>
  </si>
  <si>
    <t>210960681.S</t>
  </si>
  <si>
    <t xml:space="preserve">Demontáž - káblový žľab typ OBO otvorený 100/60, vrátane kolien a T kusov   -0,00320 t</t>
  </si>
  <si>
    <t>486642021</t>
  </si>
  <si>
    <t>210960682.S</t>
  </si>
  <si>
    <t xml:space="preserve">Demontáž - káblový žľab typ OBO otvorený 200/60, vrátane kolien a T kusov   -0,00268 t</t>
  </si>
  <si>
    <t>-481713451</t>
  </si>
  <si>
    <t>210960683.S</t>
  </si>
  <si>
    <t xml:space="preserve">Demontáž - káblový žľab otvorený 300/60,typ OBO  vrátane kolien a T kusov   -0,00350 t</t>
  </si>
  <si>
    <t>878387273</t>
  </si>
  <si>
    <t>210961935.S</t>
  </si>
  <si>
    <t>Demontáž - REPRODUKTORA</t>
  </si>
  <si>
    <t>831330769</t>
  </si>
  <si>
    <t>210961996.S</t>
  </si>
  <si>
    <t>Demontáž -GSM vysielača</t>
  </si>
  <si>
    <t>-1073055824</t>
  </si>
  <si>
    <t>210962711.S</t>
  </si>
  <si>
    <t>Demontáž čidla MaR</t>
  </si>
  <si>
    <t>1081006</t>
  </si>
  <si>
    <t>210962715.S</t>
  </si>
  <si>
    <t>Demontáž kamery EZS</t>
  </si>
  <si>
    <t>-330981487</t>
  </si>
  <si>
    <t>210964375.S</t>
  </si>
  <si>
    <t>Demontáž na spätnú montáž - svietidla exterierového na strop do 10 kg vrátane odpojenia</t>
  </si>
  <si>
    <t>-209990851</t>
  </si>
  <si>
    <t>210964802.S</t>
  </si>
  <si>
    <t xml:space="preserve">Demontáž - uzemňovacie vedenie na povrchu FeZn do 120 mm2   -0,00100 t</t>
  </si>
  <si>
    <t>-1747774087</t>
  </si>
  <si>
    <t>210964862.S</t>
  </si>
  <si>
    <t xml:space="preserve">Demontáž - svorka FeZn krížová SK a diagonálna krížová DKS   -0,00032 t</t>
  </si>
  <si>
    <t>2039959224</t>
  </si>
  <si>
    <t>210967266.S</t>
  </si>
  <si>
    <t xml:space="preserve">Demontáž - kábel medený uložený pevne CYKY 450/750 V 3x1,5   -0,00014 t</t>
  </si>
  <si>
    <t>-518566411</t>
  </si>
  <si>
    <t>210967267.S</t>
  </si>
  <si>
    <t xml:space="preserve">Demontáž - kábel medený uložený pevne CYKY 450/750 V 3x2,5   -0,00019 t</t>
  </si>
  <si>
    <t>434402719</t>
  </si>
  <si>
    <t>210967842.S</t>
  </si>
  <si>
    <t xml:space="preserve">Kábel medený silový  uložený voľne dočasne vyviazaný a opatovne namontovaný do žlabu  -0,00980 t</t>
  </si>
  <si>
    <t>-216653474</t>
  </si>
  <si>
    <t>210967947.S</t>
  </si>
  <si>
    <t xml:space="preserve">Demontáž - kábel medený silový s dvojitou izoláciou uložený pevne NYY 0,6/1 kV 5x70   -0,00386 t</t>
  </si>
  <si>
    <t>-2059442337</t>
  </si>
  <si>
    <t>210968476.S</t>
  </si>
  <si>
    <t xml:space="preserve">Demontáž - Vodič odolný voči zvýšeným teplotám, medený uložený pevne  linearny hlásič</t>
  </si>
  <si>
    <t>-1814952019</t>
  </si>
  <si>
    <t>210969452.S</t>
  </si>
  <si>
    <t>Demontáž - kábel FTP</t>
  </si>
  <si>
    <t>-502425495</t>
  </si>
  <si>
    <t>210969467.S</t>
  </si>
  <si>
    <t xml:space="preserve">Demontáž - kábel signálny uložený pevne JQTQ 750 V 5x0,8   -0,00010 t</t>
  </si>
  <si>
    <t>-1189934021</t>
  </si>
  <si>
    <t>210969484.S</t>
  </si>
  <si>
    <t xml:space="preserve">Demontáž - vodič odolný voči zvýšeným teplotám, medený uložený pevne  EPS 1x2x0,8</t>
  </si>
  <si>
    <t>1622117504</t>
  </si>
  <si>
    <t>210969485.S</t>
  </si>
  <si>
    <t>Demontáž - vodič odolný voči zvýšeným teplotám, medený uložený pevne HSP 3x2,5</t>
  </si>
  <si>
    <t>1260606641</t>
  </si>
  <si>
    <t>220330145.S</t>
  </si>
  <si>
    <t>EPS, montáž lineárneho hlásiča a vysielaca</t>
  </si>
  <si>
    <t>288729524</t>
  </si>
  <si>
    <t>220330191.S</t>
  </si>
  <si>
    <t>Meranie kontinuity, izolačného stavu a odporu 1 slučky(vedenia)od jedného signalizačného prvku k druhému</t>
  </si>
  <si>
    <t>-1698951819</t>
  </si>
  <si>
    <t>850552690</t>
  </si>
  <si>
    <t>169769365</t>
  </si>
  <si>
    <t>621083304</t>
  </si>
  <si>
    <t>220700341.S</t>
  </si>
  <si>
    <t>Kontrola merania a nastavenie anténového systému, merania el.magn poľa-základné meranie</t>
  </si>
  <si>
    <t>-125570089</t>
  </si>
  <si>
    <t>220700351.S</t>
  </si>
  <si>
    <t>Skúšobný príjem, nainštalovanie antén,napájačov,kontrol.televízorov,fotoaparátov,vypracov.protokolov</t>
  </si>
  <si>
    <t>-489828607</t>
  </si>
  <si>
    <t>694914359</t>
  </si>
  <si>
    <t>220731042.S</t>
  </si>
  <si>
    <t>Nastavenie kamery otočnej v kryte, pripoj.skúšobného monitora,nastavenie parametrov</t>
  </si>
  <si>
    <t>771272152</t>
  </si>
  <si>
    <t>1240795164</t>
  </si>
  <si>
    <t>36-M</t>
  </si>
  <si>
    <t>Montáž prevádzkových, meracích a regulačných zariadení</t>
  </si>
  <si>
    <t>360410179.S</t>
  </si>
  <si>
    <t>Montáž elektronického signalizačného člena MaR</t>
  </si>
  <si>
    <t>-1866984851</t>
  </si>
  <si>
    <t>950104001.S</t>
  </si>
  <si>
    <t>El. spotrebiče kontrola stavu svetelného spotrebiča pevne pripoj. žiarovk., žiarivk. alebo výbojkového v priestore bezpečnom</t>
  </si>
  <si>
    <t>-1928906519</t>
  </si>
  <si>
    <t>950104060.S</t>
  </si>
  <si>
    <t>Elektrické spotrebiče kontrola stavu elektrických spotrebičov a elektrického prenosného náradia triedy I do 10 spotrebičov</t>
  </si>
  <si>
    <t>-1456326457</t>
  </si>
  <si>
    <t>10 - Modernizácia osvetlenia</t>
  </si>
  <si>
    <t>BRATISLAVA</t>
  </si>
  <si>
    <t>Ing. Fondrk František</t>
  </si>
  <si>
    <t>PIK FONDRK sro</t>
  </si>
  <si>
    <t>03 - Lešenárske práce</t>
  </si>
  <si>
    <t xml:space="preserve">    0303 - Lešenie pomocné</t>
  </si>
  <si>
    <t xml:space="preserve">    9101 - Úložný materiál</t>
  </si>
  <si>
    <t>Lešenárske práce</t>
  </si>
  <si>
    <t>0303</t>
  </si>
  <si>
    <t>Lešenie pomocné</t>
  </si>
  <si>
    <t>03030103020010.S</t>
  </si>
  <si>
    <t>888605531</t>
  </si>
  <si>
    <t>9101</t>
  </si>
  <si>
    <t>Úložný materiál</t>
  </si>
  <si>
    <t>91011301030060.S</t>
  </si>
  <si>
    <t xml:space="preserve">Osadenie  príchytky (kovovej hmoždinky)  do , jednoduchého betónu a železobetónu trasa E90 PS90</t>
  </si>
  <si>
    <t>-1746643867</t>
  </si>
  <si>
    <t>311310004800.S</t>
  </si>
  <si>
    <t>Hmoždinka E90 PS90 na uchytenie príchytiek káblov PS90</t>
  </si>
  <si>
    <t>-1467229095</t>
  </si>
  <si>
    <t>210010382.S</t>
  </si>
  <si>
    <t>Krabica bezhalogénová z PP, 100x100 mm, IP 66 E90,PS90 vrátane poitiek 2x1A, ukončenia káblov a zapojenia vodičov</t>
  </si>
  <si>
    <t>1414630059</t>
  </si>
  <si>
    <t>345410015030.S</t>
  </si>
  <si>
    <t xml:space="preserve">Krabica bezhalogénová OBO E90 PS90, IP 66,  keramicka svorkovnica, držiak vratane poistiek 2x 1A</t>
  </si>
  <si>
    <t>1487220623</t>
  </si>
  <si>
    <t>210010561.S</t>
  </si>
  <si>
    <t>Rúrka pružná elektroinštalačná vystúžená špirálou z PVC, D 20 uložená pevne</t>
  </si>
  <si>
    <t>1189293001</t>
  </si>
  <si>
    <t>345710008335.S</t>
  </si>
  <si>
    <t>Rúrka pružná s nízkou mechanickou odolnosťou vystužená špirálou z tvrdeného PVC, samozhášavá, D 20,7 mm</t>
  </si>
  <si>
    <t>-777370231</t>
  </si>
  <si>
    <t>345710020015.S</t>
  </si>
  <si>
    <t>Spojka 0220 z PVC pra tuhé elektroinštal. rúrky, samozhášavé, D 20 mm</t>
  </si>
  <si>
    <t>25081875</t>
  </si>
  <si>
    <t>Káblová príchytka E90 PS 90 pre 3x kábel do d25</t>
  </si>
  <si>
    <t>796529963</t>
  </si>
  <si>
    <t>345760005800.S</t>
  </si>
  <si>
    <t>Príchytka OBO E90, PS90 GRIP M 15</t>
  </si>
  <si>
    <t>1406469938</t>
  </si>
  <si>
    <t>210020302.S</t>
  </si>
  <si>
    <t>Káblový žľab - káblový nosný systém, pozink., vrátane príslušenstva,50/50 mm bez veka vrátane podpery</t>
  </si>
  <si>
    <t>-1654605635</t>
  </si>
  <si>
    <t>345750008600.S</t>
  </si>
  <si>
    <t xml:space="preserve">Nosná lišta svietidiel OBO  , šxv 50x50 mm, z pozinkovanej ocele, vrátane kotevých prvkov a závesov LTS 50 FS</t>
  </si>
  <si>
    <t>-1560992159</t>
  </si>
  <si>
    <t>Protipožiarna upchávka, priechod stenou - okraja orámovaný uhol t 30 cm vratane dodávky tmelu</t>
  </si>
  <si>
    <t>365397896</t>
  </si>
  <si>
    <t>210120403.S</t>
  </si>
  <si>
    <t>Istič vzduchový dvojpólový do 63 A</t>
  </si>
  <si>
    <t>-1804357876</t>
  </si>
  <si>
    <t>358220025000</t>
  </si>
  <si>
    <t>Istič TX3 2P, charakteristika C, 10 A, 10000 A, 2 moduly, LEGRAND</t>
  </si>
  <si>
    <t>1839204925</t>
  </si>
  <si>
    <t>210201082.S</t>
  </si>
  <si>
    <t>Zapojenie LED svietidla IP54, stropného - nástenného</t>
  </si>
  <si>
    <t>492595431</t>
  </si>
  <si>
    <t>210201934.S</t>
  </si>
  <si>
    <t>Montáž svietidla exterierového na strop do 10 kg</t>
  </si>
  <si>
    <t>-258664861</t>
  </si>
  <si>
    <t>210800108.S</t>
  </si>
  <si>
    <t>Kábel medený uložený voľne CYKY 450/750 V 3x2,5</t>
  </si>
  <si>
    <t>-1804830434</t>
  </si>
  <si>
    <t>-601457227</t>
  </si>
  <si>
    <t>210800187.S</t>
  </si>
  <si>
    <t>Kábel medený uložený v rúrke CYKY 450/750 V 3x2,5</t>
  </si>
  <si>
    <t>-1190786713</t>
  </si>
  <si>
    <t>2001671940</t>
  </si>
  <si>
    <t>210881393.S</t>
  </si>
  <si>
    <t xml:space="preserve">Kábel bezhalogénový, medený uložený pevne NHXH-FE 180/E90 0,6/1,0 kV  3x2,5</t>
  </si>
  <si>
    <t>-1706623754</t>
  </si>
  <si>
    <t>341610031500.S</t>
  </si>
  <si>
    <t>Kábel medený bezhalogenový NHXH FE180/E90 3x2,5 mm2</t>
  </si>
  <si>
    <t>1204464794</t>
  </si>
  <si>
    <t>210960012.S</t>
  </si>
  <si>
    <t xml:space="preserve">Demontáž do sute - rúrka ohybná elektroinštalačná z PVC 20, uložená pevne   -0,00018 t</t>
  </si>
  <si>
    <t>1644765187</t>
  </si>
  <si>
    <t>210960611.S</t>
  </si>
  <si>
    <t xml:space="preserve">Demontáž - káblová nosná lišta pozinkovaná pre pevné uloženie káblov   -0,00023 t</t>
  </si>
  <si>
    <t>-46422138</t>
  </si>
  <si>
    <t>210961773.S</t>
  </si>
  <si>
    <t xml:space="preserve">Demontáž - istič vzduchový dvojpólový do 63 A   -0,00027 t</t>
  </si>
  <si>
    <t>1009495411</t>
  </si>
  <si>
    <t>210964365.S</t>
  </si>
  <si>
    <t xml:space="preserve">Demontáž do sute - svietidla exterierového na strop do 10 kg vrátanie odpojenia   -0,01000 t</t>
  </si>
  <si>
    <t>325421601</t>
  </si>
  <si>
    <t>210967228.S</t>
  </si>
  <si>
    <t xml:space="preserve">Demontáž - kábel medený uložený voľne CYKY 450/750 V 3x2,5   -0,00019 t</t>
  </si>
  <si>
    <t>-1103813004</t>
  </si>
  <si>
    <t>210967308.S</t>
  </si>
  <si>
    <t xml:space="preserve">Demontáž - kábel medený uložený v rúrke CYKY 450/750 V 3x2,5   -0,00019 t</t>
  </si>
  <si>
    <t>580418150</t>
  </si>
  <si>
    <t>950103003.S</t>
  </si>
  <si>
    <t>El. inšt. kontrola stavu el. okruhu vrátane inštal., ovládacích a istiacich prvkov, ale bez pripoj. spotrebičov v priestore bezp. nad 10 vývodov</t>
  </si>
  <si>
    <t>784978286</t>
  </si>
  <si>
    <t>-236323373</t>
  </si>
  <si>
    <t>-780757712</t>
  </si>
  <si>
    <t xml:space="preserve">11 - E.6  Silnoprudové rozvody - PRÍVODY PRE ČERPACIE STANICE ČS1,ČS2,ČS3</t>
  </si>
  <si>
    <t>-1765196218</t>
  </si>
  <si>
    <t>345710009100</t>
  </si>
  <si>
    <t>Rúrka ohybná vlnitá pancierová PVC-U, FXP D 20</t>
  </si>
  <si>
    <t>1812114694</t>
  </si>
  <si>
    <t>345710017800.S</t>
  </si>
  <si>
    <t>Spojka nasúvacia z PVC-U pre elektroinštal. rúrky, D 20 mm</t>
  </si>
  <si>
    <t>958521706</t>
  </si>
  <si>
    <t>1001638759</t>
  </si>
  <si>
    <t>354310017200.S</t>
  </si>
  <si>
    <t>Káblové oko medené lisovacie CU 0,75x3 KU-L</t>
  </si>
  <si>
    <t>-201662199</t>
  </si>
  <si>
    <t>1365283033</t>
  </si>
  <si>
    <t>-541846586</t>
  </si>
  <si>
    <t>210102361.S</t>
  </si>
  <si>
    <t>Spojka rovná pre plastové viacžilové káble CYKY do 5 žíl D 1,5-2,5 mm2</t>
  </si>
  <si>
    <t>2086662252</t>
  </si>
  <si>
    <t>210111142.S</t>
  </si>
  <si>
    <t xml:space="preserve">Priemyslová zásuvka nástenná prívodná  400 V / 16A, vrátane zapojenia, vrátane vypínača, 3P + N + PE</t>
  </si>
  <si>
    <t>251114254</t>
  </si>
  <si>
    <t>345540008935.S</t>
  </si>
  <si>
    <t xml:space="preserve">Zásuvka nástenná prívodná priemyslová  400V, 16A,IP 55,typ 056626 so zabudovaným vypínačom</t>
  </si>
  <si>
    <t>-2081893838</t>
  </si>
  <si>
    <t>210120415.S</t>
  </si>
  <si>
    <t>Prúdové chrániče s nadprúdovou ochranou štvorpólové</t>
  </si>
  <si>
    <t>1642165895</t>
  </si>
  <si>
    <t>358230022900.S</t>
  </si>
  <si>
    <t>Prúdový chránič s istením 4P, charakteristika B, 16 A, 30 mA, typ A, 4 moduly</t>
  </si>
  <si>
    <t>1380681076</t>
  </si>
  <si>
    <t>210800010.S</t>
  </si>
  <si>
    <t xml:space="preserve">Vodič medený uložený pevne CYY 450/750 V  6mm2</t>
  </si>
  <si>
    <t>-84811783</t>
  </si>
  <si>
    <t>1391575547</t>
  </si>
  <si>
    <t>1977343006</t>
  </si>
  <si>
    <t>505529013</t>
  </si>
  <si>
    <t>210961775.S</t>
  </si>
  <si>
    <t xml:space="preserve">Demontáž - istič vzduchový trojpólový + N do 63 A   -0,00043 t</t>
  </si>
  <si>
    <t>-2041918119</t>
  </si>
  <si>
    <t>Rozvody nízkeho napätia kontrola stavu v rozvodni do 3 výzbrojných jednotiek</t>
  </si>
  <si>
    <t>-1144578564</t>
  </si>
  <si>
    <t>809430185</t>
  </si>
  <si>
    <t>1287050914</t>
  </si>
  <si>
    <t>ZOZNAM FIGÚR</t>
  </si>
  <si>
    <t>Výmera</t>
  </si>
  <si>
    <t xml:space="preserve"> 01</t>
  </si>
  <si>
    <t>Použitie figúry:</t>
  </si>
  <si>
    <t>B4 Vybúrať exist. teleso žlabu s roštom a po vybúraní dorezať podlahu na šírku 230mm, výška 115mm po</t>
  </si>
  <si>
    <t>Vyrovnanie epoxxidovou maltou</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</si>
</sst>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i/>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sz val="10"/>
      <color rgb="FF46464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i/>
      <sz val="7"/>
      <color rgb="FF969696"/>
      <name val="Arial CE"/>
    </font>
    <font>
      <b/>
      <sz val="9"/>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4">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border>
    <border>
      <left style="hair">
        <color rgb="FF969696"/>
      </left>
      <right style="hair">
        <color rgb="FF969696"/>
      </right>
      <top style="hair">
        <color rgb="FF969696"/>
      </top>
      <bottom style="hair">
        <color rgb="FF969696"/>
      </bottom>
    </border>
  </borders>
  <cellStyleXfs count="2">
    <xf numFmtId="0" fontId="0" fillId="0" borderId="0"/>
    <xf numFmtId="0" fontId="46" fillId="0" borderId="0" applyNumberFormat="0" applyFill="0" applyBorder="0" applyAlignment="0" applyProtection="0"/>
  </cellStyleXfs>
  <cellXfs count="37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8"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19" fillId="0" borderId="0" xfId="0" applyFont="1" applyAlignment="1" applyProtection="1">
      <alignment horizontal="left" vertical="center"/>
    </xf>
    <xf numFmtId="4" fontId="2" fillId="0" borderId="0" xfId="0" applyNumberFormat="1" applyFont="1" applyAlignment="1" applyProtection="1">
      <alignment vertical="center"/>
    </xf>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0" fillId="0" borderId="3" xfId="0" applyFont="1" applyBorder="1" applyAlignment="1">
      <alignment vertical="center"/>
    </xf>
    <xf numFmtId="0" fontId="20" fillId="0" borderId="5" xfId="0" applyFont="1" applyBorder="1" applyAlignment="1" applyProtection="1">
      <alignment horizontal="left" vertical="center"/>
    </xf>
    <xf numFmtId="0" fontId="0" fillId="0" borderId="5" xfId="0" applyFont="1" applyBorder="1" applyAlignment="1" applyProtection="1">
      <alignment vertical="center"/>
    </xf>
    <xf numFmtId="4" fontId="20" fillId="0" borderId="5" xfId="0" applyNumberFormat="1" applyFont="1" applyBorder="1" applyAlignment="1" applyProtection="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21" fillId="0" borderId="0" xfId="0" applyFont="1" applyAlignment="1" applyProtection="1">
      <alignment horizontal="left" vertical="center"/>
    </xf>
    <xf numFmtId="164" fontId="21" fillId="0" borderId="0" xfId="0" applyNumberFormat="1" applyFont="1" applyAlignment="1" applyProtection="1">
      <alignment horizontal="left" vertical="center"/>
    </xf>
    <xf numFmtId="0" fontId="21" fillId="0" borderId="0" xfId="0" applyFont="1" applyAlignment="1" applyProtection="1">
      <alignment vertical="center"/>
    </xf>
    <xf numFmtId="4" fontId="22" fillId="0" borderId="0" xfId="0" applyNumberFormat="1" applyFont="1" applyAlignment="1" applyProtection="1">
      <alignment vertical="center"/>
    </xf>
    <xf numFmtId="0" fontId="21" fillId="0" borderId="3" xfId="0" applyFont="1" applyBorder="1" applyAlignment="1">
      <alignment vertical="center"/>
    </xf>
    <xf numFmtId="0" fontId="21" fillId="0" borderId="0" xfId="0" applyFont="1" applyAlignment="1">
      <alignment vertical="center"/>
    </xf>
    <xf numFmtId="0" fontId="23" fillId="0" borderId="0" xfId="0" applyFont="1" applyAlignment="1">
      <alignment horizontal="left" vertical="center"/>
    </xf>
    <xf numFmtId="164" fontId="1" fillId="0" borderId="0" xfId="0" applyNumberFormat="1" applyFont="1" applyAlignment="1" applyProtection="1">
      <alignment horizontal="left" vertical="center"/>
    </xf>
    <xf numFmtId="4" fontId="23" fillId="0" borderId="0" xfId="0" applyNumberFormat="1"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4"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20"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5" fillId="0" borderId="11" xfId="0" applyFont="1" applyBorder="1" applyAlignment="1">
      <alignment horizontal="center" vertical="center"/>
    </xf>
    <xf numFmtId="0" fontId="25"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6" fillId="0" borderId="14" xfId="0" applyFont="1" applyBorder="1" applyAlignment="1">
      <alignment horizontal="left" vertical="center"/>
    </xf>
    <xf numFmtId="0" fontId="26"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6" fillId="0" borderId="14" xfId="0" applyFont="1" applyBorder="1" applyAlignment="1" applyProtection="1">
      <alignment horizontal="left" vertical="center"/>
    </xf>
    <xf numFmtId="0" fontId="26"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7" fillId="4" borderId="6" xfId="0" applyFont="1" applyFill="1" applyBorder="1" applyAlignment="1" applyProtection="1">
      <alignment horizontal="center" vertical="center"/>
    </xf>
    <xf numFmtId="0" fontId="27"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7" fillId="4" borderId="7" xfId="0" applyFont="1" applyFill="1" applyBorder="1" applyAlignment="1" applyProtection="1">
      <alignment horizontal="center" vertical="center"/>
    </xf>
    <xf numFmtId="0" fontId="27" fillId="4" borderId="7" xfId="0" applyFont="1" applyFill="1" applyBorder="1" applyAlignment="1" applyProtection="1">
      <alignment horizontal="right" vertical="center"/>
    </xf>
    <xf numFmtId="0" fontId="27" fillId="4" borderId="8" xfId="0" applyFont="1" applyFill="1" applyBorder="1" applyAlignment="1" applyProtection="1">
      <alignment horizontal="left" vertical="center"/>
    </xf>
    <xf numFmtId="0" fontId="27" fillId="4" borderId="0" xfId="0" applyFont="1" applyFill="1" applyAlignment="1" applyProtection="1">
      <alignment horizontal="center" vertical="center"/>
    </xf>
    <xf numFmtId="0" fontId="28" fillId="0" borderId="16"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9" fillId="0" borderId="0" xfId="0" applyFont="1" applyAlignment="1" applyProtection="1">
      <alignment horizontal="left" vertical="center"/>
    </xf>
    <xf numFmtId="0" fontId="29" fillId="0" borderId="0" xfId="0" applyFont="1" applyAlignment="1" applyProtection="1">
      <alignment vertical="center"/>
    </xf>
    <xf numFmtId="4" fontId="29" fillId="0" borderId="0" xfId="0" applyNumberFormat="1" applyFont="1" applyAlignment="1" applyProtection="1">
      <alignment horizontal="right" vertical="center"/>
    </xf>
    <xf numFmtId="4" fontId="29"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5" fillId="0" borderId="14" xfId="0" applyNumberFormat="1" applyFont="1" applyBorder="1" applyAlignment="1" applyProtection="1">
      <alignment vertical="center"/>
    </xf>
    <xf numFmtId="4" fontId="25" fillId="0" borderId="0" xfId="0" applyNumberFormat="1" applyFont="1" applyBorder="1" applyAlignment="1" applyProtection="1">
      <alignment vertical="center"/>
    </xf>
    <xf numFmtId="166" fontId="25" fillId="0" borderId="0" xfId="0" applyNumberFormat="1" applyFont="1" applyBorder="1" applyAlignment="1" applyProtection="1">
      <alignment vertical="center"/>
    </xf>
    <xf numFmtId="4" fontId="25" fillId="0" borderId="15" xfId="0" applyNumberFormat="1" applyFont="1" applyBorder="1" applyAlignment="1" applyProtection="1">
      <alignment vertical="center"/>
    </xf>
    <xf numFmtId="0" fontId="4" fillId="0" borderId="0" xfId="0" applyFont="1" applyAlignment="1">
      <alignment horizontal="left" vertical="center"/>
    </xf>
    <xf numFmtId="0" fontId="30" fillId="0" borderId="0" xfId="0" applyFont="1" applyAlignment="1">
      <alignment horizontal="left" vertical="center"/>
    </xf>
    <xf numFmtId="0" fontId="31" fillId="0" borderId="0" xfId="1" applyFont="1" applyAlignment="1">
      <alignment horizontal="center" vertical="center"/>
    </xf>
    <xf numFmtId="0" fontId="5" fillId="0" borderId="3" xfId="0" applyFont="1" applyBorder="1" applyAlignment="1" applyProtection="1">
      <alignment vertical="center"/>
    </xf>
    <xf numFmtId="0" fontId="32" fillId="0" borderId="0" xfId="0" applyFont="1" applyAlignment="1" applyProtection="1">
      <alignment vertical="center"/>
    </xf>
    <xf numFmtId="0" fontId="32" fillId="0" borderId="0" xfId="0" applyFont="1" applyAlignment="1" applyProtection="1">
      <alignment horizontal="left" vertical="center" wrapText="1"/>
    </xf>
    <xf numFmtId="0" fontId="33" fillId="0" borderId="0" xfId="0" applyFont="1" applyAlignment="1" applyProtection="1">
      <alignment vertical="center"/>
    </xf>
    <xf numFmtId="4" fontId="33"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4" fillId="0" borderId="14" xfId="0" applyNumberFormat="1" applyFont="1" applyBorder="1" applyAlignment="1" applyProtection="1">
      <alignment vertical="center"/>
    </xf>
    <xf numFmtId="4" fontId="34" fillId="0" borderId="0" xfId="0" applyNumberFormat="1" applyFont="1" applyBorder="1" applyAlignment="1" applyProtection="1">
      <alignment vertical="center"/>
    </xf>
    <xf numFmtId="166" fontId="34" fillId="0" borderId="0" xfId="0" applyNumberFormat="1" applyFont="1" applyBorder="1" applyAlignment="1" applyProtection="1">
      <alignment vertical="center"/>
    </xf>
    <xf numFmtId="4" fontId="34" fillId="0" borderId="15" xfId="0" applyNumberFormat="1" applyFont="1" applyBorder="1" applyAlignment="1" applyProtection="1">
      <alignment vertical="center"/>
    </xf>
    <xf numFmtId="0" fontId="5" fillId="0" borderId="0" xfId="0" applyFont="1" applyAlignment="1">
      <alignment horizontal="left" vertical="center"/>
    </xf>
    <xf numFmtId="4" fontId="33" fillId="0" borderId="0" xfId="0" applyNumberFormat="1" applyFont="1" applyAlignment="1" applyProtection="1">
      <alignment horizontal="right" vertical="center"/>
    </xf>
    <xf numFmtId="0" fontId="7" fillId="0" borderId="0" xfId="0" applyFont="1" applyAlignment="1" applyProtection="1">
      <alignment vertical="center"/>
    </xf>
    <xf numFmtId="0" fontId="35"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7" fillId="0" borderId="0" xfId="0" applyNumberFormat="1" applyFont="1" applyAlignment="1" applyProtection="1">
      <alignment horizontal="right" vertical="center"/>
    </xf>
    <xf numFmtId="4" fontId="34" fillId="0" borderId="19" xfId="0" applyNumberFormat="1" applyFont="1" applyBorder="1" applyAlignment="1" applyProtection="1">
      <alignment vertical="center"/>
    </xf>
    <xf numFmtId="4" fontId="34" fillId="0" borderId="20" xfId="0" applyNumberFormat="1" applyFont="1" applyBorder="1" applyAlignment="1" applyProtection="1">
      <alignment vertical="center"/>
    </xf>
    <xf numFmtId="166" fontId="34" fillId="0" borderId="20" xfId="0" applyNumberFormat="1" applyFont="1" applyBorder="1" applyAlignment="1" applyProtection="1">
      <alignment vertical="center"/>
    </xf>
    <xf numFmtId="4" fontId="34" fillId="0" borderId="21" xfId="0" applyNumberFormat="1" applyFont="1" applyBorder="1" applyAlignment="1" applyProtection="1">
      <alignment vertical="center"/>
    </xf>
    <xf numFmtId="0" fontId="0" fillId="0" borderId="22" xfId="0" applyFont="1" applyBorder="1" applyAlignment="1" applyProtection="1">
      <alignment vertical="center"/>
    </xf>
    <xf numFmtId="0" fontId="7" fillId="0" borderId="0" xfId="0" applyFont="1" applyAlignment="1" applyProtection="1">
      <alignment horizontal="left" vertical="center"/>
    </xf>
    <xf numFmtId="4" fontId="7" fillId="2" borderId="0" xfId="0" applyNumberFormat="1" applyFont="1" applyFill="1" applyAlignment="1" applyProtection="1">
      <alignment vertical="center"/>
      <protection locked="0"/>
    </xf>
    <xf numFmtId="164" fontId="1" fillId="2" borderId="14"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4" fontId="0" fillId="0" borderId="0" xfId="0" applyNumberFormat="1" applyFont="1" applyAlignment="1">
      <alignment vertical="center"/>
    </xf>
    <xf numFmtId="0" fontId="7" fillId="2" borderId="0" xfId="0" applyFont="1" applyFill="1" applyAlignment="1" applyProtection="1">
      <alignment horizontal="left" vertical="center"/>
      <protection locked="0"/>
    </xf>
    <xf numFmtId="164" fontId="1" fillId="2" borderId="19" xfId="0" applyNumberFormat="1"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4" fontId="1" fillId="0" borderId="21" xfId="0" applyNumberFormat="1" applyFont="1" applyBorder="1" applyAlignment="1" applyProtection="1">
      <alignment vertical="center"/>
    </xf>
    <xf numFmtId="0" fontId="29" fillId="4" borderId="0" xfId="0" applyFont="1" applyFill="1" applyAlignment="1" applyProtection="1">
      <alignment horizontal="left" vertical="center"/>
    </xf>
    <xf numFmtId="0" fontId="0" fillId="4" borderId="0" xfId="0" applyFont="1" applyFill="1" applyAlignment="1" applyProtection="1">
      <alignment vertical="center"/>
    </xf>
    <xf numFmtId="4" fontId="29" fillId="4" borderId="0" xfId="0" applyNumberFormat="1" applyFont="1" applyFill="1" applyAlignment="1" applyProtection="1">
      <alignment vertical="center"/>
    </xf>
    <xf numFmtId="0" fontId="3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7"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36" fillId="0" borderId="0" xfId="0" applyFont="1" applyAlignment="1">
      <alignment horizontal="lef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4" fontId="29" fillId="0" borderId="0" xfId="0" applyNumberFormat="1" applyFont="1" applyAlignment="1">
      <alignment vertical="center"/>
    </xf>
    <xf numFmtId="0" fontId="1" fillId="0" borderId="0" xfId="0" applyFont="1" applyAlignment="1">
      <alignment horizontal="right" vertical="center"/>
    </xf>
    <xf numFmtId="0" fontId="26" fillId="0" borderId="0" xfId="0" applyFont="1" applyAlignment="1">
      <alignment horizontal="left" vertical="center"/>
    </xf>
    <xf numFmtId="0" fontId="21" fillId="0" borderId="0" xfId="0" applyFont="1" applyAlignment="1">
      <alignment horizontal="left" vertical="center"/>
    </xf>
    <xf numFmtId="4" fontId="21" fillId="0" borderId="0" xfId="0" applyNumberFormat="1" applyFont="1" applyAlignment="1">
      <alignment vertical="center"/>
    </xf>
    <xf numFmtId="0" fontId="14" fillId="0" borderId="0" xfId="0" applyFont="1" applyAlignment="1">
      <alignment vertical="center"/>
    </xf>
    <xf numFmtId="164" fontId="21"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4"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7" fillId="4" borderId="0" xfId="0" applyFont="1" applyFill="1" applyAlignment="1" applyProtection="1">
      <alignment horizontal="left" vertical="center"/>
    </xf>
    <xf numFmtId="0" fontId="27" fillId="4" borderId="0" xfId="0" applyFont="1" applyFill="1" applyAlignment="1" applyProtection="1">
      <alignment horizontal="right" vertical="center"/>
    </xf>
    <xf numFmtId="0" fontId="38"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6" fillId="0" borderId="0" xfId="0" applyFont="1" applyAlignment="1" applyProtection="1">
      <alignment horizontal="left" vertical="center"/>
    </xf>
    <xf numFmtId="4" fontId="6" fillId="0" borderId="0" xfId="0" applyNumberFormat="1" applyFont="1" applyAlignment="1" applyProtection="1"/>
    <xf numFmtId="4" fontId="38" fillId="0" borderId="0" xfId="0" applyNumberFormat="1" applyFont="1" applyAlignment="1" applyProtection="1">
      <alignment vertical="center"/>
    </xf>
    <xf numFmtId="0" fontId="28" fillId="0" borderId="0" xfId="0" applyFont="1" applyAlignment="1">
      <alignment horizontal="center" vertical="center"/>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7" fillId="4" borderId="16" xfId="0" applyFont="1" applyFill="1" applyBorder="1" applyAlignment="1" applyProtection="1">
      <alignment horizontal="center" vertical="center" wrapText="1"/>
    </xf>
    <xf numFmtId="0" fontId="27" fillId="4" borderId="17" xfId="0" applyFont="1" applyFill="1" applyBorder="1" applyAlignment="1" applyProtection="1">
      <alignment horizontal="center" vertical="center" wrapText="1"/>
    </xf>
    <xf numFmtId="0" fontId="27" fillId="4" borderId="18" xfId="0" applyFont="1" applyFill="1" applyBorder="1" applyAlignment="1" applyProtection="1">
      <alignment horizontal="center" vertical="center" wrapText="1"/>
    </xf>
    <xf numFmtId="0" fontId="27"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9" fillId="0" borderId="0" xfId="0" applyNumberFormat="1" applyFont="1" applyAlignment="1" applyProtection="1"/>
    <xf numFmtId="0" fontId="0" fillId="0" borderId="12" xfId="0" applyBorder="1" applyAlignment="1" applyProtection="1">
      <alignment vertical="center"/>
    </xf>
    <xf numFmtId="166" fontId="39" fillId="0" borderId="12" xfId="0" applyNumberFormat="1" applyFont="1" applyBorder="1" applyAlignment="1" applyProtection="1"/>
    <xf numFmtId="166" fontId="39" fillId="0" borderId="13" xfId="0" applyNumberFormat="1" applyFont="1" applyBorder="1" applyAlignment="1" applyProtection="1"/>
    <xf numFmtId="4" fontId="40"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9" fillId="0" borderId="3" xfId="0" applyFont="1" applyBorder="1" applyAlignment="1" applyProtection="1"/>
    <xf numFmtId="0" fontId="9" fillId="0" borderId="0" xfId="0" applyFont="1" applyAlignment="1" applyProtection="1"/>
    <xf numFmtId="0" fontId="9" fillId="0" borderId="0" xfId="0" applyFont="1" applyAlignment="1" applyProtection="1">
      <alignment horizontal="left"/>
    </xf>
    <xf numFmtId="0" fontId="9" fillId="0" borderId="0" xfId="0" applyFont="1" applyAlignment="1" applyProtection="1">
      <protection locked="0"/>
    </xf>
    <xf numFmtId="4" fontId="9" fillId="0" borderId="0" xfId="0" applyNumberFormat="1" applyFont="1" applyAlignment="1" applyProtection="1"/>
    <xf numFmtId="0" fontId="9" fillId="0" borderId="3" xfId="0" applyFont="1" applyBorder="1" applyAlignment="1"/>
    <xf numFmtId="0" fontId="9" fillId="0" borderId="14" xfId="0" applyFont="1" applyBorder="1" applyAlignment="1" applyProtection="1"/>
    <xf numFmtId="0" fontId="9" fillId="0" borderId="0" xfId="0" applyFont="1" applyBorder="1" applyAlignment="1" applyProtection="1"/>
    <xf numFmtId="166" fontId="9" fillId="0" borderId="0" xfId="0" applyNumberFormat="1" applyFont="1" applyBorder="1" applyAlignment="1" applyProtection="1"/>
    <xf numFmtId="166" fontId="9" fillId="0" borderId="15" xfId="0" applyNumberFormat="1" applyFont="1" applyBorder="1" applyAlignment="1" applyProtection="1"/>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7" fillId="0" borderId="23" xfId="0" applyFont="1" applyBorder="1" applyAlignment="1" applyProtection="1">
      <alignment horizontal="center" vertical="center"/>
    </xf>
    <xf numFmtId="49" fontId="27" fillId="0" borderId="23" xfId="0" applyNumberFormat="1" applyFont="1" applyBorder="1" applyAlignment="1" applyProtection="1">
      <alignment horizontal="left" vertical="center" wrapText="1"/>
    </xf>
    <xf numFmtId="0" fontId="27" fillId="0" borderId="23" xfId="0" applyFont="1" applyBorder="1" applyAlignment="1" applyProtection="1">
      <alignment horizontal="left" vertical="center" wrapText="1"/>
    </xf>
    <xf numFmtId="0" fontId="27" fillId="0" borderId="23" xfId="0" applyFont="1" applyBorder="1" applyAlignment="1" applyProtection="1">
      <alignment horizontal="center" vertical="center" wrapText="1"/>
    </xf>
    <xf numFmtId="167" fontId="27" fillId="0" borderId="23" xfId="0" applyNumberFormat="1" applyFont="1" applyBorder="1" applyAlignment="1" applyProtection="1">
      <alignment vertical="center"/>
    </xf>
    <xf numFmtId="4" fontId="27" fillId="2" borderId="23" xfId="0" applyNumberFormat="1" applyFont="1" applyFill="1" applyBorder="1" applyAlignment="1" applyProtection="1">
      <alignment vertical="center"/>
      <protection locked="0"/>
    </xf>
    <xf numFmtId="4" fontId="27" fillId="0" borderId="23" xfId="0" applyNumberFormat="1" applyFont="1" applyBorder="1" applyAlignment="1" applyProtection="1">
      <alignment vertical="center"/>
    </xf>
    <xf numFmtId="0" fontId="0" fillId="0" borderId="23" xfId="0" applyFont="1" applyBorder="1" applyAlignment="1" applyProtection="1">
      <alignment vertical="center"/>
    </xf>
    <xf numFmtId="0" fontId="28" fillId="2" borderId="14" xfId="0" applyFont="1" applyFill="1" applyBorder="1" applyAlignment="1" applyProtection="1">
      <alignment horizontal="left" vertical="center"/>
      <protection locked="0"/>
    </xf>
    <xf numFmtId="0" fontId="28" fillId="0" borderId="0" xfId="0" applyFont="1" applyBorder="1" applyAlignment="1" applyProtection="1">
      <alignment horizontal="center" vertical="center"/>
    </xf>
    <xf numFmtId="166" fontId="28" fillId="0" borderId="0" xfId="0" applyNumberFormat="1" applyFont="1" applyBorder="1" applyAlignment="1" applyProtection="1">
      <alignment vertical="center"/>
    </xf>
    <xf numFmtId="166" fontId="28" fillId="0" borderId="15" xfId="0" applyNumberFormat="1" applyFont="1" applyBorder="1" applyAlignment="1" applyProtection="1">
      <alignment vertical="center"/>
    </xf>
    <xf numFmtId="0" fontId="27"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41"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13" fillId="0" borderId="3" xfId="0" applyFont="1" applyBorder="1" applyAlignment="1" applyProtection="1">
      <alignment vertical="center"/>
    </xf>
    <xf numFmtId="0" fontId="13" fillId="0" borderId="0" xfId="0" applyFont="1" applyAlignment="1" applyProtection="1">
      <alignment vertical="center"/>
    </xf>
    <xf numFmtId="0" fontId="13" fillId="0" borderId="0" xfId="0" applyFont="1" applyAlignment="1" applyProtection="1">
      <alignment horizontal="left" vertical="center"/>
    </xf>
    <xf numFmtId="0" fontId="13" fillId="0" borderId="0" xfId="0" applyFont="1" applyAlignment="1" applyProtection="1">
      <alignment horizontal="left" vertical="center" wrapText="1"/>
    </xf>
    <xf numFmtId="167" fontId="13" fillId="0" borderId="0" xfId="0" applyNumberFormat="1" applyFont="1" applyAlignment="1" applyProtection="1">
      <alignment vertical="center"/>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0" xfId="0" applyFont="1" applyAlignment="1">
      <alignment horizontal="left" vertical="center"/>
    </xf>
    <xf numFmtId="0" fontId="42" fillId="0" borderId="23" xfId="0" applyFont="1" applyBorder="1" applyAlignment="1" applyProtection="1">
      <alignment horizontal="center" vertical="center"/>
    </xf>
    <xf numFmtId="49" fontId="42" fillId="0" borderId="23" xfId="0" applyNumberFormat="1" applyFont="1" applyBorder="1" applyAlignment="1" applyProtection="1">
      <alignment horizontal="left" vertical="center" wrapText="1"/>
    </xf>
    <xf numFmtId="0" fontId="42" fillId="0" borderId="23" xfId="0" applyFont="1" applyBorder="1" applyAlignment="1" applyProtection="1">
      <alignment horizontal="left" vertical="center" wrapText="1"/>
    </xf>
    <xf numFmtId="0" fontId="42" fillId="0" borderId="23" xfId="0" applyFont="1" applyBorder="1" applyAlignment="1" applyProtection="1">
      <alignment horizontal="center" vertical="center" wrapText="1"/>
    </xf>
    <xf numFmtId="167" fontId="42" fillId="0" borderId="23" xfId="0" applyNumberFormat="1" applyFont="1" applyBorder="1" applyAlignment="1" applyProtection="1">
      <alignment vertical="center"/>
    </xf>
    <xf numFmtId="4" fontId="42" fillId="2" borderId="23" xfId="0" applyNumberFormat="1" applyFont="1" applyFill="1" applyBorder="1" applyAlignment="1" applyProtection="1">
      <alignment vertical="center"/>
      <protection locked="0"/>
    </xf>
    <xf numFmtId="4" fontId="42" fillId="0" borderId="23" xfId="0" applyNumberFormat="1" applyFont="1" applyBorder="1" applyAlignment="1" applyProtection="1">
      <alignment vertical="center"/>
    </xf>
    <xf numFmtId="0" fontId="43" fillId="0" borderId="23" xfId="0" applyFont="1" applyBorder="1" applyAlignment="1" applyProtection="1">
      <alignment vertical="center"/>
    </xf>
    <xf numFmtId="0" fontId="43" fillId="0" borderId="3" xfId="0" applyFont="1" applyBorder="1" applyAlignment="1">
      <alignment vertical="center"/>
    </xf>
    <xf numFmtId="0" fontId="42" fillId="2" borderId="14"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xf>
    <xf numFmtId="0" fontId="44"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167" fontId="27" fillId="2" borderId="23" xfId="0" applyNumberFormat="1" applyFont="1" applyFill="1" applyBorder="1" applyAlignment="1" applyProtection="1">
      <alignment vertical="center"/>
      <protection locked="0"/>
    </xf>
    <xf numFmtId="0" fontId="0" fillId="2" borderId="23" xfId="0" applyFont="1" applyFill="1" applyBorder="1" applyAlignment="1" applyProtection="1">
      <alignment horizontal="center" vertical="center"/>
      <protection locked="0"/>
    </xf>
    <xf numFmtId="49" fontId="0" fillId="2" borderId="23" xfId="0" applyNumberFormat="1"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center" vertical="center" wrapText="1"/>
      <protection locked="0"/>
    </xf>
    <xf numFmtId="167" fontId="0" fillId="2" borderId="23" xfId="0" applyNumberFormat="1" applyFont="1" applyFill="1" applyBorder="1" applyAlignment="1" applyProtection="1">
      <alignment vertical="center"/>
      <protection locked="0"/>
    </xf>
    <xf numFmtId="4" fontId="0" fillId="2" borderId="23" xfId="0" applyNumberFormat="1" applyFont="1" applyFill="1" applyBorder="1" applyAlignment="1" applyProtection="1">
      <alignment vertical="center"/>
      <protection locked="0"/>
    </xf>
    <xf numFmtId="4" fontId="0" fillId="0" borderId="23" xfId="0" applyNumberFormat="1" applyFont="1" applyBorder="1" applyAlignment="1" applyProtection="1">
      <alignment vertical="center"/>
    </xf>
    <xf numFmtId="0" fontId="26" fillId="2" borderId="23" xfId="0" applyFont="1" applyFill="1" applyBorder="1" applyAlignment="1" applyProtection="1">
      <alignment horizontal="left" vertical="center"/>
      <protection locked="0"/>
    </xf>
    <xf numFmtId="0" fontId="26" fillId="2" borderId="23" xfId="0" applyFont="1" applyFill="1" applyBorder="1" applyAlignment="1" applyProtection="1">
      <alignment horizontal="center" vertical="center"/>
      <protection locked="0"/>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26" fillId="0" borderId="0" xfId="0" applyFont="1" applyAlignment="1" applyProtection="1">
      <alignment horizontal="lef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3" xfId="0" applyFont="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4" fillId="0" borderId="0" xfId="0" applyFont="1" applyAlignment="1">
      <alignment horizontal="left" vertical="center" wrapText="1"/>
    </xf>
    <xf numFmtId="0" fontId="45" fillId="0" borderId="16" xfId="0" applyFont="1" applyBorder="1" applyAlignment="1">
      <alignment horizontal="left" vertical="center" wrapText="1"/>
    </xf>
    <xf numFmtId="0" fontId="45" fillId="0" borderId="23" xfId="0" applyFont="1" applyBorder="1" applyAlignment="1">
      <alignment horizontal="left" vertical="center" wrapText="1"/>
    </xf>
    <xf numFmtId="0" fontId="45" fillId="0" borderId="23" xfId="0" applyFont="1" applyBorder="1" applyAlignment="1">
      <alignment horizontal="left" vertical="center"/>
    </xf>
    <xf numFmtId="167" fontId="45"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40" fillId="0" borderId="0" xfId="0" applyFont="1" applyAlignment="1">
      <alignment horizontal="lef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theme" Target="theme/theme1.xml" /><Relationship Id="rId19" Type="http://schemas.openxmlformats.org/officeDocument/2006/relationships/calcChain" Target="calcChain.xml" /><Relationship Id="rId20"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8" t="s">
        <v>0</v>
      </c>
      <c r="AZ1" s="18" t="s">
        <v>1</v>
      </c>
      <c r="BA1" s="18" t="s">
        <v>2</v>
      </c>
      <c r="BB1" s="18" t="s">
        <v>3</v>
      </c>
      <c r="BT1" s="18" t="s">
        <v>4</v>
      </c>
      <c r="BU1" s="18" t="s">
        <v>4</v>
      </c>
      <c r="BV1" s="18" t="s">
        <v>5</v>
      </c>
    </row>
    <row r="2" s="1" customFormat="1" ht="36.96" customHeight="1">
      <c r="AR2" s="1"/>
      <c r="AS2" s="1"/>
      <c r="AT2" s="1"/>
      <c r="AU2" s="1"/>
      <c r="AV2" s="1"/>
      <c r="AW2" s="1"/>
      <c r="AX2" s="1"/>
      <c r="AY2" s="1"/>
      <c r="AZ2" s="1"/>
      <c r="BA2" s="1"/>
      <c r="BB2" s="1"/>
      <c r="BC2" s="1"/>
      <c r="BD2" s="1"/>
      <c r="BE2" s="1"/>
      <c r="BS2" s="19" t="s">
        <v>6</v>
      </c>
      <c r="BT2" s="19" t="s">
        <v>7</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7</v>
      </c>
    </row>
    <row r="4" s="1" customFormat="1" ht="24.96" customHeight="1">
      <c r="B4" s="23"/>
      <c r="C4" s="24"/>
      <c r="D4" s="25" t="s">
        <v>8</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9</v>
      </c>
      <c r="BE4" s="27" t="s">
        <v>10</v>
      </c>
      <c r="BS4" s="19" t="s">
        <v>11</v>
      </c>
    </row>
    <row r="5" s="1" customFormat="1" ht="12" customHeight="1">
      <c r="B5" s="23"/>
      <c r="C5" s="24"/>
      <c r="D5" s="28" t="s">
        <v>12</v>
      </c>
      <c r="E5" s="24"/>
      <c r="F5" s="24"/>
      <c r="G5" s="24"/>
      <c r="H5" s="24"/>
      <c r="I5" s="24"/>
      <c r="J5" s="24"/>
      <c r="K5" s="29" t="s">
        <v>13</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14</v>
      </c>
      <c r="BS5" s="19" t="s">
        <v>6</v>
      </c>
    </row>
    <row r="6" s="1" customFormat="1" ht="36.96" customHeight="1">
      <c r="B6" s="23"/>
      <c r="C6" s="24"/>
      <c r="D6" s="31" t="s">
        <v>15</v>
      </c>
      <c r="E6" s="24"/>
      <c r="F6" s="24"/>
      <c r="G6" s="24"/>
      <c r="H6" s="24"/>
      <c r="I6" s="24"/>
      <c r="J6" s="24"/>
      <c r="K6" s="32" t="s">
        <v>16</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1" customFormat="1" ht="12" customHeight="1">
      <c r="B7" s="23"/>
      <c r="C7" s="24"/>
      <c r="D7" s="34" t="s">
        <v>17</v>
      </c>
      <c r="E7" s="24"/>
      <c r="F7" s="24"/>
      <c r="G7" s="24"/>
      <c r="H7" s="24"/>
      <c r="I7" s="24"/>
      <c r="J7" s="24"/>
      <c r="K7" s="29" t="s">
        <v>1</v>
      </c>
      <c r="L7" s="24"/>
      <c r="M7" s="24"/>
      <c r="N7" s="24"/>
      <c r="O7" s="24"/>
      <c r="P7" s="24"/>
      <c r="Q7" s="24"/>
      <c r="R7" s="24"/>
      <c r="S7" s="24"/>
      <c r="T7" s="24"/>
      <c r="U7" s="24"/>
      <c r="V7" s="24"/>
      <c r="W7" s="24"/>
      <c r="X7" s="24"/>
      <c r="Y7" s="24"/>
      <c r="Z7" s="24"/>
      <c r="AA7" s="24"/>
      <c r="AB7" s="24"/>
      <c r="AC7" s="24"/>
      <c r="AD7" s="24"/>
      <c r="AE7" s="24"/>
      <c r="AF7" s="24"/>
      <c r="AG7" s="24"/>
      <c r="AH7" s="24"/>
      <c r="AI7" s="24"/>
      <c r="AJ7" s="24"/>
      <c r="AK7" s="34" t="s">
        <v>18</v>
      </c>
      <c r="AL7" s="24"/>
      <c r="AM7" s="24"/>
      <c r="AN7" s="29" t="s">
        <v>1</v>
      </c>
      <c r="AO7" s="24"/>
      <c r="AP7" s="24"/>
      <c r="AQ7" s="24"/>
      <c r="AR7" s="22"/>
      <c r="BE7" s="33"/>
      <c r="BS7" s="19" t="s">
        <v>6</v>
      </c>
    </row>
    <row r="8" s="1" customFormat="1" ht="12" customHeight="1">
      <c r="B8" s="23"/>
      <c r="C8" s="24"/>
      <c r="D8" s="34" t="s">
        <v>19</v>
      </c>
      <c r="E8" s="24"/>
      <c r="F8" s="24"/>
      <c r="G8" s="24"/>
      <c r="H8" s="24"/>
      <c r="I8" s="24"/>
      <c r="J8" s="24"/>
      <c r="K8" s="29" t="s">
        <v>20</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21</v>
      </c>
      <c r="AL8" s="24"/>
      <c r="AM8" s="24"/>
      <c r="AN8" s="35" t="s">
        <v>22</v>
      </c>
      <c r="AO8" s="24"/>
      <c r="AP8" s="24"/>
      <c r="AQ8" s="24"/>
      <c r="AR8" s="22"/>
      <c r="BE8" s="33"/>
      <c r="BS8" s="19" t="s">
        <v>6</v>
      </c>
    </row>
    <row r="9"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1" customFormat="1" ht="12" customHeight="1">
      <c r="B10" s="23"/>
      <c r="C10" s="24"/>
      <c r="D10" s="34" t="s">
        <v>23</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24</v>
      </c>
      <c r="AL10" s="24"/>
      <c r="AM10" s="24"/>
      <c r="AN10" s="29" t="s">
        <v>1</v>
      </c>
      <c r="AO10" s="24"/>
      <c r="AP10" s="24"/>
      <c r="AQ10" s="24"/>
      <c r="AR10" s="22"/>
      <c r="BE10" s="33"/>
      <c r="BS10" s="19" t="s">
        <v>6</v>
      </c>
    </row>
    <row r="11" s="1" customFormat="1" ht="18.48" customHeight="1">
      <c r="B11" s="23"/>
      <c r="C11" s="24"/>
      <c r="D11" s="24"/>
      <c r="E11" s="29" t="s">
        <v>25</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26</v>
      </c>
      <c r="AL11" s="24"/>
      <c r="AM11" s="24"/>
      <c r="AN11" s="29" t="s">
        <v>1</v>
      </c>
      <c r="AO11" s="24"/>
      <c r="AP11" s="24"/>
      <c r="AQ11" s="24"/>
      <c r="AR11" s="22"/>
      <c r="BE11" s="33"/>
      <c r="BS11" s="19" t="s">
        <v>6</v>
      </c>
    </row>
    <row r="12" s="1" customFormat="1" ht="6.96"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1" customFormat="1" ht="12" customHeight="1">
      <c r="B13" s="23"/>
      <c r="C13" s="24"/>
      <c r="D13" s="34" t="s">
        <v>27</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24</v>
      </c>
      <c r="AL13" s="24"/>
      <c r="AM13" s="24"/>
      <c r="AN13" s="36" t="s">
        <v>28</v>
      </c>
      <c r="AO13" s="24"/>
      <c r="AP13" s="24"/>
      <c r="AQ13" s="24"/>
      <c r="AR13" s="22"/>
      <c r="BE13" s="33"/>
      <c r="BS13" s="19" t="s">
        <v>6</v>
      </c>
    </row>
    <row r="14">
      <c r="B14" s="23"/>
      <c r="C14" s="24"/>
      <c r="D14" s="24"/>
      <c r="E14" s="36" t="s">
        <v>28</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26</v>
      </c>
      <c r="AL14" s="24"/>
      <c r="AM14" s="24"/>
      <c r="AN14" s="36" t="s">
        <v>28</v>
      </c>
      <c r="AO14" s="24"/>
      <c r="AP14" s="24"/>
      <c r="AQ14" s="24"/>
      <c r="AR14" s="22"/>
      <c r="BE14" s="33"/>
      <c r="BS14" s="19" t="s">
        <v>6</v>
      </c>
    </row>
    <row r="15" s="1" customFormat="1" ht="6.96"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1" customFormat="1" ht="12" customHeight="1">
      <c r="B16" s="23"/>
      <c r="C16" s="24"/>
      <c r="D16" s="34" t="s">
        <v>29</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24</v>
      </c>
      <c r="AL16" s="24"/>
      <c r="AM16" s="24"/>
      <c r="AN16" s="29" t="s">
        <v>1</v>
      </c>
      <c r="AO16" s="24"/>
      <c r="AP16" s="24"/>
      <c r="AQ16" s="24"/>
      <c r="AR16" s="22"/>
      <c r="BE16" s="33"/>
      <c r="BS16" s="19" t="s">
        <v>4</v>
      </c>
    </row>
    <row r="17" s="1" customFormat="1" ht="18.48" customHeight="1">
      <c r="B17" s="23"/>
      <c r="C17" s="24"/>
      <c r="D17" s="24"/>
      <c r="E17" s="29" t="s">
        <v>25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26</v>
      </c>
      <c r="AL17" s="24"/>
      <c r="AM17" s="24"/>
      <c r="AN17" s="29" t="s">
        <v>1</v>
      </c>
      <c r="AO17" s="24"/>
      <c r="AP17" s="24"/>
      <c r="AQ17" s="24"/>
      <c r="AR17" s="22"/>
      <c r="BE17" s="33"/>
      <c r="BS17" s="19" t="s">
        <v>30</v>
      </c>
    </row>
    <row r="18" s="1" customFormat="1" ht="6.96"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1" customFormat="1" ht="12" customHeight="1">
      <c r="B19" s="23"/>
      <c r="C19" s="24"/>
      <c r="D19" s="34" t="s">
        <v>31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24</v>
      </c>
      <c r="AL19" s="24"/>
      <c r="AM19" s="24"/>
      <c r="AN19" s="29" t="s">
        <v>1</v>
      </c>
      <c r="AO19" s="24"/>
      <c r="AP19" s="24"/>
      <c r="AQ19" s="24"/>
      <c r="AR19" s="22"/>
      <c r="BE19" s="33"/>
      <c r="BS19" s="19" t="s">
        <v>6</v>
      </c>
    </row>
    <row r="20" s="1" customFormat="1" ht="18.48" customHeight="1">
      <c r="B20" s="23"/>
      <c r="C20" s="24"/>
      <c r="D20" s="24"/>
      <c r="E20" s="29" t="s">
        <v>32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26</v>
      </c>
      <c r="AL20" s="24"/>
      <c r="AM20" s="24"/>
      <c r="AN20" s="29" t="s">
        <v>1</v>
      </c>
      <c r="AO20" s="24"/>
      <c r="AP20" s="24"/>
      <c r="AQ20" s="24"/>
      <c r="AR20" s="22"/>
      <c r="BE20" s="33"/>
      <c r="BS20" s="19" t="s">
        <v>30</v>
      </c>
    </row>
    <row r="21" s="1" customFormat="1" ht="6.96"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1" customFormat="1" ht="16.5" customHeight="1">
      <c r="B23" s="23"/>
      <c r="C23" s="24"/>
      <c r="D23" s="24"/>
      <c r="E23" s="38" t="s">
        <v>1</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1" customFormat="1" ht="6.96"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1" customFormat="1" ht="6.96"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1" customFormat="1" ht="14.4" customHeight="1">
      <c r="B26" s="23"/>
      <c r="C26" s="24"/>
      <c r="D26" s="40" t="s">
        <v>34</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41">
        <f>ROUND(AG94,2)</f>
        <v>0</v>
      </c>
      <c r="AL26" s="24"/>
      <c r="AM26" s="24"/>
      <c r="AN26" s="24"/>
      <c r="AO26" s="24"/>
      <c r="AP26" s="24"/>
      <c r="AQ26" s="24"/>
      <c r="AR26" s="22"/>
      <c r="BE26" s="33"/>
    </row>
    <row r="27" s="1" customFormat="1" ht="14.4" customHeight="1">
      <c r="B27" s="23"/>
      <c r="C27" s="24"/>
      <c r="D27" s="40" t="s">
        <v>35</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41">
        <f>ROUND(AG112, 2)</f>
        <v>0</v>
      </c>
      <c r="AL27" s="41"/>
      <c r="AM27" s="41"/>
      <c r="AN27" s="41"/>
      <c r="AO27" s="41"/>
      <c r="AP27" s="24"/>
      <c r="AQ27" s="24"/>
      <c r="AR27" s="22"/>
      <c r="BE27" s="33"/>
    </row>
    <row r="28" s="2" customFormat="1" ht="6.96" customHeight="1">
      <c r="A28" s="42"/>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5"/>
      <c r="BE28" s="33"/>
    </row>
    <row r="29" s="2" customFormat="1" ht="25.92" customHeight="1">
      <c r="A29" s="42"/>
      <c r="B29" s="43"/>
      <c r="C29" s="44"/>
      <c r="D29" s="46" t="s">
        <v>36</v>
      </c>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8">
        <f>ROUND(AK26 + AK27, 2)</f>
        <v>0</v>
      </c>
      <c r="AL29" s="47"/>
      <c r="AM29" s="47"/>
      <c r="AN29" s="47"/>
      <c r="AO29" s="47"/>
      <c r="AP29" s="44"/>
      <c r="AQ29" s="44"/>
      <c r="AR29" s="45"/>
      <c r="BE29" s="33"/>
    </row>
    <row r="30" s="2" customFormat="1" ht="6.96" customHeight="1">
      <c r="A30" s="42"/>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5"/>
      <c r="BE30" s="33"/>
    </row>
    <row r="31" s="2" customFormat="1">
      <c r="A31" s="42"/>
      <c r="B31" s="43"/>
      <c r="C31" s="44"/>
      <c r="D31" s="44"/>
      <c r="E31" s="44"/>
      <c r="F31" s="44"/>
      <c r="G31" s="44"/>
      <c r="H31" s="44"/>
      <c r="I31" s="44"/>
      <c r="J31" s="44"/>
      <c r="K31" s="44"/>
      <c r="L31" s="49" t="s">
        <v>37</v>
      </c>
      <c r="M31" s="49"/>
      <c r="N31" s="49"/>
      <c r="O31" s="49"/>
      <c r="P31" s="49"/>
      <c r="Q31" s="44"/>
      <c r="R31" s="44"/>
      <c r="S31" s="44"/>
      <c r="T31" s="44"/>
      <c r="U31" s="44"/>
      <c r="V31" s="44"/>
      <c r="W31" s="49" t="s">
        <v>38</v>
      </c>
      <c r="X31" s="49"/>
      <c r="Y31" s="49"/>
      <c r="Z31" s="49"/>
      <c r="AA31" s="49"/>
      <c r="AB31" s="49"/>
      <c r="AC31" s="49"/>
      <c r="AD31" s="49"/>
      <c r="AE31" s="49"/>
      <c r="AF31" s="44"/>
      <c r="AG31" s="44"/>
      <c r="AH31" s="44"/>
      <c r="AI31" s="44"/>
      <c r="AJ31" s="44"/>
      <c r="AK31" s="49" t="s">
        <v>39</v>
      </c>
      <c r="AL31" s="49"/>
      <c r="AM31" s="49"/>
      <c r="AN31" s="49"/>
      <c r="AO31" s="49"/>
      <c r="AP31" s="44"/>
      <c r="AQ31" s="44"/>
      <c r="AR31" s="45"/>
      <c r="BE31" s="33"/>
    </row>
    <row r="32" s="3" customFormat="1" ht="14.4" customHeight="1">
      <c r="A32" s="3"/>
      <c r="B32" s="50"/>
      <c r="C32" s="51"/>
      <c r="D32" s="34" t="s">
        <v>40</v>
      </c>
      <c r="E32" s="51"/>
      <c r="F32" s="52" t="s">
        <v>41</v>
      </c>
      <c r="G32" s="51"/>
      <c r="H32" s="51"/>
      <c r="I32" s="51"/>
      <c r="J32" s="51"/>
      <c r="K32" s="51"/>
      <c r="L32" s="53">
        <v>0.20000000000000001</v>
      </c>
      <c r="M32" s="54"/>
      <c r="N32" s="54"/>
      <c r="O32" s="54"/>
      <c r="P32" s="54"/>
      <c r="Q32" s="54"/>
      <c r="R32" s="54"/>
      <c r="S32" s="54"/>
      <c r="T32" s="54"/>
      <c r="U32" s="54"/>
      <c r="V32" s="54"/>
      <c r="W32" s="55">
        <f>ROUND(AZ94 + SUM(CD112:CD116), 2)</f>
        <v>0</v>
      </c>
      <c r="X32" s="54"/>
      <c r="Y32" s="54"/>
      <c r="Z32" s="54"/>
      <c r="AA32" s="54"/>
      <c r="AB32" s="54"/>
      <c r="AC32" s="54"/>
      <c r="AD32" s="54"/>
      <c r="AE32" s="54"/>
      <c r="AF32" s="54"/>
      <c r="AG32" s="54"/>
      <c r="AH32" s="54"/>
      <c r="AI32" s="54"/>
      <c r="AJ32" s="54"/>
      <c r="AK32" s="55">
        <f>ROUND(AV94 + SUM(BY112:BY116), 2)</f>
        <v>0</v>
      </c>
      <c r="AL32" s="54"/>
      <c r="AM32" s="54"/>
      <c r="AN32" s="54"/>
      <c r="AO32" s="54"/>
      <c r="AP32" s="54"/>
      <c r="AQ32" s="54"/>
      <c r="AR32" s="56"/>
      <c r="AS32" s="57"/>
      <c r="AT32" s="57"/>
      <c r="AU32" s="57"/>
      <c r="AV32" s="57"/>
      <c r="AW32" s="57"/>
      <c r="AX32" s="57"/>
      <c r="AY32" s="57"/>
      <c r="AZ32" s="57"/>
      <c r="BE32" s="58"/>
    </row>
    <row r="33" s="3" customFormat="1" ht="14.4" customHeight="1">
      <c r="A33" s="3"/>
      <c r="B33" s="50"/>
      <c r="C33" s="51"/>
      <c r="D33" s="51"/>
      <c r="E33" s="51"/>
      <c r="F33" s="52" t="s">
        <v>42</v>
      </c>
      <c r="G33" s="51"/>
      <c r="H33" s="51"/>
      <c r="I33" s="51"/>
      <c r="J33" s="51"/>
      <c r="K33" s="51"/>
      <c r="L33" s="53">
        <v>0.20000000000000001</v>
      </c>
      <c r="M33" s="54"/>
      <c r="N33" s="54"/>
      <c r="O33" s="54"/>
      <c r="P33" s="54"/>
      <c r="Q33" s="54"/>
      <c r="R33" s="54"/>
      <c r="S33" s="54"/>
      <c r="T33" s="54"/>
      <c r="U33" s="54"/>
      <c r="V33" s="54"/>
      <c r="W33" s="55">
        <f>ROUND(BA94 + SUM(CE112:CE116), 2)</f>
        <v>0</v>
      </c>
      <c r="X33" s="54"/>
      <c r="Y33" s="54"/>
      <c r="Z33" s="54"/>
      <c r="AA33" s="54"/>
      <c r="AB33" s="54"/>
      <c r="AC33" s="54"/>
      <c r="AD33" s="54"/>
      <c r="AE33" s="54"/>
      <c r="AF33" s="54"/>
      <c r="AG33" s="54"/>
      <c r="AH33" s="54"/>
      <c r="AI33" s="54"/>
      <c r="AJ33" s="54"/>
      <c r="AK33" s="55">
        <f>ROUND(AW94 + SUM(BZ112:BZ116), 2)</f>
        <v>0</v>
      </c>
      <c r="AL33" s="54"/>
      <c r="AM33" s="54"/>
      <c r="AN33" s="54"/>
      <c r="AO33" s="54"/>
      <c r="AP33" s="54"/>
      <c r="AQ33" s="54"/>
      <c r="AR33" s="56"/>
      <c r="AS33" s="57"/>
      <c r="AT33" s="57"/>
      <c r="AU33" s="57"/>
      <c r="AV33" s="57"/>
      <c r="AW33" s="57"/>
      <c r="AX33" s="57"/>
      <c r="AY33" s="57"/>
      <c r="AZ33" s="57"/>
      <c r="BE33" s="58"/>
    </row>
    <row r="34" hidden="1" s="3" customFormat="1" ht="14.4" customHeight="1">
      <c r="A34" s="3"/>
      <c r="B34" s="50"/>
      <c r="C34" s="51"/>
      <c r="D34" s="51"/>
      <c r="E34" s="51"/>
      <c r="F34" s="34" t="s">
        <v>43</v>
      </c>
      <c r="G34" s="51"/>
      <c r="H34" s="51"/>
      <c r="I34" s="51"/>
      <c r="J34" s="51"/>
      <c r="K34" s="51"/>
      <c r="L34" s="59">
        <v>0.20000000000000001</v>
      </c>
      <c r="M34" s="51"/>
      <c r="N34" s="51"/>
      <c r="O34" s="51"/>
      <c r="P34" s="51"/>
      <c r="Q34" s="51"/>
      <c r="R34" s="51"/>
      <c r="S34" s="51"/>
      <c r="T34" s="51"/>
      <c r="U34" s="51"/>
      <c r="V34" s="51"/>
      <c r="W34" s="60">
        <f>ROUND(BB94 + SUM(CF112:CF116), 2)</f>
        <v>0</v>
      </c>
      <c r="X34" s="51"/>
      <c r="Y34" s="51"/>
      <c r="Z34" s="51"/>
      <c r="AA34" s="51"/>
      <c r="AB34" s="51"/>
      <c r="AC34" s="51"/>
      <c r="AD34" s="51"/>
      <c r="AE34" s="51"/>
      <c r="AF34" s="51"/>
      <c r="AG34" s="51"/>
      <c r="AH34" s="51"/>
      <c r="AI34" s="51"/>
      <c r="AJ34" s="51"/>
      <c r="AK34" s="60">
        <v>0</v>
      </c>
      <c r="AL34" s="51"/>
      <c r="AM34" s="51"/>
      <c r="AN34" s="51"/>
      <c r="AO34" s="51"/>
      <c r="AP34" s="51"/>
      <c r="AQ34" s="51"/>
      <c r="AR34" s="61"/>
      <c r="BE34" s="58"/>
    </row>
    <row r="35" hidden="1" s="3" customFormat="1" ht="14.4" customHeight="1">
      <c r="A35" s="3"/>
      <c r="B35" s="50"/>
      <c r="C35" s="51"/>
      <c r="D35" s="51"/>
      <c r="E35" s="51"/>
      <c r="F35" s="34" t="s">
        <v>44</v>
      </c>
      <c r="G35" s="51"/>
      <c r="H35" s="51"/>
      <c r="I35" s="51"/>
      <c r="J35" s="51"/>
      <c r="K35" s="51"/>
      <c r="L35" s="59">
        <v>0.20000000000000001</v>
      </c>
      <c r="M35" s="51"/>
      <c r="N35" s="51"/>
      <c r="O35" s="51"/>
      <c r="P35" s="51"/>
      <c r="Q35" s="51"/>
      <c r="R35" s="51"/>
      <c r="S35" s="51"/>
      <c r="T35" s="51"/>
      <c r="U35" s="51"/>
      <c r="V35" s="51"/>
      <c r="W35" s="60">
        <f>ROUND(BC94 + SUM(CG112:CG116), 2)</f>
        <v>0</v>
      </c>
      <c r="X35" s="51"/>
      <c r="Y35" s="51"/>
      <c r="Z35" s="51"/>
      <c r="AA35" s="51"/>
      <c r="AB35" s="51"/>
      <c r="AC35" s="51"/>
      <c r="AD35" s="51"/>
      <c r="AE35" s="51"/>
      <c r="AF35" s="51"/>
      <c r="AG35" s="51"/>
      <c r="AH35" s="51"/>
      <c r="AI35" s="51"/>
      <c r="AJ35" s="51"/>
      <c r="AK35" s="60">
        <v>0</v>
      </c>
      <c r="AL35" s="51"/>
      <c r="AM35" s="51"/>
      <c r="AN35" s="51"/>
      <c r="AO35" s="51"/>
      <c r="AP35" s="51"/>
      <c r="AQ35" s="51"/>
      <c r="AR35" s="61"/>
      <c r="BE35" s="3"/>
    </row>
    <row r="36" hidden="1" s="3" customFormat="1" ht="14.4" customHeight="1">
      <c r="A36" s="3"/>
      <c r="B36" s="50"/>
      <c r="C36" s="51"/>
      <c r="D36" s="51"/>
      <c r="E36" s="51"/>
      <c r="F36" s="52" t="s">
        <v>45</v>
      </c>
      <c r="G36" s="51"/>
      <c r="H36" s="51"/>
      <c r="I36" s="51"/>
      <c r="J36" s="51"/>
      <c r="K36" s="51"/>
      <c r="L36" s="53">
        <v>0</v>
      </c>
      <c r="M36" s="54"/>
      <c r="N36" s="54"/>
      <c r="O36" s="54"/>
      <c r="P36" s="54"/>
      <c r="Q36" s="54"/>
      <c r="R36" s="54"/>
      <c r="S36" s="54"/>
      <c r="T36" s="54"/>
      <c r="U36" s="54"/>
      <c r="V36" s="54"/>
      <c r="W36" s="55">
        <f>ROUND(BD94 + SUM(CH112:CH116), 2)</f>
        <v>0</v>
      </c>
      <c r="X36" s="54"/>
      <c r="Y36" s="54"/>
      <c r="Z36" s="54"/>
      <c r="AA36" s="54"/>
      <c r="AB36" s="54"/>
      <c r="AC36" s="54"/>
      <c r="AD36" s="54"/>
      <c r="AE36" s="54"/>
      <c r="AF36" s="54"/>
      <c r="AG36" s="54"/>
      <c r="AH36" s="54"/>
      <c r="AI36" s="54"/>
      <c r="AJ36" s="54"/>
      <c r="AK36" s="55">
        <v>0</v>
      </c>
      <c r="AL36" s="54"/>
      <c r="AM36" s="54"/>
      <c r="AN36" s="54"/>
      <c r="AO36" s="54"/>
      <c r="AP36" s="54"/>
      <c r="AQ36" s="54"/>
      <c r="AR36" s="56"/>
      <c r="AS36" s="57"/>
      <c r="AT36" s="57"/>
      <c r="AU36" s="57"/>
      <c r="AV36" s="57"/>
      <c r="AW36" s="57"/>
      <c r="AX36" s="57"/>
      <c r="AY36" s="57"/>
      <c r="AZ36" s="57"/>
      <c r="BE36" s="3"/>
    </row>
    <row r="37" s="2" customFormat="1" ht="6.96" customHeight="1">
      <c r="A37" s="42"/>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5"/>
      <c r="BE37" s="42"/>
    </row>
    <row r="38" s="2" customFormat="1" ht="25.92" customHeight="1">
      <c r="A38" s="42"/>
      <c r="B38" s="43"/>
      <c r="C38" s="62"/>
      <c r="D38" s="63" t="s">
        <v>46</v>
      </c>
      <c r="E38" s="64"/>
      <c r="F38" s="64"/>
      <c r="G38" s="64"/>
      <c r="H38" s="64"/>
      <c r="I38" s="64"/>
      <c r="J38" s="64"/>
      <c r="K38" s="64"/>
      <c r="L38" s="64"/>
      <c r="M38" s="64"/>
      <c r="N38" s="64"/>
      <c r="O38" s="64"/>
      <c r="P38" s="64"/>
      <c r="Q38" s="64"/>
      <c r="R38" s="64"/>
      <c r="S38" s="64"/>
      <c r="T38" s="65" t="s">
        <v>47</v>
      </c>
      <c r="U38" s="64"/>
      <c r="V38" s="64"/>
      <c r="W38" s="64"/>
      <c r="X38" s="66" t="s">
        <v>48</v>
      </c>
      <c r="Y38" s="64"/>
      <c r="Z38" s="64"/>
      <c r="AA38" s="64"/>
      <c r="AB38" s="64"/>
      <c r="AC38" s="64"/>
      <c r="AD38" s="64"/>
      <c r="AE38" s="64"/>
      <c r="AF38" s="64"/>
      <c r="AG38" s="64"/>
      <c r="AH38" s="64"/>
      <c r="AI38" s="64"/>
      <c r="AJ38" s="64"/>
      <c r="AK38" s="67">
        <f>SUM(AK29:AK36)</f>
        <v>0</v>
      </c>
      <c r="AL38" s="64"/>
      <c r="AM38" s="64"/>
      <c r="AN38" s="64"/>
      <c r="AO38" s="68"/>
      <c r="AP38" s="62"/>
      <c r="AQ38" s="62"/>
      <c r="AR38" s="45"/>
      <c r="BE38" s="42"/>
    </row>
    <row r="39" s="2" customFormat="1" ht="6.96" customHeight="1">
      <c r="A39" s="42"/>
      <c r="B39" s="43"/>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5"/>
      <c r="BE39" s="42"/>
    </row>
    <row r="40" s="2" customFormat="1" ht="14.4" customHeight="1">
      <c r="A40" s="42"/>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5"/>
      <c r="BE40" s="42"/>
    </row>
    <row r="41" s="1" customFormat="1" ht="14.4" customHeight="1">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2"/>
    </row>
    <row r="42" s="1" customFormat="1" ht="14.4" customHeight="1">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2"/>
    </row>
    <row r="43" s="1" customFormat="1" ht="14.4"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2"/>
    </row>
    <row r="44" s="1" customFormat="1" ht="14.4" customHeight="1">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2"/>
    </row>
    <row r="45" s="1" customFormat="1" ht="14.4"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2"/>
    </row>
    <row r="46" s="1" customFormat="1" ht="14.4" customHeight="1">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2"/>
    </row>
    <row r="47" s="1" customFormat="1" ht="14.4" customHeight="1">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2"/>
    </row>
    <row r="48" s="1" customFormat="1" ht="14.4"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2"/>
    </row>
    <row r="49" s="2" customFormat="1" ht="14.4" customHeight="1">
      <c r="B49" s="69"/>
      <c r="C49" s="70"/>
      <c r="D49" s="71" t="s">
        <v>49</v>
      </c>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1" t="s">
        <v>50</v>
      </c>
      <c r="AI49" s="72"/>
      <c r="AJ49" s="72"/>
      <c r="AK49" s="72"/>
      <c r="AL49" s="72"/>
      <c r="AM49" s="72"/>
      <c r="AN49" s="72"/>
      <c r="AO49" s="72"/>
      <c r="AP49" s="70"/>
      <c r="AQ49" s="70"/>
      <c r="AR49" s="73"/>
    </row>
    <row r="50">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2"/>
    </row>
    <row r="51">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2"/>
    </row>
    <row r="52">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2"/>
    </row>
    <row r="53">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2"/>
    </row>
    <row r="54">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2"/>
    </row>
    <row r="55">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2"/>
    </row>
    <row r="56">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2"/>
    </row>
    <row r="57">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2"/>
    </row>
    <row r="58">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2"/>
    </row>
    <row r="59">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2"/>
    </row>
    <row r="60" s="2" customFormat="1">
      <c r="A60" s="42"/>
      <c r="B60" s="43"/>
      <c r="C60" s="44"/>
      <c r="D60" s="74" t="s">
        <v>51</v>
      </c>
      <c r="E60" s="47"/>
      <c r="F60" s="47"/>
      <c r="G60" s="47"/>
      <c r="H60" s="47"/>
      <c r="I60" s="47"/>
      <c r="J60" s="47"/>
      <c r="K60" s="47"/>
      <c r="L60" s="47"/>
      <c r="M60" s="47"/>
      <c r="N60" s="47"/>
      <c r="O60" s="47"/>
      <c r="P60" s="47"/>
      <c r="Q60" s="47"/>
      <c r="R60" s="47"/>
      <c r="S60" s="47"/>
      <c r="T60" s="47"/>
      <c r="U60" s="47"/>
      <c r="V60" s="74" t="s">
        <v>52</v>
      </c>
      <c r="W60" s="47"/>
      <c r="X60" s="47"/>
      <c r="Y60" s="47"/>
      <c r="Z60" s="47"/>
      <c r="AA60" s="47"/>
      <c r="AB60" s="47"/>
      <c r="AC60" s="47"/>
      <c r="AD60" s="47"/>
      <c r="AE60" s="47"/>
      <c r="AF60" s="47"/>
      <c r="AG60" s="47"/>
      <c r="AH60" s="74" t="s">
        <v>51</v>
      </c>
      <c r="AI60" s="47"/>
      <c r="AJ60" s="47"/>
      <c r="AK60" s="47"/>
      <c r="AL60" s="47"/>
      <c r="AM60" s="74" t="s">
        <v>52</v>
      </c>
      <c r="AN60" s="47"/>
      <c r="AO60" s="47"/>
      <c r="AP60" s="44"/>
      <c r="AQ60" s="44"/>
      <c r="AR60" s="45"/>
      <c r="BE60" s="42"/>
    </row>
    <row r="61">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2"/>
    </row>
    <row r="62">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2"/>
    </row>
    <row r="63">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2"/>
    </row>
    <row r="64" s="2" customFormat="1">
      <c r="A64" s="42"/>
      <c r="B64" s="43"/>
      <c r="C64" s="44"/>
      <c r="D64" s="71" t="s">
        <v>53</v>
      </c>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1" t="s">
        <v>54</v>
      </c>
      <c r="AI64" s="75"/>
      <c r="AJ64" s="75"/>
      <c r="AK64" s="75"/>
      <c r="AL64" s="75"/>
      <c r="AM64" s="75"/>
      <c r="AN64" s="75"/>
      <c r="AO64" s="75"/>
      <c r="AP64" s="44"/>
      <c r="AQ64" s="44"/>
      <c r="AR64" s="45"/>
      <c r="BE64" s="42"/>
    </row>
    <row r="65">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2"/>
    </row>
    <row r="66">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2"/>
    </row>
    <row r="67">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2"/>
    </row>
    <row r="68">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2"/>
    </row>
    <row r="69">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2"/>
    </row>
    <row r="70">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2"/>
    </row>
    <row r="71">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2"/>
    </row>
    <row r="72">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2"/>
    </row>
    <row r="73">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2"/>
    </row>
    <row r="74">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2"/>
    </row>
    <row r="75" s="2" customFormat="1">
      <c r="A75" s="42"/>
      <c r="B75" s="43"/>
      <c r="C75" s="44"/>
      <c r="D75" s="74" t="s">
        <v>51</v>
      </c>
      <c r="E75" s="47"/>
      <c r="F75" s="47"/>
      <c r="G75" s="47"/>
      <c r="H75" s="47"/>
      <c r="I75" s="47"/>
      <c r="J75" s="47"/>
      <c r="K75" s="47"/>
      <c r="L75" s="47"/>
      <c r="M75" s="47"/>
      <c r="N75" s="47"/>
      <c r="O75" s="47"/>
      <c r="P75" s="47"/>
      <c r="Q75" s="47"/>
      <c r="R75" s="47"/>
      <c r="S75" s="47"/>
      <c r="T75" s="47"/>
      <c r="U75" s="47"/>
      <c r="V75" s="74" t="s">
        <v>52</v>
      </c>
      <c r="W75" s="47"/>
      <c r="X75" s="47"/>
      <c r="Y75" s="47"/>
      <c r="Z75" s="47"/>
      <c r="AA75" s="47"/>
      <c r="AB75" s="47"/>
      <c r="AC75" s="47"/>
      <c r="AD75" s="47"/>
      <c r="AE75" s="47"/>
      <c r="AF75" s="47"/>
      <c r="AG75" s="47"/>
      <c r="AH75" s="74" t="s">
        <v>51</v>
      </c>
      <c r="AI75" s="47"/>
      <c r="AJ75" s="47"/>
      <c r="AK75" s="47"/>
      <c r="AL75" s="47"/>
      <c r="AM75" s="74" t="s">
        <v>52</v>
      </c>
      <c r="AN75" s="47"/>
      <c r="AO75" s="47"/>
      <c r="AP75" s="44"/>
      <c r="AQ75" s="44"/>
      <c r="AR75" s="45"/>
      <c r="BE75" s="42"/>
    </row>
    <row r="76" s="2" customFormat="1">
      <c r="A76" s="42"/>
      <c r="B76" s="43"/>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5"/>
      <c r="BE76" s="42"/>
    </row>
    <row r="77" s="2" customFormat="1" ht="6.96" customHeight="1">
      <c r="A77" s="42"/>
      <c r="B77" s="76"/>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45"/>
      <c r="BE77" s="42"/>
    </row>
    <row r="81" s="2" customFormat="1" ht="6.96" customHeight="1">
      <c r="A81" s="42"/>
      <c r="B81" s="78"/>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45"/>
      <c r="BE81" s="42"/>
    </row>
    <row r="82" s="2" customFormat="1" ht="24.96" customHeight="1">
      <c r="A82" s="42"/>
      <c r="B82" s="43"/>
      <c r="C82" s="25" t="s">
        <v>55</v>
      </c>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5"/>
      <c r="BE82" s="42"/>
    </row>
    <row r="83" s="2" customFormat="1" ht="6.96" customHeight="1">
      <c r="A83" s="42"/>
      <c r="B83" s="43"/>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5"/>
      <c r="BE83" s="42"/>
    </row>
    <row r="84" s="4" customFormat="1" ht="12" customHeight="1">
      <c r="A84" s="4"/>
      <c r="B84" s="80"/>
      <c r="C84" s="34" t="s">
        <v>12</v>
      </c>
      <c r="D84" s="81"/>
      <c r="E84" s="81"/>
      <c r="F84" s="81"/>
      <c r="G84" s="81"/>
      <c r="H84" s="81"/>
      <c r="I84" s="81"/>
      <c r="J84" s="81"/>
      <c r="K84" s="81"/>
      <c r="L84" s="81" t="str">
        <f>K5</f>
        <v>0122_zlucene_REVIZIA</v>
      </c>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2"/>
      <c r="BE84" s="4"/>
    </row>
    <row r="85" s="5" customFormat="1" ht="36.96" customHeight="1">
      <c r="A85" s="5"/>
      <c r="B85" s="83"/>
      <c r="C85" s="84" t="s">
        <v>15</v>
      </c>
      <c r="D85" s="85"/>
      <c r="E85" s="85"/>
      <c r="F85" s="85"/>
      <c r="G85" s="85"/>
      <c r="H85" s="85"/>
      <c r="I85" s="85"/>
      <c r="J85" s="85"/>
      <c r="K85" s="85"/>
      <c r="L85" s="86" t="str">
        <f>K6</f>
        <v>OPRAVA POŠKODENÝCH PODLÁH A PRIESTOROV GARÁŽÍ NA 3.PP, 2.PP, 1.PP, MEZANÍNU, HOSPODÁRSKEHO A BANK. DVORA V OBJEKTE NBS</v>
      </c>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7"/>
      <c r="BE85" s="5"/>
    </row>
    <row r="86" s="2" customFormat="1" ht="6.96" customHeight="1">
      <c r="A86" s="42"/>
      <c r="B86" s="43"/>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5"/>
      <c r="BE86" s="42"/>
    </row>
    <row r="87" s="2" customFormat="1" ht="12" customHeight="1">
      <c r="A87" s="42"/>
      <c r="B87" s="43"/>
      <c r="C87" s="34" t="s">
        <v>19</v>
      </c>
      <c r="D87" s="44"/>
      <c r="E87" s="44"/>
      <c r="F87" s="44"/>
      <c r="G87" s="44"/>
      <c r="H87" s="44"/>
      <c r="I87" s="44"/>
      <c r="J87" s="44"/>
      <c r="K87" s="44"/>
      <c r="L87" s="88" t="str">
        <f>IF(K8="","",K8)</f>
        <v>STAROHORSKÁ UL, MÝTNA UL.</v>
      </c>
      <c r="M87" s="44"/>
      <c r="N87" s="44"/>
      <c r="O87" s="44"/>
      <c r="P87" s="44"/>
      <c r="Q87" s="44"/>
      <c r="R87" s="44"/>
      <c r="S87" s="44"/>
      <c r="T87" s="44"/>
      <c r="U87" s="44"/>
      <c r="V87" s="44"/>
      <c r="W87" s="44"/>
      <c r="X87" s="44"/>
      <c r="Y87" s="44"/>
      <c r="Z87" s="44"/>
      <c r="AA87" s="44"/>
      <c r="AB87" s="44"/>
      <c r="AC87" s="44"/>
      <c r="AD87" s="44"/>
      <c r="AE87" s="44"/>
      <c r="AF87" s="44"/>
      <c r="AG87" s="44"/>
      <c r="AH87" s="44"/>
      <c r="AI87" s="34" t="s">
        <v>21</v>
      </c>
      <c r="AJ87" s="44"/>
      <c r="AK87" s="44"/>
      <c r="AL87" s="44"/>
      <c r="AM87" s="89" t="str">
        <f>IF(AN8= "","",AN8)</f>
        <v>9. 5. 2022</v>
      </c>
      <c r="AN87" s="89"/>
      <c r="AO87" s="44"/>
      <c r="AP87" s="44"/>
      <c r="AQ87" s="44"/>
      <c r="AR87" s="45"/>
      <c r="BE87" s="42"/>
    </row>
    <row r="88" s="2" customFormat="1" ht="6.96" customHeight="1">
      <c r="A88" s="42"/>
      <c r="B88" s="4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5"/>
      <c r="BE88" s="42"/>
    </row>
    <row r="89" s="2" customFormat="1" ht="15.15" customHeight="1">
      <c r="A89" s="42"/>
      <c r="B89" s="43"/>
      <c r="C89" s="34" t="s">
        <v>23</v>
      </c>
      <c r="D89" s="44"/>
      <c r="E89" s="44"/>
      <c r="F89" s="44"/>
      <c r="G89" s="44"/>
      <c r="H89" s="44"/>
      <c r="I89" s="44"/>
      <c r="J89" s="44"/>
      <c r="K89" s="44"/>
      <c r="L89" s="81" t="str">
        <f>IF(E11= "","",E11)</f>
        <v>A BKPŠ, SPOL. S.R.O.</v>
      </c>
      <c r="M89" s="44"/>
      <c r="N89" s="44"/>
      <c r="O89" s="44"/>
      <c r="P89" s="44"/>
      <c r="Q89" s="44"/>
      <c r="R89" s="44"/>
      <c r="S89" s="44"/>
      <c r="T89" s="44"/>
      <c r="U89" s="44"/>
      <c r="V89" s="44"/>
      <c r="W89" s="44"/>
      <c r="X89" s="44"/>
      <c r="Y89" s="44"/>
      <c r="Z89" s="44"/>
      <c r="AA89" s="44"/>
      <c r="AB89" s="44"/>
      <c r="AC89" s="44"/>
      <c r="AD89" s="44"/>
      <c r="AE89" s="44"/>
      <c r="AF89" s="44"/>
      <c r="AG89" s="44"/>
      <c r="AH89" s="44"/>
      <c r="AI89" s="34" t="s">
        <v>29</v>
      </c>
      <c r="AJ89" s="44"/>
      <c r="AK89" s="44"/>
      <c r="AL89" s="44"/>
      <c r="AM89" s="90" t="str">
        <f>IF(E17="","",E17)</f>
        <v>A BKPŠ, SPOL. S.R.O.</v>
      </c>
      <c r="AN89" s="81"/>
      <c r="AO89" s="81"/>
      <c r="AP89" s="81"/>
      <c r="AQ89" s="44"/>
      <c r="AR89" s="45"/>
      <c r="AS89" s="91" t="s">
        <v>56</v>
      </c>
      <c r="AT89" s="92"/>
      <c r="AU89" s="93"/>
      <c r="AV89" s="93"/>
      <c r="AW89" s="93"/>
      <c r="AX89" s="93"/>
      <c r="AY89" s="93"/>
      <c r="AZ89" s="93"/>
      <c r="BA89" s="93"/>
      <c r="BB89" s="93"/>
      <c r="BC89" s="93"/>
      <c r="BD89" s="94"/>
      <c r="BE89" s="42"/>
    </row>
    <row r="90" s="2" customFormat="1" ht="15.15" customHeight="1">
      <c r="A90" s="42"/>
      <c r="B90" s="43"/>
      <c r="C90" s="34" t="s">
        <v>27</v>
      </c>
      <c r="D90" s="44"/>
      <c r="E90" s="44"/>
      <c r="F90" s="44"/>
      <c r="G90" s="44"/>
      <c r="H90" s="44"/>
      <c r="I90" s="44"/>
      <c r="J90" s="44"/>
      <c r="K90" s="44"/>
      <c r="L90" s="81" t="str">
        <f>IF(E14= "Vyplň údaj","",E14)</f>
        <v/>
      </c>
      <c r="M90" s="44"/>
      <c r="N90" s="44"/>
      <c r="O90" s="44"/>
      <c r="P90" s="44"/>
      <c r="Q90" s="44"/>
      <c r="R90" s="44"/>
      <c r="S90" s="44"/>
      <c r="T90" s="44"/>
      <c r="U90" s="44"/>
      <c r="V90" s="44"/>
      <c r="W90" s="44"/>
      <c r="X90" s="44"/>
      <c r="Y90" s="44"/>
      <c r="Z90" s="44"/>
      <c r="AA90" s="44"/>
      <c r="AB90" s="44"/>
      <c r="AC90" s="44"/>
      <c r="AD90" s="44"/>
      <c r="AE90" s="44"/>
      <c r="AF90" s="44"/>
      <c r="AG90" s="44"/>
      <c r="AH90" s="44"/>
      <c r="AI90" s="34" t="s">
        <v>31</v>
      </c>
      <c r="AJ90" s="44"/>
      <c r="AK90" s="44"/>
      <c r="AL90" s="44"/>
      <c r="AM90" s="90" t="str">
        <f>IF(E20="","",E20)</f>
        <v>ROZING s.r.o.</v>
      </c>
      <c r="AN90" s="81"/>
      <c r="AO90" s="81"/>
      <c r="AP90" s="81"/>
      <c r="AQ90" s="44"/>
      <c r="AR90" s="45"/>
      <c r="AS90" s="95"/>
      <c r="AT90" s="96"/>
      <c r="AU90" s="97"/>
      <c r="AV90" s="97"/>
      <c r="AW90" s="97"/>
      <c r="AX90" s="97"/>
      <c r="AY90" s="97"/>
      <c r="AZ90" s="97"/>
      <c r="BA90" s="97"/>
      <c r="BB90" s="97"/>
      <c r="BC90" s="97"/>
      <c r="BD90" s="98"/>
      <c r="BE90" s="42"/>
    </row>
    <row r="91" s="2" customFormat="1" ht="10.8" customHeight="1">
      <c r="A91" s="42"/>
      <c r="B91" s="43"/>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5"/>
      <c r="AS91" s="99"/>
      <c r="AT91" s="100"/>
      <c r="AU91" s="101"/>
      <c r="AV91" s="101"/>
      <c r="AW91" s="101"/>
      <c r="AX91" s="101"/>
      <c r="AY91" s="101"/>
      <c r="AZ91" s="101"/>
      <c r="BA91" s="101"/>
      <c r="BB91" s="101"/>
      <c r="BC91" s="101"/>
      <c r="BD91" s="102"/>
      <c r="BE91" s="42"/>
    </row>
    <row r="92" s="2" customFormat="1" ht="29.28" customHeight="1">
      <c r="A92" s="42"/>
      <c r="B92" s="43"/>
      <c r="C92" s="103" t="s">
        <v>57</v>
      </c>
      <c r="D92" s="104"/>
      <c r="E92" s="104"/>
      <c r="F92" s="104"/>
      <c r="G92" s="104"/>
      <c r="H92" s="105"/>
      <c r="I92" s="106" t="s">
        <v>58</v>
      </c>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7" t="s">
        <v>59</v>
      </c>
      <c r="AH92" s="104"/>
      <c r="AI92" s="104"/>
      <c r="AJ92" s="104"/>
      <c r="AK92" s="104"/>
      <c r="AL92" s="104"/>
      <c r="AM92" s="104"/>
      <c r="AN92" s="106" t="s">
        <v>60</v>
      </c>
      <c r="AO92" s="104"/>
      <c r="AP92" s="108"/>
      <c r="AQ92" s="109" t="s">
        <v>61</v>
      </c>
      <c r="AR92" s="45"/>
      <c r="AS92" s="110" t="s">
        <v>62</v>
      </c>
      <c r="AT92" s="111" t="s">
        <v>63</v>
      </c>
      <c r="AU92" s="111" t="s">
        <v>64</v>
      </c>
      <c r="AV92" s="111" t="s">
        <v>65</v>
      </c>
      <c r="AW92" s="111" t="s">
        <v>66</v>
      </c>
      <c r="AX92" s="111" t="s">
        <v>67</v>
      </c>
      <c r="AY92" s="111" t="s">
        <v>68</v>
      </c>
      <c r="AZ92" s="111" t="s">
        <v>69</v>
      </c>
      <c r="BA92" s="111" t="s">
        <v>70</v>
      </c>
      <c r="BB92" s="111" t="s">
        <v>71</v>
      </c>
      <c r="BC92" s="111" t="s">
        <v>72</v>
      </c>
      <c r="BD92" s="112" t="s">
        <v>73</v>
      </c>
      <c r="BE92" s="42"/>
    </row>
    <row r="93" s="2" customFormat="1" ht="10.8" customHeight="1">
      <c r="A93" s="42"/>
      <c r="B93" s="43"/>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5"/>
      <c r="AS93" s="113"/>
      <c r="AT93" s="114"/>
      <c r="AU93" s="114"/>
      <c r="AV93" s="114"/>
      <c r="AW93" s="114"/>
      <c r="AX93" s="114"/>
      <c r="AY93" s="114"/>
      <c r="AZ93" s="114"/>
      <c r="BA93" s="114"/>
      <c r="BB93" s="114"/>
      <c r="BC93" s="114"/>
      <c r="BD93" s="115"/>
      <c r="BE93" s="42"/>
    </row>
    <row r="94" s="6" customFormat="1" ht="32.4" customHeight="1">
      <c r="A94" s="6"/>
      <c r="B94" s="116"/>
      <c r="C94" s="117" t="s">
        <v>74</v>
      </c>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9">
        <f>ROUND(AG95+AG96+SUM(AG102:AG110),2)</f>
        <v>0</v>
      </c>
      <c r="AH94" s="119"/>
      <c r="AI94" s="119"/>
      <c r="AJ94" s="119"/>
      <c r="AK94" s="119"/>
      <c r="AL94" s="119"/>
      <c r="AM94" s="119"/>
      <c r="AN94" s="120">
        <f>SUM(AG94,AT94)</f>
        <v>0</v>
      </c>
      <c r="AO94" s="120"/>
      <c r="AP94" s="120"/>
      <c r="AQ94" s="121" t="s">
        <v>1</v>
      </c>
      <c r="AR94" s="122"/>
      <c r="AS94" s="123">
        <f>ROUND(AS95+AS96+SUM(AS102:AS110),2)</f>
        <v>0</v>
      </c>
      <c r="AT94" s="124">
        <f>ROUND(SUM(AV94:AW94),2)</f>
        <v>0</v>
      </c>
      <c r="AU94" s="125">
        <f>ROUND(AU95+AU96+SUM(AU102:AU110),5)</f>
        <v>0</v>
      </c>
      <c r="AV94" s="124">
        <f>ROUND(AZ94*L32,2)</f>
        <v>0</v>
      </c>
      <c r="AW94" s="124">
        <f>ROUND(BA94*L33,2)</f>
        <v>0</v>
      </c>
      <c r="AX94" s="124">
        <f>ROUND(BB94*L32,2)</f>
        <v>0</v>
      </c>
      <c r="AY94" s="124">
        <f>ROUND(BC94*L33,2)</f>
        <v>0</v>
      </c>
      <c r="AZ94" s="124">
        <f>ROUND(AZ95+AZ96+SUM(AZ102:AZ110),2)</f>
        <v>0</v>
      </c>
      <c r="BA94" s="124">
        <f>ROUND(BA95+BA96+SUM(BA102:BA110),2)</f>
        <v>0</v>
      </c>
      <c r="BB94" s="124">
        <f>ROUND(BB95+BB96+SUM(BB102:BB110),2)</f>
        <v>0</v>
      </c>
      <c r="BC94" s="124">
        <f>ROUND(BC95+BC96+SUM(BC102:BC110),2)</f>
        <v>0</v>
      </c>
      <c r="BD94" s="126">
        <f>ROUND(BD95+BD96+SUM(BD102:BD110),2)</f>
        <v>0</v>
      </c>
      <c r="BE94" s="6"/>
      <c r="BS94" s="127" t="s">
        <v>75</v>
      </c>
      <c r="BT94" s="127" t="s">
        <v>76</v>
      </c>
      <c r="BU94" s="128" t="s">
        <v>77</v>
      </c>
      <c r="BV94" s="127" t="s">
        <v>78</v>
      </c>
      <c r="BW94" s="127" t="s">
        <v>5</v>
      </c>
      <c r="BX94" s="127" t="s">
        <v>79</v>
      </c>
      <c r="CL94" s="127" t="s">
        <v>1</v>
      </c>
    </row>
    <row r="95" s="7" customFormat="1" ht="16.5" customHeight="1">
      <c r="A95" s="129" t="s">
        <v>80</v>
      </c>
      <c r="B95" s="130"/>
      <c r="C95" s="131"/>
      <c r="D95" s="132" t="s">
        <v>81</v>
      </c>
      <c r="E95" s="132"/>
      <c r="F95" s="132"/>
      <c r="G95" s="132"/>
      <c r="H95" s="132"/>
      <c r="I95" s="133"/>
      <c r="J95" s="132" t="s">
        <v>82</v>
      </c>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4">
        <f>'01 - Stavebná časť 1 NP -...'!J32</f>
        <v>0</v>
      </c>
      <c r="AH95" s="133"/>
      <c r="AI95" s="133"/>
      <c r="AJ95" s="133"/>
      <c r="AK95" s="133"/>
      <c r="AL95" s="133"/>
      <c r="AM95" s="133"/>
      <c r="AN95" s="134">
        <f>SUM(AG95,AT95)</f>
        <v>0</v>
      </c>
      <c r="AO95" s="133"/>
      <c r="AP95" s="133"/>
      <c r="AQ95" s="135" t="s">
        <v>83</v>
      </c>
      <c r="AR95" s="136"/>
      <c r="AS95" s="137">
        <v>0</v>
      </c>
      <c r="AT95" s="138">
        <f>ROUND(SUM(AV95:AW95),2)</f>
        <v>0</v>
      </c>
      <c r="AU95" s="139">
        <f>'01 - Stavebná časť 1 NP -...'!P221</f>
        <v>0</v>
      </c>
      <c r="AV95" s="138">
        <f>'01 - Stavebná časť 1 NP -...'!J35</f>
        <v>0</v>
      </c>
      <c r="AW95" s="138">
        <f>'01 - Stavebná časť 1 NP -...'!J36</f>
        <v>0</v>
      </c>
      <c r="AX95" s="138">
        <f>'01 - Stavebná časť 1 NP -...'!J37</f>
        <v>0</v>
      </c>
      <c r="AY95" s="138">
        <f>'01 - Stavebná časť 1 NP -...'!J38</f>
        <v>0</v>
      </c>
      <c r="AZ95" s="138">
        <f>'01 - Stavebná časť 1 NP -...'!F35</f>
        <v>0</v>
      </c>
      <c r="BA95" s="138">
        <f>'01 - Stavebná časť 1 NP -...'!F36</f>
        <v>0</v>
      </c>
      <c r="BB95" s="138">
        <f>'01 - Stavebná časť 1 NP -...'!F37</f>
        <v>0</v>
      </c>
      <c r="BC95" s="138">
        <f>'01 - Stavebná časť 1 NP -...'!F38</f>
        <v>0</v>
      </c>
      <c r="BD95" s="140">
        <f>'01 - Stavebná časť 1 NP -...'!F39</f>
        <v>0</v>
      </c>
      <c r="BE95" s="7"/>
      <c r="BT95" s="141" t="s">
        <v>84</v>
      </c>
      <c r="BV95" s="141" t="s">
        <v>78</v>
      </c>
      <c r="BW95" s="141" t="s">
        <v>85</v>
      </c>
      <c r="BX95" s="141" t="s">
        <v>5</v>
      </c>
      <c r="CL95" s="141" t="s">
        <v>1</v>
      </c>
      <c r="CM95" s="141" t="s">
        <v>76</v>
      </c>
    </row>
    <row r="96" s="7" customFormat="1" ht="24.75" customHeight="1">
      <c r="A96" s="7"/>
      <c r="B96" s="130"/>
      <c r="C96" s="131"/>
      <c r="D96" s="132" t="s">
        <v>86</v>
      </c>
      <c r="E96" s="132"/>
      <c r="F96" s="132"/>
      <c r="G96" s="132"/>
      <c r="H96" s="132"/>
      <c r="I96" s="133"/>
      <c r="J96" s="132" t="s">
        <v>87</v>
      </c>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42">
        <f>ROUND(AG97+AG98,2)</f>
        <v>0</v>
      </c>
      <c r="AH96" s="133"/>
      <c r="AI96" s="133"/>
      <c r="AJ96" s="133"/>
      <c r="AK96" s="133"/>
      <c r="AL96" s="133"/>
      <c r="AM96" s="133"/>
      <c r="AN96" s="134">
        <f>SUM(AG96,AT96)</f>
        <v>0</v>
      </c>
      <c r="AO96" s="133"/>
      <c r="AP96" s="133"/>
      <c r="AQ96" s="135" t="s">
        <v>83</v>
      </c>
      <c r="AR96" s="136"/>
      <c r="AS96" s="137">
        <f>ROUND(AS97+AS98,2)</f>
        <v>0</v>
      </c>
      <c r="AT96" s="138">
        <f>ROUND(SUM(AV96:AW96),2)</f>
        <v>0</v>
      </c>
      <c r="AU96" s="139">
        <f>ROUND(AU97+AU98,5)</f>
        <v>0</v>
      </c>
      <c r="AV96" s="138">
        <f>ROUND(AZ96*L32,2)</f>
        <v>0</v>
      </c>
      <c r="AW96" s="138">
        <f>ROUND(BA96*L33,2)</f>
        <v>0</v>
      </c>
      <c r="AX96" s="138">
        <f>ROUND(BB96*L32,2)</f>
        <v>0</v>
      </c>
      <c r="AY96" s="138">
        <f>ROUND(BC96*L33,2)</f>
        <v>0</v>
      </c>
      <c r="AZ96" s="138">
        <f>ROUND(AZ97+AZ98,2)</f>
        <v>0</v>
      </c>
      <c r="BA96" s="138">
        <f>ROUND(BA97+BA98,2)</f>
        <v>0</v>
      </c>
      <c r="BB96" s="138">
        <f>ROUND(BB97+BB98,2)</f>
        <v>0</v>
      </c>
      <c r="BC96" s="138">
        <f>ROUND(BC97+BC98,2)</f>
        <v>0</v>
      </c>
      <c r="BD96" s="140">
        <f>ROUND(BD97+BD98,2)</f>
        <v>0</v>
      </c>
      <c r="BE96" s="7"/>
      <c r="BS96" s="141" t="s">
        <v>75</v>
      </c>
      <c r="BT96" s="141" t="s">
        <v>84</v>
      </c>
      <c r="BU96" s="141" t="s">
        <v>77</v>
      </c>
      <c r="BV96" s="141" t="s">
        <v>78</v>
      </c>
      <c r="BW96" s="141" t="s">
        <v>88</v>
      </c>
      <c r="BX96" s="141" t="s">
        <v>5</v>
      </c>
      <c r="CL96" s="141" t="s">
        <v>1</v>
      </c>
      <c r="CM96" s="141" t="s">
        <v>76</v>
      </c>
    </row>
    <row r="97" s="4" customFormat="1" ht="16.5" customHeight="1">
      <c r="A97" s="129" t="s">
        <v>80</v>
      </c>
      <c r="B97" s="80"/>
      <c r="C97" s="143"/>
      <c r="D97" s="143"/>
      <c r="E97" s="144" t="s">
        <v>89</v>
      </c>
      <c r="F97" s="144"/>
      <c r="G97" s="144"/>
      <c r="H97" s="144"/>
      <c r="I97" s="144"/>
      <c r="J97" s="143"/>
      <c r="K97" s="144" t="s">
        <v>90</v>
      </c>
      <c r="L97" s="144"/>
      <c r="M97" s="144"/>
      <c r="N97" s="144"/>
      <c r="O97" s="144"/>
      <c r="P97" s="144"/>
      <c r="Q97" s="144"/>
      <c r="R97" s="144"/>
      <c r="S97" s="144"/>
      <c r="T97" s="144"/>
      <c r="U97" s="144"/>
      <c r="V97" s="144"/>
      <c r="W97" s="144"/>
      <c r="X97" s="144"/>
      <c r="Y97" s="144"/>
      <c r="Z97" s="144"/>
      <c r="AA97" s="144"/>
      <c r="AB97" s="144"/>
      <c r="AC97" s="144"/>
      <c r="AD97" s="144"/>
      <c r="AE97" s="144"/>
      <c r="AF97" s="144"/>
      <c r="AG97" s="145">
        <f>'SO 015 - Komunikácie'!J34</f>
        <v>0</v>
      </c>
      <c r="AH97" s="143"/>
      <c r="AI97" s="143"/>
      <c r="AJ97" s="143"/>
      <c r="AK97" s="143"/>
      <c r="AL97" s="143"/>
      <c r="AM97" s="143"/>
      <c r="AN97" s="145">
        <f>SUM(AG97,AT97)</f>
        <v>0</v>
      </c>
      <c r="AO97" s="143"/>
      <c r="AP97" s="143"/>
      <c r="AQ97" s="146" t="s">
        <v>91</v>
      </c>
      <c r="AR97" s="82"/>
      <c r="AS97" s="147">
        <v>0</v>
      </c>
      <c r="AT97" s="148">
        <f>ROUND(SUM(AV97:AW97),2)</f>
        <v>0</v>
      </c>
      <c r="AU97" s="149">
        <f>'SO 015 - Komunikácie'!P139</f>
        <v>0</v>
      </c>
      <c r="AV97" s="148">
        <f>'SO 015 - Komunikácie'!J37</f>
        <v>0</v>
      </c>
      <c r="AW97" s="148">
        <f>'SO 015 - Komunikácie'!J38</f>
        <v>0</v>
      </c>
      <c r="AX97" s="148">
        <f>'SO 015 - Komunikácie'!J39</f>
        <v>0</v>
      </c>
      <c r="AY97" s="148">
        <f>'SO 015 - Komunikácie'!J40</f>
        <v>0</v>
      </c>
      <c r="AZ97" s="148">
        <f>'SO 015 - Komunikácie'!F37</f>
        <v>0</v>
      </c>
      <c r="BA97" s="148">
        <f>'SO 015 - Komunikácie'!F38</f>
        <v>0</v>
      </c>
      <c r="BB97" s="148">
        <f>'SO 015 - Komunikácie'!F39</f>
        <v>0</v>
      </c>
      <c r="BC97" s="148">
        <f>'SO 015 - Komunikácie'!F40</f>
        <v>0</v>
      </c>
      <c r="BD97" s="150">
        <f>'SO 015 - Komunikácie'!F41</f>
        <v>0</v>
      </c>
      <c r="BE97" s="4"/>
      <c r="BT97" s="151" t="s">
        <v>92</v>
      </c>
      <c r="BV97" s="151" t="s">
        <v>78</v>
      </c>
      <c r="BW97" s="151" t="s">
        <v>93</v>
      </c>
      <c r="BX97" s="151" t="s">
        <v>88</v>
      </c>
      <c r="CL97" s="151" t="s">
        <v>1</v>
      </c>
    </row>
    <row r="98" s="4" customFormat="1" ht="16.5" customHeight="1">
      <c r="A98" s="4"/>
      <c r="B98" s="80"/>
      <c r="C98" s="143"/>
      <c r="D98" s="143"/>
      <c r="E98" s="144" t="s">
        <v>94</v>
      </c>
      <c r="F98" s="144"/>
      <c r="G98" s="144"/>
      <c r="H98" s="144"/>
      <c r="I98" s="144"/>
      <c r="J98" s="143"/>
      <c r="K98" s="144" t="s">
        <v>95</v>
      </c>
      <c r="L98" s="144"/>
      <c r="M98" s="144"/>
      <c r="N98" s="144"/>
      <c r="O98" s="144"/>
      <c r="P98" s="144"/>
      <c r="Q98" s="144"/>
      <c r="R98" s="144"/>
      <c r="S98" s="144"/>
      <c r="T98" s="144"/>
      <c r="U98" s="144"/>
      <c r="V98" s="144"/>
      <c r="W98" s="144"/>
      <c r="X98" s="144"/>
      <c r="Y98" s="144"/>
      <c r="Z98" s="144"/>
      <c r="AA98" s="144"/>
      <c r="AB98" s="144"/>
      <c r="AC98" s="144"/>
      <c r="AD98" s="144"/>
      <c r="AE98" s="144"/>
      <c r="AF98" s="144"/>
      <c r="AG98" s="152">
        <f>ROUND(SUM(AG99:AG101),2)</f>
        <v>0</v>
      </c>
      <c r="AH98" s="143"/>
      <c r="AI98" s="143"/>
      <c r="AJ98" s="143"/>
      <c r="AK98" s="143"/>
      <c r="AL98" s="143"/>
      <c r="AM98" s="143"/>
      <c r="AN98" s="145">
        <f>SUM(AG98,AT98)</f>
        <v>0</v>
      </c>
      <c r="AO98" s="143"/>
      <c r="AP98" s="143"/>
      <c r="AQ98" s="146" t="s">
        <v>91</v>
      </c>
      <c r="AR98" s="82"/>
      <c r="AS98" s="147">
        <f>ROUND(SUM(AS99:AS101),2)</f>
        <v>0</v>
      </c>
      <c r="AT98" s="148">
        <f>ROUND(SUM(AV98:AW98),2)</f>
        <v>0</v>
      </c>
      <c r="AU98" s="149">
        <f>ROUND(SUM(AU99:AU101),5)</f>
        <v>0</v>
      </c>
      <c r="AV98" s="148">
        <f>ROUND(AZ98*L32,2)</f>
        <v>0</v>
      </c>
      <c r="AW98" s="148">
        <f>ROUND(BA98*L33,2)</f>
        <v>0</v>
      </c>
      <c r="AX98" s="148">
        <f>ROUND(BB98*L32,2)</f>
        <v>0</v>
      </c>
      <c r="AY98" s="148">
        <f>ROUND(BC98*L33,2)</f>
        <v>0</v>
      </c>
      <c r="AZ98" s="148">
        <f>ROUND(SUM(AZ99:AZ101),2)</f>
        <v>0</v>
      </c>
      <c r="BA98" s="148">
        <f>ROUND(SUM(BA99:BA101),2)</f>
        <v>0</v>
      </c>
      <c r="BB98" s="148">
        <f>ROUND(SUM(BB99:BB101),2)</f>
        <v>0</v>
      </c>
      <c r="BC98" s="148">
        <f>ROUND(SUM(BC99:BC101),2)</f>
        <v>0</v>
      </c>
      <c r="BD98" s="150">
        <f>ROUND(SUM(BD99:BD101),2)</f>
        <v>0</v>
      </c>
      <c r="BE98" s="4"/>
      <c r="BS98" s="151" t="s">
        <v>75</v>
      </c>
      <c r="BT98" s="151" t="s">
        <v>92</v>
      </c>
      <c r="BU98" s="151" t="s">
        <v>77</v>
      </c>
      <c r="BV98" s="151" t="s">
        <v>78</v>
      </c>
      <c r="BW98" s="151" t="s">
        <v>96</v>
      </c>
      <c r="BX98" s="151" t="s">
        <v>88</v>
      </c>
      <c r="CL98" s="151" t="s">
        <v>1</v>
      </c>
    </row>
    <row r="99" s="4" customFormat="1" ht="16.5" customHeight="1">
      <c r="A99" s="129" t="s">
        <v>80</v>
      </c>
      <c r="B99" s="80"/>
      <c r="C99" s="143"/>
      <c r="D99" s="143"/>
      <c r="E99" s="143"/>
      <c r="F99" s="144" t="s">
        <v>97</v>
      </c>
      <c r="G99" s="144"/>
      <c r="H99" s="144"/>
      <c r="I99" s="144"/>
      <c r="J99" s="144"/>
      <c r="K99" s="143"/>
      <c r="L99" s="144" t="s">
        <v>98</v>
      </c>
      <c r="M99" s="144"/>
      <c r="N99" s="144"/>
      <c r="O99" s="144"/>
      <c r="P99" s="144"/>
      <c r="Q99" s="144"/>
      <c r="R99" s="144"/>
      <c r="S99" s="144"/>
      <c r="T99" s="144"/>
      <c r="U99" s="144"/>
      <c r="V99" s="144"/>
      <c r="W99" s="144"/>
      <c r="X99" s="144"/>
      <c r="Y99" s="144"/>
      <c r="Z99" s="144"/>
      <c r="AA99" s="144"/>
      <c r="AB99" s="144"/>
      <c r="AC99" s="144"/>
      <c r="AD99" s="144"/>
      <c r="AE99" s="144"/>
      <c r="AF99" s="144"/>
      <c r="AG99" s="145">
        <f>'E 1.18 - Odvod vody zo sk...'!J36</f>
        <v>0</v>
      </c>
      <c r="AH99" s="143"/>
      <c r="AI99" s="143"/>
      <c r="AJ99" s="143"/>
      <c r="AK99" s="143"/>
      <c r="AL99" s="143"/>
      <c r="AM99" s="143"/>
      <c r="AN99" s="145">
        <f>SUM(AG99,AT99)</f>
        <v>0</v>
      </c>
      <c r="AO99" s="143"/>
      <c r="AP99" s="143"/>
      <c r="AQ99" s="146" t="s">
        <v>91</v>
      </c>
      <c r="AR99" s="82"/>
      <c r="AS99" s="147">
        <v>0</v>
      </c>
      <c r="AT99" s="148">
        <f>ROUND(SUM(AV99:AW99),2)</f>
        <v>0</v>
      </c>
      <c r="AU99" s="149">
        <f>'E 1.18 - Odvod vody zo sk...'!P138</f>
        <v>0</v>
      </c>
      <c r="AV99" s="148">
        <f>'E 1.18 - Odvod vody zo sk...'!J39</f>
        <v>0</v>
      </c>
      <c r="AW99" s="148">
        <f>'E 1.18 - Odvod vody zo sk...'!J40</f>
        <v>0</v>
      </c>
      <c r="AX99" s="148">
        <f>'E 1.18 - Odvod vody zo sk...'!J41</f>
        <v>0</v>
      </c>
      <c r="AY99" s="148">
        <f>'E 1.18 - Odvod vody zo sk...'!J42</f>
        <v>0</v>
      </c>
      <c r="AZ99" s="148">
        <f>'E 1.18 - Odvod vody zo sk...'!F39</f>
        <v>0</v>
      </c>
      <c r="BA99" s="148">
        <f>'E 1.18 - Odvod vody zo sk...'!F40</f>
        <v>0</v>
      </c>
      <c r="BB99" s="148">
        <f>'E 1.18 - Odvod vody zo sk...'!F41</f>
        <v>0</v>
      </c>
      <c r="BC99" s="148">
        <f>'E 1.18 - Odvod vody zo sk...'!F42</f>
        <v>0</v>
      </c>
      <c r="BD99" s="150">
        <f>'E 1.18 - Odvod vody zo sk...'!F43</f>
        <v>0</v>
      </c>
      <c r="BE99" s="4"/>
      <c r="BT99" s="151" t="s">
        <v>99</v>
      </c>
      <c r="BV99" s="151" t="s">
        <v>78</v>
      </c>
      <c r="BW99" s="151" t="s">
        <v>100</v>
      </c>
      <c r="BX99" s="151" t="s">
        <v>96</v>
      </c>
      <c r="CL99" s="151" t="s">
        <v>1</v>
      </c>
    </row>
    <row r="100" s="4" customFormat="1" ht="16.5" customHeight="1">
      <c r="A100" s="129" t="s">
        <v>80</v>
      </c>
      <c r="B100" s="80"/>
      <c r="C100" s="143"/>
      <c r="D100" s="143"/>
      <c r="E100" s="143"/>
      <c r="F100" s="144" t="s">
        <v>101</v>
      </c>
      <c r="G100" s="144"/>
      <c r="H100" s="144"/>
      <c r="I100" s="144"/>
      <c r="J100" s="144"/>
      <c r="K100" s="143"/>
      <c r="L100" s="144" t="s">
        <v>102</v>
      </c>
      <c r="M100" s="144"/>
      <c r="N100" s="144"/>
      <c r="O100" s="144"/>
      <c r="P100" s="144"/>
      <c r="Q100" s="144"/>
      <c r="R100" s="144"/>
      <c r="S100" s="144"/>
      <c r="T100" s="144"/>
      <c r="U100" s="144"/>
      <c r="V100" s="144"/>
      <c r="W100" s="144"/>
      <c r="X100" s="144"/>
      <c r="Y100" s="144"/>
      <c r="Z100" s="144"/>
      <c r="AA100" s="144"/>
      <c r="AB100" s="144"/>
      <c r="AC100" s="144"/>
      <c r="AD100" s="144"/>
      <c r="AE100" s="144"/>
      <c r="AF100" s="144"/>
      <c r="AG100" s="145">
        <f>'PS 06 - Silnoprúdové rozv...'!J36</f>
        <v>0</v>
      </c>
      <c r="AH100" s="143"/>
      <c r="AI100" s="143"/>
      <c r="AJ100" s="143"/>
      <c r="AK100" s="143"/>
      <c r="AL100" s="143"/>
      <c r="AM100" s="143"/>
      <c r="AN100" s="145">
        <f>SUM(AG100,AT100)</f>
        <v>0</v>
      </c>
      <c r="AO100" s="143"/>
      <c r="AP100" s="143"/>
      <c r="AQ100" s="146" t="s">
        <v>91</v>
      </c>
      <c r="AR100" s="82"/>
      <c r="AS100" s="147">
        <v>0</v>
      </c>
      <c r="AT100" s="148">
        <f>ROUND(SUM(AV100:AW100),2)</f>
        <v>0</v>
      </c>
      <c r="AU100" s="149">
        <f>'PS 06 - Silnoprúdové rozv...'!P142</f>
        <v>0</v>
      </c>
      <c r="AV100" s="148">
        <f>'PS 06 - Silnoprúdové rozv...'!J39</f>
        <v>0</v>
      </c>
      <c r="AW100" s="148">
        <f>'PS 06 - Silnoprúdové rozv...'!J40</f>
        <v>0</v>
      </c>
      <c r="AX100" s="148">
        <f>'PS 06 - Silnoprúdové rozv...'!J41</f>
        <v>0</v>
      </c>
      <c r="AY100" s="148">
        <f>'PS 06 - Silnoprúdové rozv...'!J42</f>
        <v>0</v>
      </c>
      <c r="AZ100" s="148">
        <f>'PS 06 - Silnoprúdové rozv...'!F39</f>
        <v>0</v>
      </c>
      <c r="BA100" s="148">
        <f>'PS 06 - Silnoprúdové rozv...'!F40</f>
        <v>0</v>
      </c>
      <c r="BB100" s="148">
        <f>'PS 06 - Silnoprúdové rozv...'!F41</f>
        <v>0</v>
      </c>
      <c r="BC100" s="148">
        <f>'PS 06 - Silnoprúdové rozv...'!F42</f>
        <v>0</v>
      </c>
      <c r="BD100" s="150">
        <f>'PS 06 - Silnoprúdové rozv...'!F43</f>
        <v>0</v>
      </c>
      <c r="BE100" s="4"/>
      <c r="BT100" s="151" t="s">
        <v>99</v>
      </c>
      <c r="BV100" s="151" t="s">
        <v>78</v>
      </c>
      <c r="BW100" s="151" t="s">
        <v>103</v>
      </c>
      <c r="BX100" s="151" t="s">
        <v>96</v>
      </c>
      <c r="CL100" s="151" t="s">
        <v>1</v>
      </c>
    </row>
    <row r="101" s="4" customFormat="1" ht="16.5" customHeight="1">
      <c r="A101" s="129" t="s">
        <v>80</v>
      </c>
      <c r="B101" s="80"/>
      <c r="C101" s="143"/>
      <c r="D101" s="143"/>
      <c r="E101" s="143"/>
      <c r="F101" s="144" t="s">
        <v>104</v>
      </c>
      <c r="G101" s="144"/>
      <c r="H101" s="144"/>
      <c r="I101" s="144"/>
      <c r="J101" s="144"/>
      <c r="K101" s="143"/>
      <c r="L101" s="144" t="s">
        <v>105</v>
      </c>
      <c r="M101" s="144"/>
      <c r="N101" s="144"/>
      <c r="O101" s="144"/>
      <c r="P101" s="144"/>
      <c r="Q101" s="144"/>
      <c r="R101" s="144"/>
      <c r="S101" s="144"/>
      <c r="T101" s="144"/>
      <c r="U101" s="144"/>
      <c r="V101" s="144"/>
      <c r="W101" s="144"/>
      <c r="X101" s="144"/>
      <c r="Y101" s="144"/>
      <c r="Z101" s="144"/>
      <c r="AA101" s="144"/>
      <c r="AB101" s="144"/>
      <c r="AC101" s="144"/>
      <c r="AD101" s="144"/>
      <c r="AE101" s="144"/>
      <c r="AF101" s="144"/>
      <c r="AG101" s="145">
        <f>'PS 32 - Protiteroristické...'!J36</f>
        <v>0</v>
      </c>
      <c r="AH101" s="143"/>
      <c r="AI101" s="143"/>
      <c r="AJ101" s="143"/>
      <c r="AK101" s="143"/>
      <c r="AL101" s="143"/>
      <c r="AM101" s="143"/>
      <c r="AN101" s="145">
        <f>SUM(AG101,AT101)</f>
        <v>0</v>
      </c>
      <c r="AO101" s="143"/>
      <c r="AP101" s="143"/>
      <c r="AQ101" s="146" t="s">
        <v>91</v>
      </c>
      <c r="AR101" s="82"/>
      <c r="AS101" s="147">
        <v>0</v>
      </c>
      <c r="AT101" s="148">
        <f>ROUND(SUM(AV101:AW101),2)</f>
        <v>0</v>
      </c>
      <c r="AU101" s="149">
        <f>'PS 32 - Protiteroristické...'!P147</f>
        <v>0</v>
      </c>
      <c r="AV101" s="148">
        <f>'PS 32 - Protiteroristické...'!J39</f>
        <v>0</v>
      </c>
      <c r="AW101" s="148">
        <f>'PS 32 - Protiteroristické...'!J40</f>
        <v>0</v>
      </c>
      <c r="AX101" s="148">
        <f>'PS 32 - Protiteroristické...'!J41</f>
        <v>0</v>
      </c>
      <c r="AY101" s="148">
        <f>'PS 32 - Protiteroristické...'!J42</f>
        <v>0</v>
      </c>
      <c r="AZ101" s="148">
        <f>'PS 32 - Protiteroristické...'!F39</f>
        <v>0</v>
      </c>
      <c r="BA101" s="148">
        <f>'PS 32 - Protiteroristické...'!F40</f>
        <v>0</v>
      </c>
      <c r="BB101" s="148">
        <f>'PS 32 - Protiteroristické...'!F41</f>
        <v>0</v>
      </c>
      <c r="BC101" s="148">
        <f>'PS 32 - Protiteroristické...'!F42</f>
        <v>0</v>
      </c>
      <c r="BD101" s="150">
        <f>'PS 32 - Protiteroristické...'!F43</f>
        <v>0</v>
      </c>
      <c r="BE101" s="4"/>
      <c r="BT101" s="151" t="s">
        <v>99</v>
      </c>
      <c r="BV101" s="151" t="s">
        <v>78</v>
      </c>
      <c r="BW101" s="151" t="s">
        <v>106</v>
      </c>
      <c r="BX101" s="151" t="s">
        <v>96</v>
      </c>
      <c r="CL101" s="151" t="s">
        <v>1</v>
      </c>
    </row>
    <row r="102" s="7" customFormat="1" ht="16.5" customHeight="1">
      <c r="A102" s="129" t="s">
        <v>80</v>
      </c>
      <c r="B102" s="130"/>
      <c r="C102" s="131"/>
      <c r="D102" s="132" t="s">
        <v>107</v>
      </c>
      <c r="E102" s="132"/>
      <c r="F102" s="132"/>
      <c r="G102" s="132"/>
      <c r="H102" s="132"/>
      <c r="I102" s="133"/>
      <c r="J102" s="132" t="s">
        <v>108</v>
      </c>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4">
        <f>'03 - Dočasné dopravné zna...'!J32</f>
        <v>0</v>
      </c>
      <c r="AH102" s="133"/>
      <c r="AI102" s="133"/>
      <c r="AJ102" s="133"/>
      <c r="AK102" s="133"/>
      <c r="AL102" s="133"/>
      <c r="AM102" s="133"/>
      <c r="AN102" s="134">
        <f>SUM(AG102,AT102)</f>
        <v>0</v>
      </c>
      <c r="AO102" s="133"/>
      <c r="AP102" s="133"/>
      <c r="AQ102" s="135" t="s">
        <v>83</v>
      </c>
      <c r="AR102" s="136"/>
      <c r="AS102" s="137">
        <v>0</v>
      </c>
      <c r="AT102" s="138">
        <f>ROUND(SUM(AV102:AW102),2)</f>
        <v>0</v>
      </c>
      <c r="AU102" s="139">
        <f>'03 - Dočasné dopravné zna...'!P130</f>
        <v>0</v>
      </c>
      <c r="AV102" s="138">
        <f>'03 - Dočasné dopravné zna...'!J35</f>
        <v>0</v>
      </c>
      <c r="AW102" s="138">
        <f>'03 - Dočasné dopravné zna...'!J36</f>
        <v>0</v>
      </c>
      <c r="AX102" s="138">
        <f>'03 - Dočasné dopravné zna...'!J37</f>
        <v>0</v>
      </c>
      <c r="AY102" s="138">
        <f>'03 - Dočasné dopravné zna...'!J38</f>
        <v>0</v>
      </c>
      <c r="AZ102" s="138">
        <f>'03 - Dočasné dopravné zna...'!F35</f>
        <v>0</v>
      </c>
      <c r="BA102" s="138">
        <f>'03 - Dočasné dopravné zna...'!F36</f>
        <v>0</v>
      </c>
      <c r="BB102" s="138">
        <f>'03 - Dočasné dopravné zna...'!F37</f>
        <v>0</v>
      </c>
      <c r="BC102" s="138">
        <f>'03 - Dočasné dopravné zna...'!F38</f>
        <v>0</v>
      </c>
      <c r="BD102" s="140">
        <f>'03 - Dočasné dopravné zna...'!F39</f>
        <v>0</v>
      </c>
      <c r="BE102" s="7"/>
      <c r="BT102" s="141" t="s">
        <v>84</v>
      </c>
      <c r="BV102" s="141" t="s">
        <v>78</v>
      </c>
      <c r="BW102" s="141" t="s">
        <v>109</v>
      </c>
      <c r="BX102" s="141" t="s">
        <v>5</v>
      </c>
      <c r="CL102" s="141" t="s">
        <v>1</v>
      </c>
      <c r="CM102" s="141" t="s">
        <v>76</v>
      </c>
    </row>
    <row r="103" s="7" customFormat="1" ht="16.5" customHeight="1">
      <c r="A103" s="129" t="s">
        <v>80</v>
      </c>
      <c r="B103" s="130"/>
      <c r="C103" s="131"/>
      <c r="D103" s="132" t="s">
        <v>110</v>
      </c>
      <c r="E103" s="132"/>
      <c r="F103" s="132"/>
      <c r="G103" s="132"/>
      <c r="H103" s="132"/>
      <c r="I103" s="133"/>
      <c r="J103" s="132" t="s">
        <v>111</v>
      </c>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4">
        <f>'04 - Obnova trvalého dopr...'!J32</f>
        <v>0</v>
      </c>
      <c r="AH103" s="133"/>
      <c r="AI103" s="133"/>
      <c r="AJ103" s="133"/>
      <c r="AK103" s="133"/>
      <c r="AL103" s="133"/>
      <c r="AM103" s="133"/>
      <c r="AN103" s="134">
        <f>SUM(AG103,AT103)</f>
        <v>0</v>
      </c>
      <c r="AO103" s="133"/>
      <c r="AP103" s="133"/>
      <c r="AQ103" s="135" t="s">
        <v>83</v>
      </c>
      <c r="AR103" s="136"/>
      <c r="AS103" s="137">
        <v>0</v>
      </c>
      <c r="AT103" s="138">
        <f>ROUND(SUM(AV103:AW103),2)</f>
        <v>0</v>
      </c>
      <c r="AU103" s="139">
        <f>'04 - Obnova trvalého dopr...'!P132</f>
        <v>0</v>
      </c>
      <c r="AV103" s="138">
        <f>'04 - Obnova trvalého dopr...'!J35</f>
        <v>0</v>
      </c>
      <c r="AW103" s="138">
        <f>'04 - Obnova trvalého dopr...'!J36</f>
        <v>0</v>
      </c>
      <c r="AX103" s="138">
        <f>'04 - Obnova trvalého dopr...'!J37</f>
        <v>0</v>
      </c>
      <c r="AY103" s="138">
        <f>'04 - Obnova trvalého dopr...'!J38</f>
        <v>0</v>
      </c>
      <c r="AZ103" s="138">
        <f>'04 - Obnova trvalého dopr...'!F35</f>
        <v>0</v>
      </c>
      <c r="BA103" s="138">
        <f>'04 - Obnova trvalého dopr...'!F36</f>
        <v>0</v>
      </c>
      <c r="BB103" s="138">
        <f>'04 - Obnova trvalého dopr...'!F37</f>
        <v>0</v>
      </c>
      <c r="BC103" s="138">
        <f>'04 - Obnova trvalého dopr...'!F38</f>
        <v>0</v>
      </c>
      <c r="BD103" s="140">
        <f>'04 - Obnova trvalého dopr...'!F39</f>
        <v>0</v>
      </c>
      <c r="BE103" s="7"/>
      <c r="BT103" s="141" t="s">
        <v>84</v>
      </c>
      <c r="BV103" s="141" t="s">
        <v>78</v>
      </c>
      <c r="BW103" s="141" t="s">
        <v>112</v>
      </c>
      <c r="BX103" s="141" t="s">
        <v>5</v>
      </c>
      <c r="CL103" s="141" t="s">
        <v>1</v>
      </c>
      <c r="CM103" s="141" t="s">
        <v>76</v>
      </c>
    </row>
    <row r="104" s="7" customFormat="1" ht="16.5" customHeight="1">
      <c r="A104" s="129" t="s">
        <v>80</v>
      </c>
      <c r="B104" s="130"/>
      <c r="C104" s="131"/>
      <c r="D104" s="132" t="s">
        <v>113</v>
      </c>
      <c r="E104" s="132"/>
      <c r="F104" s="132"/>
      <c r="G104" s="132"/>
      <c r="H104" s="132"/>
      <c r="I104" s="133"/>
      <c r="J104" s="132" t="s">
        <v>114</v>
      </c>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4">
        <f>'05 - Stabilné hasiace zar...'!J32</f>
        <v>0</v>
      </c>
      <c r="AH104" s="133"/>
      <c r="AI104" s="133"/>
      <c r="AJ104" s="133"/>
      <c r="AK104" s="133"/>
      <c r="AL104" s="133"/>
      <c r="AM104" s="133"/>
      <c r="AN104" s="134">
        <f>SUM(AG104,AT104)</f>
        <v>0</v>
      </c>
      <c r="AO104" s="133"/>
      <c r="AP104" s="133"/>
      <c r="AQ104" s="135" t="s">
        <v>83</v>
      </c>
      <c r="AR104" s="136"/>
      <c r="AS104" s="137">
        <v>0</v>
      </c>
      <c r="AT104" s="138">
        <f>ROUND(SUM(AV104:AW104),2)</f>
        <v>0</v>
      </c>
      <c r="AU104" s="139">
        <f>'05 - Stabilné hasiace zar...'!P129</f>
        <v>0</v>
      </c>
      <c r="AV104" s="138">
        <f>'05 - Stabilné hasiace zar...'!J35</f>
        <v>0</v>
      </c>
      <c r="AW104" s="138">
        <f>'05 - Stabilné hasiace zar...'!J36</f>
        <v>0</v>
      </c>
      <c r="AX104" s="138">
        <f>'05 - Stabilné hasiace zar...'!J37</f>
        <v>0</v>
      </c>
      <c r="AY104" s="138">
        <f>'05 - Stabilné hasiace zar...'!J38</f>
        <v>0</v>
      </c>
      <c r="AZ104" s="138">
        <f>'05 - Stabilné hasiace zar...'!F35</f>
        <v>0</v>
      </c>
      <c r="BA104" s="138">
        <f>'05 - Stabilné hasiace zar...'!F36</f>
        <v>0</v>
      </c>
      <c r="BB104" s="138">
        <f>'05 - Stabilné hasiace zar...'!F37</f>
        <v>0</v>
      </c>
      <c r="BC104" s="138">
        <f>'05 - Stabilné hasiace zar...'!F38</f>
        <v>0</v>
      </c>
      <c r="BD104" s="140">
        <f>'05 - Stabilné hasiace zar...'!F39</f>
        <v>0</v>
      </c>
      <c r="BE104" s="7"/>
      <c r="BT104" s="141" t="s">
        <v>84</v>
      </c>
      <c r="BV104" s="141" t="s">
        <v>78</v>
      </c>
      <c r="BW104" s="141" t="s">
        <v>115</v>
      </c>
      <c r="BX104" s="141" t="s">
        <v>5</v>
      </c>
      <c r="CL104" s="141" t="s">
        <v>1</v>
      </c>
      <c r="CM104" s="141" t="s">
        <v>76</v>
      </c>
    </row>
    <row r="105" s="7" customFormat="1" ht="16.5" customHeight="1">
      <c r="A105" s="129" t="s">
        <v>80</v>
      </c>
      <c r="B105" s="130"/>
      <c r="C105" s="131"/>
      <c r="D105" s="132" t="s">
        <v>116</v>
      </c>
      <c r="E105" s="132"/>
      <c r="F105" s="132"/>
      <c r="G105" s="132"/>
      <c r="H105" s="132"/>
      <c r="I105" s="133"/>
      <c r="J105" s="132" t="s">
        <v>117</v>
      </c>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4">
        <f>'06 - Zdravotechnika'!J32</f>
        <v>0</v>
      </c>
      <c r="AH105" s="133"/>
      <c r="AI105" s="133"/>
      <c r="AJ105" s="133"/>
      <c r="AK105" s="133"/>
      <c r="AL105" s="133"/>
      <c r="AM105" s="133"/>
      <c r="AN105" s="134">
        <f>SUM(AG105,AT105)</f>
        <v>0</v>
      </c>
      <c r="AO105" s="133"/>
      <c r="AP105" s="133"/>
      <c r="AQ105" s="135" t="s">
        <v>83</v>
      </c>
      <c r="AR105" s="136"/>
      <c r="AS105" s="137">
        <v>0</v>
      </c>
      <c r="AT105" s="138">
        <f>ROUND(SUM(AV105:AW105),2)</f>
        <v>0</v>
      </c>
      <c r="AU105" s="139">
        <f>'06 - Zdravotechnika'!P133</f>
        <v>0</v>
      </c>
      <c r="AV105" s="138">
        <f>'06 - Zdravotechnika'!J35</f>
        <v>0</v>
      </c>
      <c r="AW105" s="138">
        <f>'06 - Zdravotechnika'!J36</f>
        <v>0</v>
      </c>
      <c r="AX105" s="138">
        <f>'06 - Zdravotechnika'!J37</f>
        <v>0</v>
      </c>
      <c r="AY105" s="138">
        <f>'06 - Zdravotechnika'!J38</f>
        <v>0</v>
      </c>
      <c r="AZ105" s="138">
        <f>'06 - Zdravotechnika'!F35</f>
        <v>0</v>
      </c>
      <c r="BA105" s="138">
        <f>'06 - Zdravotechnika'!F36</f>
        <v>0</v>
      </c>
      <c r="BB105" s="138">
        <f>'06 - Zdravotechnika'!F37</f>
        <v>0</v>
      </c>
      <c r="BC105" s="138">
        <f>'06 - Zdravotechnika'!F38</f>
        <v>0</v>
      </c>
      <c r="BD105" s="140">
        <f>'06 - Zdravotechnika'!F39</f>
        <v>0</v>
      </c>
      <c r="BE105" s="7"/>
      <c r="BT105" s="141" t="s">
        <v>84</v>
      </c>
      <c r="BV105" s="141" t="s">
        <v>78</v>
      </c>
      <c r="BW105" s="141" t="s">
        <v>118</v>
      </c>
      <c r="BX105" s="141" t="s">
        <v>5</v>
      </c>
      <c r="CL105" s="141" t="s">
        <v>1</v>
      </c>
      <c r="CM105" s="141" t="s">
        <v>76</v>
      </c>
    </row>
    <row r="106" s="7" customFormat="1" ht="16.5" customHeight="1">
      <c r="A106" s="129" t="s">
        <v>80</v>
      </c>
      <c r="B106" s="130"/>
      <c r="C106" s="131"/>
      <c r="D106" s="132" t="s">
        <v>119</v>
      </c>
      <c r="E106" s="132"/>
      <c r="F106" s="132"/>
      <c r="G106" s="132"/>
      <c r="H106" s="132"/>
      <c r="I106" s="133"/>
      <c r="J106" s="132" t="s">
        <v>120</v>
      </c>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4">
        <f>'07 - Vzduchotechnika'!J32</f>
        <v>0</v>
      </c>
      <c r="AH106" s="133"/>
      <c r="AI106" s="133"/>
      <c r="AJ106" s="133"/>
      <c r="AK106" s="133"/>
      <c r="AL106" s="133"/>
      <c r="AM106" s="133"/>
      <c r="AN106" s="134">
        <f>SUM(AG106,AT106)</f>
        <v>0</v>
      </c>
      <c r="AO106" s="133"/>
      <c r="AP106" s="133"/>
      <c r="AQ106" s="135" t="s">
        <v>83</v>
      </c>
      <c r="AR106" s="136"/>
      <c r="AS106" s="137">
        <v>0</v>
      </c>
      <c r="AT106" s="138">
        <f>ROUND(SUM(AV106:AW106),2)</f>
        <v>0</v>
      </c>
      <c r="AU106" s="139">
        <f>'07 - Vzduchotechnika'!P248</f>
        <v>0</v>
      </c>
      <c r="AV106" s="138">
        <f>'07 - Vzduchotechnika'!J35</f>
        <v>0</v>
      </c>
      <c r="AW106" s="138">
        <f>'07 - Vzduchotechnika'!J36</f>
        <v>0</v>
      </c>
      <c r="AX106" s="138">
        <f>'07 - Vzduchotechnika'!J37</f>
        <v>0</v>
      </c>
      <c r="AY106" s="138">
        <f>'07 - Vzduchotechnika'!J38</f>
        <v>0</v>
      </c>
      <c r="AZ106" s="138">
        <f>'07 - Vzduchotechnika'!F35</f>
        <v>0</v>
      </c>
      <c r="BA106" s="138">
        <f>'07 - Vzduchotechnika'!F36</f>
        <v>0</v>
      </c>
      <c r="BB106" s="138">
        <f>'07 - Vzduchotechnika'!F37</f>
        <v>0</v>
      </c>
      <c r="BC106" s="138">
        <f>'07 - Vzduchotechnika'!F38</f>
        <v>0</v>
      </c>
      <c r="BD106" s="140">
        <f>'07 - Vzduchotechnika'!F39</f>
        <v>0</v>
      </c>
      <c r="BE106" s="7"/>
      <c r="BT106" s="141" t="s">
        <v>84</v>
      </c>
      <c r="BV106" s="141" t="s">
        <v>78</v>
      </c>
      <c r="BW106" s="141" t="s">
        <v>121</v>
      </c>
      <c r="BX106" s="141" t="s">
        <v>5</v>
      </c>
      <c r="CL106" s="141" t="s">
        <v>1</v>
      </c>
      <c r="CM106" s="141" t="s">
        <v>76</v>
      </c>
    </row>
    <row r="107" s="7" customFormat="1" ht="24.75" customHeight="1">
      <c r="A107" s="129" t="s">
        <v>80</v>
      </c>
      <c r="B107" s="130"/>
      <c r="C107" s="131"/>
      <c r="D107" s="132" t="s">
        <v>122</v>
      </c>
      <c r="E107" s="132"/>
      <c r="F107" s="132"/>
      <c r="G107" s="132"/>
      <c r="H107" s="132"/>
      <c r="I107" s="133"/>
      <c r="J107" s="132" t="s">
        <v>123</v>
      </c>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4">
        <f>'08 - Rozvody pre nabíjaci...'!J32</f>
        <v>0</v>
      </c>
      <c r="AH107" s="133"/>
      <c r="AI107" s="133"/>
      <c r="AJ107" s="133"/>
      <c r="AK107" s="133"/>
      <c r="AL107" s="133"/>
      <c r="AM107" s="133"/>
      <c r="AN107" s="134">
        <f>SUM(AG107,AT107)</f>
        <v>0</v>
      </c>
      <c r="AO107" s="133"/>
      <c r="AP107" s="133"/>
      <c r="AQ107" s="135" t="s">
        <v>83</v>
      </c>
      <c r="AR107" s="136"/>
      <c r="AS107" s="137">
        <v>0</v>
      </c>
      <c r="AT107" s="138">
        <f>ROUND(SUM(AV107:AW107),2)</f>
        <v>0</v>
      </c>
      <c r="AU107" s="139">
        <f>'08 - Rozvody pre nabíjaci...'!P137</f>
        <v>0</v>
      </c>
      <c r="AV107" s="138">
        <f>'08 - Rozvody pre nabíjaci...'!J35</f>
        <v>0</v>
      </c>
      <c r="AW107" s="138">
        <f>'08 - Rozvody pre nabíjaci...'!J36</f>
        <v>0</v>
      </c>
      <c r="AX107" s="138">
        <f>'08 - Rozvody pre nabíjaci...'!J37</f>
        <v>0</v>
      </c>
      <c r="AY107" s="138">
        <f>'08 - Rozvody pre nabíjaci...'!J38</f>
        <v>0</v>
      </c>
      <c r="AZ107" s="138">
        <f>'08 - Rozvody pre nabíjaci...'!F35</f>
        <v>0</v>
      </c>
      <c r="BA107" s="138">
        <f>'08 - Rozvody pre nabíjaci...'!F36</f>
        <v>0</v>
      </c>
      <c r="BB107" s="138">
        <f>'08 - Rozvody pre nabíjaci...'!F37</f>
        <v>0</v>
      </c>
      <c r="BC107" s="138">
        <f>'08 - Rozvody pre nabíjaci...'!F38</f>
        <v>0</v>
      </c>
      <c r="BD107" s="140">
        <f>'08 - Rozvody pre nabíjaci...'!F39</f>
        <v>0</v>
      </c>
      <c r="BE107" s="7"/>
      <c r="BT107" s="141" t="s">
        <v>84</v>
      </c>
      <c r="BV107" s="141" t="s">
        <v>78</v>
      </c>
      <c r="BW107" s="141" t="s">
        <v>124</v>
      </c>
      <c r="BX107" s="141" t="s">
        <v>5</v>
      </c>
      <c r="CL107" s="141" t="s">
        <v>1</v>
      </c>
      <c r="CM107" s="141" t="s">
        <v>76</v>
      </c>
    </row>
    <row r="108" s="7" customFormat="1" ht="16.5" customHeight="1">
      <c r="A108" s="129" t="s">
        <v>80</v>
      </c>
      <c r="B108" s="130"/>
      <c r="C108" s="131"/>
      <c r="D108" s="132" t="s">
        <v>125</v>
      </c>
      <c r="E108" s="132"/>
      <c r="F108" s="132"/>
      <c r="G108" s="132"/>
      <c r="H108" s="132"/>
      <c r="I108" s="133"/>
      <c r="J108" s="132" t="s">
        <v>126</v>
      </c>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4">
        <f>'09 - E.4 Elektroinštalácie'!J32</f>
        <v>0</v>
      </c>
      <c r="AH108" s="133"/>
      <c r="AI108" s="133"/>
      <c r="AJ108" s="133"/>
      <c r="AK108" s="133"/>
      <c r="AL108" s="133"/>
      <c r="AM108" s="133"/>
      <c r="AN108" s="134">
        <f>SUM(AG108,AT108)</f>
        <v>0</v>
      </c>
      <c r="AO108" s="133"/>
      <c r="AP108" s="133"/>
      <c r="AQ108" s="135" t="s">
        <v>83</v>
      </c>
      <c r="AR108" s="136"/>
      <c r="AS108" s="137">
        <v>0</v>
      </c>
      <c r="AT108" s="138">
        <f>ROUND(SUM(AV108:AW108),2)</f>
        <v>0</v>
      </c>
      <c r="AU108" s="139">
        <f>'09 - E.4 Elektroinštalácie'!P142</f>
        <v>0</v>
      </c>
      <c r="AV108" s="138">
        <f>'09 - E.4 Elektroinštalácie'!J35</f>
        <v>0</v>
      </c>
      <c r="AW108" s="138">
        <f>'09 - E.4 Elektroinštalácie'!J36</f>
        <v>0</v>
      </c>
      <c r="AX108" s="138">
        <f>'09 - E.4 Elektroinštalácie'!J37</f>
        <v>0</v>
      </c>
      <c r="AY108" s="138">
        <f>'09 - E.4 Elektroinštalácie'!J38</f>
        <v>0</v>
      </c>
      <c r="AZ108" s="138">
        <f>'09 - E.4 Elektroinštalácie'!F35</f>
        <v>0</v>
      </c>
      <c r="BA108" s="138">
        <f>'09 - E.4 Elektroinštalácie'!F36</f>
        <v>0</v>
      </c>
      <c r="BB108" s="138">
        <f>'09 - E.4 Elektroinštalácie'!F37</f>
        <v>0</v>
      </c>
      <c r="BC108" s="138">
        <f>'09 - E.4 Elektroinštalácie'!F38</f>
        <v>0</v>
      </c>
      <c r="BD108" s="140">
        <f>'09 - E.4 Elektroinštalácie'!F39</f>
        <v>0</v>
      </c>
      <c r="BE108" s="7"/>
      <c r="BT108" s="141" t="s">
        <v>84</v>
      </c>
      <c r="BV108" s="141" t="s">
        <v>78</v>
      </c>
      <c r="BW108" s="141" t="s">
        <v>127</v>
      </c>
      <c r="BX108" s="141" t="s">
        <v>5</v>
      </c>
      <c r="CL108" s="141" t="s">
        <v>1</v>
      </c>
      <c r="CM108" s="141" t="s">
        <v>76</v>
      </c>
    </row>
    <row r="109" s="7" customFormat="1" ht="16.5" customHeight="1">
      <c r="A109" s="129" t="s">
        <v>80</v>
      </c>
      <c r="B109" s="130"/>
      <c r="C109" s="131"/>
      <c r="D109" s="132" t="s">
        <v>128</v>
      </c>
      <c r="E109" s="132"/>
      <c r="F109" s="132"/>
      <c r="G109" s="132"/>
      <c r="H109" s="132"/>
      <c r="I109" s="133"/>
      <c r="J109" s="132" t="s">
        <v>129</v>
      </c>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4">
        <f>'10 - Modernizácia osvetlenia'!J32</f>
        <v>0</v>
      </c>
      <c r="AH109" s="133"/>
      <c r="AI109" s="133"/>
      <c r="AJ109" s="133"/>
      <c r="AK109" s="133"/>
      <c r="AL109" s="133"/>
      <c r="AM109" s="133"/>
      <c r="AN109" s="134">
        <f>SUM(AG109,AT109)</f>
        <v>0</v>
      </c>
      <c r="AO109" s="133"/>
      <c r="AP109" s="133"/>
      <c r="AQ109" s="135" t="s">
        <v>83</v>
      </c>
      <c r="AR109" s="136"/>
      <c r="AS109" s="137">
        <v>0</v>
      </c>
      <c r="AT109" s="138">
        <f>ROUND(SUM(AV109:AW109),2)</f>
        <v>0</v>
      </c>
      <c r="AU109" s="139">
        <f>'10 - Modernizácia osvetlenia'!P135</f>
        <v>0</v>
      </c>
      <c r="AV109" s="138">
        <f>'10 - Modernizácia osvetlenia'!J35</f>
        <v>0</v>
      </c>
      <c r="AW109" s="138">
        <f>'10 - Modernizácia osvetlenia'!J36</f>
        <v>0</v>
      </c>
      <c r="AX109" s="138">
        <f>'10 - Modernizácia osvetlenia'!J37</f>
        <v>0</v>
      </c>
      <c r="AY109" s="138">
        <f>'10 - Modernizácia osvetlenia'!J38</f>
        <v>0</v>
      </c>
      <c r="AZ109" s="138">
        <f>'10 - Modernizácia osvetlenia'!F35</f>
        <v>0</v>
      </c>
      <c r="BA109" s="138">
        <f>'10 - Modernizácia osvetlenia'!F36</f>
        <v>0</v>
      </c>
      <c r="BB109" s="138">
        <f>'10 - Modernizácia osvetlenia'!F37</f>
        <v>0</v>
      </c>
      <c r="BC109" s="138">
        <f>'10 - Modernizácia osvetlenia'!F38</f>
        <v>0</v>
      </c>
      <c r="BD109" s="140">
        <f>'10 - Modernizácia osvetlenia'!F39</f>
        <v>0</v>
      </c>
      <c r="BE109" s="7"/>
      <c r="BT109" s="141" t="s">
        <v>84</v>
      </c>
      <c r="BV109" s="141" t="s">
        <v>78</v>
      </c>
      <c r="BW109" s="141" t="s">
        <v>130</v>
      </c>
      <c r="BX109" s="141" t="s">
        <v>5</v>
      </c>
      <c r="CL109" s="141" t="s">
        <v>1</v>
      </c>
      <c r="CM109" s="141" t="s">
        <v>76</v>
      </c>
    </row>
    <row r="110" s="7" customFormat="1" ht="24.75" customHeight="1">
      <c r="A110" s="129" t="s">
        <v>80</v>
      </c>
      <c r="B110" s="130"/>
      <c r="C110" s="131"/>
      <c r="D110" s="132" t="s">
        <v>131</v>
      </c>
      <c r="E110" s="132"/>
      <c r="F110" s="132"/>
      <c r="G110" s="132"/>
      <c r="H110" s="132"/>
      <c r="I110" s="133"/>
      <c r="J110" s="132" t="s">
        <v>132</v>
      </c>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4">
        <f>'11 - E.6  Silnoprudové ro...'!J32</f>
        <v>0</v>
      </c>
      <c r="AH110" s="133"/>
      <c r="AI110" s="133"/>
      <c r="AJ110" s="133"/>
      <c r="AK110" s="133"/>
      <c r="AL110" s="133"/>
      <c r="AM110" s="133"/>
      <c r="AN110" s="134">
        <f>SUM(AG110,AT110)</f>
        <v>0</v>
      </c>
      <c r="AO110" s="133"/>
      <c r="AP110" s="133"/>
      <c r="AQ110" s="135" t="s">
        <v>83</v>
      </c>
      <c r="AR110" s="136"/>
      <c r="AS110" s="153">
        <v>0</v>
      </c>
      <c r="AT110" s="154">
        <f>ROUND(SUM(AV110:AW110),2)</f>
        <v>0</v>
      </c>
      <c r="AU110" s="155">
        <f>'11 - E.6  Silnoprudové ro...'!P131</f>
        <v>0</v>
      </c>
      <c r="AV110" s="154">
        <f>'11 - E.6  Silnoprudové ro...'!J35</f>
        <v>0</v>
      </c>
      <c r="AW110" s="154">
        <f>'11 - E.6  Silnoprudové ro...'!J36</f>
        <v>0</v>
      </c>
      <c r="AX110" s="154">
        <f>'11 - E.6  Silnoprudové ro...'!J37</f>
        <v>0</v>
      </c>
      <c r="AY110" s="154">
        <f>'11 - E.6  Silnoprudové ro...'!J38</f>
        <v>0</v>
      </c>
      <c r="AZ110" s="154">
        <f>'11 - E.6  Silnoprudové ro...'!F35</f>
        <v>0</v>
      </c>
      <c r="BA110" s="154">
        <f>'11 - E.6  Silnoprudové ro...'!F36</f>
        <v>0</v>
      </c>
      <c r="BB110" s="154">
        <f>'11 - E.6  Silnoprudové ro...'!F37</f>
        <v>0</v>
      </c>
      <c r="BC110" s="154">
        <f>'11 - E.6  Silnoprudové ro...'!F38</f>
        <v>0</v>
      </c>
      <c r="BD110" s="156">
        <f>'11 - E.6  Silnoprudové ro...'!F39</f>
        <v>0</v>
      </c>
      <c r="BE110" s="7"/>
      <c r="BT110" s="141" t="s">
        <v>84</v>
      </c>
      <c r="BV110" s="141" t="s">
        <v>78</v>
      </c>
      <c r="BW110" s="141" t="s">
        <v>133</v>
      </c>
      <c r="BX110" s="141" t="s">
        <v>5</v>
      </c>
      <c r="CL110" s="141" t="s">
        <v>1</v>
      </c>
      <c r="CM110" s="141" t="s">
        <v>76</v>
      </c>
    </row>
    <row r="111">
      <c r="B111" s="23"/>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2"/>
    </row>
    <row r="112" s="2" customFormat="1" ht="30" customHeight="1">
      <c r="A112" s="42"/>
      <c r="B112" s="43"/>
      <c r="C112" s="117" t="s">
        <v>134</v>
      </c>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120">
        <f>ROUND(SUM(AG113:AG116), 2)</f>
        <v>0</v>
      </c>
      <c r="AH112" s="120"/>
      <c r="AI112" s="120"/>
      <c r="AJ112" s="120"/>
      <c r="AK112" s="120"/>
      <c r="AL112" s="120"/>
      <c r="AM112" s="120"/>
      <c r="AN112" s="120">
        <f>ROUND(SUM(AN113:AN116), 2)</f>
        <v>0</v>
      </c>
      <c r="AO112" s="120"/>
      <c r="AP112" s="120"/>
      <c r="AQ112" s="157"/>
      <c r="AR112" s="45"/>
      <c r="AS112" s="110" t="s">
        <v>135</v>
      </c>
      <c r="AT112" s="111" t="s">
        <v>136</v>
      </c>
      <c r="AU112" s="111" t="s">
        <v>40</v>
      </c>
      <c r="AV112" s="112" t="s">
        <v>63</v>
      </c>
      <c r="AW112" s="42"/>
      <c r="AX112" s="42"/>
      <c r="AY112" s="42"/>
      <c r="AZ112" s="42"/>
      <c r="BA112" s="42"/>
      <c r="BB112" s="42"/>
      <c r="BC112" s="42"/>
      <c r="BD112" s="42"/>
      <c r="BE112" s="42"/>
    </row>
    <row r="113" s="2" customFormat="1" ht="19.92" customHeight="1">
      <c r="A113" s="42"/>
      <c r="B113" s="43"/>
      <c r="C113" s="44"/>
      <c r="D113" s="158" t="s">
        <v>137</v>
      </c>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44"/>
      <c r="AD113" s="44"/>
      <c r="AE113" s="44"/>
      <c r="AF113" s="44"/>
      <c r="AG113" s="159">
        <f>ROUND(AG94 * AS113, 2)</f>
        <v>0</v>
      </c>
      <c r="AH113" s="145"/>
      <c r="AI113" s="145"/>
      <c r="AJ113" s="145"/>
      <c r="AK113" s="145"/>
      <c r="AL113" s="145"/>
      <c r="AM113" s="145"/>
      <c r="AN113" s="145">
        <f>ROUND(AG113 + AV113, 2)</f>
        <v>0</v>
      </c>
      <c r="AO113" s="145"/>
      <c r="AP113" s="145"/>
      <c r="AQ113" s="44"/>
      <c r="AR113" s="45"/>
      <c r="AS113" s="160">
        <v>0</v>
      </c>
      <c r="AT113" s="161" t="s">
        <v>138</v>
      </c>
      <c r="AU113" s="161" t="s">
        <v>41</v>
      </c>
      <c r="AV113" s="150">
        <f>ROUND(IF(AU113="základná",AG113*L32,IF(AU113="znížená",AG113*L33,0)), 2)</f>
        <v>0</v>
      </c>
      <c r="AW113" s="42"/>
      <c r="AX113" s="42"/>
      <c r="AY113" s="42"/>
      <c r="AZ113" s="42"/>
      <c r="BA113" s="42"/>
      <c r="BB113" s="42"/>
      <c r="BC113" s="42"/>
      <c r="BD113" s="42"/>
      <c r="BE113" s="42"/>
      <c r="BV113" s="19" t="s">
        <v>139</v>
      </c>
      <c r="BY113" s="162">
        <f>IF(AU113="základná",AV113,0)</f>
        <v>0</v>
      </c>
      <c r="BZ113" s="162">
        <f>IF(AU113="znížená",AV113,0)</f>
        <v>0</v>
      </c>
      <c r="CA113" s="162">
        <v>0</v>
      </c>
      <c r="CB113" s="162">
        <v>0</v>
      </c>
      <c r="CC113" s="162">
        <v>0</v>
      </c>
      <c r="CD113" s="162">
        <f>IF(AU113="základná",AG113,0)</f>
        <v>0</v>
      </c>
      <c r="CE113" s="162">
        <f>IF(AU113="znížená",AG113,0)</f>
        <v>0</v>
      </c>
      <c r="CF113" s="162">
        <f>IF(AU113="zákl. prenesená",AG113,0)</f>
        <v>0</v>
      </c>
      <c r="CG113" s="162">
        <f>IF(AU113="zníž. prenesená",AG113,0)</f>
        <v>0</v>
      </c>
      <c r="CH113" s="162">
        <f>IF(AU113="nulová",AG113,0)</f>
        <v>0</v>
      </c>
      <c r="CI113" s="19">
        <f>IF(AU113="základná",1,IF(AU113="znížená",2,IF(AU113="zákl. prenesená",4,IF(AU113="zníž. prenesená",5,3))))</f>
        <v>1</v>
      </c>
      <c r="CJ113" s="19">
        <f>IF(AT113="stavebná časť",1,IF(AT113="investičná časť",2,3))</f>
        <v>1</v>
      </c>
      <c r="CK113" s="19" t="str">
        <f>IF(D113="Vyplň vlastné","","x")</f>
        <v>x</v>
      </c>
    </row>
    <row r="114" s="2" customFormat="1" ht="19.92" customHeight="1">
      <c r="A114" s="42"/>
      <c r="B114" s="43"/>
      <c r="C114" s="44"/>
      <c r="D114" s="163" t="s">
        <v>140</v>
      </c>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44"/>
      <c r="AD114" s="44"/>
      <c r="AE114" s="44"/>
      <c r="AF114" s="44"/>
      <c r="AG114" s="159">
        <f>ROUND(AG94 * AS114, 2)</f>
        <v>0</v>
      </c>
      <c r="AH114" s="145"/>
      <c r="AI114" s="145"/>
      <c r="AJ114" s="145"/>
      <c r="AK114" s="145"/>
      <c r="AL114" s="145"/>
      <c r="AM114" s="145"/>
      <c r="AN114" s="145">
        <f>ROUND(AG114 + AV114, 2)</f>
        <v>0</v>
      </c>
      <c r="AO114" s="145"/>
      <c r="AP114" s="145"/>
      <c r="AQ114" s="44"/>
      <c r="AR114" s="45"/>
      <c r="AS114" s="160">
        <v>0</v>
      </c>
      <c r="AT114" s="161" t="s">
        <v>138</v>
      </c>
      <c r="AU114" s="161" t="s">
        <v>41</v>
      </c>
      <c r="AV114" s="150">
        <f>ROUND(IF(AU114="základná",AG114*L32,IF(AU114="znížená",AG114*L33,0)), 2)</f>
        <v>0</v>
      </c>
      <c r="AW114" s="42"/>
      <c r="AX114" s="42"/>
      <c r="AY114" s="42"/>
      <c r="AZ114" s="42"/>
      <c r="BA114" s="42"/>
      <c r="BB114" s="42"/>
      <c r="BC114" s="42"/>
      <c r="BD114" s="42"/>
      <c r="BE114" s="42"/>
      <c r="BV114" s="19" t="s">
        <v>141</v>
      </c>
      <c r="BY114" s="162">
        <f>IF(AU114="základná",AV114,0)</f>
        <v>0</v>
      </c>
      <c r="BZ114" s="162">
        <f>IF(AU114="znížená",AV114,0)</f>
        <v>0</v>
      </c>
      <c r="CA114" s="162">
        <v>0</v>
      </c>
      <c r="CB114" s="162">
        <v>0</v>
      </c>
      <c r="CC114" s="162">
        <v>0</v>
      </c>
      <c r="CD114" s="162">
        <f>IF(AU114="základná",AG114,0)</f>
        <v>0</v>
      </c>
      <c r="CE114" s="162">
        <f>IF(AU114="znížená",AG114,0)</f>
        <v>0</v>
      </c>
      <c r="CF114" s="162">
        <f>IF(AU114="zákl. prenesená",AG114,0)</f>
        <v>0</v>
      </c>
      <c r="CG114" s="162">
        <f>IF(AU114="zníž. prenesená",AG114,0)</f>
        <v>0</v>
      </c>
      <c r="CH114" s="162">
        <f>IF(AU114="nulová",AG114,0)</f>
        <v>0</v>
      </c>
      <c r="CI114" s="19">
        <f>IF(AU114="základná",1,IF(AU114="znížená",2,IF(AU114="zákl. prenesená",4,IF(AU114="zníž. prenesená",5,3))))</f>
        <v>1</v>
      </c>
      <c r="CJ114" s="19">
        <f>IF(AT114="stavebná časť",1,IF(AT114="investičná časť",2,3))</f>
        <v>1</v>
      </c>
      <c r="CK114" s="19" t="str">
        <f>IF(D114="Vyplň vlastné","","x")</f>
        <v/>
      </c>
    </row>
    <row r="115" s="2" customFormat="1" ht="19.92" customHeight="1">
      <c r="A115" s="42"/>
      <c r="B115" s="43"/>
      <c r="C115" s="44"/>
      <c r="D115" s="163" t="s">
        <v>140</v>
      </c>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44"/>
      <c r="AD115" s="44"/>
      <c r="AE115" s="44"/>
      <c r="AF115" s="44"/>
      <c r="AG115" s="159">
        <f>ROUND(AG94 * AS115, 2)</f>
        <v>0</v>
      </c>
      <c r="AH115" s="145"/>
      <c r="AI115" s="145"/>
      <c r="AJ115" s="145"/>
      <c r="AK115" s="145"/>
      <c r="AL115" s="145"/>
      <c r="AM115" s="145"/>
      <c r="AN115" s="145">
        <f>ROUND(AG115 + AV115, 2)</f>
        <v>0</v>
      </c>
      <c r="AO115" s="145"/>
      <c r="AP115" s="145"/>
      <c r="AQ115" s="44"/>
      <c r="AR115" s="45"/>
      <c r="AS115" s="160">
        <v>0</v>
      </c>
      <c r="AT115" s="161" t="s">
        <v>138</v>
      </c>
      <c r="AU115" s="161" t="s">
        <v>41</v>
      </c>
      <c r="AV115" s="150">
        <f>ROUND(IF(AU115="základná",AG115*L32,IF(AU115="znížená",AG115*L33,0)), 2)</f>
        <v>0</v>
      </c>
      <c r="AW115" s="42"/>
      <c r="AX115" s="42"/>
      <c r="AY115" s="42"/>
      <c r="AZ115" s="42"/>
      <c r="BA115" s="42"/>
      <c r="BB115" s="42"/>
      <c r="BC115" s="42"/>
      <c r="BD115" s="42"/>
      <c r="BE115" s="42"/>
      <c r="BV115" s="19" t="s">
        <v>141</v>
      </c>
      <c r="BY115" s="162">
        <f>IF(AU115="základná",AV115,0)</f>
        <v>0</v>
      </c>
      <c r="BZ115" s="162">
        <f>IF(AU115="znížená",AV115,0)</f>
        <v>0</v>
      </c>
      <c r="CA115" s="162">
        <v>0</v>
      </c>
      <c r="CB115" s="162">
        <v>0</v>
      </c>
      <c r="CC115" s="162">
        <v>0</v>
      </c>
      <c r="CD115" s="162">
        <f>IF(AU115="základná",AG115,0)</f>
        <v>0</v>
      </c>
      <c r="CE115" s="162">
        <f>IF(AU115="znížená",AG115,0)</f>
        <v>0</v>
      </c>
      <c r="CF115" s="162">
        <f>IF(AU115="zákl. prenesená",AG115,0)</f>
        <v>0</v>
      </c>
      <c r="CG115" s="162">
        <f>IF(AU115="zníž. prenesená",AG115,0)</f>
        <v>0</v>
      </c>
      <c r="CH115" s="162">
        <f>IF(AU115="nulová",AG115,0)</f>
        <v>0</v>
      </c>
      <c r="CI115" s="19">
        <f>IF(AU115="základná",1,IF(AU115="znížená",2,IF(AU115="zákl. prenesená",4,IF(AU115="zníž. prenesená",5,3))))</f>
        <v>1</v>
      </c>
      <c r="CJ115" s="19">
        <f>IF(AT115="stavebná časť",1,IF(AT115="investičná časť",2,3))</f>
        <v>1</v>
      </c>
      <c r="CK115" s="19" t="str">
        <f>IF(D115="Vyplň vlastné","","x")</f>
        <v/>
      </c>
    </row>
    <row r="116" s="2" customFormat="1" ht="19.92" customHeight="1">
      <c r="A116" s="42"/>
      <c r="B116" s="43"/>
      <c r="C116" s="44"/>
      <c r="D116" s="163" t="s">
        <v>140</v>
      </c>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44"/>
      <c r="AD116" s="44"/>
      <c r="AE116" s="44"/>
      <c r="AF116" s="44"/>
      <c r="AG116" s="159">
        <f>ROUND(AG94 * AS116, 2)</f>
        <v>0</v>
      </c>
      <c r="AH116" s="145"/>
      <c r="AI116" s="145"/>
      <c r="AJ116" s="145"/>
      <c r="AK116" s="145"/>
      <c r="AL116" s="145"/>
      <c r="AM116" s="145"/>
      <c r="AN116" s="145">
        <f>ROUND(AG116 + AV116, 2)</f>
        <v>0</v>
      </c>
      <c r="AO116" s="145"/>
      <c r="AP116" s="145"/>
      <c r="AQ116" s="44"/>
      <c r="AR116" s="45"/>
      <c r="AS116" s="164">
        <v>0</v>
      </c>
      <c r="AT116" s="165" t="s">
        <v>138</v>
      </c>
      <c r="AU116" s="165" t="s">
        <v>41</v>
      </c>
      <c r="AV116" s="166">
        <f>ROUND(IF(AU116="základná",AG116*L32,IF(AU116="znížená",AG116*L33,0)), 2)</f>
        <v>0</v>
      </c>
      <c r="AW116" s="42"/>
      <c r="AX116" s="42"/>
      <c r="AY116" s="42"/>
      <c r="AZ116" s="42"/>
      <c r="BA116" s="42"/>
      <c r="BB116" s="42"/>
      <c r="BC116" s="42"/>
      <c r="BD116" s="42"/>
      <c r="BE116" s="42"/>
      <c r="BV116" s="19" t="s">
        <v>141</v>
      </c>
      <c r="BY116" s="162">
        <f>IF(AU116="základná",AV116,0)</f>
        <v>0</v>
      </c>
      <c r="BZ116" s="162">
        <f>IF(AU116="znížená",AV116,0)</f>
        <v>0</v>
      </c>
      <c r="CA116" s="162">
        <v>0</v>
      </c>
      <c r="CB116" s="162">
        <v>0</v>
      </c>
      <c r="CC116" s="162">
        <v>0</v>
      </c>
      <c r="CD116" s="162">
        <f>IF(AU116="základná",AG116,0)</f>
        <v>0</v>
      </c>
      <c r="CE116" s="162">
        <f>IF(AU116="znížená",AG116,0)</f>
        <v>0</v>
      </c>
      <c r="CF116" s="162">
        <f>IF(AU116="zákl. prenesená",AG116,0)</f>
        <v>0</v>
      </c>
      <c r="CG116" s="162">
        <f>IF(AU116="zníž. prenesená",AG116,0)</f>
        <v>0</v>
      </c>
      <c r="CH116" s="162">
        <f>IF(AU116="nulová",AG116,0)</f>
        <v>0</v>
      </c>
      <c r="CI116" s="19">
        <f>IF(AU116="základná",1,IF(AU116="znížená",2,IF(AU116="zákl. prenesená",4,IF(AU116="zníž. prenesená",5,3))))</f>
        <v>1</v>
      </c>
      <c r="CJ116" s="19">
        <f>IF(AT116="stavebná časť",1,IF(AT116="investičná časť",2,3))</f>
        <v>1</v>
      </c>
      <c r="CK116" s="19" t="str">
        <f>IF(D116="Vyplň vlastné","","x")</f>
        <v/>
      </c>
    </row>
    <row r="117" s="2" customFormat="1" ht="10.8" customHeight="1">
      <c r="A117" s="42"/>
      <c r="B117" s="43"/>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5"/>
      <c r="AS117" s="42"/>
      <c r="AT117" s="42"/>
      <c r="AU117" s="42"/>
      <c r="AV117" s="42"/>
      <c r="AW117" s="42"/>
      <c r="AX117" s="42"/>
      <c r="AY117" s="42"/>
      <c r="AZ117" s="42"/>
      <c r="BA117" s="42"/>
      <c r="BB117" s="42"/>
      <c r="BC117" s="42"/>
      <c r="BD117" s="42"/>
      <c r="BE117" s="42"/>
    </row>
    <row r="118" s="2" customFormat="1" ht="30" customHeight="1">
      <c r="A118" s="42"/>
      <c r="B118" s="43"/>
      <c r="C118" s="167" t="s">
        <v>142</v>
      </c>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9">
        <f>ROUND(AG94 + AG112, 2)</f>
        <v>0</v>
      </c>
      <c r="AH118" s="169"/>
      <c r="AI118" s="169"/>
      <c r="AJ118" s="169"/>
      <c r="AK118" s="169"/>
      <c r="AL118" s="169"/>
      <c r="AM118" s="169"/>
      <c r="AN118" s="169">
        <f>ROUND(AN94 + AN112, 2)</f>
        <v>0</v>
      </c>
      <c r="AO118" s="169"/>
      <c r="AP118" s="169"/>
      <c r="AQ118" s="168"/>
      <c r="AR118" s="45"/>
      <c r="AS118" s="42"/>
      <c r="AT118" s="42"/>
      <c r="AU118" s="42"/>
      <c r="AV118" s="42"/>
      <c r="AW118" s="42"/>
      <c r="AX118" s="42"/>
      <c r="AY118" s="42"/>
      <c r="AZ118" s="42"/>
      <c r="BA118" s="42"/>
      <c r="BB118" s="42"/>
      <c r="BC118" s="42"/>
      <c r="BD118" s="42"/>
      <c r="BE118" s="42"/>
    </row>
    <row r="119" s="2" customFormat="1" ht="6.96" customHeight="1">
      <c r="A119" s="42"/>
      <c r="B119" s="76"/>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45"/>
      <c r="AS119" s="42"/>
      <c r="AT119" s="42"/>
      <c r="AU119" s="42"/>
      <c r="AV119" s="42"/>
      <c r="AW119" s="42"/>
      <c r="AX119" s="42"/>
      <c r="AY119" s="42"/>
      <c r="AZ119" s="42"/>
      <c r="BA119" s="42"/>
      <c r="BB119" s="42"/>
      <c r="BC119" s="42"/>
      <c r="BD119" s="42"/>
      <c r="BE119" s="42"/>
    </row>
  </sheetData>
  <sheetProtection sheet="1" formatColumns="0" formatRows="0" objects="1" scenarios="1" spinCount="100000" saltValue="MOixRYxwv3pCwKfpERRdGNerMHGfMOnghRcw06Y+Wlhekf9IUITgn/nBZXW1mz/J7JJ1MQH8wXdEv0oH+LBeIw==" hashValue="xl7FcRC8uO70NSi5nh6oQn0J2bB9l/RhyK/wAlUj1g9y7RvI3ndWIh+BKdyunRo5rDZMXXKzsTX/06DZ+3kRvA==" algorithmName="SHA-512" password="C551"/>
  <mergeCells count="120">
    <mergeCell ref="C92:G92"/>
    <mergeCell ref="D95:H95"/>
    <mergeCell ref="D102:H102"/>
    <mergeCell ref="D104:H104"/>
    <mergeCell ref="D103:H103"/>
    <mergeCell ref="D96:H96"/>
    <mergeCell ref="E98:I98"/>
    <mergeCell ref="E97:I97"/>
    <mergeCell ref="F101:J101"/>
    <mergeCell ref="F100:J100"/>
    <mergeCell ref="F99:J99"/>
    <mergeCell ref="I92:AF92"/>
    <mergeCell ref="J96:AF96"/>
    <mergeCell ref="J104:AF104"/>
    <mergeCell ref="J95:AF95"/>
    <mergeCell ref="J103:AF103"/>
    <mergeCell ref="J102:AF102"/>
    <mergeCell ref="K97:AF97"/>
    <mergeCell ref="K98:AF98"/>
    <mergeCell ref="L100:AF100"/>
    <mergeCell ref="L101:AF101"/>
    <mergeCell ref="L99:AF99"/>
    <mergeCell ref="L85:AJ85"/>
    <mergeCell ref="D105:H105"/>
    <mergeCell ref="J105:AF105"/>
    <mergeCell ref="D106:H106"/>
    <mergeCell ref="J106:AF106"/>
    <mergeCell ref="D107:H107"/>
    <mergeCell ref="J107:AF107"/>
    <mergeCell ref="D108:H108"/>
    <mergeCell ref="J108:AF108"/>
    <mergeCell ref="D109:H109"/>
    <mergeCell ref="J109:AF109"/>
    <mergeCell ref="D110:H110"/>
    <mergeCell ref="J110:AF110"/>
    <mergeCell ref="D113:AB113"/>
    <mergeCell ref="D114:AB114"/>
    <mergeCell ref="D115:AB115"/>
    <mergeCell ref="D116:AB116"/>
    <mergeCell ref="BE5:BE34"/>
    <mergeCell ref="K5:AJ5"/>
    <mergeCell ref="K6:AJ6"/>
    <mergeCell ref="E14:AJ14"/>
    <mergeCell ref="E23:AN23"/>
    <mergeCell ref="AK26:AO26"/>
    <mergeCell ref="AK27:AO27"/>
    <mergeCell ref="AK29:AO29"/>
    <mergeCell ref="AK31:AO31"/>
    <mergeCell ref="W31:AE31"/>
    <mergeCell ref="L31:P31"/>
    <mergeCell ref="AK32:AO32"/>
    <mergeCell ref="L32:P32"/>
    <mergeCell ref="W32:AE32"/>
    <mergeCell ref="W33:AE33"/>
    <mergeCell ref="AK33:AO33"/>
    <mergeCell ref="L33:P33"/>
    <mergeCell ref="AK34:AO34"/>
    <mergeCell ref="L34:P34"/>
    <mergeCell ref="W34:AE34"/>
    <mergeCell ref="W35:AE35"/>
    <mergeCell ref="L35:P35"/>
    <mergeCell ref="AK35:AO35"/>
    <mergeCell ref="AK36:AO36"/>
    <mergeCell ref="W36:AE36"/>
    <mergeCell ref="L36:P36"/>
    <mergeCell ref="AK38:AO38"/>
    <mergeCell ref="X38:AB38"/>
    <mergeCell ref="AR2:BE2"/>
    <mergeCell ref="AM87:AN87"/>
    <mergeCell ref="AM89:AP89"/>
    <mergeCell ref="AS89:AT91"/>
    <mergeCell ref="AM90:AP90"/>
    <mergeCell ref="AN92:AP92"/>
    <mergeCell ref="AG92:AM92"/>
    <mergeCell ref="AN94:AP94"/>
    <mergeCell ref="AG94:AM94"/>
    <mergeCell ref="AN95:AP95"/>
    <mergeCell ref="AG95:AM95"/>
    <mergeCell ref="AN96:AP96"/>
    <mergeCell ref="AG96:AM96"/>
    <mergeCell ref="AN97:AP97"/>
    <mergeCell ref="AG97:AM97"/>
    <mergeCell ref="AG98:AM98"/>
    <mergeCell ref="AN98:AP98"/>
    <mergeCell ref="AG99:AM99"/>
    <mergeCell ref="AN99:AP99"/>
    <mergeCell ref="AG100:AM100"/>
    <mergeCell ref="AN100:AP100"/>
    <mergeCell ref="AG101:AM101"/>
    <mergeCell ref="AN101:AP101"/>
    <mergeCell ref="AG102:AM102"/>
    <mergeCell ref="AN102:AP102"/>
    <mergeCell ref="AG103:AM103"/>
    <mergeCell ref="AN103:AP103"/>
    <mergeCell ref="AN104:AP104"/>
    <mergeCell ref="AG104:AM104"/>
    <mergeCell ref="AN105:AP105"/>
    <mergeCell ref="AG105:AM105"/>
    <mergeCell ref="AN106:AP106"/>
    <mergeCell ref="AG106:AM106"/>
    <mergeCell ref="AG107:AM107"/>
    <mergeCell ref="AN107:AP107"/>
    <mergeCell ref="AG108:AM108"/>
    <mergeCell ref="AN108:AP108"/>
    <mergeCell ref="AN109:AP109"/>
    <mergeCell ref="AG109:AM109"/>
    <mergeCell ref="AN110:AP110"/>
    <mergeCell ref="AG110:AM110"/>
    <mergeCell ref="AG112:AM112"/>
    <mergeCell ref="AN112:AP112"/>
    <mergeCell ref="AN113:AP113"/>
    <mergeCell ref="AG113:AM113"/>
    <mergeCell ref="AN114:AP114"/>
    <mergeCell ref="AG114:AM114"/>
    <mergeCell ref="AN115:AP115"/>
    <mergeCell ref="AG115:AM115"/>
    <mergeCell ref="AN116:AP116"/>
    <mergeCell ref="AG116:AM116"/>
    <mergeCell ref="AG118:AM118"/>
    <mergeCell ref="AN118:AP118"/>
  </mergeCells>
  <dataValidations count="2">
    <dataValidation type="list" allowBlank="1" showInputMessage="1" showErrorMessage="1" error="Povolené sú hodnoty základná, znížená, nulová." sqref="AU112:AU116">
      <formula1>"základná, znížená, nulová"</formula1>
    </dataValidation>
    <dataValidation type="list" allowBlank="1" showInputMessage="1" showErrorMessage="1" error="Povolené sú hodnoty stavebná časť, technologická časť, investičná časť." sqref="AT112:AT116">
      <formula1>"stavebná časť, technologická časť, investičná časť"</formula1>
    </dataValidation>
  </dataValidations>
  <hyperlinks>
    <hyperlink ref="A95" location="'01 - Stavebná časť 1 NP -...'!C2" display="/"/>
    <hyperlink ref="A97" location="'SO 015 - Komunikácie'!C2" display="/"/>
    <hyperlink ref="A99" location="'E 1.18 - Odvod vody zo sk...'!C2" display="/"/>
    <hyperlink ref="A100" location="'PS 06 - Silnoprúdové rozv...'!C2" display="/"/>
    <hyperlink ref="A101" location="'PS 32 - Protiteroristické...'!C2" display="/"/>
    <hyperlink ref="A102" location="'03 - Dočasné dopravné zna...'!C2" display="/"/>
    <hyperlink ref="A103" location="'04 - Obnova trvalého dopr...'!C2" display="/"/>
    <hyperlink ref="A104" location="'05 - Stabilné hasiace zar...'!C2" display="/"/>
    <hyperlink ref="A105" location="'06 - Zdravotechnika'!C2" display="/"/>
    <hyperlink ref="A106" location="'07 - Vzduchotechnika'!C2" display="/"/>
    <hyperlink ref="A107" location="'08 - Rozvody pre nabíjaci...'!C2" display="/"/>
    <hyperlink ref="A108" location="'09 - E.4 Elektroinštalácie'!C2" display="/"/>
    <hyperlink ref="A109" location="'10 - Modernizácia osvetlenia'!C2" display="/"/>
    <hyperlink ref="A110" location="'11 - E.6  Silnoprudové ro...'!C2" display="/"/>
  </hyperlinks>
  <pageMargins left="0.39375" right="0.39375" top="0.39375" bottom="0.39375" header="0" footer="0"/>
  <pageSetup paperSize="9" orientation="portrait" blackAndWhite="1" fitToHeight="100"/>
  <headerFooter>
    <oddFooter>&amp;CStrana &amp;P z &amp;N</oddFooter>
  </headerFooter>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118</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s="2" customFormat="1" ht="12" customHeight="1">
      <c r="A8" s="42"/>
      <c r="B8" s="45"/>
      <c r="C8" s="42"/>
      <c r="D8" s="175" t="s">
        <v>160</v>
      </c>
      <c r="E8" s="42"/>
      <c r="F8" s="42"/>
      <c r="G8" s="42"/>
      <c r="H8" s="42"/>
      <c r="I8" s="42"/>
      <c r="J8" s="42"/>
      <c r="K8" s="42"/>
      <c r="L8" s="73"/>
      <c r="S8" s="42"/>
      <c r="T8" s="42"/>
      <c r="U8" s="42"/>
      <c r="V8" s="42"/>
      <c r="W8" s="42"/>
      <c r="X8" s="42"/>
      <c r="Y8" s="42"/>
      <c r="Z8" s="42"/>
      <c r="AA8" s="42"/>
      <c r="AB8" s="42"/>
      <c r="AC8" s="42"/>
      <c r="AD8" s="42"/>
      <c r="AE8" s="42"/>
    </row>
    <row r="9" s="2" customFormat="1" ht="16.5" customHeight="1">
      <c r="A9" s="42"/>
      <c r="B9" s="45"/>
      <c r="C9" s="42"/>
      <c r="D9" s="42"/>
      <c r="E9" s="177" t="s">
        <v>2620</v>
      </c>
      <c r="F9" s="42"/>
      <c r="G9" s="42"/>
      <c r="H9" s="42"/>
      <c r="I9" s="42"/>
      <c r="J9" s="42"/>
      <c r="K9" s="42"/>
      <c r="L9" s="73"/>
      <c r="S9" s="42"/>
      <c r="T9" s="42"/>
      <c r="U9" s="42"/>
      <c r="V9" s="42"/>
      <c r="W9" s="42"/>
      <c r="X9" s="42"/>
      <c r="Y9" s="42"/>
      <c r="Z9" s="42"/>
      <c r="AA9" s="42"/>
      <c r="AB9" s="42"/>
      <c r="AC9" s="42"/>
      <c r="AD9" s="42"/>
      <c r="AE9" s="42"/>
    </row>
    <row r="10" s="2" customFormat="1">
      <c r="A10" s="42"/>
      <c r="B10" s="45"/>
      <c r="C10" s="42"/>
      <c r="D10" s="42"/>
      <c r="E10" s="42"/>
      <c r="F10" s="42"/>
      <c r="G10" s="42"/>
      <c r="H10" s="42"/>
      <c r="I10" s="42"/>
      <c r="J10" s="42"/>
      <c r="K10" s="42"/>
      <c r="L10" s="73"/>
      <c r="S10" s="42"/>
      <c r="T10" s="42"/>
      <c r="U10" s="42"/>
      <c r="V10" s="42"/>
      <c r="W10" s="42"/>
      <c r="X10" s="42"/>
      <c r="Y10" s="42"/>
      <c r="Z10" s="42"/>
      <c r="AA10" s="42"/>
      <c r="AB10" s="42"/>
      <c r="AC10" s="42"/>
      <c r="AD10" s="42"/>
      <c r="AE10" s="42"/>
    </row>
    <row r="11" s="2" customFormat="1" ht="12" customHeight="1">
      <c r="A11" s="42"/>
      <c r="B11" s="45"/>
      <c r="C11" s="42"/>
      <c r="D11" s="175" t="s">
        <v>17</v>
      </c>
      <c r="E11" s="42"/>
      <c r="F11" s="151" t="s">
        <v>1</v>
      </c>
      <c r="G11" s="42"/>
      <c r="H11" s="42"/>
      <c r="I11" s="175" t="s">
        <v>18</v>
      </c>
      <c r="J11" s="151" t="s">
        <v>1</v>
      </c>
      <c r="K11" s="42"/>
      <c r="L11" s="73"/>
      <c r="S11" s="42"/>
      <c r="T11" s="42"/>
      <c r="U11" s="42"/>
      <c r="V11" s="42"/>
      <c r="W11" s="42"/>
      <c r="X11" s="42"/>
      <c r="Y11" s="42"/>
      <c r="Z11" s="42"/>
      <c r="AA11" s="42"/>
      <c r="AB11" s="42"/>
      <c r="AC11" s="42"/>
      <c r="AD11" s="42"/>
      <c r="AE11" s="42"/>
    </row>
    <row r="12" s="2" customFormat="1" ht="12" customHeight="1">
      <c r="A12" s="42"/>
      <c r="B12" s="45"/>
      <c r="C12" s="42"/>
      <c r="D12" s="175" t="s">
        <v>19</v>
      </c>
      <c r="E12" s="42"/>
      <c r="F12" s="151" t="s">
        <v>1783</v>
      </c>
      <c r="G12" s="42"/>
      <c r="H12" s="42"/>
      <c r="I12" s="175" t="s">
        <v>21</v>
      </c>
      <c r="J12" s="178" t="str">
        <f>'Rekapitulácia stavby'!AN8</f>
        <v>9. 5. 2022</v>
      </c>
      <c r="K12" s="42"/>
      <c r="L12" s="73"/>
      <c r="S12" s="42"/>
      <c r="T12" s="42"/>
      <c r="U12" s="42"/>
      <c r="V12" s="42"/>
      <c r="W12" s="42"/>
      <c r="X12" s="42"/>
      <c r="Y12" s="42"/>
      <c r="Z12" s="42"/>
      <c r="AA12" s="42"/>
      <c r="AB12" s="42"/>
      <c r="AC12" s="42"/>
      <c r="AD12" s="42"/>
      <c r="AE12" s="42"/>
    </row>
    <row r="13" s="2" customFormat="1" ht="10.8" customHeight="1">
      <c r="A13" s="42"/>
      <c r="B13" s="45"/>
      <c r="C13" s="42"/>
      <c r="D13" s="42"/>
      <c r="E13" s="42"/>
      <c r="F13" s="42"/>
      <c r="G13" s="42"/>
      <c r="H13" s="42"/>
      <c r="I13" s="42"/>
      <c r="J13" s="42"/>
      <c r="K13" s="42"/>
      <c r="L13" s="73"/>
      <c r="S13" s="42"/>
      <c r="T13" s="42"/>
      <c r="U13" s="42"/>
      <c r="V13" s="42"/>
      <c r="W13" s="42"/>
      <c r="X13" s="42"/>
      <c r="Y13" s="42"/>
      <c r="Z13" s="42"/>
      <c r="AA13" s="42"/>
      <c r="AB13" s="42"/>
      <c r="AC13" s="42"/>
      <c r="AD13" s="42"/>
      <c r="AE13" s="42"/>
    </row>
    <row r="14" s="2" customFormat="1" ht="12" customHeight="1">
      <c r="A14" s="42"/>
      <c r="B14" s="45"/>
      <c r="C14" s="42"/>
      <c r="D14" s="175" t="s">
        <v>23</v>
      </c>
      <c r="E14" s="42"/>
      <c r="F14" s="42"/>
      <c r="G14" s="42"/>
      <c r="H14" s="42"/>
      <c r="I14" s="175" t="s">
        <v>24</v>
      </c>
      <c r="J14" s="151" t="str">
        <f>IF('Rekapitulácia stavby'!AN10="","",'Rekapitulácia stavby'!AN10)</f>
        <v/>
      </c>
      <c r="K14" s="42"/>
      <c r="L14" s="73"/>
      <c r="S14" s="42"/>
      <c r="T14" s="42"/>
      <c r="U14" s="42"/>
      <c r="V14" s="42"/>
      <c r="W14" s="42"/>
      <c r="X14" s="42"/>
      <c r="Y14" s="42"/>
      <c r="Z14" s="42"/>
      <c r="AA14" s="42"/>
      <c r="AB14" s="42"/>
      <c r="AC14" s="42"/>
      <c r="AD14" s="42"/>
      <c r="AE14" s="42"/>
    </row>
    <row r="15" s="2" customFormat="1" ht="18" customHeight="1">
      <c r="A15" s="42"/>
      <c r="B15" s="45"/>
      <c r="C15" s="42"/>
      <c r="D15" s="42"/>
      <c r="E15" s="151" t="str">
        <f>IF('Rekapitulácia stavby'!E11="","",'Rekapitulácia stavby'!E11)</f>
        <v>A BKPŠ, SPOL. S.R.O.</v>
      </c>
      <c r="F15" s="42"/>
      <c r="G15" s="42"/>
      <c r="H15" s="42"/>
      <c r="I15" s="175" t="s">
        <v>26</v>
      </c>
      <c r="J15" s="151" t="str">
        <f>IF('Rekapitulácia stavby'!AN11="","",'Rekapitulácia stavby'!AN11)</f>
        <v/>
      </c>
      <c r="K15" s="42"/>
      <c r="L15" s="73"/>
      <c r="S15" s="42"/>
      <c r="T15" s="42"/>
      <c r="U15" s="42"/>
      <c r="V15" s="42"/>
      <c r="W15" s="42"/>
      <c r="X15" s="42"/>
      <c r="Y15" s="42"/>
      <c r="Z15" s="42"/>
      <c r="AA15" s="42"/>
      <c r="AB15" s="42"/>
      <c r="AC15" s="42"/>
      <c r="AD15" s="42"/>
      <c r="AE15" s="42"/>
    </row>
    <row r="16" s="2" customFormat="1" ht="6.96" customHeight="1">
      <c r="A16" s="42"/>
      <c r="B16" s="45"/>
      <c r="C16" s="42"/>
      <c r="D16" s="42"/>
      <c r="E16" s="42"/>
      <c r="F16" s="42"/>
      <c r="G16" s="42"/>
      <c r="H16" s="42"/>
      <c r="I16" s="42"/>
      <c r="J16" s="42"/>
      <c r="K16" s="42"/>
      <c r="L16" s="73"/>
      <c r="S16" s="42"/>
      <c r="T16" s="42"/>
      <c r="U16" s="42"/>
      <c r="V16" s="42"/>
      <c r="W16" s="42"/>
      <c r="X16" s="42"/>
      <c r="Y16" s="42"/>
      <c r="Z16" s="42"/>
      <c r="AA16" s="42"/>
      <c r="AB16" s="42"/>
      <c r="AC16" s="42"/>
      <c r="AD16" s="42"/>
      <c r="AE16" s="42"/>
    </row>
    <row r="17" s="2" customFormat="1" ht="12" customHeight="1">
      <c r="A17" s="42"/>
      <c r="B17" s="45"/>
      <c r="C17" s="42"/>
      <c r="D17" s="175" t="s">
        <v>27</v>
      </c>
      <c r="E17" s="42"/>
      <c r="F17" s="42"/>
      <c r="G17" s="42"/>
      <c r="H17" s="42"/>
      <c r="I17" s="175" t="s">
        <v>24</v>
      </c>
      <c r="J17" s="35" t="str">
        <f>'Rekapitulácia stavby'!AN13</f>
        <v>Vyplň údaj</v>
      </c>
      <c r="K17" s="42"/>
      <c r="L17" s="73"/>
      <c r="S17" s="42"/>
      <c r="T17" s="42"/>
      <c r="U17" s="42"/>
      <c r="V17" s="42"/>
      <c r="W17" s="42"/>
      <c r="X17" s="42"/>
      <c r="Y17" s="42"/>
      <c r="Z17" s="42"/>
      <c r="AA17" s="42"/>
      <c r="AB17" s="42"/>
      <c r="AC17" s="42"/>
      <c r="AD17" s="42"/>
      <c r="AE17" s="42"/>
    </row>
    <row r="18" s="2" customFormat="1" ht="18" customHeight="1">
      <c r="A18" s="42"/>
      <c r="B18" s="45"/>
      <c r="C18" s="42"/>
      <c r="D18" s="42"/>
      <c r="E18" s="35" t="str">
        <f>'Rekapitulácia stavby'!E14</f>
        <v>Vyplň údaj</v>
      </c>
      <c r="F18" s="151"/>
      <c r="G18" s="151"/>
      <c r="H18" s="151"/>
      <c r="I18" s="175" t="s">
        <v>26</v>
      </c>
      <c r="J18" s="35" t="str">
        <f>'Rekapitulácia stavby'!AN14</f>
        <v>Vyplň údaj</v>
      </c>
      <c r="K18" s="42"/>
      <c r="L18" s="73"/>
      <c r="S18" s="42"/>
      <c r="T18" s="42"/>
      <c r="U18" s="42"/>
      <c r="V18" s="42"/>
      <c r="W18" s="42"/>
      <c r="X18" s="42"/>
      <c r="Y18" s="42"/>
      <c r="Z18" s="42"/>
      <c r="AA18" s="42"/>
      <c r="AB18" s="42"/>
      <c r="AC18" s="42"/>
      <c r="AD18" s="42"/>
      <c r="AE18" s="42"/>
    </row>
    <row r="19" s="2" customFormat="1" ht="6.96" customHeight="1">
      <c r="A19" s="42"/>
      <c r="B19" s="45"/>
      <c r="C19" s="42"/>
      <c r="D19" s="42"/>
      <c r="E19" s="42"/>
      <c r="F19" s="42"/>
      <c r="G19" s="42"/>
      <c r="H19" s="42"/>
      <c r="I19" s="42"/>
      <c r="J19" s="42"/>
      <c r="K19" s="42"/>
      <c r="L19" s="73"/>
      <c r="S19" s="42"/>
      <c r="T19" s="42"/>
      <c r="U19" s="42"/>
      <c r="V19" s="42"/>
      <c r="W19" s="42"/>
      <c r="X19" s="42"/>
      <c r="Y19" s="42"/>
      <c r="Z19" s="42"/>
      <c r="AA19" s="42"/>
      <c r="AB19" s="42"/>
      <c r="AC19" s="42"/>
      <c r="AD19" s="42"/>
      <c r="AE19" s="42"/>
    </row>
    <row r="20" s="2" customFormat="1" ht="12" customHeight="1">
      <c r="A20" s="42"/>
      <c r="B20" s="45"/>
      <c r="C20" s="42"/>
      <c r="D20" s="175" t="s">
        <v>29</v>
      </c>
      <c r="E20" s="42"/>
      <c r="F20" s="42"/>
      <c r="G20" s="42"/>
      <c r="H20" s="42"/>
      <c r="I20" s="175" t="s">
        <v>24</v>
      </c>
      <c r="J20" s="151" t="str">
        <f>IF('Rekapitulácia stavby'!AN16="","",'Rekapitulácia stavby'!AN16)</f>
        <v/>
      </c>
      <c r="K20" s="42"/>
      <c r="L20" s="73"/>
      <c r="S20" s="42"/>
      <c r="T20" s="42"/>
      <c r="U20" s="42"/>
      <c r="V20" s="42"/>
      <c r="W20" s="42"/>
      <c r="X20" s="42"/>
      <c r="Y20" s="42"/>
      <c r="Z20" s="42"/>
      <c r="AA20" s="42"/>
      <c r="AB20" s="42"/>
      <c r="AC20" s="42"/>
      <c r="AD20" s="42"/>
      <c r="AE20" s="42"/>
    </row>
    <row r="21" s="2" customFormat="1" ht="18" customHeight="1">
      <c r="A21" s="42"/>
      <c r="B21" s="45"/>
      <c r="C21" s="42"/>
      <c r="D21" s="42"/>
      <c r="E21" s="151" t="str">
        <f>IF('Rekapitulácia stavby'!E17="","",'Rekapitulácia stavby'!E17)</f>
        <v>A BKPŠ, SPOL. S.R.O.</v>
      </c>
      <c r="F21" s="42"/>
      <c r="G21" s="42"/>
      <c r="H21" s="42"/>
      <c r="I21" s="175" t="s">
        <v>26</v>
      </c>
      <c r="J21" s="151" t="str">
        <f>IF('Rekapitulácia stavby'!AN17="","",'Rekapitulácia stavby'!AN17)</f>
        <v/>
      </c>
      <c r="K21" s="42"/>
      <c r="L21" s="73"/>
      <c r="S21" s="42"/>
      <c r="T21" s="42"/>
      <c r="U21" s="42"/>
      <c r="V21" s="42"/>
      <c r="W21" s="42"/>
      <c r="X21" s="42"/>
      <c r="Y21" s="42"/>
      <c r="Z21" s="42"/>
      <c r="AA21" s="42"/>
      <c r="AB21" s="42"/>
      <c r="AC21" s="42"/>
      <c r="AD21" s="42"/>
      <c r="AE21" s="42"/>
    </row>
    <row r="22" s="2" customFormat="1" ht="6.96" customHeight="1">
      <c r="A22" s="42"/>
      <c r="B22" s="45"/>
      <c r="C22" s="42"/>
      <c r="D22" s="42"/>
      <c r="E22" s="42"/>
      <c r="F22" s="42"/>
      <c r="G22" s="42"/>
      <c r="H22" s="42"/>
      <c r="I22" s="42"/>
      <c r="J22" s="42"/>
      <c r="K22" s="42"/>
      <c r="L22" s="73"/>
      <c r="S22" s="42"/>
      <c r="T22" s="42"/>
      <c r="U22" s="42"/>
      <c r="V22" s="42"/>
      <c r="W22" s="42"/>
      <c r="X22" s="42"/>
      <c r="Y22" s="42"/>
      <c r="Z22" s="42"/>
      <c r="AA22" s="42"/>
      <c r="AB22" s="42"/>
      <c r="AC22" s="42"/>
      <c r="AD22" s="42"/>
      <c r="AE22" s="42"/>
    </row>
    <row r="23" s="2" customFormat="1" ht="12" customHeight="1">
      <c r="A23" s="42"/>
      <c r="B23" s="45"/>
      <c r="C23" s="42"/>
      <c r="D23" s="175" t="s">
        <v>31</v>
      </c>
      <c r="E23" s="42"/>
      <c r="F23" s="42"/>
      <c r="G23" s="42"/>
      <c r="H23" s="42"/>
      <c r="I23" s="175" t="s">
        <v>24</v>
      </c>
      <c r="J23" s="151" t="str">
        <f>IF('Rekapitulácia stavby'!AN19="","",'Rekapitulácia stavby'!AN19)</f>
        <v/>
      </c>
      <c r="K23" s="42"/>
      <c r="L23" s="73"/>
      <c r="S23" s="42"/>
      <c r="T23" s="42"/>
      <c r="U23" s="42"/>
      <c r="V23" s="42"/>
      <c r="W23" s="42"/>
      <c r="X23" s="42"/>
      <c r="Y23" s="42"/>
      <c r="Z23" s="42"/>
      <c r="AA23" s="42"/>
      <c r="AB23" s="42"/>
      <c r="AC23" s="42"/>
      <c r="AD23" s="42"/>
      <c r="AE23" s="42"/>
    </row>
    <row r="24" s="2" customFormat="1" ht="18" customHeight="1">
      <c r="A24" s="42"/>
      <c r="B24" s="45"/>
      <c r="C24" s="42"/>
      <c r="D24" s="42"/>
      <c r="E24" s="151" t="str">
        <f>IF('Rekapitulácia stavby'!E20="","",'Rekapitulácia stavby'!E20)</f>
        <v>ROZING s.r.o.</v>
      </c>
      <c r="F24" s="42"/>
      <c r="G24" s="42"/>
      <c r="H24" s="42"/>
      <c r="I24" s="175" t="s">
        <v>26</v>
      </c>
      <c r="J24" s="151" t="str">
        <f>IF('Rekapitulácia stavby'!AN20="","",'Rekapitulácia stavby'!AN20)</f>
        <v/>
      </c>
      <c r="K24" s="42"/>
      <c r="L24" s="73"/>
      <c r="S24" s="42"/>
      <c r="T24" s="42"/>
      <c r="U24" s="42"/>
      <c r="V24" s="42"/>
      <c r="W24" s="42"/>
      <c r="X24" s="42"/>
      <c r="Y24" s="42"/>
      <c r="Z24" s="42"/>
      <c r="AA24" s="42"/>
      <c r="AB24" s="42"/>
      <c r="AC24" s="42"/>
      <c r="AD24" s="42"/>
      <c r="AE24" s="42"/>
    </row>
    <row r="25" s="2" customFormat="1" ht="6.96" customHeight="1">
      <c r="A25" s="42"/>
      <c r="B25" s="45"/>
      <c r="C25" s="42"/>
      <c r="D25" s="42"/>
      <c r="E25" s="42"/>
      <c r="F25" s="42"/>
      <c r="G25" s="42"/>
      <c r="H25" s="42"/>
      <c r="I25" s="42"/>
      <c r="J25" s="42"/>
      <c r="K25" s="42"/>
      <c r="L25" s="73"/>
      <c r="S25" s="42"/>
      <c r="T25" s="42"/>
      <c r="U25" s="42"/>
      <c r="V25" s="42"/>
      <c r="W25" s="42"/>
      <c r="X25" s="42"/>
      <c r="Y25" s="42"/>
      <c r="Z25" s="42"/>
      <c r="AA25" s="42"/>
      <c r="AB25" s="42"/>
      <c r="AC25" s="42"/>
      <c r="AD25" s="42"/>
      <c r="AE25" s="42"/>
    </row>
    <row r="26" s="2" customFormat="1" ht="12" customHeight="1">
      <c r="A26" s="42"/>
      <c r="B26" s="45"/>
      <c r="C26" s="42"/>
      <c r="D26" s="175" t="s">
        <v>33</v>
      </c>
      <c r="E26" s="42"/>
      <c r="F26" s="42"/>
      <c r="G26" s="42"/>
      <c r="H26" s="42"/>
      <c r="I26" s="42"/>
      <c r="J26" s="42"/>
      <c r="K26" s="42"/>
      <c r="L26" s="73"/>
      <c r="S26" s="42"/>
      <c r="T26" s="42"/>
      <c r="U26" s="42"/>
      <c r="V26" s="42"/>
      <c r="W26" s="42"/>
      <c r="X26" s="42"/>
      <c r="Y26" s="42"/>
      <c r="Z26" s="42"/>
      <c r="AA26" s="42"/>
      <c r="AB26" s="42"/>
      <c r="AC26" s="42"/>
      <c r="AD26" s="42"/>
      <c r="AE26" s="42"/>
    </row>
    <row r="27" s="8" customFormat="1" ht="16.5" customHeight="1">
      <c r="A27" s="179"/>
      <c r="B27" s="180"/>
      <c r="C27" s="179"/>
      <c r="D27" s="179"/>
      <c r="E27" s="181" t="s">
        <v>1</v>
      </c>
      <c r="F27" s="181"/>
      <c r="G27" s="181"/>
      <c r="H27" s="181"/>
      <c r="I27" s="179"/>
      <c r="J27" s="179"/>
      <c r="K27" s="179"/>
      <c r="L27" s="182"/>
      <c r="S27" s="179"/>
      <c r="T27" s="179"/>
      <c r="U27" s="179"/>
      <c r="V27" s="179"/>
      <c r="W27" s="179"/>
      <c r="X27" s="179"/>
      <c r="Y27" s="179"/>
      <c r="Z27" s="179"/>
      <c r="AA27" s="179"/>
      <c r="AB27" s="179"/>
      <c r="AC27" s="179"/>
      <c r="AD27" s="179"/>
      <c r="AE27" s="179"/>
    </row>
    <row r="28" s="2" customFormat="1" ht="6.96" customHeight="1">
      <c r="A28" s="42"/>
      <c r="B28" s="45"/>
      <c r="C28" s="42"/>
      <c r="D28" s="42"/>
      <c r="E28" s="42"/>
      <c r="F28" s="42"/>
      <c r="G28" s="42"/>
      <c r="H28" s="42"/>
      <c r="I28" s="42"/>
      <c r="J28" s="42"/>
      <c r="K28" s="42"/>
      <c r="L28" s="73"/>
      <c r="S28" s="42"/>
      <c r="T28" s="42"/>
      <c r="U28" s="42"/>
      <c r="V28" s="42"/>
      <c r="W28" s="42"/>
      <c r="X28" s="42"/>
      <c r="Y28" s="42"/>
      <c r="Z28" s="42"/>
      <c r="AA28" s="42"/>
      <c r="AB28" s="42"/>
      <c r="AC28" s="42"/>
      <c r="AD28" s="42"/>
      <c r="AE28" s="42"/>
    </row>
    <row r="29" s="2" customFormat="1" ht="6.96" customHeight="1">
      <c r="A29" s="42"/>
      <c r="B29" s="45"/>
      <c r="C29" s="42"/>
      <c r="D29" s="184"/>
      <c r="E29" s="184"/>
      <c r="F29" s="184"/>
      <c r="G29" s="184"/>
      <c r="H29" s="184"/>
      <c r="I29" s="184"/>
      <c r="J29" s="184"/>
      <c r="K29" s="184"/>
      <c r="L29" s="73"/>
      <c r="S29" s="42"/>
      <c r="T29" s="42"/>
      <c r="U29" s="42"/>
      <c r="V29" s="42"/>
      <c r="W29" s="42"/>
      <c r="X29" s="42"/>
      <c r="Y29" s="42"/>
      <c r="Z29" s="42"/>
      <c r="AA29" s="42"/>
      <c r="AB29" s="42"/>
      <c r="AC29" s="42"/>
      <c r="AD29" s="42"/>
      <c r="AE29" s="42"/>
    </row>
    <row r="30" s="2" customFormat="1" ht="14.4" customHeight="1">
      <c r="A30" s="42"/>
      <c r="B30" s="45"/>
      <c r="C30" s="42"/>
      <c r="D30" s="151" t="s">
        <v>212</v>
      </c>
      <c r="E30" s="42"/>
      <c r="F30" s="42"/>
      <c r="G30" s="42"/>
      <c r="H30" s="42"/>
      <c r="I30" s="42"/>
      <c r="J30" s="185">
        <f>J96</f>
        <v>0</v>
      </c>
      <c r="K30" s="42"/>
      <c r="L30" s="73"/>
      <c r="S30" s="42"/>
      <c r="T30" s="42"/>
      <c r="U30" s="42"/>
      <c r="V30" s="42"/>
      <c r="W30" s="42"/>
      <c r="X30" s="42"/>
      <c r="Y30" s="42"/>
      <c r="Z30" s="42"/>
      <c r="AA30" s="42"/>
      <c r="AB30" s="42"/>
      <c r="AC30" s="42"/>
      <c r="AD30" s="42"/>
      <c r="AE30" s="42"/>
    </row>
    <row r="31" s="2" customFormat="1" ht="14.4" customHeight="1">
      <c r="A31" s="42"/>
      <c r="B31" s="45"/>
      <c r="C31" s="42"/>
      <c r="D31" s="186" t="s">
        <v>137</v>
      </c>
      <c r="E31" s="42"/>
      <c r="F31" s="42"/>
      <c r="G31" s="42"/>
      <c r="H31" s="42"/>
      <c r="I31" s="42"/>
      <c r="J31" s="185">
        <f>J106</f>
        <v>0</v>
      </c>
      <c r="K31" s="42"/>
      <c r="L31" s="73"/>
      <c r="S31" s="42"/>
      <c r="T31" s="42"/>
      <c r="U31" s="42"/>
      <c r="V31" s="42"/>
      <c r="W31" s="42"/>
      <c r="X31" s="42"/>
      <c r="Y31" s="42"/>
      <c r="Z31" s="42"/>
      <c r="AA31" s="42"/>
      <c r="AB31" s="42"/>
      <c r="AC31" s="42"/>
      <c r="AD31" s="42"/>
      <c r="AE31" s="42"/>
    </row>
    <row r="32" s="2" customFormat="1" ht="25.44" customHeight="1">
      <c r="A32" s="42"/>
      <c r="B32" s="45"/>
      <c r="C32" s="42"/>
      <c r="D32" s="187" t="s">
        <v>36</v>
      </c>
      <c r="E32" s="42"/>
      <c r="F32" s="42"/>
      <c r="G32" s="42"/>
      <c r="H32" s="42"/>
      <c r="I32" s="42"/>
      <c r="J32" s="188">
        <f>ROUND(J30 + J31, 2)</f>
        <v>0</v>
      </c>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42"/>
      <c r="E34" s="42"/>
      <c r="F34" s="189" t="s">
        <v>38</v>
      </c>
      <c r="G34" s="42"/>
      <c r="H34" s="42"/>
      <c r="I34" s="189" t="s">
        <v>37</v>
      </c>
      <c r="J34" s="189" t="s">
        <v>39</v>
      </c>
      <c r="K34" s="42"/>
      <c r="L34" s="73"/>
      <c r="S34" s="42"/>
      <c r="T34" s="42"/>
      <c r="U34" s="42"/>
      <c r="V34" s="42"/>
      <c r="W34" s="42"/>
      <c r="X34" s="42"/>
      <c r="Y34" s="42"/>
      <c r="Z34" s="42"/>
      <c r="AA34" s="42"/>
      <c r="AB34" s="42"/>
      <c r="AC34" s="42"/>
      <c r="AD34" s="42"/>
      <c r="AE34" s="42"/>
    </row>
    <row r="35" s="2" customFormat="1" ht="14.4" customHeight="1">
      <c r="A35" s="42"/>
      <c r="B35" s="45"/>
      <c r="C35" s="42"/>
      <c r="D35" s="190" t="s">
        <v>40</v>
      </c>
      <c r="E35" s="191" t="s">
        <v>41</v>
      </c>
      <c r="F35" s="192">
        <f>ROUND((ROUND((SUM(BE106:BE113) + SUM(BE133:BE191)),  2) + SUM(BE193:BE197)), 2)</f>
        <v>0</v>
      </c>
      <c r="G35" s="193"/>
      <c r="H35" s="193"/>
      <c r="I35" s="194">
        <v>0.20000000000000001</v>
      </c>
      <c r="J35" s="192">
        <f>ROUND((ROUND(((SUM(BE106:BE113) + SUM(BE133:BE191))*I35),  2) + (SUM(BE193:BE197)*I35)), 2)</f>
        <v>0</v>
      </c>
      <c r="K35" s="42"/>
      <c r="L35" s="73"/>
      <c r="S35" s="42"/>
      <c r="T35" s="42"/>
      <c r="U35" s="42"/>
      <c r="V35" s="42"/>
      <c r="W35" s="42"/>
      <c r="X35" s="42"/>
      <c r="Y35" s="42"/>
      <c r="Z35" s="42"/>
      <c r="AA35" s="42"/>
      <c r="AB35" s="42"/>
      <c r="AC35" s="42"/>
      <c r="AD35" s="42"/>
      <c r="AE35" s="42"/>
    </row>
    <row r="36" s="2" customFormat="1" ht="14.4" customHeight="1">
      <c r="A36" s="42"/>
      <c r="B36" s="45"/>
      <c r="C36" s="42"/>
      <c r="D36" s="42"/>
      <c r="E36" s="191" t="s">
        <v>42</v>
      </c>
      <c r="F36" s="192">
        <f>ROUND((ROUND((SUM(BF106:BF113) + SUM(BF133:BF191)),  2) + SUM(BF193:BF197)), 2)</f>
        <v>0</v>
      </c>
      <c r="G36" s="193"/>
      <c r="H36" s="193"/>
      <c r="I36" s="194">
        <v>0.20000000000000001</v>
      </c>
      <c r="J36" s="192">
        <f>ROUND((ROUND(((SUM(BF106:BF113) + SUM(BF133:BF191))*I36),  2) + (SUM(BF193:BF197)*I36)), 2)</f>
        <v>0</v>
      </c>
      <c r="K36" s="42"/>
      <c r="L36" s="73"/>
      <c r="S36" s="42"/>
      <c r="T36" s="42"/>
      <c r="U36" s="42"/>
      <c r="V36" s="42"/>
      <c r="W36" s="42"/>
      <c r="X36" s="42"/>
      <c r="Y36" s="42"/>
      <c r="Z36" s="42"/>
      <c r="AA36" s="42"/>
      <c r="AB36" s="42"/>
      <c r="AC36" s="42"/>
      <c r="AD36" s="42"/>
      <c r="AE36" s="42"/>
    </row>
    <row r="37" hidden="1" s="2" customFormat="1" ht="14.4" customHeight="1">
      <c r="A37" s="42"/>
      <c r="B37" s="45"/>
      <c r="C37" s="42"/>
      <c r="D37" s="42"/>
      <c r="E37" s="175" t="s">
        <v>43</v>
      </c>
      <c r="F37" s="195">
        <f>ROUND((ROUND((SUM(BG106:BG113) + SUM(BG133:BG191)),  2) + SUM(BG193:BG197)), 2)</f>
        <v>0</v>
      </c>
      <c r="G37" s="42"/>
      <c r="H37" s="42"/>
      <c r="I37" s="196">
        <v>0.20000000000000001</v>
      </c>
      <c r="J37" s="195">
        <f>0</f>
        <v>0</v>
      </c>
      <c r="K37" s="42"/>
      <c r="L37" s="73"/>
      <c r="S37" s="42"/>
      <c r="T37" s="42"/>
      <c r="U37" s="42"/>
      <c r="V37" s="42"/>
      <c r="W37" s="42"/>
      <c r="X37" s="42"/>
      <c r="Y37" s="42"/>
      <c r="Z37" s="42"/>
      <c r="AA37" s="42"/>
      <c r="AB37" s="42"/>
      <c r="AC37" s="42"/>
      <c r="AD37" s="42"/>
      <c r="AE37" s="42"/>
    </row>
    <row r="38" hidden="1" s="2" customFormat="1" ht="14.4" customHeight="1">
      <c r="A38" s="42"/>
      <c r="B38" s="45"/>
      <c r="C38" s="42"/>
      <c r="D38" s="42"/>
      <c r="E38" s="175" t="s">
        <v>44</v>
      </c>
      <c r="F38" s="195">
        <f>ROUND((ROUND((SUM(BH106:BH113) + SUM(BH133:BH191)),  2) + SUM(BH193:BH197)), 2)</f>
        <v>0</v>
      </c>
      <c r="G38" s="42"/>
      <c r="H38" s="42"/>
      <c r="I38" s="196">
        <v>0.20000000000000001</v>
      </c>
      <c r="J38" s="195">
        <f>0</f>
        <v>0</v>
      </c>
      <c r="K38" s="42"/>
      <c r="L38" s="73"/>
      <c r="S38" s="42"/>
      <c r="T38" s="42"/>
      <c r="U38" s="42"/>
      <c r="V38" s="42"/>
      <c r="W38" s="42"/>
      <c r="X38" s="42"/>
      <c r="Y38" s="42"/>
      <c r="Z38" s="42"/>
      <c r="AA38" s="42"/>
      <c r="AB38" s="42"/>
      <c r="AC38" s="42"/>
      <c r="AD38" s="42"/>
      <c r="AE38" s="42"/>
    </row>
    <row r="39" hidden="1" s="2" customFormat="1" ht="14.4" customHeight="1">
      <c r="A39" s="42"/>
      <c r="B39" s="45"/>
      <c r="C39" s="42"/>
      <c r="D39" s="42"/>
      <c r="E39" s="191" t="s">
        <v>45</v>
      </c>
      <c r="F39" s="192">
        <f>ROUND((ROUND((SUM(BI106:BI113) + SUM(BI133:BI191)),  2) + SUM(BI193:BI197)), 2)</f>
        <v>0</v>
      </c>
      <c r="G39" s="193"/>
      <c r="H39" s="193"/>
      <c r="I39" s="194">
        <v>0</v>
      </c>
      <c r="J39" s="192">
        <f>0</f>
        <v>0</v>
      </c>
      <c r="K39" s="42"/>
      <c r="L39" s="73"/>
      <c r="S39" s="42"/>
      <c r="T39" s="42"/>
      <c r="U39" s="42"/>
      <c r="V39" s="42"/>
      <c r="W39" s="42"/>
      <c r="X39" s="42"/>
      <c r="Y39" s="42"/>
      <c r="Z39" s="42"/>
      <c r="AA39" s="42"/>
      <c r="AB39" s="42"/>
      <c r="AC39" s="42"/>
      <c r="AD39" s="42"/>
      <c r="AE39" s="42"/>
    </row>
    <row r="40" s="2" customFormat="1" ht="6.96" customHeight="1">
      <c r="A40" s="42"/>
      <c r="B40" s="45"/>
      <c r="C40" s="42"/>
      <c r="D40" s="42"/>
      <c r="E40" s="42"/>
      <c r="F40" s="42"/>
      <c r="G40" s="42"/>
      <c r="H40" s="42"/>
      <c r="I40" s="42"/>
      <c r="J40" s="42"/>
      <c r="K40" s="42"/>
      <c r="L40" s="73"/>
      <c r="S40" s="42"/>
      <c r="T40" s="42"/>
      <c r="U40" s="42"/>
      <c r="V40" s="42"/>
      <c r="W40" s="42"/>
      <c r="X40" s="42"/>
      <c r="Y40" s="42"/>
      <c r="Z40" s="42"/>
      <c r="AA40" s="42"/>
      <c r="AB40" s="42"/>
      <c r="AC40" s="42"/>
      <c r="AD40" s="42"/>
      <c r="AE40" s="42"/>
    </row>
    <row r="41" s="2" customFormat="1" ht="25.44" customHeight="1">
      <c r="A41" s="42"/>
      <c r="B41" s="45"/>
      <c r="C41" s="197"/>
      <c r="D41" s="198" t="s">
        <v>46</v>
      </c>
      <c r="E41" s="199"/>
      <c r="F41" s="199"/>
      <c r="G41" s="200" t="s">
        <v>47</v>
      </c>
      <c r="H41" s="201" t="s">
        <v>48</v>
      </c>
      <c r="I41" s="199"/>
      <c r="J41" s="202">
        <f>SUM(J32:J39)</f>
        <v>0</v>
      </c>
      <c r="K41" s="203"/>
      <c r="L41" s="73"/>
      <c r="S41" s="42"/>
      <c r="T41" s="42"/>
      <c r="U41" s="42"/>
      <c r="V41" s="42"/>
      <c r="W41" s="42"/>
      <c r="X41" s="42"/>
      <c r="Y41" s="42"/>
      <c r="Z41" s="42"/>
      <c r="AA41" s="42"/>
      <c r="AB41" s="42"/>
      <c r="AC41" s="42"/>
      <c r="AD41" s="42"/>
      <c r="AE41" s="42"/>
    </row>
    <row r="42" s="2" customFormat="1" ht="14.4"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row>
    <row r="43" s="1" customFormat="1" ht="14.4" customHeight="1">
      <c r="B43" s="22"/>
      <c r="L43" s="22"/>
    </row>
    <row r="44" s="1" customFormat="1" ht="14.4" customHeight="1">
      <c r="B44" s="22"/>
      <c r="L44" s="22"/>
    </row>
    <row r="45" s="1" customFormat="1" ht="14.4" customHeight="1">
      <c r="B45" s="22"/>
      <c r="L45" s="22"/>
    </row>
    <row r="46" s="1" customFormat="1" ht="14.4" customHeight="1">
      <c r="B46" s="22"/>
      <c r="L46" s="2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2" customFormat="1" ht="12" customHeight="1">
      <c r="A86" s="42"/>
      <c r="B86" s="43"/>
      <c r="C86" s="34" t="s">
        <v>160</v>
      </c>
      <c r="D86" s="44"/>
      <c r="E86" s="44"/>
      <c r="F86" s="44"/>
      <c r="G86" s="44"/>
      <c r="H86" s="44"/>
      <c r="I86" s="44"/>
      <c r="J86" s="44"/>
      <c r="K86" s="44"/>
      <c r="L86" s="73"/>
      <c r="S86" s="42"/>
      <c r="T86" s="42"/>
      <c r="U86" s="42"/>
      <c r="V86" s="42"/>
      <c r="W86" s="42"/>
      <c r="X86" s="42"/>
      <c r="Y86" s="42"/>
      <c r="Z86" s="42"/>
      <c r="AA86" s="42"/>
      <c r="AB86" s="42"/>
      <c r="AC86" s="42"/>
      <c r="AD86" s="42"/>
      <c r="AE86" s="42"/>
    </row>
    <row r="87" s="2" customFormat="1" ht="16.5" customHeight="1">
      <c r="A87" s="42"/>
      <c r="B87" s="43"/>
      <c r="C87" s="44"/>
      <c r="D87" s="44"/>
      <c r="E87" s="86" t="str">
        <f>E9</f>
        <v>06 - Zdravotechnika</v>
      </c>
      <c r="F87" s="44"/>
      <c r="G87" s="44"/>
      <c r="H87" s="44"/>
      <c r="I87" s="44"/>
      <c r="J87" s="44"/>
      <c r="K87" s="44"/>
      <c r="L87" s="73"/>
      <c r="S87" s="42"/>
      <c r="T87" s="42"/>
      <c r="U87" s="42"/>
      <c r="V87" s="42"/>
      <c r="W87" s="42"/>
      <c r="X87" s="42"/>
      <c r="Y87" s="42"/>
      <c r="Z87" s="42"/>
      <c r="AA87" s="42"/>
      <c r="AB87" s="42"/>
      <c r="AC87" s="42"/>
      <c r="AD87" s="42"/>
      <c r="AE87" s="42"/>
    </row>
    <row r="88" s="2" customFormat="1" ht="6.96" customHeight="1">
      <c r="A88" s="42"/>
      <c r="B88" s="43"/>
      <c r="C88" s="44"/>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2" customHeight="1">
      <c r="A89" s="42"/>
      <c r="B89" s="43"/>
      <c r="C89" s="34" t="s">
        <v>19</v>
      </c>
      <c r="D89" s="44"/>
      <c r="E89" s="44"/>
      <c r="F89" s="29" t="str">
        <f>F12</f>
        <v xml:space="preserve"> </v>
      </c>
      <c r="G89" s="44"/>
      <c r="H89" s="44"/>
      <c r="I89" s="34" t="s">
        <v>21</v>
      </c>
      <c r="J89" s="89" t="str">
        <f>IF(J12="","",J12)</f>
        <v>9. 5. 2022</v>
      </c>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25.65" customHeight="1">
      <c r="A91" s="42"/>
      <c r="B91" s="43"/>
      <c r="C91" s="34" t="s">
        <v>23</v>
      </c>
      <c r="D91" s="44"/>
      <c r="E91" s="44"/>
      <c r="F91" s="29" t="str">
        <f>E15</f>
        <v>A BKPŠ, SPOL. S.R.O.</v>
      </c>
      <c r="G91" s="44"/>
      <c r="H91" s="44"/>
      <c r="I91" s="34" t="s">
        <v>29</v>
      </c>
      <c r="J91" s="38" t="str">
        <f>E21</f>
        <v>A BKPŠ, SPOL. S.R.O.</v>
      </c>
      <c r="K91" s="44"/>
      <c r="L91" s="73"/>
      <c r="S91" s="42"/>
      <c r="T91" s="42"/>
      <c r="U91" s="42"/>
      <c r="V91" s="42"/>
      <c r="W91" s="42"/>
      <c r="X91" s="42"/>
      <c r="Y91" s="42"/>
      <c r="Z91" s="42"/>
      <c r="AA91" s="42"/>
      <c r="AB91" s="42"/>
      <c r="AC91" s="42"/>
      <c r="AD91" s="42"/>
      <c r="AE91" s="42"/>
    </row>
    <row r="92" s="2" customFormat="1" ht="15.15" customHeight="1">
      <c r="A92" s="42"/>
      <c r="B92" s="43"/>
      <c r="C92" s="34" t="s">
        <v>27</v>
      </c>
      <c r="D92" s="44"/>
      <c r="E92" s="44"/>
      <c r="F92" s="29" t="str">
        <f>IF(E18="","",E18)</f>
        <v>Vyplň údaj</v>
      </c>
      <c r="G92" s="44"/>
      <c r="H92" s="44"/>
      <c r="I92" s="34" t="s">
        <v>31</v>
      </c>
      <c r="J92" s="38" t="str">
        <f>E24</f>
        <v>ROZING s.r.o.</v>
      </c>
      <c r="K92" s="44"/>
      <c r="L92" s="73"/>
      <c r="S92" s="42"/>
      <c r="T92" s="42"/>
      <c r="U92" s="42"/>
      <c r="V92" s="42"/>
      <c r="W92" s="42"/>
      <c r="X92" s="42"/>
      <c r="Y92" s="42"/>
      <c r="Z92" s="42"/>
      <c r="AA92" s="42"/>
      <c r="AB92" s="42"/>
      <c r="AC92" s="42"/>
      <c r="AD92" s="42"/>
      <c r="AE92" s="42"/>
    </row>
    <row r="93" s="2" customFormat="1" ht="10.32" customHeight="1">
      <c r="A93" s="42"/>
      <c r="B93" s="43"/>
      <c r="C93" s="44"/>
      <c r="D93" s="44"/>
      <c r="E93" s="44"/>
      <c r="F93" s="44"/>
      <c r="G93" s="44"/>
      <c r="H93" s="44"/>
      <c r="I93" s="44"/>
      <c r="J93" s="44"/>
      <c r="K93" s="44"/>
      <c r="L93" s="73"/>
      <c r="S93" s="42"/>
      <c r="T93" s="42"/>
      <c r="U93" s="42"/>
      <c r="V93" s="42"/>
      <c r="W93" s="42"/>
      <c r="X93" s="42"/>
      <c r="Y93" s="42"/>
      <c r="Z93" s="42"/>
      <c r="AA93" s="42"/>
      <c r="AB93" s="42"/>
      <c r="AC93" s="42"/>
      <c r="AD93" s="42"/>
      <c r="AE93" s="42"/>
    </row>
    <row r="94" s="2" customFormat="1" ht="29.28" customHeight="1">
      <c r="A94" s="42"/>
      <c r="B94" s="43"/>
      <c r="C94" s="216" t="s">
        <v>335</v>
      </c>
      <c r="D94" s="168"/>
      <c r="E94" s="168"/>
      <c r="F94" s="168"/>
      <c r="G94" s="168"/>
      <c r="H94" s="168"/>
      <c r="I94" s="168"/>
      <c r="J94" s="217" t="s">
        <v>336</v>
      </c>
      <c r="K94" s="168"/>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2.8" customHeight="1">
      <c r="A96" s="42"/>
      <c r="B96" s="43"/>
      <c r="C96" s="218" t="s">
        <v>337</v>
      </c>
      <c r="D96" s="44"/>
      <c r="E96" s="44"/>
      <c r="F96" s="44"/>
      <c r="G96" s="44"/>
      <c r="H96" s="44"/>
      <c r="I96" s="44"/>
      <c r="J96" s="120">
        <f>J133</f>
        <v>0</v>
      </c>
      <c r="K96" s="44"/>
      <c r="L96" s="73"/>
      <c r="S96" s="42"/>
      <c r="T96" s="42"/>
      <c r="U96" s="42"/>
      <c r="V96" s="42"/>
      <c r="W96" s="42"/>
      <c r="X96" s="42"/>
      <c r="Y96" s="42"/>
      <c r="Z96" s="42"/>
      <c r="AA96" s="42"/>
      <c r="AB96" s="42"/>
      <c r="AC96" s="42"/>
      <c r="AD96" s="42"/>
      <c r="AE96" s="42"/>
      <c r="AU96" s="19" t="s">
        <v>338</v>
      </c>
    </row>
    <row r="97" s="9" customFormat="1" ht="24.96" customHeight="1">
      <c r="A97" s="9"/>
      <c r="B97" s="219"/>
      <c r="C97" s="220"/>
      <c r="D97" s="221" t="s">
        <v>2061</v>
      </c>
      <c r="E97" s="222"/>
      <c r="F97" s="222"/>
      <c r="G97" s="222"/>
      <c r="H97" s="222"/>
      <c r="I97" s="222"/>
      <c r="J97" s="223">
        <f>J134</f>
        <v>0</v>
      </c>
      <c r="K97" s="220"/>
      <c r="L97" s="224"/>
      <c r="S97" s="9"/>
      <c r="T97" s="9"/>
      <c r="U97" s="9"/>
      <c r="V97" s="9"/>
      <c r="W97" s="9"/>
      <c r="X97" s="9"/>
      <c r="Y97" s="9"/>
      <c r="Z97" s="9"/>
      <c r="AA97" s="9"/>
      <c r="AB97" s="9"/>
      <c r="AC97" s="9"/>
      <c r="AD97" s="9"/>
      <c r="AE97" s="9"/>
    </row>
    <row r="98" s="10" customFormat="1" ht="19.92" customHeight="1">
      <c r="A98" s="10"/>
      <c r="B98" s="225"/>
      <c r="C98" s="143"/>
      <c r="D98" s="226" t="s">
        <v>2063</v>
      </c>
      <c r="E98" s="227"/>
      <c r="F98" s="227"/>
      <c r="G98" s="227"/>
      <c r="H98" s="227"/>
      <c r="I98" s="227"/>
      <c r="J98" s="228">
        <f>J135</f>
        <v>0</v>
      </c>
      <c r="K98" s="143"/>
      <c r="L98" s="229"/>
      <c r="S98" s="10"/>
      <c r="T98" s="10"/>
      <c r="U98" s="10"/>
      <c r="V98" s="10"/>
      <c r="W98" s="10"/>
      <c r="X98" s="10"/>
      <c r="Y98" s="10"/>
      <c r="Z98" s="10"/>
      <c r="AA98" s="10"/>
      <c r="AB98" s="10"/>
      <c r="AC98" s="10"/>
      <c r="AD98" s="10"/>
      <c r="AE98" s="10"/>
    </row>
    <row r="99" s="9" customFormat="1" ht="24.96" customHeight="1">
      <c r="A99" s="9"/>
      <c r="B99" s="219"/>
      <c r="C99" s="220"/>
      <c r="D99" s="221" t="s">
        <v>1924</v>
      </c>
      <c r="E99" s="222"/>
      <c r="F99" s="222"/>
      <c r="G99" s="222"/>
      <c r="H99" s="222"/>
      <c r="I99" s="222"/>
      <c r="J99" s="223">
        <f>J137</f>
        <v>0</v>
      </c>
      <c r="K99" s="220"/>
      <c r="L99" s="224"/>
      <c r="S99" s="9"/>
      <c r="T99" s="9"/>
      <c r="U99" s="9"/>
      <c r="V99" s="9"/>
      <c r="W99" s="9"/>
      <c r="X99" s="9"/>
      <c r="Y99" s="9"/>
      <c r="Z99" s="9"/>
      <c r="AA99" s="9"/>
      <c r="AB99" s="9"/>
      <c r="AC99" s="9"/>
      <c r="AD99" s="9"/>
      <c r="AE99" s="9"/>
    </row>
    <row r="100" s="10" customFormat="1" ht="19.92" customHeight="1">
      <c r="A100" s="10"/>
      <c r="B100" s="225"/>
      <c r="C100" s="143"/>
      <c r="D100" s="226" t="s">
        <v>1925</v>
      </c>
      <c r="E100" s="227"/>
      <c r="F100" s="227"/>
      <c r="G100" s="227"/>
      <c r="H100" s="227"/>
      <c r="I100" s="227"/>
      <c r="J100" s="228">
        <f>J138</f>
        <v>0</v>
      </c>
      <c r="K100" s="143"/>
      <c r="L100" s="229"/>
      <c r="S100" s="10"/>
      <c r="T100" s="10"/>
      <c r="U100" s="10"/>
      <c r="V100" s="10"/>
      <c r="W100" s="10"/>
      <c r="X100" s="10"/>
      <c r="Y100" s="10"/>
      <c r="Z100" s="10"/>
      <c r="AA100" s="10"/>
      <c r="AB100" s="10"/>
      <c r="AC100" s="10"/>
      <c r="AD100" s="10"/>
      <c r="AE100" s="10"/>
    </row>
    <row r="101" s="10" customFormat="1" ht="19.92" customHeight="1">
      <c r="A101" s="10"/>
      <c r="B101" s="225"/>
      <c r="C101" s="143"/>
      <c r="D101" s="226" t="s">
        <v>1926</v>
      </c>
      <c r="E101" s="227"/>
      <c r="F101" s="227"/>
      <c r="G101" s="227"/>
      <c r="H101" s="227"/>
      <c r="I101" s="227"/>
      <c r="J101" s="228">
        <f>J169</f>
        <v>0</v>
      </c>
      <c r="K101" s="143"/>
      <c r="L101" s="229"/>
      <c r="S101" s="10"/>
      <c r="T101" s="10"/>
      <c r="U101" s="10"/>
      <c r="V101" s="10"/>
      <c r="W101" s="10"/>
      <c r="X101" s="10"/>
      <c r="Y101" s="10"/>
      <c r="Z101" s="10"/>
      <c r="AA101" s="10"/>
      <c r="AB101" s="10"/>
      <c r="AC101" s="10"/>
      <c r="AD101" s="10"/>
      <c r="AE101" s="10"/>
    </row>
    <row r="102" s="10" customFormat="1" ht="19.92" customHeight="1">
      <c r="A102" s="10"/>
      <c r="B102" s="225"/>
      <c r="C102" s="143"/>
      <c r="D102" s="226" t="s">
        <v>2621</v>
      </c>
      <c r="E102" s="227"/>
      <c r="F102" s="227"/>
      <c r="G102" s="227"/>
      <c r="H102" s="227"/>
      <c r="I102" s="227"/>
      <c r="J102" s="228">
        <f>J183</f>
        <v>0</v>
      </c>
      <c r="K102" s="143"/>
      <c r="L102" s="229"/>
      <c r="S102" s="10"/>
      <c r="T102" s="10"/>
      <c r="U102" s="10"/>
      <c r="V102" s="10"/>
      <c r="W102" s="10"/>
      <c r="X102" s="10"/>
      <c r="Y102" s="10"/>
      <c r="Z102" s="10"/>
      <c r="AA102" s="10"/>
      <c r="AB102" s="10"/>
      <c r="AC102" s="10"/>
      <c r="AD102" s="10"/>
      <c r="AE102" s="10"/>
    </row>
    <row r="103" s="9" customFormat="1" ht="21.84" customHeight="1">
      <c r="A103" s="9"/>
      <c r="B103" s="219"/>
      <c r="C103" s="220"/>
      <c r="D103" s="230" t="s">
        <v>364</v>
      </c>
      <c r="E103" s="220"/>
      <c r="F103" s="220"/>
      <c r="G103" s="220"/>
      <c r="H103" s="220"/>
      <c r="I103" s="220"/>
      <c r="J103" s="231">
        <f>J192</f>
        <v>0</v>
      </c>
      <c r="K103" s="220"/>
      <c r="L103" s="224"/>
      <c r="S103" s="9"/>
      <c r="T103" s="9"/>
      <c r="U103" s="9"/>
      <c r="V103" s="9"/>
      <c r="W103" s="9"/>
      <c r="X103" s="9"/>
      <c r="Y103" s="9"/>
      <c r="Z103" s="9"/>
      <c r="AA103" s="9"/>
      <c r="AB103" s="9"/>
      <c r="AC103" s="9"/>
      <c r="AD103" s="9"/>
      <c r="AE103" s="9"/>
    </row>
    <row r="104" s="2" customFormat="1" ht="21.84" customHeight="1">
      <c r="A104" s="42"/>
      <c r="B104" s="43"/>
      <c r="C104" s="44"/>
      <c r="D104" s="44"/>
      <c r="E104" s="44"/>
      <c r="F104" s="44"/>
      <c r="G104" s="44"/>
      <c r="H104" s="44"/>
      <c r="I104" s="44"/>
      <c r="J104" s="44"/>
      <c r="K104" s="44"/>
      <c r="L104" s="73"/>
      <c r="S104" s="42"/>
      <c r="T104" s="42"/>
      <c r="U104" s="42"/>
      <c r="V104" s="42"/>
      <c r="W104" s="42"/>
      <c r="X104" s="42"/>
      <c r="Y104" s="42"/>
      <c r="Z104" s="42"/>
      <c r="AA104" s="42"/>
      <c r="AB104" s="42"/>
      <c r="AC104" s="42"/>
      <c r="AD104" s="42"/>
      <c r="AE104" s="42"/>
    </row>
    <row r="105" s="2" customFormat="1" ht="6.96" customHeight="1">
      <c r="A105" s="42"/>
      <c r="B105" s="43"/>
      <c r="C105" s="44"/>
      <c r="D105" s="44"/>
      <c r="E105" s="44"/>
      <c r="F105" s="44"/>
      <c r="G105" s="44"/>
      <c r="H105" s="44"/>
      <c r="I105" s="44"/>
      <c r="J105" s="44"/>
      <c r="K105" s="44"/>
      <c r="L105" s="73"/>
      <c r="S105" s="42"/>
      <c r="T105" s="42"/>
      <c r="U105" s="42"/>
      <c r="V105" s="42"/>
      <c r="W105" s="42"/>
      <c r="X105" s="42"/>
      <c r="Y105" s="42"/>
      <c r="Z105" s="42"/>
      <c r="AA105" s="42"/>
      <c r="AB105" s="42"/>
      <c r="AC105" s="42"/>
      <c r="AD105" s="42"/>
      <c r="AE105" s="42"/>
    </row>
    <row r="106" s="2" customFormat="1" ht="29.28" customHeight="1">
      <c r="A106" s="42"/>
      <c r="B106" s="43"/>
      <c r="C106" s="218" t="s">
        <v>365</v>
      </c>
      <c r="D106" s="44"/>
      <c r="E106" s="44"/>
      <c r="F106" s="44"/>
      <c r="G106" s="44"/>
      <c r="H106" s="44"/>
      <c r="I106" s="44"/>
      <c r="J106" s="232">
        <f>ROUND(J107 + J108 + J109 + J110 + J111 + J112,2)</f>
        <v>0</v>
      </c>
      <c r="K106" s="44"/>
      <c r="L106" s="73"/>
      <c r="N106" s="233" t="s">
        <v>40</v>
      </c>
      <c r="S106" s="42"/>
      <c r="T106" s="42"/>
      <c r="U106" s="42"/>
      <c r="V106" s="42"/>
      <c r="W106" s="42"/>
      <c r="X106" s="42"/>
      <c r="Y106" s="42"/>
      <c r="Z106" s="42"/>
      <c r="AA106" s="42"/>
      <c r="AB106" s="42"/>
      <c r="AC106" s="42"/>
      <c r="AD106" s="42"/>
      <c r="AE106" s="42"/>
    </row>
    <row r="107" s="2" customFormat="1" ht="18" customHeight="1">
      <c r="A107" s="42"/>
      <c r="B107" s="43"/>
      <c r="C107" s="44"/>
      <c r="D107" s="163" t="s">
        <v>366</v>
      </c>
      <c r="E107" s="158"/>
      <c r="F107" s="158"/>
      <c r="G107" s="44"/>
      <c r="H107" s="44"/>
      <c r="I107" s="44"/>
      <c r="J107" s="159">
        <v>0</v>
      </c>
      <c r="K107" s="44"/>
      <c r="L107" s="234"/>
      <c r="M107" s="235"/>
      <c r="N107" s="236" t="s">
        <v>42</v>
      </c>
      <c r="O107" s="235"/>
      <c r="P107" s="235"/>
      <c r="Q107" s="235"/>
      <c r="R107" s="235"/>
      <c r="S107" s="237"/>
      <c r="T107" s="237"/>
      <c r="U107" s="237"/>
      <c r="V107" s="237"/>
      <c r="W107" s="237"/>
      <c r="X107" s="237"/>
      <c r="Y107" s="237"/>
      <c r="Z107" s="237"/>
      <c r="AA107" s="237"/>
      <c r="AB107" s="237"/>
      <c r="AC107" s="237"/>
      <c r="AD107" s="237"/>
      <c r="AE107" s="237"/>
      <c r="AF107" s="235"/>
      <c r="AG107" s="235"/>
      <c r="AH107" s="235"/>
      <c r="AI107" s="235"/>
      <c r="AJ107" s="235"/>
      <c r="AK107" s="235"/>
      <c r="AL107" s="235"/>
      <c r="AM107" s="235"/>
      <c r="AN107" s="235"/>
      <c r="AO107" s="235"/>
      <c r="AP107" s="235"/>
      <c r="AQ107" s="235"/>
      <c r="AR107" s="235"/>
      <c r="AS107" s="235"/>
      <c r="AT107" s="235"/>
      <c r="AU107" s="235"/>
      <c r="AV107" s="235"/>
      <c r="AW107" s="235"/>
      <c r="AX107" s="235"/>
      <c r="AY107" s="238" t="s">
        <v>367</v>
      </c>
      <c r="AZ107" s="235"/>
      <c r="BA107" s="235"/>
      <c r="BB107" s="235"/>
      <c r="BC107" s="235"/>
      <c r="BD107" s="235"/>
      <c r="BE107" s="239">
        <f>IF(N107="základná",J107,0)</f>
        <v>0</v>
      </c>
      <c r="BF107" s="239">
        <f>IF(N107="znížená",J107,0)</f>
        <v>0</v>
      </c>
      <c r="BG107" s="239">
        <f>IF(N107="zákl. prenesená",J107,0)</f>
        <v>0</v>
      </c>
      <c r="BH107" s="239">
        <f>IF(N107="zníž. prenesená",J107,0)</f>
        <v>0</v>
      </c>
      <c r="BI107" s="239">
        <f>IF(N107="nulová",J107,0)</f>
        <v>0</v>
      </c>
      <c r="BJ107" s="238" t="s">
        <v>92</v>
      </c>
      <c r="BK107" s="235"/>
      <c r="BL107" s="235"/>
      <c r="BM107" s="235"/>
    </row>
    <row r="108" s="2" customFormat="1" ht="18" customHeight="1">
      <c r="A108" s="42"/>
      <c r="B108" s="43"/>
      <c r="C108" s="44"/>
      <c r="D108" s="163" t="s">
        <v>368</v>
      </c>
      <c r="E108" s="158"/>
      <c r="F108" s="158"/>
      <c r="G108" s="44"/>
      <c r="H108" s="44"/>
      <c r="I108" s="44"/>
      <c r="J108" s="159">
        <v>0</v>
      </c>
      <c r="K108" s="44"/>
      <c r="L108" s="234"/>
      <c r="M108" s="235"/>
      <c r="N108" s="236" t="s">
        <v>42</v>
      </c>
      <c r="O108" s="235"/>
      <c r="P108" s="235"/>
      <c r="Q108" s="235"/>
      <c r="R108" s="235"/>
      <c r="S108" s="237"/>
      <c r="T108" s="237"/>
      <c r="U108" s="237"/>
      <c r="V108" s="237"/>
      <c r="W108" s="237"/>
      <c r="X108" s="237"/>
      <c r="Y108" s="237"/>
      <c r="Z108" s="237"/>
      <c r="AA108" s="237"/>
      <c r="AB108" s="237"/>
      <c r="AC108" s="237"/>
      <c r="AD108" s="237"/>
      <c r="AE108" s="237"/>
      <c r="AF108" s="235"/>
      <c r="AG108" s="235"/>
      <c r="AH108" s="235"/>
      <c r="AI108" s="235"/>
      <c r="AJ108" s="235"/>
      <c r="AK108" s="235"/>
      <c r="AL108" s="235"/>
      <c r="AM108" s="235"/>
      <c r="AN108" s="235"/>
      <c r="AO108" s="235"/>
      <c r="AP108" s="235"/>
      <c r="AQ108" s="235"/>
      <c r="AR108" s="235"/>
      <c r="AS108" s="235"/>
      <c r="AT108" s="235"/>
      <c r="AU108" s="235"/>
      <c r="AV108" s="235"/>
      <c r="AW108" s="235"/>
      <c r="AX108" s="235"/>
      <c r="AY108" s="238" t="s">
        <v>367</v>
      </c>
      <c r="AZ108" s="235"/>
      <c r="BA108" s="235"/>
      <c r="BB108" s="235"/>
      <c r="BC108" s="235"/>
      <c r="BD108" s="235"/>
      <c r="BE108" s="239">
        <f>IF(N108="základná",J108,0)</f>
        <v>0</v>
      </c>
      <c r="BF108" s="239">
        <f>IF(N108="znížená",J108,0)</f>
        <v>0</v>
      </c>
      <c r="BG108" s="239">
        <f>IF(N108="zákl. prenesená",J108,0)</f>
        <v>0</v>
      </c>
      <c r="BH108" s="239">
        <f>IF(N108="zníž. prenesená",J108,0)</f>
        <v>0</v>
      </c>
      <c r="BI108" s="239">
        <f>IF(N108="nulová",J108,0)</f>
        <v>0</v>
      </c>
      <c r="BJ108" s="238" t="s">
        <v>92</v>
      </c>
      <c r="BK108" s="235"/>
      <c r="BL108" s="235"/>
      <c r="BM108" s="235"/>
    </row>
    <row r="109" s="2" customFormat="1" ht="18" customHeight="1">
      <c r="A109" s="42"/>
      <c r="B109" s="43"/>
      <c r="C109" s="44"/>
      <c r="D109" s="163" t="s">
        <v>368</v>
      </c>
      <c r="E109" s="158"/>
      <c r="F109" s="158"/>
      <c r="G109" s="44"/>
      <c r="H109" s="44"/>
      <c r="I109" s="44"/>
      <c r="J109" s="159">
        <v>0</v>
      </c>
      <c r="K109" s="44"/>
      <c r="L109" s="234"/>
      <c r="M109" s="235"/>
      <c r="N109" s="236" t="s">
        <v>42</v>
      </c>
      <c r="O109" s="235"/>
      <c r="P109" s="235"/>
      <c r="Q109" s="235"/>
      <c r="R109" s="235"/>
      <c r="S109" s="237"/>
      <c r="T109" s="237"/>
      <c r="U109" s="237"/>
      <c r="V109" s="237"/>
      <c r="W109" s="237"/>
      <c r="X109" s="237"/>
      <c r="Y109" s="237"/>
      <c r="Z109" s="237"/>
      <c r="AA109" s="237"/>
      <c r="AB109" s="237"/>
      <c r="AC109" s="237"/>
      <c r="AD109" s="237"/>
      <c r="AE109" s="237"/>
      <c r="AF109" s="235"/>
      <c r="AG109" s="235"/>
      <c r="AH109" s="235"/>
      <c r="AI109" s="235"/>
      <c r="AJ109" s="235"/>
      <c r="AK109" s="235"/>
      <c r="AL109" s="235"/>
      <c r="AM109" s="235"/>
      <c r="AN109" s="235"/>
      <c r="AO109" s="235"/>
      <c r="AP109" s="235"/>
      <c r="AQ109" s="235"/>
      <c r="AR109" s="235"/>
      <c r="AS109" s="235"/>
      <c r="AT109" s="235"/>
      <c r="AU109" s="235"/>
      <c r="AV109" s="235"/>
      <c r="AW109" s="235"/>
      <c r="AX109" s="235"/>
      <c r="AY109" s="238" t="s">
        <v>367</v>
      </c>
      <c r="AZ109" s="235"/>
      <c r="BA109" s="235"/>
      <c r="BB109" s="235"/>
      <c r="BC109" s="235"/>
      <c r="BD109" s="235"/>
      <c r="BE109" s="239">
        <f>IF(N109="základná",J109,0)</f>
        <v>0</v>
      </c>
      <c r="BF109" s="239">
        <f>IF(N109="znížená",J109,0)</f>
        <v>0</v>
      </c>
      <c r="BG109" s="239">
        <f>IF(N109="zákl. prenesená",J109,0)</f>
        <v>0</v>
      </c>
      <c r="BH109" s="239">
        <f>IF(N109="zníž. prenesená",J109,0)</f>
        <v>0</v>
      </c>
      <c r="BI109" s="239">
        <f>IF(N109="nulová",J109,0)</f>
        <v>0</v>
      </c>
      <c r="BJ109" s="238" t="s">
        <v>92</v>
      </c>
      <c r="BK109" s="235"/>
      <c r="BL109" s="235"/>
      <c r="BM109" s="235"/>
    </row>
    <row r="110" s="2" customFormat="1" ht="18" customHeight="1">
      <c r="A110" s="42"/>
      <c r="B110" s="43"/>
      <c r="C110" s="44"/>
      <c r="D110" s="163" t="s">
        <v>369</v>
      </c>
      <c r="E110" s="158"/>
      <c r="F110" s="158"/>
      <c r="G110" s="44"/>
      <c r="H110" s="44"/>
      <c r="I110" s="44"/>
      <c r="J110" s="159">
        <v>0</v>
      </c>
      <c r="K110" s="44"/>
      <c r="L110" s="234"/>
      <c r="M110" s="235"/>
      <c r="N110" s="236" t="s">
        <v>42</v>
      </c>
      <c r="O110" s="235"/>
      <c r="P110" s="235"/>
      <c r="Q110" s="235"/>
      <c r="R110" s="235"/>
      <c r="S110" s="237"/>
      <c r="T110" s="237"/>
      <c r="U110" s="237"/>
      <c r="V110" s="237"/>
      <c r="W110" s="237"/>
      <c r="X110" s="237"/>
      <c r="Y110" s="237"/>
      <c r="Z110" s="237"/>
      <c r="AA110" s="237"/>
      <c r="AB110" s="237"/>
      <c r="AC110" s="237"/>
      <c r="AD110" s="237"/>
      <c r="AE110" s="237"/>
      <c r="AF110" s="235"/>
      <c r="AG110" s="235"/>
      <c r="AH110" s="235"/>
      <c r="AI110" s="235"/>
      <c r="AJ110" s="235"/>
      <c r="AK110" s="235"/>
      <c r="AL110" s="235"/>
      <c r="AM110" s="235"/>
      <c r="AN110" s="235"/>
      <c r="AO110" s="235"/>
      <c r="AP110" s="235"/>
      <c r="AQ110" s="235"/>
      <c r="AR110" s="235"/>
      <c r="AS110" s="235"/>
      <c r="AT110" s="235"/>
      <c r="AU110" s="235"/>
      <c r="AV110" s="235"/>
      <c r="AW110" s="235"/>
      <c r="AX110" s="235"/>
      <c r="AY110" s="238" t="s">
        <v>367</v>
      </c>
      <c r="AZ110" s="235"/>
      <c r="BA110" s="235"/>
      <c r="BB110" s="235"/>
      <c r="BC110" s="235"/>
      <c r="BD110" s="235"/>
      <c r="BE110" s="239">
        <f>IF(N110="základná",J110,0)</f>
        <v>0</v>
      </c>
      <c r="BF110" s="239">
        <f>IF(N110="znížená",J110,0)</f>
        <v>0</v>
      </c>
      <c r="BG110" s="239">
        <f>IF(N110="zákl. prenesená",J110,0)</f>
        <v>0</v>
      </c>
      <c r="BH110" s="239">
        <f>IF(N110="zníž. prenesená",J110,0)</f>
        <v>0</v>
      </c>
      <c r="BI110" s="239">
        <f>IF(N110="nulová",J110,0)</f>
        <v>0</v>
      </c>
      <c r="BJ110" s="238" t="s">
        <v>92</v>
      </c>
      <c r="BK110" s="235"/>
      <c r="BL110" s="235"/>
      <c r="BM110" s="235"/>
    </row>
    <row r="111" s="2" customFormat="1" ht="18" customHeight="1">
      <c r="A111" s="42"/>
      <c r="B111" s="43"/>
      <c r="C111" s="44"/>
      <c r="D111" s="163" t="s">
        <v>370</v>
      </c>
      <c r="E111" s="158"/>
      <c r="F111" s="158"/>
      <c r="G111" s="44"/>
      <c r="H111" s="44"/>
      <c r="I111" s="44"/>
      <c r="J111" s="159">
        <v>0</v>
      </c>
      <c r="K111" s="44"/>
      <c r="L111" s="234"/>
      <c r="M111" s="235"/>
      <c r="N111" s="236" t="s">
        <v>42</v>
      </c>
      <c r="O111" s="235"/>
      <c r="P111" s="235"/>
      <c r="Q111" s="235"/>
      <c r="R111" s="235"/>
      <c r="S111" s="237"/>
      <c r="T111" s="237"/>
      <c r="U111" s="237"/>
      <c r="V111" s="237"/>
      <c r="W111" s="237"/>
      <c r="X111" s="237"/>
      <c r="Y111" s="237"/>
      <c r="Z111" s="237"/>
      <c r="AA111" s="237"/>
      <c r="AB111" s="237"/>
      <c r="AC111" s="237"/>
      <c r="AD111" s="237"/>
      <c r="AE111" s="237"/>
      <c r="AF111" s="235"/>
      <c r="AG111" s="235"/>
      <c r="AH111" s="235"/>
      <c r="AI111" s="235"/>
      <c r="AJ111" s="235"/>
      <c r="AK111" s="235"/>
      <c r="AL111" s="235"/>
      <c r="AM111" s="235"/>
      <c r="AN111" s="235"/>
      <c r="AO111" s="235"/>
      <c r="AP111" s="235"/>
      <c r="AQ111" s="235"/>
      <c r="AR111" s="235"/>
      <c r="AS111" s="235"/>
      <c r="AT111" s="235"/>
      <c r="AU111" s="235"/>
      <c r="AV111" s="235"/>
      <c r="AW111" s="235"/>
      <c r="AX111" s="235"/>
      <c r="AY111" s="238" t="s">
        <v>367</v>
      </c>
      <c r="AZ111" s="235"/>
      <c r="BA111" s="235"/>
      <c r="BB111" s="235"/>
      <c r="BC111" s="235"/>
      <c r="BD111" s="235"/>
      <c r="BE111" s="239">
        <f>IF(N111="základná",J111,0)</f>
        <v>0</v>
      </c>
      <c r="BF111" s="239">
        <f>IF(N111="znížená",J111,0)</f>
        <v>0</v>
      </c>
      <c r="BG111" s="239">
        <f>IF(N111="zákl. prenesená",J111,0)</f>
        <v>0</v>
      </c>
      <c r="BH111" s="239">
        <f>IF(N111="zníž. prenesená",J111,0)</f>
        <v>0</v>
      </c>
      <c r="BI111" s="239">
        <f>IF(N111="nulová",J111,0)</f>
        <v>0</v>
      </c>
      <c r="BJ111" s="238" t="s">
        <v>92</v>
      </c>
      <c r="BK111" s="235"/>
      <c r="BL111" s="235"/>
      <c r="BM111" s="235"/>
    </row>
    <row r="112" s="2" customFormat="1" ht="18" customHeight="1">
      <c r="A112" s="42"/>
      <c r="B112" s="43"/>
      <c r="C112" s="44"/>
      <c r="D112" s="158" t="s">
        <v>371</v>
      </c>
      <c r="E112" s="44"/>
      <c r="F112" s="44"/>
      <c r="G112" s="44"/>
      <c r="H112" s="44"/>
      <c r="I112" s="44"/>
      <c r="J112" s="159">
        <f>ROUND(J30*T112,2)</f>
        <v>0</v>
      </c>
      <c r="K112" s="44"/>
      <c r="L112" s="234"/>
      <c r="M112" s="235"/>
      <c r="N112" s="236" t="s">
        <v>42</v>
      </c>
      <c r="O112" s="235"/>
      <c r="P112" s="235"/>
      <c r="Q112" s="235"/>
      <c r="R112" s="235"/>
      <c r="S112" s="237"/>
      <c r="T112" s="237"/>
      <c r="U112" s="237"/>
      <c r="V112" s="237"/>
      <c r="W112" s="237"/>
      <c r="X112" s="237"/>
      <c r="Y112" s="237"/>
      <c r="Z112" s="237"/>
      <c r="AA112" s="237"/>
      <c r="AB112" s="237"/>
      <c r="AC112" s="237"/>
      <c r="AD112" s="237"/>
      <c r="AE112" s="237"/>
      <c r="AF112" s="235"/>
      <c r="AG112" s="235"/>
      <c r="AH112" s="235"/>
      <c r="AI112" s="235"/>
      <c r="AJ112" s="235"/>
      <c r="AK112" s="235"/>
      <c r="AL112" s="235"/>
      <c r="AM112" s="235"/>
      <c r="AN112" s="235"/>
      <c r="AO112" s="235"/>
      <c r="AP112" s="235"/>
      <c r="AQ112" s="235"/>
      <c r="AR112" s="235"/>
      <c r="AS112" s="235"/>
      <c r="AT112" s="235"/>
      <c r="AU112" s="235"/>
      <c r="AV112" s="235"/>
      <c r="AW112" s="235"/>
      <c r="AX112" s="235"/>
      <c r="AY112" s="238" t="s">
        <v>372</v>
      </c>
      <c r="AZ112" s="235"/>
      <c r="BA112" s="235"/>
      <c r="BB112" s="235"/>
      <c r="BC112" s="235"/>
      <c r="BD112" s="235"/>
      <c r="BE112" s="239">
        <f>IF(N112="základná",J112,0)</f>
        <v>0</v>
      </c>
      <c r="BF112" s="239">
        <f>IF(N112="znížená",J112,0)</f>
        <v>0</v>
      </c>
      <c r="BG112" s="239">
        <f>IF(N112="zákl. prenesená",J112,0)</f>
        <v>0</v>
      </c>
      <c r="BH112" s="239">
        <f>IF(N112="zníž. prenesená",J112,0)</f>
        <v>0</v>
      </c>
      <c r="BI112" s="239">
        <f>IF(N112="nulová",J112,0)</f>
        <v>0</v>
      </c>
      <c r="BJ112" s="238" t="s">
        <v>92</v>
      </c>
      <c r="BK112" s="235"/>
      <c r="BL112" s="235"/>
      <c r="BM112" s="235"/>
    </row>
    <row r="113" s="2" customFormat="1">
      <c r="A113" s="42"/>
      <c r="B113" s="43"/>
      <c r="C113" s="44"/>
      <c r="D113" s="44"/>
      <c r="E113" s="44"/>
      <c r="F113" s="44"/>
      <c r="G113" s="44"/>
      <c r="H113" s="44"/>
      <c r="I113" s="44"/>
      <c r="J113" s="44"/>
      <c r="K113" s="44"/>
      <c r="L113" s="73"/>
      <c r="S113" s="42"/>
      <c r="T113" s="42"/>
      <c r="U113" s="42"/>
      <c r="V113" s="42"/>
      <c r="W113" s="42"/>
      <c r="X113" s="42"/>
      <c r="Y113" s="42"/>
      <c r="Z113" s="42"/>
      <c r="AA113" s="42"/>
      <c r="AB113" s="42"/>
      <c r="AC113" s="42"/>
      <c r="AD113" s="42"/>
      <c r="AE113" s="42"/>
    </row>
    <row r="114" s="2" customFormat="1" ht="29.28" customHeight="1">
      <c r="A114" s="42"/>
      <c r="B114" s="43"/>
      <c r="C114" s="167" t="s">
        <v>142</v>
      </c>
      <c r="D114" s="168"/>
      <c r="E114" s="168"/>
      <c r="F114" s="168"/>
      <c r="G114" s="168"/>
      <c r="H114" s="168"/>
      <c r="I114" s="168"/>
      <c r="J114" s="169">
        <f>ROUND(J96+J106,2)</f>
        <v>0</v>
      </c>
      <c r="K114" s="168"/>
      <c r="L114" s="73"/>
      <c r="S114" s="42"/>
      <c r="T114" s="42"/>
      <c r="U114" s="42"/>
      <c r="V114" s="42"/>
      <c r="W114" s="42"/>
      <c r="X114" s="42"/>
      <c r="Y114" s="42"/>
      <c r="Z114" s="42"/>
      <c r="AA114" s="42"/>
      <c r="AB114" s="42"/>
      <c r="AC114" s="42"/>
      <c r="AD114" s="42"/>
      <c r="AE114" s="42"/>
    </row>
    <row r="115" s="2" customFormat="1" ht="6.96" customHeight="1">
      <c r="A115" s="42"/>
      <c r="B115" s="76"/>
      <c r="C115" s="77"/>
      <c r="D115" s="77"/>
      <c r="E115" s="77"/>
      <c r="F115" s="77"/>
      <c r="G115" s="77"/>
      <c r="H115" s="77"/>
      <c r="I115" s="77"/>
      <c r="J115" s="77"/>
      <c r="K115" s="77"/>
      <c r="L115" s="73"/>
      <c r="S115" s="42"/>
      <c r="T115" s="42"/>
      <c r="U115" s="42"/>
      <c r="V115" s="42"/>
      <c r="W115" s="42"/>
      <c r="X115" s="42"/>
      <c r="Y115" s="42"/>
      <c r="Z115" s="42"/>
      <c r="AA115" s="42"/>
      <c r="AB115" s="42"/>
      <c r="AC115" s="42"/>
      <c r="AD115" s="42"/>
      <c r="AE115" s="42"/>
    </row>
    <row r="119" s="2" customFormat="1" ht="6.96" customHeight="1">
      <c r="A119" s="42"/>
      <c r="B119" s="78"/>
      <c r="C119" s="79"/>
      <c r="D119" s="79"/>
      <c r="E119" s="79"/>
      <c r="F119" s="79"/>
      <c r="G119" s="79"/>
      <c r="H119" s="79"/>
      <c r="I119" s="79"/>
      <c r="J119" s="79"/>
      <c r="K119" s="79"/>
      <c r="L119" s="73"/>
      <c r="S119" s="42"/>
      <c r="T119" s="42"/>
      <c r="U119" s="42"/>
      <c r="V119" s="42"/>
      <c r="W119" s="42"/>
      <c r="X119" s="42"/>
      <c r="Y119" s="42"/>
      <c r="Z119" s="42"/>
      <c r="AA119" s="42"/>
      <c r="AB119" s="42"/>
      <c r="AC119" s="42"/>
      <c r="AD119" s="42"/>
      <c r="AE119" s="42"/>
    </row>
    <row r="120" s="2" customFormat="1" ht="24.96" customHeight="1">
      <c r="A120" s="42"/>
      <c r="B120" s="43"/>
      <c r="C120" s="25" t="s">
        <v>373</v>
      </c>
      <c r="D120" s="44"/>
      <c r="E120" s="44"/>
      <c r="F120" s="44"/>
      <c r="G120" s="44"/>
      <c r="H120" s="44"/>
      <c r="I120" s="44"/>
      <c r="J120" s="44"/>
      <c r="K120" s="44"/>
      <c r="L120" s="73"/>
      <c r="S120" s="42"/>
      <c r="T120" s="42"/>
      <c r="U120" s="42"/>
      <c r="V120" s="42"/>
      <c r="W120" s="42"/>
      <c r="X120" s="42"/>
      <c r="Y120" s="42"/>
      <c r="Z120" s="42"/>
      <c r="AA120" s="42"/>
      <c r="AB120" s="42"/>
      <c r="AC120" s="42"/>
      <c r="AD120" s="42"/>
      <c r="AE120" s="42"/>
    </row>
    <row r="121" s="2" customFormat="1" ht="6.96" customHeight="1">
      <c r="A121" s="42"/>
      <c r="B121" s="43"/>
      <c r="C121" s="44"/>
      <c r="D121" s="44"/>
      <c r="E121" s="44"/>
      <c r="F121" s="44"/>
      <c r="G121" s="44"/>
      <c r="H121" s="44"/>
      <c r="I121" s="44"/>
      <c r="J121" s="44"/>
      <c r="K121" s="44"/>
      <c r="L121" s="73"/>
      <c r="S121" s="42"/>
      <c r="T121" s="42"/>
      <c r="U121" s="42"/>
      <c r="V121" s="42"/>
      <c r="W121" s="42"/>
      <c r="X121" s="42"/>
      <c r="Y121" s="42"/>
      <c r="Z121" s="42"/>
      <c r="AA121" s="42"/>
      <c r="AB121" s="42"/>
      <c r="AC121" s="42"/>
      <c r="AD121" s="42"/>
      <c r="AE121" s="42"/>
    </row>
    <row r="122" s="2" customFormat="1" ht="12" customHeight="1">
      <c r="A122" s="42"/>
      <c r="B122" s="43"/>
      <c r="C122" s="34" t="s">
        <v>15</v>
      </c>
      <c r="D122" s="44"/>
      <c r="E122" s="44"/>
      <c r="F122" s="44"/>
      <c r="G122" s="44"/>
      <c r="H122" s="44"/>
      <c r="I122" s="44"/>
      <c r="J122" s="44"/>
      <c r="K122" s="44"/>
      <c r="L122" s="73"/>
      <c r="S122" s="42"/>
      <c r="T122" s="42"/>
      <c r="U122" s="42"/>
      <c r="V122" s="42"/>
      <c r="W122" s="42"/>
      <c r="X122" s="42"/>
      <c r="Y122" s="42"/>
      <c r="Z122" s="42"/>
      <c r="AA122" s="42"/>
      <c r="AB122" s="42"/>
      <c r="AC122" s="42"/>
      <c r="AD122" s="42"/>
      <c r="AE122" s="42"/>
    </row>
    <row r="123" s="2" customFormat="1" ht="39.75" customHeight="1">
      <c r="A123" s="42"/>
      <c r="B123" s="43"/>
      <c r="C123" s="44"/>
      <c r="D123" s="44"/>
      <c r="E123" s="215" t="str">
        <f>E7</f>
        <v>OPRAVA POŠKODENÝCH PODLÁH A PRIESTOROV GARÁŽÍ NA 3.PP, 2.PP, 1.PP, MEZANÍNU, HOSPODÁRSKEHO A BANK. DVORA V OBJEKTE NBS</v>
      </c>
      <c r="F123" s="34"/>
      <c r="G123" s="34"/>
      <c r="H123" s="34"/>
      <c r="I123" s="44"/>
      <c r="J123" s="44"/>
      <c r="K123" s="44"/>
      <c r="L123" s="73"/>
      <c r="S123" s="42"/>
      <c r="T123" s="42"/>
      <c r="U123" s="42"/>
      <c r="V123" s="42"/>
      <c r="W123" s="42"/>
      <c r="X123" s="42"/>
      <c r="Y123" s="42"/>
      <c r="Z123" s="42"/>
      <c r="AA123" s="42"/>
      <c r="AB123" s="42"/>
      <c r="AC123" s="42"/>
      <c r="AD123" s="42"/>
      <c r="AE123" s="42"/>
    </row>
    <row r="124" s="2" customFormat="1" ht="12" customHeight="1">
      <c r="A124" s="42"/>
      <c r="B124" s="43"/>
      <c r="C124" s="34" t="s">
        <v>160</v>
      </c>
      <c r="D124" s="44"/>
      <c r="E124" s="44"/>
      <c r="F124" s="44"/>
      <c r="G124" s="44"/>
      <c r="H124" s="44"/>
      <c r="I124" s="44"/>
      <c r="J124" s="44"/>
      <c r="K124" s="44"/>
      <c r="L124" s="73"/>
      <c r="S124" s="42"/>
      <c r="T124" s="42"/>
      <c r="U124" s="42"/>
      <c r="V124" s="42"/>
      <c r="W124" s="42"/>
      <c r="X124" s="42"/>
      <c r="Y124" s="42"/>
      <c r="Z124" s="42"/>
      <c r="AA124" s="42"/>
      <c r="AB124" s="42"/>
      <c r="AC124" s="42"/>
      <c r="AD124" s="42"/>
      <c r="AE124" s="42"/>
    </row>
    <row r="125" s="2" customFormat="1" ht="16.5" customHeight="1">
      <c r="A125" s="42"/>
      <c r="B125" s="43"/>
      <c r="C125" s="44"/>
      <c r="D125" s="44"/>
      <c r="E125" s="86" t="str">
        <f>E9</f>
        <v>06 - Zdravotechnika</v>
      </c>
      <c r="F125" s="44"/>
      <c r="G125" s="44"/>
      <c r="H125" s="44"/>
      <c r="I125" s="44"/>
      <c r="J125" s="44"/>
      <c r="K125" s="44"/>
      <c r="L125" s="73"/>
      <c r="S125" s="42"/>
      <c r="T125" s="42"/>
      <c r="U125" s="42"/>
      <c r="V125" s="42"/>
      <c r="W125" s="42"/>
      <c r="X125" s="42"/>
      <c r="Y125" s="42"/>
      <c r="Z125" s="42"/>
      <c r="AA125" s="42"/>
      <c r="AB125" s="42"/>
      <c r="AC125" s="42"/>
      <c r="AD125" s="42"/>
      <c r="AE125" s="42"/>
    </row>
    <row r="126" s="2" customFormat="1" ht="6.96" customHeight="1">
      <c r="A126" s="42"/>
      <c r="B126" s="43"/>
      <c r="C126" s="44"/>
      <c r="D126" s="44"/>
      <c r="E126" s="44"/>
      <c r="F126" s="44"/>
      <c r="G126" s="44"/>
      <c r="H126" s="44"/>
      <c r="I126" s="44"/>
      <c r="J126" s="44"/>
      <c r="K126" s="44"/>
      <c r="L126" s="73"/>
      <c r="S126" s="42"/>
      <c r="T126" s="42"/>
      <c r="U126" s="42"/>
      <c r="V126" s="42"/>
      <c r="W126" s="42"/>
      <c r="X126" s="42"/>
      <c r="Y126" s="42"/>
      <c r="Z126" s="42"/>
      <c r="AA126" s="42"/>
      <c r="AB126" s="42"/>
      <c r="AC126" s="42"/>
      <c r="AD126" s="42"/>
      <c r="AE126" s="42"/>
    </row>
    <row r="127" s="2" customFormat="1" ht="12" customHeight="1">
      <c r="A127" s="42"/>
      <c r="B127" s="43"/>
      <c r="C127" s="34" t="s">
        <v>19</v>
      </c>
      <c r="D127" s="44"/>
      <c r="E127" s="44"/>
      <c r="F127" s="29" t="str">
        <f>F12</f>
        <v xml:space="preserve"> </v>
      </c>
      <c r="G127" s="44"/>
      <c r="H127" s="44"/>
      <c r="I127" s="34" t="s">
        <v>21</v>
      </c>
      <c r="J127" s="89" t="str">
        <f>IF(J12="","",J12)</f>
        <v>9. 5. 2022</v>
      </c>
      <c r="K127" s="44"/>
      <c r="L127" s="73"/>
      <c r="S127" s="42"/>
      <c r="T127" s="42"/>
      <c r="U127" s="42"/>
      <c r="V127" s="42"/>
      <c r="W127" s="42"/>
      <c r="X127" s="42"/>
      <c r="Y127" s="42"/>
      <c r="Z127" s="42"/>
      <c r="AA127" s="42"/>
      <c r="AB127" s="42"/>
      <c r="AC127" s="42"/>
      <c r="AD127" s="42"/>
      <c r="AE127" s="42"/>
    </row>
    <row r="128" s="2" customFormat="1" ht="6.96" customHeight="1">
      <c r="A128" s="42"/>
      <c r="B128" s="43"/>
      <c r="C128" s="44"/>
      <c r="D128" s="44"/>
      <c r="E128" s="44"/>
      <c r="F128" s="44"/>
      <c r="G128" s="44"/>
      <c r="H128" s="44"/>
      <c r="I128" s="44"/>
      <c r="J128" s="44"/>
      <c r="K128" s="44"/>
      <c r="L128" s="73"/>
      <c r="S128" s="42"/>
      <c r="T128" s="42"/>
      <c r="U128" s="42"/>
      <c r="V128" s="42"/>
      <c r="W128" s="42"/>
      <c r="X128" s="42"/>
      <c r="Y128" s="42"/>
      <c r="Z128" s="42"/>
      <c r="AA128" s="42"/>
      <c r="AB128" s="42"/>
      <c r="AC128" s="42"/>
      <c r="AD128" s="42"/>
      <c r="AE128" s="42"/>
    </row>
    <row r="129" s="2" customFormat="1" ht="25.65" customHeight="1">
      <c r="A129" s="42"/>
      <c r="B129" s="43"/>
      <c r="C129" s="34" t="s">
        <v>23</v>
      </c>
      <c r="D129" s="44"/>
      <c r="E129" s="44"/>
      <c r="F129" s="29" t="str">
        <f>E15</f>
        <v>A BKPŠ, SPOL. S.R.O.</v>
      </c>
      <c r="G129" s="44"/>
      <c r="H129" s="44"/>
      <c r="I129" s="34" t="s">
        <v>29</v>
      </c>
      <c r="J129" s="38" t="str">
        <f>E21</f>
        <v>A BKPŠ, SPOL. S.R.O.</v>
      </c>
      <c r="K129" s="44"/>
      <c r="L129" s="73"/>
      <c r="S129" s="42"/>
      <c r="T129" s="42"/>
      <c r="U129" s="42"/>
      <c r="V129" s="42"/>
      <c r="W129" s="42"/>
      <c r="X129" s="42"/>
      <c r="Y129" s="42"/>
      <c r="Z129" s="42"/>
      <c r="AA129" s="42"/>
      <c r="AB129" s="42"/>
      <c r="AC129" s="42"/>
      <c r="AD129" s="42"/>
      <c r="AE129" s="42"/>
    </row>
    <row r="130" s="2" customFormat="1" ht="15.15" customHeight="1">
      <c r="A130" s="42"/>
      <c r="B130" s="43"/>
      <c r="C130" s="34" t="s">
        <v>27</v>
      </c>
      <c r="D130" s="44"/>
      <c r="E130" s="44"/>
      <c r="F130" s="29" t="str">
        <f>IF(E18="","",E18)</f>
        <v>Vyplň údaj</v>
      </c>
      <c r="G130" s="44"/>
      <c r="H130" s="44"/>
      <c r="I130" s="34" t="s">
        <v>31</v>
      </c>
      <c r="J130" s="38" t="str">
        <f>E24</f>
        <v>ROZING s.r.o.</v>
      </c>
      <c r="K130" s="44"/>
      <c r="L130" s="73"/>
      <c r="S130" s="42"/>
      <c r="T130" s="42"/>
      <c r="U130" s="42"/>
      <c r="V130" s="42"/>
      <c r="W130" s="42"/>
      <c r="X130" s="42"/>
      <c r="Y130" s="42"/>
      <c r="Z130" s="42"/>
      <c r="AA130" s="42"/>
      <c r="AB130" s="42"/>
      <c r="AC130" s="42"/>
      <c r="AD130" s="42"/>
      <c r="AE130" s="42"/>
    </row>
    <row r="131" s="2" customFormat="1" ht="10.32" customHeight="1">
      <c r="A131" s="42"/>
      <c r="B131" s="43"/>
      <c r="C131" s="44"/>
      <c r="D131" s="44"/>
      <c r="E131" s="44"/>
      <c r="F131" s="44"/>
      <c r="G131" s="44"/>
      <c r="H131" s="44"/>
      <c r="I131" s="44"/>
      <c r="J131" s="44"/>
      <c r="K131" s="44"/>
      <c r="L131" s="73"/>
      <c r="S131" s="42"/>
      <c r="T131" s="42"/>
      <c r="U131" s="42"/>
      <c r="V131" s="42"/>
      <c r="W131" s="42"/>
      <c r="X131" s="42"/>
      <c r="Y131" s="42"/>
      <c r="Z131" s="42"/>
      <c r="AA131" s="42"/>
      <c r="AB131" s="42"/>
      <c r="AC131" s="42"/>
      <c r="AD131" s="42"/>
      <c r="AE131" s="42"/>
    </row>
    <row r="132" s="11" customFormat="1" ht="29.28" customHeight="1">
      <c r="A132" s="240"/>
      <c r="B132" s="241"/>
      <c r="C132" s="242" t="s">
        <v>374</v>
      </c>
      <c r="D132" s="243" t="s">
        <v>61</v>
      </c>
      <c r="E132" s="243" t="s">
        <v>57</v>
      </c>
      <c r="F132" s="243" t="s">
        <v>58</v>
      </c>
      <c r="G132" s="243" t="s">
        <v>375</v>
      </c>
      <c r="H132" s="243" t="s">
        <v>376</v>
      </c>
      <c r="I132" s="243" t="s">
        <v>377</v>
      </c>
      <c r="J132" s="244" t="s">
        <v>336</v>
      </c>
      <c r="K132" s="245" t="s">
        <v>378</v>
      </c>
      <c r="L132" s="246"/>
      <c r="M132" s="110" t="s">
        <v>1</v>
      </c>
      <c r="N132" s="111" t="s">
        <v>40</v>
      </c>
      <c r="O132" s="111" t="s">
        <v>379</v>
      </c>
      <c r="P132" s="111" t="s">
        <v>380</v>
      </c>
      <c r="Q132" s="111" t="s">
        <v>381</v>
      </c>
      <c r="R132" s="111" t="s">
        <v>382</v>
      </c>
      <c r="S132" s="111" t="s">
        <v>383</v>
      </c>
      <c r="T132" s="112" t="s">
        <v>384</v>
      </c>
      <c r="U132" s="240"/>
      <c r="V132" s="240"/>
      <c r="W132" s="240"/>
      <c r="X132" s="240"/>
      <c r="Y132" s="240"/>
      <c r="Z132" s="240"/>
      <c r="AA132" s="240"/>
      <c r="AB132" s="240"/>
      <c r="AC132" s="240"/>
      <c r="AD132" s="240"/>
      <c r="AE132" s="240"/>
    </row>
    <row r="133" s="2" customFormat="1" ht="22.8" customHeight="1">
      <c r="A133" s="42"/>
      <c r="B133" s="43"/>
      <c r="C133" s="117" t="s">
        <v>212</v>
      </c>
      <c r="D133" s="44"/>
      <c r="E133" s="44"/>
      <c r="F133" s="44"/>
      <c r="G133" s="44"/>
      <c r="H133" s="44"/>
      <c r="I133" s="44"/>
      <c r="J133" s="247">
        <f>BK133</f>
        <v>0</v>
      </c>
      <c r="K133" s="44"/>
      <c r="L133" s="45"/>
      <c r="M133" s="113"/>
      <c r="N133" s="248"/>
      <c r="O133" s="114"/>
      <c r="P133" s="249">
        <f>P134+P137+P192</f>
        <v>0</v>
      </c>
      <c r="Q133" s="114"/>
      <c r="R133" s="249">
        <f>R134+R137+R192</f>
        <v>0</v>
      </c>
      <c r="S133" s="114"/>
      <c r="T133" s="250">
        <f>T134+T137+T192</f>
        <v>0</v>
      </c>
      <c r="U133" s="42"/>
      <c r="V133" s="42"/>
      <c r="W133" s="42"/>
      <c r="X133" s="42"/>
      <c r="Y133" s="42"/>
      <c r="Z133" s="42"/>
      <c r="AA133" s="42"/>
      <c r="AB133" s="42"/>
      <c r="AC133" s="42"/>
      <c r="AD133" s="42"/>
      <c r="AE133" s="42"/>
      <c r="AT133" s="19" t="s">
        <v>75</v>
      </c>
      <c r="AU133" s="19" t="s">
        <v>338</v>
      </c>
      <c r="BK133" s="251">
        <f>BK134+BK137+BK192</f>
        <v>0</v>
      </c>
    </row>
    <row r="134" s="12" customFormat="1" ht="25.92" customHeight="1">
      <c r="A134" s="12"/>
      <c r="B134" s="252"/>
      <c r="C134" s="253"/>
      <c r="D134" s="254" t="s">
        <v>75</v>
      </c>
      <c r="E134" s="255" t="s">
        <v>390</v>
      </c>
      <c r="F134" s="255" t="s">
        <v>391</v>
      </c>
      <c r="G134" s="253"/>
      <c r="H134" s="253"/>
      <c r="I134" s="256"/>
      <c r="J134" s="231">
        <f>BK134</f>
        <v>0</v>
      </c>
      <c r="K134" s="253"/>
      <c r="L134" s="257"/>
      <c r="M134" s="258"/>
      <c r="N134" s="259"/>
      <c r="O134" s="259"/>
      <c r="P134" s="260">
        <f>P135</f>
        <v>0</v>
      </c>
      <c r="Q134" s="259"/>
      <c r="R134" s="260">
        <f>R135</f>
        <v>0</v>
      </c>
      <c r="S134" s="259"/>
      <c r="T134" s="261">
        <f>T135</f>
        <v>0</v>
      </c>
      <c r="U134" s="12"/>
      <c r="V134" s="12"/>
      <c r="W134" s="12"/>
      <c r="X134" s="12"/>
      <c r="Y134" s="12"/>
      <c r="Z134" s="12"/>
      <c r="AA134" s="12"/>
      <c r="AB134" s="12"/>
      <c r="AC134" s="12"/>
      <c r="AD134" s="12"/>
      <c r="AE134" s="12"/>
      <c r="AR134" s="262" t="s">
        <v>84</v>
      </c>
      <c r="AT134" s="263" t="s">
        <v>75</v>
      </c>
      <c r="AU134" s="263" t="s">
        <v>76</v>
      </c>
      <c r="AY134" s="262" t="s">
        <v>387</v>
      </c>
      <c r="BK134" s="264">
        <f>BK135</f>
        <v>0</v>
      </c>
    </row>
    <row r="135" s="12" customFormat="1" ht="22.8" customHeight="1">
      <c r="A135" s="12"/>
      <c r="B135" s="252"/>
      <c r="C135" s="253"/>
      <c r="D135" s="254" t="s">
        <v>75</v>
      </c>
      <c r="E135" s="265" t="s">
        <v>427</v>
      </c>
      <c r="F135" s="265" t="s">
        <v>428</v>
      </c>
      <c r="G135" s="253"/>
      <c r="H135" s="253"/>
      <c r="I135" s="256"/>
      <c r="J135" s="266">
        <f>BK135</f>
        <v>0</v>
      </c>
      <c r="K135" s="253"/>
      <c r="L135" s="257"/>
      <c r="M135" s="258"/>
      <c r="N135" s="259"/>
      <c r="O135" s="259"/>
      <c r="P135" s="260">
        <f>P136</f>
        <v>0</v>
      </c>
      <c r="Q135" s="259"/>
      <c r="R135" s="260">
        <f>R136</f>
        <v>0</v>
      </c>
      <c r="S135" s="259"/>
      <c r="T135" s="261">
        <f>T136</f>
        <v>0</v>
      </c>
      <c r="U135" s="12"/>
      <c r="V135" s="12"/>
      <c r="W135" s="12"/>
      <c r="X135" s="12"/>
      <c r="Y135" s="12"/>
      <c r="Z135" s="12"/>
      <c r="AA135" s="12"/>
      <c r="AB135" s="12"/>
      <c r="AC135" s="12"/>
      <c r="AD135" s="12"/>
      <c r="AE135" s="12"/>
      <c r="AR135" s="262" t="s">
        <v>84</v>
      </c>
      <c r="AT135" s="263" t="s">
        <v>75</v>
      </c>
      <c r="AU135" s="263" t="s">
        <v>84</v>
      </c>
      <c r="AY135" s="262" t="s">
        <v>387</v>
      </c>
      <c r="BK135" s="264">
        <f>BK136</f>
        <v>0</v>
      </c>
    </row>
    <row r="136" s="2" customFormat="1" ht="24.15" customHeight="1">
      <c r="A136" s="42"/>
      <c r="B136" s="43"/>
      <c r="C136" s="280" t="s">
        <v>84</v>
      </c>
      <c r="D136" s="280" t="s">
        <v>393</v>
      </c>
      <c r="E136" s="281" t="s">
        <v>2622</v>
      </c>
      <c r="F136" s="282" t="s">
        <v>2623</v>
      </c>
      <c r="G136" s="283" t="s">
        <v>405</v>
      </c>
      <c r="H136" s="284">
        <v>140</v>
      </c>
      <c r="I136" s="285"/>
      <c r="J136" s="286">
        <f>ROUND(I136*H136,2)</f>
        <v>0</v>
      </c>
      <c r="K136" s="287"/>
      <c r="L136" s="45"/>
      <c r="M136" s="288" t="s">
        <v>1</v>
      </c>
      <c r="N136" s="289" t="s">
        <v>42</v>
      </c>
      <c r="O136" s="101"/>
      <c r="P136" s="290">
        <f>O136*H136</f>
        <v>0</v>
      </c>
      <c r="Q136" s="290">
        <v>0</v>
      </c>
      <c r="R136" s="290">
        <f>Q136*H136</f>
        <v>0</v>
      </c>
      <c r="S136" s="290">
        <v>0</v>
      </c>
      <c r="T136" s="291">
        <f>S136*H136</f>
        <v>0</v>
      </c>
      <c r="U136" s="42"/>
      <c r="V136" s="42"/>
      <c r="W136" s="42"/>
      <c r="X136" s="42"/>
      <c r="Y136" s="42"/>
      <c r="Z136" s="42"/>
      <c r="AA136" s="42"/>
      <c r="AB136" s="42"/>
      <c r="AC136" s="42"/>
      <c r="AD136" s="42"/>
      <c r="AE136" s="42"/>
      <c r="AR136" s="292" t="s">
        <v>386</v>
      </c>
      <c r="AT136" s="292" t="s">
        <v>393</v>
      </c>
      <c r="AU136" s="292" t="s">
        <v>92</v>
      </c>
      <c r="AY136" s="19" t="s">
        <v>387</v>
      </c>
      <c r="BE136" s="162">
        <f>IF(N136="základná",J136,0)</f>
        <v>0</v>
      </c>
      <c r="BF136" s="162">
        <f>IF(N136="znížená",J136,0)</f>
        <v>0</v>
      </c>
      <c r="BG136" s="162">
        <f>IF(N136="zákl. prenesená",J136,0)</f>
        <v>0</v>
      </c>
      <c r="BH136" s="162">
        <f>IF(N136="zníž. prenesená",J136,0)</f>
        <v>0</v>
      </c>
      <c r="BI136" s="162">
        <f>IF(N136="nulová",J136,0)</f>
        <v>0</v>
      </c>
      <c r="BJ136" s="19" t="s">
        <v>92</v>
      </c>
      <c r="BK136" s="162">
        <f>ROUND(I136*H136,2)</f>
        <v>0</v>
      </c>
      <c r="BL136" s="19" t="s">
        <v>386</v>
      </c>
      <c r="BM136" s="292" t="s">
        <v>92</v>
      </c>
    </row>
    <row r="137" s="12" customFormat="1" ht="25.92" customHeight="1">
      <c r="A137" s="12"/>
      <c r="B137" s="252"/>
      <c r="C137" s="253"/>
      <c r="D137" s="254" t="s">
        <v>75</v>
      </c>
      <c r="E137" s="255" t="s">
        <v>550</v>
      </c>
      <c r="F137" s="255" t="s">
        <v>551</v>
      </c>
      <c r="G137" s="253"/>
      <c r="H137" s="253"/>
      <c r="I137" s="256"/>
      <c r="J137" s="231">
        <f>BK137</f>
        <v>0</v>
      </c>
      <c r="K137" s="253"/>
      <c r="L137" s="257"/>
      <c r="M137" s="258"/>
      <c r="N137" s="259"/>
      <c r="O137" s="259"/>
      <c r="P137" s="260">
        <f>P138+P169+P183</f>
        <v>0</v>
      </c>
      <c r="Q137" s="259"/>
      <c r="R137" s="260">
        <f>R138+R169+R183</f>
        <v>0</v>
      </c>
      <c r="S137" s="259"/>
      <c r="T137" s="261">
        <f>T138+T169+T183</f>
        <v>0</v>
      </c>
      <c r="U137" s="12"/>
      <c r="V137" s="12"/>
      <c r="W137" s="12"/>
      <c r="X137" s="12"/>
      <c r="Y137" s="12"/>
      <c r="Z137" s="12"/>
      <c r="AA137" s="12"/>
      <c r="AB137" s="12"/>
      <c r="AC137" s="12"/>
      <c r="AD137" s="12"/>
      <c r="AE137" s="12"/>
      <c r="AR137" s="262" t="s">
        <v>92</v>
      </c>
      <c r="AT137" s="263" t="s">
        <v>75</v>
      </c>
      <c r="AU137" s="263" t="s">
        <v>76</v>
      </c>
      <c r="AY137" s="262" t="s">
        <v>387</v>
      </c>
      <c r="BK137" s="264">
        <f>BK138+BK169+BK183</f>
        <v>0</v>
      </c>
    </row>
    <row r="138" s="12" customFormat="1" ht="22.8" customHeight="1">
      <c r="A138" s="12"/>
      <c r="B138" s="252"/>
      <c r="C138" s="253"/>
      <c r="D138" s="254" t="s">
        <v>75</v>
      </c>
      <c r="E138" s="265" t="s">
        <v>1927</v>
      </c>
      <c r="F138" s="265" t="s">
        <v>1928</v>
      </c>
      <c r="G138" s="253"/>
      <c r="H138" s="253"/>
      <c r="I138" s="256"/>
      <c r="J138" s="266">
        <f>BK138</f>
        <v>0</v>
      </c>
      <c r="K138" s="253"/>
      <c r="L138" s="257"/>
      <c r="M138" s="258"/>
      <c r="N138" s="259"/>
      <c r="O138" s="259"/>
      <c r="P138" s="260">
        <f>SUM(P139:P168)</f>
        <v>0</v>
      </c>
      <c r="Q138" s="259"/>
      <c r="R138" s="260">
        <f>SUM(R139:R168)</f>
        <v>0</v>
      </c>
      <c r="S138" s="259"/>
      <c r="T138" s="261">
        <f>SUM(T139:T168)</f>
        <v>0</v>
      </c>
      <c r="U138" s="12"/>
      <c r="V138" s="12"/>
      <c r="W138" s="12"/>
      <c r="X138" s="12"/>
      <c r="Y138" s="12"/>
      <c r="Z138" s="12"/>
      <c r="AA138" s="12"/>
      <c r="AB138" s="12"/>
      <c r="AC138" s="12"/>
      <c r="AD138" s="12"/>
      <c r="AE138" s="12"/>
      <c r="AR138" s="262" t="s">
        <v>92</v>
      </c>
      <c r="AT138" s="263" t="s">
        <v>75</v>
      </c>
      <c r="AU138" s="263" t="s">
        <v>84</v>
      </c>
      <c r="AY138" s="262" t="s">
        <v>387</v>
      </c>
      <c r="BK138" s="264">
        <f>SUM(BK139:BK168)</f>
        <v>0</v>
      </c>
    </row>
    <row r="139" s="2" customFormat="1" ht="24.15" customHeight="1">
      <c r="A139" s="42"/>
      <c r="B139" s="43"/>
      <c r="C139" s="280" t="s">
        <v>92</v>
      </c>
      <c r="D139" s="280" t="s">
        <v>393</v>
      </c>
      <c r="E139" s="281" t="s">
        <v>2624</v>
      </c>
      <c r="F139" s="282" t="s">
        <v>2625</v>
      </c>
      <c r="G139" s="283" t="s">
        <v>436</v>
      </c>
      <c r="H139" s="284">
        <v>70</v>
      </c>
      <c r="I139" s="285"/>
      <c r="J139" s="286">
        <f>ROUND(I139*H139,2)</f>
        <v>0</v>
      </c>
      <c r="K139" s="287"/>
      <c r="L139" s="45"/>
      <c r="M139" s="288" t="s">
        <v>1</v>
      </c>
      <c r="N139" s="289" t="s">
        <v>42</v>
      </c>
      <c r="O139" s="101"/>
      <c r="P139" s="290">
        <f>O139*H139</f>
        <v>0</v>
      </c>
      <c r="Q139" s="290">
        <v>0</v>
      </c>
      <c r="R139" s="290">
        <f>Q139*H139</f>
        <v>0</v>
      </c>
      <c r="S139" s="290">
        <v>0</v>
      </c>
      <c r="T139" s="291">
        <f>S139*H139</f>
        <v>0</v>
      </c>
      <c r="U139" s="42"/>
      <c r="V139" s="42"/>
      <c r="W139" s="42"/>
      <c r="X139" s="42"/>
      <c r="Y139" s="42"/>
      <c r="Z139" s="42"/>
      <c r="AA139" s="42"/>
      <c r="AB139" s="42"/>
      <c r="AC139" s="42"/>
      <c r="AD139" s="42"/>
      <c r="AE139" s="42"/>
      <c r="AR139" s="292" t="s">
        <v>422</v>
      </c>
      <c r="AT139" s="292" t="s">
        <v>393</v>
      </c>
      <c r="AU139" s="292" t="s">
        <v>92</v>
      </c>
      <c r="AY139" s="19" t="s">
        <v>387</v>
      </c>
      <c r="BE139" s="162">
        <f>IF(N139="základná",J139,0)</f>
        <v>0</v>
      </c>
      <c r="BF139" s="162">
        <f>IF(N139="znížená",J139,0)</f>
        <v>0</v>
      </c>
      <c r="BG139" s="162">
        <f>IF(N139="zákl. prenesená",J139,0)</f>
        <v>0</v>
      </c>
      <c r="BH139" s="162">
        <f>IF(N139="zníž. prenesená",J139,0)</f>
        <v>0</v>
      </c>
      <c r="BI139" s="162">
        <f>IF(N139="nulová",J139,0)</f>
        <v>0</v>
      </c>
      <c r="BJ139" s="19" t="s">
        <v>92</v>
      </c>
      <c r="BK139" s="162">
        <f>ROUND(I139*H139,2)</f>
        <v>0</v>
      </c>
      <c r="BL139" s="19" t="s">
        <v>422</v>
      </c>
      <c r="BM139" s="292" t="s">
        <v>386</v>
      </c>
    </row>
    <row r="140" s="2" customFormat="1" ht="24.15" customHeight="1">
      <c r="A140" s="42"/>
      <c r="B140" s="43"/>
      <c r="C140" s="337" t="s">
        <v>99</v>
      </c>
      <c r="D140" s="337" t="s">
        <v>592</v>
      </c>
      <c r="E140" s="338" t="s">
        <v>2626</v>
      </c>
      <c r="F140" s="339" t="s">
        <v>2627</v>
      </c>
      <c r="G140" s="340" t="s">
        <v>436</v>
      </c>
      <c r="H140" s="341">
        <v>9</v>
      </c>
      <c r="I140" s="342"/>
      <c r="J140" s="343">
        <f>ROUND(I140*H140,2)</f>
        <v>0</v>
      </c>
      <c r="K140" s="344"/>
      <c r="L140" s="345"/>
      <c r="M140" s="346" t="s">
        <v>1</v>
      </c>
      <c r="N140" s="347" t="s">
        <v>42</v>
      </c>
      <c r="O140" s="101"/>
      <c r="P140" s="290">
        <f>O140*H140</f>
        <v>0</v>
      </c>
      <c r="Q140" s="290">
        <v>0</v>
      </c>
      <c r="R140" s="290">
        <f>Q140*H140</f>
        <v>0</v>
      </c>
      <c r="S140" s="290">
        <v>0</v>
      </c>
      <c r="T140" s="291">
        <f>S140*H140</f>
        <v>0</v>
      </c>
      <c r="U140" s="42"/>
      <c r="V140" s="42"/>
      <c r="W140" s="42"/>
      <c r="X140" s="42"/>
      <c r="Y140" s="42"/>
      <c r="Z140" s="42"/>
      <c r="AA140" s="42"/>
      <c r="AB140" s="42"/>
      <c r="AC140" s="42"/>
      <c r="AD140" s="42"/>
      <c r="AE140" s="42"/>
      <c r="AR140" s="292" t="s">
        <v>575</v>
      </c>
      <c r="AT140" s="292" t="s">
        <v>592</v>
      </c>
      <c r="AU140" s="292" t="s">
        <v>92</v>
      </c>
      <c r="AY140" s="19" t="s">
        <v>387</v>
      </c>
      <c r="BE140" s="162">
        <f>IF(N140="základná",J140,0)</f>
        <v>0</v>
      </c>
      <c r="BF140" s="162">
        <f>IF(N140="znížená",J140,0)</f>
        <v>0</v>
      </c>
      <c r="BG140" s="162">
        <f>IF(N140="zákl. prenesená",J140,0)</f>
        <v>0</v>
      </c>
      <c r="BH140" s="162">
        <f>IF(N140="zníž. prenesená",J140,0)</f>
        <v>0</v>
      </c>
      <c r="BI140" s="162">
        <f>IF(N140="nulová",J140,0)</f>
        <v>0</v>
      </c>
      <c r="BJ140" s="19" t="s">
        <v>92</v>
      </c>
      <c r="BK140" s="162">
        <f>ROUND(I140*H140,2)</f>
        <v>0</v>
      </c>
      <c r="BL140" s="19" t="s">
        <v>422</v>
      </c>
      <c r="BM140" s="292" t="s">
        <v>433</v>
      </c>
    </row>
    <row r="141" s="2" customFormat="1" ht="24.15" customHeight="1">
      <c r="A141" s="42"/>
      <c r="B141" s="43"/>
      <c r="C141" s="337" t="s">
        <v>386</v>
      </c>
      <c r="D141" s="337" t="s">
        <v>592</v>
      </c>
      <c r="E141" s="338" t="s">
        <v>2628</v>
      </c>
      <c r="F141" s="339" t="s">
        <v>2629</v>
      </c>
      <c r="G141" s="340" t="s">
        <v>436</v>
      </c>
      <c r="H141" s="341">
        <v>3</v>
      </c>
      <c r="I141" s="342"/>
      <c r="J141" s="343">
        <f>ROUND(I141*H141,2)</f>
        <v>0</v>
      </c>
      <c r="K141" s="344"/>
      <c r="L141" s="345"/>
      <c r="M141" s="346" t="s">
        <v>1</v>
      </c>
      <c r="N141" s="347" t="s">
        <v>42</v>
      </c>
      <c r="O141" s="101"/>
      <c r="P141" s="290">
        <f>O141*H141</f>
        <v>0</v>
      </c>
      <c r="Q141" s="290">
        <v>0</v>
      </c>
      <c r="R141" s="290">
        <f>Q141*H141</f>
        <v>0</v>
      </c>
      <c r="S141" s="290">
        <v>0</v>
      </c>
      <c r="T141" s="291">
        <f>S141*H141</f>
        <v>0</v>
      </c>
      <c r="U141" s="42"/>
      <c r="V141" s="42"/>
      <c r="W141" s="42"/>
      <c r="X141" s="42"/>
      <c r="Y141" s="42"/>
      <c r="Z141" s="42"/>
      <c r="AA141" s="42"/>
      <c r="AB141" s="42"/>
      <c r="AC141" s="42"/>
      <c r="AD141" s="42"/>
      <c r="AE141" s="42"/>
      <c r="AR141" s="292" t="s">
        <v>575</v>
      </c>
      <c r="AT141" s="292" t="s">
        <v>592</v>
      </c>
      <c r="AU141" s="292" t="s">
        <v>92</v>
      </c>
      <c r="AY141" s="19" t="s">
        <v>387</v>
      </c>
      <c r="BE141" s="162">
        <f>IF(N141="základná",J141,0)</f>
        <v>0</v>
      </c>
      <c r="BF141" s="162">
        <f>IF(N141="znížená",J141,0)</f>
        <v>0</v>
      </c>
      <c r="BG141" s="162">
        <f>IF(N141="zákl. prenesená",J141,0)</f>
        <v>0</v>
      </c>
      <c r="BH141" s="162">
        <f>IF(N141="zníž. prenesená",J141,0)</f>
        <v>0</v>
      </c>
      <c r="BI141" s="162">
        <f>IF(N141="nulová",J141,0)</f>
        <v>0</v>
      </c>
      <c r="BJ141" s="19" t="s">
        <v>92</v>
      </c>
      <c r="BK141" s="162">
        <f>ROUND(I141*H141,2)</f>
        <v>0</v>
      </c>
      <c r="BL141" s="19" t="s">
        <v>422</v>
      </c>
      <c r="BM141" s="292" t="s">
        <v>443</v>
      </c>
    </row>
    <row r="142" s="2" customFormat="1" ht="24.15" customHeight="1">
      <c r="A142" s="42"/>
      <c r="B142" s="43"/>
      <c r="C142" s="337" t="s">
        <v>429</v>
      </c>
      <c r="D142" s="337" t="s">
        <v>592</v>
      </c>
      <c r="E142" s="338" t="s">
        <v>2630</v>
      </c>
      <c r="F142" s="339" t="s">
        <v>2631</v>
      </c>
      <c r="G142" s="340" t="s">
        <v>436</v>
      </c>
      <c r="H142" s="341">
        <v>56</v>
      </c>
      <c r="I142" s="342"/>
      <c r="J142" s="343">
        <f>ROUND(I142*H142,2)</f>
        <v>0</v>
      </c>
      <c r="K142" s="344"/>
      <c r="L142" s="345"/>
      <c r="M142" s="346" t="s">
        <v>1</v>
      </c>
      <c r="N142" s="347" t="s">
        <v>42</v>
      </c>
      <c r="O142" s="101"/>
      <c r="P142" s="290">
        <f>O142*H142</f>
        <v>0</v>
      </c>
      <c r="Q142" s="290">
        <v>0</v>
      </c>
      <c r="R142" s="290">
        <f>Q142*H142</f>
        <v>0</v>
      </c>
      <c r="S142" s="290">
        <v>0</v>
      </c>
      <c r="T142" s="291">
        <f>S142*H142</f>
        <v>0</v>
      </c>
      <c r="U142" s="42"/>
      <c r="V142" s="42"/>
      <c r="W142" s="42"/>
      <c r="X142" s="42"/>
      <c r="Y142" s="42"/>
      <c r="Z142" s="42"/>
      <c r="AA142" s="42"/>
      <c r="AB142" s="42"/>
      <c r="AC142" s="42"/>
      <c r="AD142" s="42"/>
      <c r="AE142" s="42"/>
      <c r="AR142" s="292" t="s">
        <v>575</v>
      </c>
      <c r="AT142" s="292" t="s">
        <v>592</v>
      </c>
      <c r="AU142" s="292" t="s">
        <v>92</v>
      </c>
      <c r="AY142" s="19" t="s">
        <v>387</v>
      </c>
      <c r="BE142" s="162">
        <f>IF(N142="základná",J142,0)</f>
        <v>0</v>
      </c>
      <c r="BF142" s="162">
        <f>IF(N142="znížená",J142,0)</f>
        <v>0</v>
      </c>
      <c r="BG142" s="162">
        <f>IF(N142="zákl. prenesená",J142,0)</f>
        <v>0</v>
      </c>
      <c r="BH142" s="162">
        <f>IF(N142="zníž. prenesená",J142,0)</f>
        <v>0</v>
      </c>
      <c r="BI142" s="162">
        <f>IF(N142="nulová",J142,0)</f>
        <v>0</v>
      </c>
      <c r="BJ142" s="19" t="s">
        <v>92</v>
      </c>
      <c r="BK142" s="162">
        <f>ROUND(I142*H142,2)</f>
        <v>0</v>
      </c>
      <c r="BL142" s="19" t="s">
        <v>422</v>
      </c>
      <c r="BM142" s="292" t="s">
        <v>128</v>
      </c>
    </row>
    <row r="143" s="2" customFormat="1" ht="24.15" customHeight="1">
      <c r="A143" s="42"/>
      <c r="B143" s="43"/>
      <c r="C143" s="337" t="s">
        <v>433</v>
      </c>
      <c r="D143" s="337" t="s">
        <v>592</v>
      </c>
      <c r="E143" s="338" t="s">
        <v>2632</v>
      </c>
      <c r="F143" s="339" t="s">
        <v>2633</v>
      </c>
      <c r="G143" s="340" t="s">
        <v>436</v>
      </c>
      <c r="H143" s="341">
        <v>1</v>
      </c>
      <c r="I143" s="342"/>
      <c r="J143" s="343">
        <f>ROUND(I143*H143,2)</f>
        <v>0</v>
      </c>
      <c r="K143" s="344"/>
      <c r="L143" s="345"/>
      <c r="M143" s="346" t="s">
        <v>1</v>
      </c>
      <c r="N143" s="347" t="s">
        <v>42</v>
      </c>
      <c r="O143" s="101"/>
      <c r="P143" s="290">
        <f>O143*H143</f>
        <v>0</v>
      </c>
      <c r="Q143" s="290">
        <v>0</v>
      </c>
      <c r="R143" s="290">
        <f>Q143*H143</f>
        <v>0</v>
      </c>
      <c r="S143" s="290">
        <v>0</v>
      </c>
      <c r="T143" s="291">
        <f>S143*H143</f>
        <v>0</v>
      </c>
      <c r="U143" s="42"/>
      <c r="V143" s="42"/>
      <c r="W143" s="42"/>
      <c r="X143" s="42"/>
      <c r="Y143" s="42"/>
      <c r="Z143" s="42"/>
      <c r="AA143" s="42"/>
      <c r="AB143" s="42"/>
      <c r="AC143" s="42"/>
      <c r="AD143" s="42"/>
      <c r="AE143" s="42"/>
      <c r="AR143" s="292" t="s">
        <v>575</v>
      </c>
      <c r="AT143" s="292" t="s">
        <v>592</v>
      </c>
      <c r="AU143" s="292" t="s">
        <v>92</v>
      </c>
      <c r="AY143" s="19" t="s">
        <v>387</v>
      </c>
      <c r="BE143" s="162">
        <f>IF(N143="základná",J143,0)</f>
        <v>0</v>
      </c>
      <c r="BF143" s="162">
        <f>IF(N143="znížená",J143,0)</f>
        <v>0</v>
      </c>
      <c r="BG143" s="162">
        <f>IF(N143="zákl. prenesená",J143,0)</f>
        <v>0</v>
      </c>
      <c r="BH143" s="162">
        <f>IF(N143="zníž. prenesená",J143,0)</f>
        <v>0</v>
      </c>
      <c r="BI143" s="162">
        <f>IF(N143="nulová",J143,0)</f>
        <v>0</v>
      </c>
      <c r="BJ143" s="19" t="s">
        <v>92</v>
      </c>
      <c r="BK143" s="162">
        <f>ROUND(I143*H143,2)</f>
        <v>0</v>
      </c>
      <c r="BL143" s="19" t="s">
        <v>422</v>
      </c>
      <c r="BM143" s="292" t="s">
        <v>467</v>
      </c>
    </row>
    <row r="144" s="2" customFormat="1" ht="24.15" customHeight="1">
      <c r="A144" s="42"/>
      <c r="B144" s="43"/>
      <c r="C144" s="337" t="s">
        <v>439</v>
      </c>
      <c r="D144" s="337" t="s">
        <v>592</v>
      </c>
      <c r="E144" s="338" t="s">
        <v>2634</v>
      </c>
      <c r="F144" s="339" t="s">
        <v>2635</v>
      </c>
      <c r="G144" s="340" t="s">
        <v>436</v>
      </c>
      <c r="H144" s="341">
        <v>1</v>
      </c>
      <c r="I144" s="342"/>
      <c r="J144" s="343">
        <f>ROUND(I144*H144,2)</f>
        <v>0</v>
      </c>
      <c r="K144" s="344"/>
      <c r="L144" s="345"/>
      <c r="M144" s="346" t="s">
        <v>1</v>
      </c>
      <c r="N144" s="347" t="s">
        <v>42</v>
      </c>
      <c r="O144" s="101"/>
      <c r="P144" s="290">
        <f>O144*H144</f>
        <v>0</v>
      </c>
      <c r="Q144" s="290">
        <v>0</v>
      </c>
      <c r="R144" s="290">
        <f>Q144*H144</f>
        <v>0</v>
      </c>
      <c r="S144" s="290">
        <v>0</v>
      </c>
      <c r="T144" s="291">
        <f>S144*H144</f>
        <v>0</v>
      </c>
      <c r="U144" s="42"/>
      <c r="V144" s="42"/>
      <c r="W144" s="42"/>
      <c r="X144" s="42"/>
      <c r="Y144" s="42"/>
      <c r="Z144" s="42"/>
      <c r="AA144" s="42"/>
      <c r="AB144" s="42"/>
      <c r="AC144" s="42"/>
      <c r="AD144" s="42"/>
      <c r="AE144" s="42"/>
      <c r="AR144" s="292" t="s">
        <v>575</v>
      </c>
      <c r="AT144" s="292" t="s">
        <v>592</v>
      </c>
      <c r="AU144" s="292" t="s">
        <v>92</v>
      </c>
      <c r="AY144" s="19" t="s">
        <v>387</v>
      </c>
      <c r="BE144" s="162">
        <f>IF(N144="základná",J144,0)</f>
        <v>0</v>
      </c>
      <c r="BF144" s="162">
        <f>IF(N144="znížená",J144,0)</f>
        <v>0</v>
      </c>
      <c r="BG144" s="162">
        <f>IF(N144="zákl. prenesená",J144,0)</f>
        <v>0</v>
      </c>
      <c r="BH144" s="162">
        <f>IF(N144="zníž. prenesená",J144,0)</f>
        <v>0</v>
      </c>
      <c r="BI144" s="162">
        <f>IF(N144="nulová",J144,0)</f>
        <v>0</v>
      </c>
      <c r="BJ144" s="19" t="s">
        <v>92</v>
      </c>
      <c r="BK144" s="162">
        <f>ROUND(I144*H144,2)</f>
        <v>0</v>
      </c>
      <c r="BL144" s="19" t="s">
        <v>422</v>
      </c>
      <c r="BM144" s="292" t="s">
        <v>475</v>
      </c>
    </row>
    <row r="145" s="2" customFormat="1" ht="24.15" customHeight="1">
      <c r="A145" s="42"/>
      <c r="B145" s="43"/>
      <c r="C145" s="280" t="s">
        <v>443</v>
      </c>
      <c r="D145" s="280" t="s">
        <v>393</v>
      </c>
      <c r="E145" s="281" t="s">
        <v>2636</v>
      </c>
      <c r="F145" s="282" t="s">
        <v>2637</v>
      </c>
      <c r="G145" s="283" t="s">
        <v>436</v>
      </c>
      <c r="H145" s="284">
        <v>38</v>
      </c>
      <c r="I145" s="285"/>
      <c r="J145" s="286">
        <f>ROUND(I145*H145,2)</f>
        <v>0</v>
      </c>
      <c r="K145" s="287"/>
      <c r="L145" s="45"/>
      <c r="M145" s="288" t="s">
        <v>1</v>
      </c>
      <c r="N145" s="289" t="s">
        <v>42</v>
      </c>
      <c r="O145" s="101"/>
      <c r="P145" s="290">
        <f>O145*H145</f>
        <v>0</v>
      </c>
      <c r="Q145" s="290">
        <v>0</v>
      </c>
      <c r="R145" s="290">
        <f>Q145*H145</f>
        <v>0</v>
      </c>
      <c r="S145" s="290">
        <v>0</v>
      </c>
      <c r="T145" s="291">
        <f>S145*H145</f>
        <v>0</v>
      </c>
      <c r="U145" s="42"/>
      <c r="V145" s="42"/>
      <c r="W145" s="42"/>
      <c r="X145" s="42"/>
      <c r="Y145" s="42"/>
      <c r="Z145" s="42"/>
      <c r="AA145" s="42"/>
      <c r="AB145" s="42"/>
      <c r="AC145" s="42"/>
      <c r="AD145" s="42"/>
      <c r="AE145" s="42"/>
      <c r="AR145" s="292" t="s">
        <v>422</v>
      </c>
      <c r="AT145" s="292" t="s">
        <v>393</v>
      </c>
      <c r="AU145" s="292" t="s">
        <v>92</v>
      </c>
      <c r="AY145" s="19" t="s">
        <v>387</v>
      </c>
      <c r="BE145" s="162">
        <f>IF(N145="základná",J145,0)</f>
        <v>0</v>
      </c>
      <c r="BF145" s="162">
        <f>IF(N145="znížená",J145,0)</f>
        <v>0</v>
      </c>
      <c r="BG145" s="162">
        <f>IF(N145="zákl. prenesená",J145,0)</f>
        <v>0</v>
      </c>
      <c r="BH145" s="162">
        <f>IF(N145="zníž. prenesená",J145,0)</f>
        <v>0</v>
      </c>
      <c r="BI145" s="162">
        <f>IF(N145="nulová",J145,0)</f>
        <v>0</v>
      </c>
      <c r="BJ145" s="19" t="s">
        <v>92</v>
      </c>
      <c r="BK145" s="162">
        <f>ROUND(I145*H145,2)</f>
        <v>0</v>
      </c>
      <c r="BL145" s="19" t="s">
        <v>422</v>
      </c>
      <c r="BM145" s="292" t="s">
        <v>422</v>
      </c>
    </row>
    <row r="146" s="2" customFormat="1" ht="24.15" customHeight="1">
      <c r="A146" s="42"/>
      <c r="B146" s="43"/>
      <c r="C146" s="337" t="s">
        <v>427</v>
      </c>
      <c r="D146" s="337" t="s">
        <v>592</v>
      </c>
      <c r="E146" s="338" t="s">
        <v>2638</v>
      </c>
      <c r="F146" s="339" t="s">
        <v>2639</v>
      </c>
      <c r="G146" s="340" t="s">
        <v>436</v>
      </c>
      <c r="H146" s="341">
        <v>7</v>
      </c>
      <c r="I146" s="342"/>
      <c r="J146" s="343">
        <f>ROUND(I146*H146,2)</f>
        <v>0</v>
      </c>
      <c r="K146" s="344"/>
      <c r="L146" s="345"/>
      <c r="M146" s="346" t="s">
        <v>1</v>
      </c>
      <c r="N146" s="347" t="s">
        <v>42</v>
      </c>
      <c r="O146" s="101"/>
      <c r="P146" s="290">
        <f>O146*H146</f>
        <v>0</v>
      </c>
      <c r="Q146" s="290">
        <v>0</v>
      </c>
      <c r="R146" s="290">
        <f>Q146*H146</f>
        <v>0</v>
      </c>
      <c r="S146" s="290">
        <v>0</v>
      </c>
      <c r="T146" s="291">
        <f>S146*H146</f>
        <v>0</v>
      </c>
      <c r="U146" s="42"/>
      <c r="V146" s="42"/>
      <c r="W146" s="42"/>
      <c r="X146" s="42"/>
      <c r="Y146" s="42"/>
      <c r="Z146" s="42"/>
      <c r="AA146" s="42"/>
      <c r="AB146" s="42"/>
      <c r="AC146" s="42"/>
      <c r="AD146" s="42"/>
      <c r="AE146" s="42"/>
      <c r="AR146" s="292" t="s">
        <v>575</v>
      </c>
      <c r="AT146" s="292" t="s">
        <v>592</v>
      </c>
      <c r="AU146" s="292" t="s">
        <v>92</v>
      </c>
      <c r="AY146" s="19" t="s">
        <v>387</v>
      </c>
      <c r="BE146" s="162">
        <f>IF(N146="základná",J146,0)</f>
        <v>0</v>
      </c>
      <c r="BF146" s="162">
        <f>IF(N146="znížená",J146,0)</f>
        <v>0</v>
      </c>
      <c r="BG146" s="162">
        <f>IF(N146="zákl. prenesená",J146,0)</f>
        <v>0</v>
      </c>
      <c r="BH146" s="162">
        <f>IF(N146="zníž. prenesená",J146,0)</f>
        <v>0</v>
      </c>
      <c r="BI146" s="162">
        <f>IF(N146="nulová",J146,0)</f>
        <v>0</v>
      </c>
      <c r="BJ146" s="19" t="s">
        <v>92</v>
      </c>
      <c r="BK146" s="162">
        <f>ROUND(I146*H146,2)</f>
        <v>0</v>
      </c>
      <c r="BL146" s="19" t="s">
        <v>422</v>
      </c>
      <c r="BM146" s="292" t="s">
        <v>493</v>
      </c>
    </row>
    <row r="147" s="2" customFormat="1" ht="24.15" customHeight="1">
      <c r="A147" s="42"/>
      <c r="B147" s="43"/>
      <c r="C147" s="337" t="s">
        <v>128</v>
      </c>
      <c r="D147" s="337" t="s">
        <v>592</v>
      </c>
      <c r="E147" s="338" t="s">
        <v>2640</v>
      </c>
      <c r="F147" s="339" t="s">
        <v>2641</v>
      </c>
      <c r="G147" s="340" t="s">
        <v>436</v>
      </c>
      <c r="H147" s="341">
        <v>1</v>
      </c>
      <c r="I147" s="342"/>
      <c r="J147" s="343">
        <f>ROUND(I147*H147,2)</f>
        <v>0</v>
      </c>
      <c r="K147" s="344"/>
      <c r="L147" s="345"/>
      <c r="M147" s="346" t="s">
        <v>1</v>
      </c>
      <c r="N147" s="347" t="s">
        <v>42</v>
      </c>
      <c r="O147" s="101"/>
      <c r="P147" s="290">
        <f>O147*H147</f>
        <v>0</v>
      </c>
      <c r="Q147" s="290">
        <v>0</v>
      </c>
      <c r="R147" s="290">
        <f>Q147*H147</f>
        <v>0</v>
      </c>
      <c r="S147" s="290">
        <v>0</v>
      </c>
      <c r="T147" s="291">
        <f>S147*H147</f>
        <v>0</v>
      </c>
      <c r="U147" s="42"/>
      <c r="V147" s="42"/>
      <c r="W147" s="42"/>
      <c r="X147" s="42"/>
      <c r="Y147" s="42"/>
      <c r="Z147" s="42"/>
      <c r="AA147" s="42"/>
      <c r="AB147" s="42"/>
      <c r="AC147" s="42"/>
      <c r="AD147" s="42"/>
      <c r="AE147" s="42"/>
      <c r="AR147" s="292" t="s">
        <v>575</v>
      </c>
      <c r="AT147" s="292" t="s">
        <v>592</v>
      </c>
      <c r="AU147" s="292" t="s">
        <v>92</v>
      </c>
      <c r="AY147" s="19" t="s">
        <v>387</v>
      </c>
      <c r="BE147" s="162">
        <f>IF(N147="základná",J147,0)</f>
        <v>0</v>
      </c>
      <c r="BF147" s="162">
        <f>IF(N147="znížená",J147,0)</f>
        <v>0</v>
      </c>
      <c r="BG147" s="162">
        <f>IF(N147="zákl. prenesená",J147,0)</f>
        <v>0</v>
      </c>
      <c r="BH147" s="162">
        <f>IF(N147="zníž. prenesená",J147,0)</f>
        <v>0</v>
      </c>
      <c r="BI147" s="162">
        <f>IF(N147="nulová",J147,0)</f>
        <v>0</v>
      </c>
      <c r="BJ147" s="19" t="s">
        <v>92</v>
      </c>
      <c r="BK147" s="162">
        <f>ROUND(I147*H147,2)</f>
        <v>0</v>
      </c>
      <c r="BL147" s="19" t="s">
        <v>422</v>
      </c>
      <c r="BM147" s="292" t="s">
        <v>7</v>
      </c>
    </row>
    <row r="148" s="2" customFormat="1" ht="24.15" customHeight="1">
      <c r="A148" s="42"/>
      <c r="B148" s="43"/>
      <c r="C148" s="337" t="s">
        <v>131</v>
      </c>
      <c r="D148" s="337" t="s">
        <v>592</v>
      </c>
      <c r="E148" s="338" t="s">
        <v>2642</v>
      </c>
      <c r="F148" s="339" t="s">
        <v>2643</v>
      </c>
      <c r="G148" s="340" t="s">
        <v>436</v>
      </c>
      <c r="H148" s="341">
        <v>20</v>
      </c>
      <c r="I148" s="342"/>
      <c r="J148" s="343">
        <f>ROUND(I148*H148,2)</f>
        <v>0</v>
      </c>
      <c r="K148" s="344"/>
      <c r="L148" s="345"/>
      <c r="M148" s="346" t="s">
        <v>1</v>
      </c>
      <c r="N148" s="347" t="s">
        <v>42</v>
      </c>
      <c r="O148" s="101"/>
      <c r="P148" s="290">
        <f>O148*H148</f>
        <v>0</v>
      </c>
      <c r="Q148" s="290">
        <v>0</v>
      </c>
      <c r="R148" s="290">
        <f>Q148*H148</f>
        <v>0</v>
      </c>
      <c r="S148" s="290">
        <v>0</v>
      </c>
      <c r="T148" s="291">
        <f>S148*H148</f>
        <v>0</v>
      </c>
      <c r="U148" s="42"/>
      <c r="V148" s="42"/>
      <c r="W148" s="42"/>
      <c r="X148" s="42"/>
      <c r="Y148" s="42"/>
      <c r="Z148" s="42"/>
      <c r="AA148" s="42"/>
      <c r="AB148" s="42"/>
      <c r="AC148" s="42"/>
      <c r="AD148" s="42"/>
      <c r="AE148" s="42"/>
      <c r="AR148" s="292" t="s">
        <v>575</v>
      </c>
      <c r="AT148" s="292" t="s">
        <v>592</v>
      </c>
      <c r="AU148" s="292" t="s">
        <v>92</v>
      </c>
      <c r="AY148" s="19" t="s">
        <v>387</v>
      </c>
      <c r="BE148" s="162">
        <f>IF(N148="základná",J148,0)</f>
        <v>0</v>
      </c>
      <c r="BF148" s="162">
        <f>IF(N148="znížená",J148,0)</f>
        <v>0</v>
      </c>
      <c r="BG148" s="162">
        <f>IF(N148="zákl. prenesená",J148,0)</f>
        <v>0</v>
      </c>
      <c r="BH148" s="162">
        <f>IF(N148="zníž. prenesená",J148,0)</f>
        <v>0</v>
      </c>
      <c r="BI148" s="162">
        <f>IF(N148="nulová",J148,0)</f>
        <v>0</v>
      </c>
      <c r="BJ148" s="19" t="s">
        <v>92</v>
      </c>
      <c r="BK148" s="162">
        <f>ROUND(I148*H148,2)</f>
        <v>0</v>
      </c>
      <c r="BL148" s="19" t="s">
        <v>422</v>
      </c>
      <c r="BM148" s="292" t="s">
        <v>515</v>
      </c>
    </row>
    <row r="149" s="2" customFormat="1" ht="24.15" customHeight="1">
      <c r="A149" s="42"/>
      <c r="B149" s="43"/>
      <c r="C149" s="337" t="s">
        <v>467</v>
      </c>
      <c r="D149" s="337" t="s">
        <v>592</v>
      </c>
      <c r="E149" s="338" t="s">
        <v>2644</v>
      </c>
      <c r="F149" s="339" t="s">
        <v>2645</v>
      </c>
      <c r="G149" s="340" t="s">
        <v>436</v>
      </c>
      <c r="H149" s="341">
        <v>10</v>
      </c>
      <c r="I149" s="342"/>
      <c r="J149" s="343">
        <f>ROUND(I149*H149,2)</f>
        <v>0</v>
      </c>
      <c r="K149" s="344"/>
      <c r="L149" s="345"/>
      <c r="M149" s="346" t="s">
        <v>1</v>
      </c>
      <c r="N149" s="347" t="s">
        <v>42</v>
      </c>
      <c r="O149" s="101"/>
      <c r="P149" s="290">
        <f>O149*H149</f>
        <v>0</v>
      </c>
      <c r="Q149" s="290">
        <v>0</v>
      </c>
      <c r="R149" s="290">
        <f>Q149*H149</f>
        <v>0</v>
      </c>
      <c r="S149" s="290">
        <v>0</v>
      </c>
      <c r="T149" s="291">
        <f>S149*H149</f>
        <v>0</v>
      </c>
      <c r="U149" s="42"/>
      <c r="V149" s="42"/>
      <c r="W149" s="42"/>
      <c r="X149" s="42"/>
      <c r="Y149" s="42"/>
      <c r="Z149" s="42"/>
      <c r="AA149" s="42"/>
      <c r="AB149" s="42"/>
      <c r="AC149" s="42"/>
      <c r="AD149" s="42"/>
      <c r="AE149" s="42"/>
      <c r="AR149" s="292" t="s">
        <v>575</v>
      </c>
      <c r="AT149" s="292" t="s">
        <v>592</v>
      </c>
      <c r="AU149" s="292" t="s">
        <v>92</v>
      </c>
      <c r="AY149" s="19" t="s">
        <v>387</v>
      </c>
      <c r="BE149" s="162">
        <f>IF(N149="základná",J149,0)</f>
        <v>0</v>
      </c>
      <c r="BF149" s="162">
        <f>IF(N149="znížená",J149,0)</f>
        <v>0</v>
      </c>
      <c r="BG149" s="162">
        <f>IF(N149="zákl. prenesená",J149,0)</f>
        <v>0</v>
      </c>
      <c r="BH149" s="162">
        <f>IF(N149="zníž. prenesená",J149,0)</f>
        <v>0</v>
      </c>
      <c r="BI149" s="162">
        <f>IF(N149="nulová",J149,0)</f>
        <v>0</v>
      </c>
      <c r="BJ149" s="19" t="s">
        <v>92</v>
      </c>
      <c r="BK149" s="162">
        <f>ROUND(I149*H149,2)</f>
        <v>0</v>
      </c>
      <c r="BL149" s="19" t="s">
        <v>422</v>
      </c>
      <c r="BM149" s="292" t="s">
        <v>296</v>
      </c>
    </row>
    <row r="150" s="2" customFormat="1" ht="24.15" customHeight="1">
      <c r="A150" s="42"/>
      <c r="B150" s="43"/>
      <c r="C150" s="280" t="s">
        <v>471</v>
      </c>
      <c r="D150" s="280" t="s">
        <v>393</v>
      </c>
      <c r="E150" s="281" t="s">
        <v>2646</v>
      </c>
      <c r="F150" s="282" t="s">
        <v>2647</v>
      </c>
      <c r="G150" s="283" t="s">
        <v>436</v>
      </c>
      <c r="H150" s="284">
        <v>6</v>
      </c>
      <c r="I150" s="285"/>
      <c r="J150" s="286">
        <f>ROUND(I150*H150,2)</f>
        <v>0</v>
      </c>
      <c r="K150" s="287"/>
      <c r="L150" s="45"/>
      <c r="M150" s="288" t="s">
        <v>1</v>
      </c>
      <c r="N150" s="289" t="s">
        <v>42</v>
      </c>
      <c r="O150" s="101"/>
      <c r="P150" s="290">
        <f>O150*H150</f>
        <v>0</v>
      </c>
      <c r="Q150" s="290">
        <v>0</v>
      </c>
      <c r="R150" s="290">
        <f>Q150*H150</f>
        <v>0</v>
      </c>
      <c r="S150" s="290">
        <v>0</v>
      </c>
      <c r="T150" s="291">
        <f>S150*H150</f>
        <v>0</v>
      </c>
      <c r="U150" s="42"/>
      <c r="V150" s="42"/>
      <c r="W150" s="42"/>
      <c r="X150" s="42"/>
      <c r="Y150" s="42"/>
      <c r="Z150" s="42"/>
      <c r="AA150" s="42"/>
      <c r="AB150" s="42"/>
      <c r="AC150" s="42"/>
      <c r="AD150" s="42"/>
      <c r="AE150" s="42"/>
      <c r="AR150" s="292" t="s">
        <v>422</v>
      </c>
      <c r="AT150" s="292" t="s">
        <v>393</v>
      </c>
      <c r="AU150" s="292" t="s">
        <v>92</v>
      </c>
      <c r="AY150" s="19" t="s">
        <v>387</v>
      </c>
      <c r="BE150" s="162">
        <f>IF(N150="základná",J150,0)</f>
        <v>0</v>
      </c>
      <c r="BF150" s="162">
        <f>IF(N150="znížená",J150,0)</f>
        <v>0</v>
      </c>
      <c r="BG150" s="162">
        <f>IF(N150="zákl. prenesená",J150,0)</f>
        <v>0</v>
      </c>
      <c r="BH150" s="162">
        <f>IF(N150="zníž. prenesená",J150,0)</f>
        <v>0</v>
      </c>
      <c r="BI150" s="162">
        <f>IF(N150="nulová",J150,0)</f>
        <v>0</v>
      </c>
      <c r="BJ150" s="19" t="s">
        <v>92</v>
      </c>
      <c r="BK150" s="162">
        <f>ROUND(I150*H150,2)</f>
        <v>0</v>
      </c>
      <c r="BL150" s="19" t="s">
        <v>422</v>
      </c>
      <c r="BM150" s="292" t="s">
        <v>535</v>
      </c>
    </row>
    <row r="151" s="2" customFormat="1" ht="24.15" customHeight="1">
      <c r="A151" s="42"/>
      <c r="B151" s="43"/>
      <c r="C151" s="337" t="s">
        <v>475</v>
      </c>
      <c r="D151" s="337" t="s">
        <v>592</v>
      </c>
      <c r="E151" s="338" t="s">
        <v>2648</v>
      </c>
      <c r="F151" s="339" t="s">
        <v>2649</v>
      </c>
      <c r="G151" s="340" t="s">
        <v>436</v>
      </c>
      <c r="H151" s="341">
        <v>1</v>
      </c>
      <c r="I151" s="342"/>
      <c r="J151" s="343">
        <f>ROUND(I151*H151,2)</f>
        <v>0</v>
      </c>
      <c r="K151" s="344"/>
      <c r="L151" s="345"/>
      <c r="M151" s="346" t="s">
        <v>1</v>
      </c>
      <c r="N151" s="347" t="s">
        <v>42</v>
      </c>
      <c r="O151" s="101"/>
      <c r="P151" s="290">
        <f>O151*H151</f>
        <v>0</v>
      </c>
      <c r="Q151" s="290">
        <v>0</v>
      </c>
      <c r="R151" s="290">
        <f>Q151*H151</f>
        <v>0</v>
      </c>
      <c r="S151" s="290">
        <v>0</v>
      </c>
      <c r="T151" s="291">
        <f>S151*H151</f>
        <v>0</v>
      </c>
      <c r="U151" s="42"/>
      <c r="V151" s="42"/>
      <c r="W151" s="42"/>
      <c r="X151" s="42"/>
      <c r="Y151" s="42"/>
      <c r="Z151" s="42"/>
      <c r="AA151" s="42"/>
      <c r="AB151" s="42"/>
      <c r="AC151" s="42"/>
      <c r="AD151" s="42"/>
      <c r="AE151" s="42"/>
      <c r="AR151" s="292" t="s">
        <v>575</v>
      </c>
      <c r="AT151" s="292" t="s">
        <v>592</v>
      </c>
      <c r="AU151" s="292" t="s">
        <v>92</v>
      </c>
      <c r="AY151" s="19" t="s">
        <v>387</v>
      </c>
      <c r="BE151" s="162">
        <f>IF(N151="základná",J151,0)</f>
        <v>0</v>
      </c>
      <c r="BF151" s="162">
        <f>IF(N151="znížená",J151,0)</f>
        <v>0</v>
      </c>
      <c r="BG151" s="162">
        <f>IF(N151="zákl. prenesená",J151,0)</f>
        <v>0</v>
      </c>
      <c r="BH151" s="162">
        <f>IF(N151="zníž. prenesená",J151,0)</f>
        <v>0</v>
      </c>
      <c r="BI151" s="162">
        <f>IF(N151="nulová",J151,0)</f>
        <v>0</v>
      </c>
      <c r="BJ151" s="19" t="s">
        <v>92</v>
      </c>
      <c r="BK151" s="162">
        <f>ROUND(I151*H151,2)</f>
        <v>0</v>
      </c>
      <c r="BL151" s="19" t="s">
        <v>422</v>
      </c>
      <c r="BM151" s="292" t="s">
        <v>546</v>
      </c>
    </row>
    <row r="152" s="2" customFormat="1" ht="24.15" customHeight="1">
      <c r="A152" s="42"/>
      <c r="B152" s="43"/>
      <c r="C152" s="337" t="s">
        <v>479</v>
      </c>
      <c r="D152" s="337" t="s">
        <v>592</v>
      </c>
      <c r="E152" s="338" t="s">
        <v>2650</v>
      </c>
      <c r="F152" s="339" t="s">
        <v>2651</v>
      </c>
      <c r="G152" s="340" t="s">
        <v>436</v>
      </c>
      <c r="H152" s="341">
        <v>1</v>
      </c>
      <c r="I152" s="342"/>
      <c r="J152" s="343">
        <f>ROUND(I152*H152,2)</f>
        <v>0</v>
      </c>
      <c r="K152" s="344"/>
      <c r="L152" s="345"/>
      <c r="M152" s="346" t="s">
        <v>1</v>
      </c>
      <c r="N152" s="347" t="s">
        <v>42</v>
      </c>
      <c r="O152" s="101"/>
      <c r="P152" s="290">
        <f>O152*H152</f>
        <v>0</v>
      </c>
      <c r="Q152" s="290">
        <v>0</v>
      </c>
      <c r="R152" s="290">
        <f>Q152*H152</f>
        <v>0</v>
      </c>
      <c r="S152" s="290">
        <v>0</v>
      </c>
      <c r="T152" s="291">
        <f>S152*H152</f>
        <v>0</v>
      </c>
      <c r="U152" s="42"/>
      <c r="V152" s="42"/>
      <c r="W152" s="42"/>
      <c r="X152" s="42"/>
      <c r="Y152" s="42"/>
      <c r="Z152" s="42"/>
      <c r="AA152" s="42"/>
      <c r="AB152" s="42"/>
      <c r="AC152" s="42"/>
      <c r="AD152" s="42"/>
      <c r="AE152" s="42"/>
      <c r="AR152" s="292" t="s">
        <v>575</v>
      </c>
      <c r="AT152" s="292" t="s">
        <v>592</v>
      </c>
      <c r="AU152" s="292" t="s">
        <v>92</v>
      </c>
      <c r="AY152" s="19" t="s">
        <v>387</v>
      </c>
      <c r="BE152" s="162">
        <f>IF(N152="základná",J152,0)</f>
        <v>0</v>
      </c>
      <c r="BF152" s="162">
        <f>IF(N152="znížená",J152,0)</f>
        <v>0</v>
      </c>
      <c r="BG152" s="162">
        <f>IF(N152="zákl. prenesená",J152,0)</f>
        <v>0</v>
      </c>
      <c r="BH152" s="162">
        <f>IF(N152="zníž. prenesená",J152,0)</f>
        <v>0</v>
      </c>
      <c r="BI152" s="162">
        <f>IF(N152="nulová",J152,0)</f>
        <v>0</v>
      </c>
      <c r="BJ152" s="19" t="s">
        <v>92</v>
      </c>
      <c r="BK152" s="162">
        <f>ROUND(I152*H152,2)</f>
        <v>0</v>
      </c>
      <c r="BL152" s="19" t="s">
        <v>422</v>
      </c>
      <c r="BM152" s="292" t="s">
        <v>560</v>
      </c>
    </row>
    <row r="153" s="2" customFormat="1" ht="24.15" customHeight="1">
      <c r="A153" s="42"/>
      <c r="B153" s="43"/>
      <c r="C153" s="337" t="s">
        <v>422</v>
      </c>
      <c r="D153" s="337" t="s">
        <v>592</v>
      </c>
      <c r="E153" s="338" t="s">
        <v>2652</v>
      </c>
      <c r="F153" s="339" t="s">
        <v>2653</v>
      </c>
      <c r="G153" s="340" t="s">
        <v>436</v>
      </c>
      <c r="H153" s="341">
        <v>4</v>
      </c>
      <c r="I153" s="342"/>
      <c r="J153" s="343">
        <f>ROUND(I153*H153,2)</f>
        <v>0</v>
      </c>
      <c r="K153" s="344"/>
      <c r="L153" s="345"/>
      <c r="M153" s="346" t="s">
        <v>1</v>
      </c>
      <c r="N153" s="347" t="s">
        <v>42</v>
      </c>
      <c r="O153" s="101"/>
      <c r="P153" s="290">
        <f>O153*H153</f>
        <v>0</v>
      </c>
      <c r="Q153" s="290">
        <v>0</v>
      </c>
      <c r="R153" s="290">
        <f>Q153*H153</f>
        <v>0</v>
      </c>
      <c r="S153" s="290">
        <v>0</v>
      </c>
      <c r="T153" s="291">
        <f>S153*H153</f>
        <v>0</v>
      </c>
      <c r="U153" s="42"/>
      <c r="V153" s="42"/>
      <c r="W153" s="42"/>
      <c r="X153" s="42"/>
      <c r="Y153" s="42"/>
      <c r="Z153" s="42"/>
      <c r="AA153" s="42"/>
      <c r="AB153" s="42"/>
      <c r="AC153" s="42"/>
      <c r="AD153" s="42"/>
      <c r="AE153" s="42"/>
      <c r="AR153" s="292" t="s">
        <v>575</v>
      </c>
      <c r="AT153" s="292" t="s">
        <v>592</v>
      </c>
      <c r="AU153" s="292" t="s">
        <v>92</v>
      </c>
      <c r="AY153" s="19" t="s">
        <v>387</v>
      </c>
      <c r="BE153" s="162">
        <f>IF(N153="základná",J153,0)</f>
        <v>0</v>
      </c>
      <c r="BF153" s="162">
        <f>IF(N153="znížená",J153,0)</f>
        <v>0</v>
      </c>
      <c r="BG153" s="162">
        <f>IF(N153="zákl. prenesená",J153,0)</f>
        <v>0</v>
      </c>
      <c r="BH153" s="162">
        <f>IF(N153="zníž. prenesená",J153,0)</f>
        <v>0</v>
      </c>
      <c r="BI153" s="162">
        <f>IF(N153="nulová",J153,0)</f>
        <v>0</v>
      </c>
      <c r="BJ153" s="19" t="s">
        <v>92</v>
      </c>
      <c r="BK153" s="162">
        <f>ROUND(I153*H153,2)</f>
        <v>0</v>
      </c>
      <c r="BL153" s="19" t="s">
        <v>422</v>
      </c>
      <c r="BM153" s="292" t="s">
        <v>575</v>
      </c>
    </row>
    <row r="154" s="2" customFormat="1" ht="24.15" customHeight="1">
      <c r="A154" s="42"/>
      <c r="B154" s="43"/>
      <c r="C154" s="280" t="s">
        <v>488</v>
      </c>
      <c r="D154" s="280" t="s">
        <v>393</v>
      </c>
      <c r="E154" s="281" t="s">
        <v>2654</v>
      </c>
      <c r="F154" s="282" t="s">
        <v>2655</v>
      </c>
      <c r="G154" s="283" t="s">
        <v>436</v>
      </c>
      <c r="H154" s="284">
        <v>57</v>
      </c>
      <c r="I154" s="285"/>
      <c r="J154" s="286">
        <f>ROUND(I154*H154,2)</f>
        <v>0</v>
      </c>
      <c r="K154" s="287"/>
      <c r="L154" s="45"/>
      <c r="M154" s="288" t="s">
        <v>1</v>
      </c>
      <c r="N154" s="289" t="s">
        <v>42</v>
      </c>
      <c r="O154" s="101"/>
      <c r="P154" s="290">
        <f>O154*H154</f>
        <v>0</v>
      </c>
      <c r="Q154" s="290">
        <v>0</v>
      </c>
      <c r="R154" s="290">
        <f>Q154*H154</f>
        <v>0</v>
      </c>
      <c r="S154" s="290">
        <v>0</v>
      </c>
      <c r="T154" s="291">
        <f>S154*H154</f>
        <v>0</v>
      </c>
      <c r="U154" s="42"/>
      <c r="V154" s="42"/>
      <c r="W154" s="42"/>
      <c r="X154" s="42"/>
      <c r="Y154" s="42"/>
      <c r="Z154" s="42"/>
      <c r="AA154" s="42"/>
      <c r="AB154" s="42"/>
      <c r="AC154" s="42"/>
      <c r="AD154" s="42"/>
      <c r="AE154" s="42"/>
      <c r="AR154" s="292" t="s">
        <v>422</v>
      </c>
      <c r="AT154" s="292" t="s">
        <v>393</v>
      </c>
      <c r="AU154" s="292" t="s">
        <v>92</v>
      </c>
      <c r="AY154" s="19" t="s">
        <v>387</v>
      </c>
      <c r="BE154" s="162">
        <f>IF(N154="základná",J154,0)</f>
        <v>0</v>
      </c>
      <c r="BF154" s="162">
        <f>IF(N154="znížená",J154,0)</f>
        <v>0</v>
      </c>
      <c r="BG154" s="162">
        <f>IF(N154="zákl. prenesená",J154,0)</f>
        <v>0</v>
      </c>
      <c r="BH154" s="162">
        <f>IF(N154="zníž. prenesená",J154,0)</f>
        <v>0</v>
      </c>
      <c r="BI154" s="162">
        <f>IF(N154="nulová",J154,0)</f>
        <v>0</v>
      </c>
      <c r="BJ154" s="19" t="s">
        <v>92</v>
      </c>
      <c r="BK154" s="162">
        <f>ROUND(I154*H154,2)</f>
        <v>0</v>
      </c>
      <c r="BL154" s="19" t="s">
        <v>422</v>
      </c>
      <c r="BM154" s="292" t="s">
        <v>584</v>
      </c>
    </row>
    <row r="155" s="2" customFormat="1" ht="24.15" customHeight="1">
      <c r="A155" s="42"/>
      <c r="B155" s="43"/>
      <c r="C155" s="337" t="s">
        <v>493</v>
      </c>
      <c r="D155" s="337" t="s">
        <v>592</v>
      </c>
      <c r="E155" s="338" t="s">
        <v>2656</v>
      </c>
      <c r="F155" s="339" t="s">
        <v>2657</v>
      </c>
      <c r="G155" s="340" t="s">
        <v>436</v>
      </c>
      <c r="H155" s="341">
        <v>45</v>
      </c>
      <c r="I155" s="342"/>
      <c r="J155" s="343">
        <f>ROUND(I155*H155,2)</f>
        <v>0</v>
      </c>
      <c r="K155" s="344"/>
      <c r="L155" s="345"/>
      <c r="M155" s="346" t="s">
        <v>1</v>
      </c>
      <c r="N155" s="347" t="s">
        <v>42</v>
      </c>
      <c r="O155" s="101"/>
      <c r="P155" s="290">
        <f>O155*H155</f>
        <v>0</v>
      </c>
      <c r="Q155" s="290">
        <v>0</v>
      </c>
      <c r="R155" s="290">
        <f>Q155*H155</f>
        <v>0</v>
      </c>
      <c r="S155" s="290">
        <v>0</v>
      </c>
      <c r="T155" s="291">
        <f>S155*H155</f>
        <v>0</v>
      </c>
      <c r="U155" s="42"/>
      <c r="V155" s="42"/>
      <c r="W155" s="42"/>
      <c r="X155" s="42"/>
      <c r="Y155" s="42"/>
      <c r="Z155" s="42"/>
      <c r="AA155" s="42"/>
      <c r="AB155" s="42"/>
      <c r="AC155" s="42"/>
      <c r="AD155" s="42"/>
      <c r="AE155" s="42"/>
      <c r="AR155" s="292" t="s">
        <v>575</v>
      </c>
      <c r="AT155" s="292" t="s">
        <v>592</v>
      </c>
      <c r="AU155" s="292" t="s">
        <v>92</v>
      </c>
      <c r="AY155" s="19" t="s">
        <v>387</v>
      </c>
      <c r="BE155" s="162">
        <f>IF(N155="základná",J155,0)</f>
        <v>0</v>
      </c>
      <c r="BF155" s="162">
        <f>IF(N155="znížená",J155,0)</f>
        <v>0</v>
      </c>
      <c r="BG155" s="162">
        <f>IF(N155="zákl. prenesená",J155,0)</f>
        <v>0</v>
      </c>
      <c r="BH155" s="162">
        <f>IF(N155="zníž. prenesená",J155,0)</f>
        <v>0</v>
      </c>
      <c r="BI155" s="162">
        <f>IF(N155="nulová",J155,0)</f>
        <v>0</v>
      </c>
      <c r="BJ155" s="19" t="s">
        <v>92</v>
      </c>
      <c r="BK155" s="162">
        <f>ROUND(I155*H155,2)</f>
        <v>0</v>
      </c>
      <c r="BL155" s="19" t="s">
        <v>422</v>
      </c>
      <c r="BM155" s="292" t="s">
        <v>292</v>
      </c>
    </row>
    <row r="156" s="2" customFormat="1" ht="24.15" customHeight="1">
      <c r="A156" s="42"/>
      <c r="B156" s="43"/>
      <c r="C156" s="337" t="s">
        <v>499</v>
      </c>
      <c r="D156" s="337" t="s">
        <v>592</v>
      </c>
      <c r="E156" s="338" t="s">
        <v>2658</v>
      </c>
      <c r="F156" s="339" t="s">
        <v>2659</v>
      </c>
      <c r="G156" s="340" t="s">
        <v>436</v>
      </c>
      <c r="H156" s="341">
        <v>12</v>
      </c>
      <c r="I156" s="342"/>
      <c r="J156" s="343">
        <f>ROUND(I156*H156,2)</f>
        <v>0</v>
      </c>
      <c r="K156" s="344"/>
      <c r="L156" s="345"/>
      <c r="M156" s="346" t="s">
        <v>1</v>
      </c>
      <c r="N156" s="347" t="s">
        <v>42</v>
      </c>
      <c r="O156" s="101"/>
      <c r="P156" s="290">
        <f>O156*H156</f>
        <v>0</v>
      </c>
      <c r="Q156" s="290">
        <v>0</v>
      </c>
      <c r="R156" s="290">
        <f>Q156*H156</f>
        <v>0</v>
      </c>
      <c r="S156" s="290">
        <v>0</v>
      </c>
      <c r="T156" s="291">
        <f>S156*H156</f>
        <v>0</v>
      </c>
      <c r="U156" s="42"/>
      <c r="V156" s="42"/>
      <c r="W156" s="42"/>
      <c r="X156" s="42"/>
      <c r="Y156" s="42"/>
      <c r="Z156" s="42"/>
      <c r="AA156" s="42"/>
      <c r="AB156" s="42"/>
      <c r="AC156" s="42"/>
      <c r="AD156" s="42"/>
      <c r="AE156" s="42"/>
      <c r="AR156" s="292" t="s">
        <v>575</v>
      </c>
      <c r="AT156" s="292" t="s">
        <v>592</v>
      </c>
      <c r="AU156" s="292" t="s">
        <v>92</v>
      </c>
      <c r="AY156" s="19" t="s">
        <v>387</v>
      </c>
      <c r="BE156" s="162">
        <f>IF(N156="základná",J156,0)</f>
        <v>0</v>
      </c>
      <c r="BF156" s="162">
        <f>IF(N156="znížená",J156,0)</f>
        <v>0</v>
      </c>
      <c r="BG156" s="162">
        <f>IF(N156="zákl. prenesená",J156,0)</f>
        <v>0</v>
      </c>
      <c r="BH156" s="162">
        <f>IF(N156="zníž. prenesená",J156,0)</f>
        <v>0</v>
      </c>
      <c r="BI156" s="162">
        <f>IF(N156="nulová",J156,0)</f>
        <v>0</v>
      </c>
      <c r="BJ156" s="19" t="s">
        <v>92</v>
      </c>
      <c r="BK156" s="162">
        <f>ROUND(I156*H156,2)</f>
        <v>0</v>
      </c>
      <c r="BL156" s="19" t="s">
        <v>422</v>
      </c>
      <c r="BM156" s="292" t="s">
        <v>606</v>
      </c>
    </row>
    <row r="157" s="2" customFormat="1" ht="24.15" customHeight="1">
      <c r="A157" s="42"/>
      <c r="B157" s="43"/>
      <c r="C157" s="280" t="s">
        <v>7</v>
      </c>
      <c r="D157" s="280" t="s">
        <v>393</v>
      </c>
      <c r="E157" s="281" t="s">
        <v>2660</v>
      </c>
      <c r="F157" s="282" t="s">
        <v>2661</v>
      </c>
      <c r="G157" s="283" t="s">
        <v>436</v>
      </c>
      <c r="H157" s="284">
        <v>38</v>
      </c>
      <c r="I157" s="285"/>
      <c r="J157" s="286">
        <f>ROUND(I157*H157,2)</f>
        <v>0</v>
      </c>
      <c r="K157" s="287"/>
      <c r="L157" s="45"/>
      <c r="M157" s="288" t="s">
        <v>1</v>
      </c>
      <c r="N157" s="289" t="s">
        <v>42</v>
      </c>
      <c r="O157" s="101"/>
      <c r="P157" s="290">
        <f>O157*H157</f>
        <v>0</v>
      </c>
      <c r="Q157" s="290">
        <v>0</v>
      </c>
      <c r="R157" s="290">
        <f>Q157*H157</f>
        <v>0</v>
      </c>
      <c r="S157" s="290">
        <v>0</v>
      </c>
      <c r="T157" s="291">
        <f>S157*H157</f>
        <v>0</v>
      </c>
      <c r="U157" s="42"/>
      <c r="V157" s="42"/>
      <c r="W157" s="42"/>
      <c r="X157" s="42"/>
      <c r="Y157" s="42"/>
      <c r="Z157" s="42"/>
      <c r="AA157" s="42"/>
      <c r="AB157" s="42"/>
      <c r="AC157" s="42"/>
      <c r="AD157" s="42"/>
      <c r="AE157" s="42"/>
      <c r="AR157" s="292" t="s">
        <v>422</v>
      </c>
      <c r="AT157" s="292" t="s">
        <v>393</v>
      </c>
      <c r="AU157" s="292" t="s">
        <v>92</v>
      </c>
      <c r="AY157" s="19" t="s">
        <v>387</v>
      </c>
      <c r="BE157" s="162">
        <f>IF(N157="základná",J157,0)</f>
        <v>0</v>
      </c>
      <c r="BF157" s="162">
        <f>IF(N157="znížená",J157,0)</f>
        <v>0</v>
      </c>
      <c r="BG157" s="162">
        <f>IF(N157="zákl. prenesená",J157,0)</f>
        <v>0</v>
      </c>
      <c r="BH157" s="162">
        <f>IF(N157="zníž. prenesená",J157,0)</f>
        <v>0</v>
      </c>
      <c r="BI157" s="162">
        <f>IF(N157="nulová",J157,0)</f>
        <v>0</v>
      </c>
      <c r="BJ157" s="19" t="s">
        <v>92</v>
      </c>
      <c r="BK157" s="162">
        <f>ROUND(I157*H157,2)</f>
        <v>0</v>
      </c>
      <c r="BL157" s="19" t="s">
        <v>422</v>
      </c>
      <c r="BM157" s="292" t="s">
        <v>615</v>
      </c>
    </row>
    <row r="158" s="2" customFormat="1" ht="24.15" customHeight="1">
      <c r="A158" s="42"/>
      <c r="B158" s="43"/>
      <c r="C158" s="337" t="s">
        <v>508</v>
      </c>
      <c r="D158" s="337" t="s">
        <v>592</v>
      </c>
      <c r="E158" s="338" t="s">
        <v>2662</v>
      </c>
      <c r="F158" s="339" t="s">
        <v>2663</v>
      </c>
      <c r="G158" s="340" t="s">
        <v>436</v>
      </c>
      <c r="H158" s="341">
        <v>21</v>
      </c>
      <c r="I158" s="342"/>
      <c r="J158" s="343">
        <f>ROUND(I158*H158,2)</f>
        <v>0</v>
      </c>
      <c r="K158" s="344"/>
      <c r="L158" s="345"/>
      <c r="M158" s="346" t="s">
        <v>1</v>
      </c>
      <c r="N158" s="347" t="s">
        <v>42</v>
      </c>
      <c r="O158" s="101"/>
      <c r="P158" s="290">
        <f>O158*H158</f>
        <v>0</v>
      </c>
      <c r="Q158" s="290">
        <v>0</v>
      </c>
      <c r="R158" s="290">
        <f>Q158*H158</f>
        <v>0</v>
      </c>
      <c r="S158" s="290">
        <v>0</v>
      </c>
      <c r="T158" s="291">
        <f>S158*H158</f>
        <v>0</v>
      </c>
      <c r="U158" s="42"/>
      <c r="V158" s="42"/>
      <c r="W158" s="42"/>
      <c r="X158" s="42"/>
      <c r="Y158" s="42"/>
      <c r="Z158" s="42"/>
      <c r="AA158" s="42"/>
      <c r="AB158" s="42"/>
      <c r="AC158" s="42"/>
      <c r="AD158" s="42"/>
      <c r="AE158" s="42"/>
      <c r="AR158" s="292" t="s">
        <v>575</v>
      </c>
      <c r="AT158" s="292" t="s">
        <v>592</v>
      </c>
      <c r="AU158" s="292" t="s">
        <v>92</v>
      </c>
      <c r="AY158" s="19" t="s">
        <v>387</v>
      </c>
      <c r="BE158" s="162">
        <f>IF(N158="základná",J158,0)</f>
        <v>0</v>
      </c>
      <c r="BF158" s="162">
        <f>IF(N158="znížená",J158,0)</f>
        <v>0</v>
      </c>
      <c r="BG158" s="162">
        <f>IF(N158="zákl. prenesená",J158,0)</f>
        <v>0</v>
      </c>
      <c r="BH158" s="162">
        <f>IF(N158="zníž. prenesená",J158,0)</f>
        <v>0</v>
      </c>
      <c r="BI158" s="162">
        <f>IF(N158="nulová",J158,0)</f>
        <v>0</v>
      </c>
      <c r="BJ158" s="19" t="s">
        <v>92</v>
      </c>
      <c r="BK158" s="162">
        <f>ROUND(I158*H158,2)</f>
        <v>0</v>
      </c>
      <c r="BL158" s="19" t="s">
        <v>422</v>
      </c>
      <c r="BM158" s="292" t="s">
        <v>287</v>
      </c>
    </row>
    <row r="159" s="2" customFormat="1" ht="24.15" customHeight="1">
      <c r="A159" s="42"/>
      <c r="B159" s="43"/>
      <c r="C159" s="337" t="s">
        <v>515</v>
      </c>
      <c r="D159" s="337" t="s">
        <v>592</v>
      </c>
      <c r="E159" s="338" t="s">
        <v>2664</v>
      </c>
      <c r="F159" s="339" t="s">
        <v>2665</v>
      </c>
      <c r="G159" s="340" t="s">
        <v>436</v>
      </c>
      <c r="H159" s="341">
        <v>17</v>
      </c>
      <c r="I159" s="342"/>
      <c r="J159" s="343">
        <f>ROUND(I159*H159,2)</f>
        <v>0</v>
      </c>
      <c r="K159" s="344"/>
      <c r="L159" s="345"/>
      <c r="M159" s="346" t="s">
        <v>1</v>
      </c>
      <c r="N159" s="347" t="s">
        <v>42</v>
      </c>
      <c r="O159" s="101"/>
      <c r="P159" s="290">
        <f>O159*H159</f>
        <v>0</v>
      </c>
      <c r="Q159" s="290">
        <v>0</v>
      </c>
      <c r="R159" s="290">
        <f>Q159*H159</f>
        <v>0</v>
      </c>
      <c r="S159" s="290">
        <v>0</v>
      </c>
      <c r="T159" s="291">
        <f>S159*H159</f>
        <v>0</v>
      </c>
      <c r="U159" s="42"/>
      <c r="V159" s="42"/>
      <c r="W159" s="42"/>
      <c r="X159" s="42"/>
      <c r="Y159" s="42"/>
      <c r="Z159" s="42"/>
      <c r="AA159" s="42"/>
      <c r="AB159" s="42"/>
      <c r="AC159" s="42"/>
      <c r="AD159" s="42"/>
      <c r="AE159" s="42"/>
      <c r="AR159" s="292" t="s">
        <v>575</v>
      </c>
      <c r="AT159" s="292" t="s">
        <v>592</v>
      </c>
      <c r="AU159" s="292" t="s">
        <v>92</v>
      </c>
      <c r="AY159" s="19" t="s">
        <v>387</v>
      </c>
      <c r="BE159" s="162">
        <f>IF(N159="základná",J159,0)</f>
        <v>0</v>
      </c>
      <c r="BF159" s="162">
        <f>IF(N159="znížená",J159,0)</f>
        <v>0</v>
      </c>
      <c r="BG159" s="162">
        <f>IF(N159="zákl. prenesená",J159,0)</f>
        <v>0</v>
      </c>
      <c r="BH159" s="162">
        <f>IF(N159="zníž. prenesená",J159,0)</f>
        <v>0</v>
      </c>
      <c r="BI159" s="162">
        <f>IF(N159="nulová",J159,0)</f>
        <v>0</v>
      </c>
      <c r="BJ159" s="19" t="s">
        <v>92</v>
      </c>
      <c r="BK159" s="162">
        <f>ROUND(I159*H159,2)</f>
        <v>0</v>
      </c>
      <c r="BL159" s="19" t="s">
        <v>422</v>
      </c>
      <c r="BM159" s="292" t="s">
        <v>631</v>
      </c>
    </row>
    <row r="160" s="2" customFormat="1" ht="24.15" customHeight="1">
      <c r="A160" s="42"/>
      <c r="B160" s="43"/>
      <c r="C160" s="280" t="s">
        <v>522</v>
      </c>
      <c r="D160" s="280" t="s">
        <v>393</v>
      </c>
      <c r="E160" s="281" t="s">
        <v>2666</v>
      </c>
      <c r="F160" s="282" t="s">
        <v>2667</v>
      </c>
      <c r="G160" s="283" t="s">
        <v>436</v>
      </c>
      <c r="H160" s="284">
        <v>3</v>
      </c>
      <c r="I160" s="285"/>
      <c r="J160" s="286">
        <f>ROUND(I160*H160,2)</f>
        <v>0</v>
      </c>
      <c r="K160" s="287"/>
      <c r="L160" s="45"/>
      <c r="M160" s="288" t="s">
        <v>1</v>
      </c>
      <c r="N160" s="289" t="s">
        <v>42</v>
      </c>
      <c r="O160" s="101"/>
      <c r="P160" s="290">
        <f>O160*H160</f>
        <v>0</v>
      </c>
      <c r="Q160" s="290">
        <v>0</v>
      </c>
      <c r="R160" s="290">
        <f>Q160*H160</f>
        <v>0</v>
      </c>
      <c r="S160" s="290">
        <v>0</v>
      </c>
      <c r="T160" s="291">
        <f>S160*H160</f>
        <v>0</v>
      </c>
      <c r="U160" s="42"/>
      <c r="V160" s="42"/>
      <c r="W160" s="42"/>
      <c r="X160" s="42"/>
      <c r="Y160" s="42"/>
      <c r="Z160" s="42"/>
      <c r="AA160" s="42"/>
      <c r="AB160" s="42"/>
      <c r="AC160" s="42"/>
      <c r="AD160" s="42"/>
      <c r="AE160" s="42"/>
      <c r="AR160" s="292" t="s">
        <v>422</v>
      </c>
      <c r="AT160" s="292" t="s">
        <v>393</v>
      </c>
      <c r="AU160" s="292" t="s">
        <v>92</v>
      </c>
      <c r="AY160" s="19" t="s">
        <v>387</v>
      </c>
      <c r="BE160" s="162">
        <f>IF(N160="základná",J160,0)</f>
        <v>0</v>
      </c>
      <c r="BF160" s="162">
        <f>IF(N160="znížená",J160,0)</f>
        <v>0</v>
      </c>
      <c r="BG160" s="162">
        <f>IF(N160="zákl. prenesená",J160,0)</f>
        <v>0</v>
      </c>
      <c r="BH160" s="162">
        <f>IF(N160="zníž. prenesená",J160,0)</f>
        <v>0</v>
      </c>
      <c r="BI160" s="162">
        <f>IF(N160="nulová",J160,0)</f>
        <v>0</v>
      </c>
      <c r="BJ160" s="19" t="s">
        <v>92</v>
      </c>
      <c r="BK160" s="162">
        <f>ROUND(I160*H160,2)</f>
        <v>0</v>
      </c>
      <c r="BL160" s="19" t="s">
        <v>422</v>
      </c>
      <c r="BM160" s="292" t="s">
        <v>644</v>
      </c>
    </row>
    <row r="161" s="2" customFormat="1" ht="24.15" customHeight="1">
      <c r="A161" s="42"/>
      <c r="B161" s="43"/>
      <c r="C161" s="337" t="s">
        <v>296</v>
      </c>
      <c r="D161" s="337" t="s">
        <v>592</v>
      </c>
      <c r="E161" s="338" t="s">
        <v>2668</v>
      </c>
      <c r="F161" s="339" t="s">
        <v>2669</v>
      </c>
      <c r="G161" s="340" t="s">
        <v>436</v>
      </c>
      <c r="H161" s="341">
        <v>2</v>
      </c>
      <c r="I161" s="342"/>
      <c r="J161" s="343">
        <f>ROUND(I161*H161,2)</f>
        <v>0</v>
      </c>
      <c r="K161" s="344"/>
      <c r="L161" s="345"/>
      <c r="M161" s="346" t="s">
        <v>1</v>
      </c>
      <c r="N161" s="347" t="s">
        <v>42</v>
      </c>
      <c r="O161" s="101"/>
      <c r="P161" s="290">
        <f>O161*H161</f>
        <v>0</v>
      </c>
      <c r="Q161" s="290">
        <v>0</v>
      </c>
      <c r="R161" s="290">
        <f>Q161*H161</f>
        <v>0</v>
      </c>
      <c r="S161" s="290">
        <v>0</v>
      </c>
      <c r="T161" s="291">
        <f>S161*H161</f>
        <v>0</v>
      </c>
      <c r="U161" s="42"/>
      <c r="V161" s="42"/>
      <c r="W161" s="42"/>
      <c r="X161" s="42"/>
      <c r="Y161" s="42"/>
      <c r="Z161" s="42"/>
      <c r="AA161" s="42"/>
      <c r="AB161" s="42"/>
      <c r="AC161" s="42"/>
      <c r="AD161" s="42"/>
      <c r="AE161" s="42"/>
      <c r="AR161" s="292" t="s">
        <v>575</v>
      </c>
      <c r="AT161" s="292" t="s">
        <v>592</v>
      </c>
      <c r="AU161" s="292" t="s">
        <v>92</v>
      </c>
      <c r="AY161" s="19" t="s">
        <v>387</v>
      </c>
      <c r="BE161" s="162">
        <f>IF(N161="základná",J161,0)</f>
        <v>0</v>
      </c>
      <c r="BF161" s="162">
        <f>IF(N161="znížená",J161,0)</f>
        <v>0</v>
      </c>
      <c r="BG161" s="162">
        <f>IF(N161="zákl. prenesená",J161,0)</f>
        <v>0</v>
      </c>
      <c r="BH161" s="162">
        <f>IF(N161="zníž. prenesená",J161,0)</f>
        <v>0</v>
      </c>
      <c r="BI161" s="162">
        <f>IF(N161="nulová",J161,0)</f>
        <v>0</v>
      </c>
      <c r="BJ161" s="19" t="s">
        <v>92</v>
      </c>
      <c r="BK161" s="162">
        <f>ROUND(I161*H161,2)</f>
        <v>0</v>
      </c>
      <c r="BL161" s="19" t="s">
        <v>422</v>
      </c>
      <c r="BM161" s="292" t="s">
        <v>654</v>
      </c>
    </row>
    <row r="162" s="2" customFormat="1" ht="24.15" customHeight="1">
      <c r="A162" s="42"/>
      <c r="B162" s="43"/>
      <c r="C162" s="337" t="s">
        <v>531</v>
      </c>
      <c r="D162" s="337" t="s">
        <v>592</v>
      </c>
      <c r="E162" s="338" t="s">
        <v>2670</v>
      </c>
      <c r="F162" s="339" t="s">
        <v>2671</v>
      </c>
      <c r="G162" s="340" t="s">
        <v>436</v>
      </c>
      <c r="H162" s="341">
        <v>1</v>
      </c>
      <c r="I162" s="342"/>
      <c r="J162" s="343">
        <f>ROUND(I162*H162,2)</f>
        <v>0</v>
      </c>
      <c r="K162" s="344"/>
      <c r="L162" s="345"/>
      <c r="M162" s="346" t="s">
        <v>1</v>
      </c>
      <c r="N162" s="347" t="s">
        <v>42</v>
      </c>
      <c r="O162" s="101"/>
      <c r="P162" s="290">
        <f>O162*H162</f>
        <v>0</v>
      </c>
      <c r="Q162" s="290">
        <v>0</v>
      </c>
      <c r="R162" s="290">
        <f>Q162*H162</f>
        <v>0</v>
      </c>
      <c r="S162" s="290">
        <v>0</v>
      </c>
      <c r="T162" s="291">
        <f>S162*H162</f>
        <v>0</v>
      </c>
      <c r="U162" s="42"/>
      <c r="V162" s="42"/>
      <c r="W162" s="42"/>
      <c r="X162" s="42"/>
      <c r="Y162" s="42"/>
      <c r="Z162" s="42"/>
      <c r="AA162" s="42"/>
      <c r="AB162" s="42"/>
      <c r="AC162" s="42"/>
      <c r="AD162" s="42"/>
      <c r="AE162" s="42"/>
      <c r="AR162" s="292" t="s">
        <v>575</v>
      </c>
      <c r="AT162" s="292" t="s">
        <v>592</v>
      </c>
      <c r="AU162" s="292" t="s">
        <v>92</v>
      </c>
      <c r="AY162" s="19" t="s">
        <v>387</v>
      </c>
      <c r="BE162" s="162">
        <f>IF(N162="základná",J162,0)</f>
        <v>0</v>
      </c>
      <c r="BF162" s="162">
        <f>IF(N162="znížená",J162,0)</f>
        <v>0</v>
      </c>
      <c r="BG162" s="162">
        <f>IF(N162="zákl. prenesená",J162,0)</f>
        <v>0</v>
      </c>
      <c r="BH162" s="162">
        <f>IF(N162="zníž. prenesená",J162,0)</f>
        <v>0</v>
      </c>
      <c r="BI162" s="162">
        <f>IF(N162="nulová",J162,0)</f>
        <v>0</v>
      </c>
      <c r="BJ162" s="19" t="s">
        <v>92</v>
      </c>
      <c r="BK162" s="162">
        <f>ROUND(I162*H162,2)</f>
        <v>0</v>
      </c>
      <c r="BL162" s="19" t="s">
        <v>422</v>
      </c>
      <c r="BM162" s="292" t="s">
        <v>666</v>
      </c>
    </row>
    <row r="163" s="2" customFormat="1" ht="24.15" customHeight="1">
      <c r="A163" s="42"/>
      <c r="B163" s="43"/>
      <c r="C163" s="280" t="s">
        <v>535</v>
      </c>
      <c r="D163" s="280" t="s">
        <v>393</v>
      </c>
      <c r="E163" s="281" t="s">
        <v>2672</v>
      </c>
      <c r="F163" s="282" t="s">
        <v>2673</v>
      </c>
      <c r="G163" s="283" t="s">
        <v>436</v>
      </c>
      <c r="H163" s="284">
        <v>11</v>
      </c>
      <c r="I163" s="285"/>
      <c r="J163" s="286">
        <f>ROUND(I163*H163,2)</f>
        <v>0</v>
      </c>
      <c r="K163" s="287"/>
      <c r="L163" s="45"/>
      <c r="M163" s="288" t="s">
        <v>1</v>
      </c>
      <c r="N163" s="289" t="s">
        <v>42</v>
      </c>
      <c r="O163" s="101"/>
      <c r="P163" s="290">
        <f>O163*H163</f>
        <v>0</v>
      </c>
      <c r="Q163" s="290">
        <v>0</v>
      </c>
      <c r="R163" s="290">
        <f>Q163*H163</f>
        <v>0</v>
      </c>
      <c r="S163" s="290">
        <v>0</v>
      </c>
      <c r="T163" s="291">
        <f>S163*H163</f>
        <v>0</v>
      </c>
      <c r="U163" s="42"/>
      <c r="V163" s="42"/>
      <c r="W163" s="42"/>
      <c r="X163" s="42"/>
      <c r="Y163" s="42"/>
      <c r="Z163" s="42"/>
      <c r="AA163" s="42"/>
      <c r="AB163" s="42"/>
      <c r="AC163" s="42"/>
      <c r="AD163" s="42"/>
      <c r="AE163" s="42"/>
      <c r="AR163" s="292" t="s">
        <v>422</v>
      </c>
      <c r="AT163" s="292" t="s">
        <v>393</v>
      </c>
      <c r="AU163" s="292" t="s">
        <v>92</v>
      </c>
      <c r="AY163" s="19" t="s">
        <v>387</v>
      </c>
      <c r="BE163" s="162">
        <f>IF(N163="základná",J163,0)</f>
        <v>0</v>
      </c>
      <c r="BF163" s="162">
        <f>IF(N163="znížená",J163,0)</f>
        <v>0</v>
      </c>
      <c r="BG163" s="162">
        <f>IF(N163="zákl. prenesená",J163,0)</f>
        <v>0</v>
      </c>
      <c r="BH163" s="162">
        <f>IF(N163="zníž. prenesená",J163,0)</f>
        <v>0</v>
      </c>
      <c r="BI163" s="162">
        <f>IF(N163="nulová",J163,0)</f>
        <v>0</v>
      </c>
      <c r="BJ163" s="19" t="s">
        <v>92</v>
      </c>
      <c r="BK163" s="162">
        <f>ROUND(I163*H163,2)</f>
        <v>0</v>
      </c>
      <c r="BL163" s="19" t="s">
        <v>422</v>
      </c>
      <c r="BM163" s="292" t="s">
        <v>674</v>
      </c>
    </row>
    <row r="164" s="2" customFormat="1" ht="24.15" customHeight="1">
      <c r="A164" s="42"/>
      <c r="B164" s="43"/>
      <c r="C164" s="337" t="s">
        <v>540</v>
      </c>
      <c r="D164" s="337" t="s">
        <v>592</v>
      </c>
      <c r="E164" s="338" t="s">
        <v>2674</v>
      </c>
      <c r="F164" s="339" t="s">
        <v>2675</v>
      </c>
      <c r="G164" s="340" t="s">
        <v>436</v>
      </c>
      <c r="H164" s="341">
        <v>5</v>
      </c>
      <c r="I164" s="342"/>
      <c r="J164" s="343">
        <f>ROUND(I164*H164,2)</f>
        <v>0</v>
      </c>
      <c r="K164" s="344"/>
      <c r="L164" s="345"/>
      <c r="M164" s="346" t="s">
        <v>1</v>
      </c>
      <c r="N164" s="347" t="s">
        <v>42</v>
      </c>
      <c r="O164" s="101"/>
      <c r="P164" s="290">
        <f>O164*H164</f>
        <v>0</v>
      </c>
      <c r="Q164" s="290">
        <v>0</v>
      </c>
      <c r="R164" s="290">
        <f>Q164*H164</f>
        <v>0</v>
      </c>
      <c r="S164" s="290">
        <v>0</v>
      </c>
      <c r="T164" s="291">
        <f>S164*H164</f>
        <v>0</v>
      </c>
      <c r="U164" s="42"/>
      <c r="V164" s="42"/>
      <c r="W164" s="42"/>
      <c r="X164" s="42"/>
      <c r="Y164" s="42"/>
      <c r="Z164" s="42"/>
      <c r="AA164" s="42"/>
      <c r="AB164" s="42"/>
      <c r="AC164" s="42"/>
      <c r="AD164" s="42"/>
      <c r="AE164" s="42"/>
      <c r="AR164" s="292" t="s">
        <v>575</v>
      </c>
      <c r="AT164" s="292" t="s">
        <v>592</v>
      </c>
      <c r="AU164" s="292" t="s">
        <v>92</v>
      </c>
      <c r="AY164" s="19" t="s">
        <v>387</v>
      </c>
      <c r="BE164" s="162">
        <f>IF(N164="základná",J164,0)</f>
        <v>0</v>
      </c>
      <c r="BF164" s="162">
        <f>IF(N164="znížená",J164,0)</f>
        <v>0</v>
      </c>
      <c r="BG164" s="162">
        <f>IF(N164="zákl. prenesená",J164,0)</f>
        <v>0</v>
      </c>
      <c r="BH164" s="162">
        <f>IF(N164="zníž. prenesená",J164,0)</f>
        <v>0</v>
      </c>
      <c r="BI164" s="162">
        <f>IF(N164="nulová",J164,0)</f>
        <v>0</v>
      </c>
      <c r="BJ164" s="19" t="s">
        <v>92</v>
      </c>
      <c r="BK164" s="162">
        <f>ROUND(I164*H164,2)</f>
        <v>0</v>
      </c>
      <c r="BL164" s="19" t="s">
        <v>422</v>
      </c>
      <c r="BM164" s="292" t="s">
        <v>682</v>
      </c>
    </row>
    <row r="165" s="2" customFormat="1" ht="24.15" customHeight="1">
      <c r="A165" s="42"/>
      <c r="B165" s="43"/>
      <c r="C165" s="337" t="s">
        <v>546</v>
      </c>
      <c r="D165" s="337" t="s">
        <v>592</v>
      </c>
      <c r="E165" s="338" t="s">
        <v>2676</v>
      </c>
      <c r="F165" s="339" t="s">
        <v>2677</v>
      </c>
      <c r="G165" s="340" t="s">
        <v>436</v>
      </c>
      <c r="H165" s="341">
        <v>6</v>
      </c>
      <c r="I165" s="342"/>
      <c r="J165" s="343">
        <f>ROUND(I165*H165,2)</f>
        <v>0</v>
      </c>
      <c r="K165" s="344"/>
      <c r="L165" s="345"/>
      <c r="M165" s="346" t="s">
        <v>1</v>
      </c>
      <c r="N165" s="347" t="s">
        <v>42</v>
      </c>
      <c r="O165" s="101"/>
      <c r="P165" s="290">
        <f>O165*H165</f>
        <v>0</v>
      </c>
      <c r="Q165" s="290">
        <v>0</v>
      </c>
      <c r="R165" s="290">
        <f>Q165*H165</f>
        <v>0</v>
      </c>
      <c r="S165" s="290">
        <v>0</v>
      </c>
      <c r="T165" s="291">
        <f>S165*H165</f>
        <v>0</v>
      </c>
      <c r="U165" s="42"/>
      <c r="V165" s="42"/>
      <c r="W165" s="42"/>
      <c r="X165" s="42"/>
      <c r="Y165" s="42"/>
      <c r="Z165" s="42"/>
      <c r="AA165" s="42"/>
      <c r="AB165" s="42"/>
      <c r="AC165" s="42"/>
      <c r="AD165" s="42"/>
      <c r="AE165" s="42"/>
      <c r="AR165" s="292" t="s">
        <v>575</v>
      </c>
      <c r="AT165" s="292" t="s">
        <v>592</v>
      </c>
      <c r="AU165" s="292" t="s">
        <v>92</v>
      </c>
      <c r="AY165" s="19" t="s">
        <v>387</v>
      </c>
      <c r="BE165" s="162">
        <f>IF(N165="základná",J165,0)</f>
        <v>0</v>
      </c>
      <c r="BF165" s="162">
        <f>IF(N165="znížená",J165,0)</f>
        <v>0</v>
      </c>
      <c r="BG165" s="162">
        <f>IF(N165="zákl. prenesená",J165,0)</f>
        <v>0</v>
      </c>
      <c r="BH165" s="162">
        <f>IF(N165="zníž. prenesená",J165,0)</f>
        <v>0</v>
      </c>
      <c r="BI165" s="162">
        <f>IF(N165="nulová",J165,0)</f>
        <v>0</v>
      </c>
      <c r="BJ165" s="19" t="s">
        <v>92</v>
      </c>
      <c r="BK165" s="162">
        <f>ROUND(I165*H165,2)</f>
        <v>0</v>
      </c>
      <c r="BL165" s="19" t="s">
        <v>422</v>
      </c>
      <c r="BM165" s="292" t="s">
        <v>690</v>
      </c>
    </row>
    <row r="166" s="2" customFormat="1" ht="16.5" customHeight="1">
      <c r="A166" s="42"/>
      <c r="B166" s="43"/>
      <c r="C166" s="280" t="s">
        <v>554</v>
      </c>
      <c r="D166" s="280" t="s">
        <v>393</v>
      </c>
      <c r="E166" s="281" t="s">
        <v>2678</v>
      </c>
      <c r="F166" s="282" t="s">
        <v>2679</v>
      </c>
      <c r="G166" s="283" t="s">
        <v>436</v>
      </c>
      <c r="H166" s="284">
        <v>1</v>
      </c>
      <c r="I166" s="285"/>
      <c r="J166" s="286">
        <f>ROUND(I166*H166,2)</f>
        <v>0</v>
      </c>
      <c r="K166" s="287"/>
      <c r="L166" s="45"/>
      <c r="M166" s="288" t="s">
        <v>1</v>
      </c>
      <c r="N166" s="289" t="s">
        <v>42</v>
      </c>
      <c r="O166" s="101"/>
      <c r="P166" s="290">
        <f>O166*H166</f>
        <v>0</v>
      </c>
      <c r="Q166" s="290">
        <v>0</v>
      </c>
      <c r="R166" s="290">
        <f>Q166*H166</f>
        <v>0</v>
      </c>
      <c r="S166" s="290">
        <v>0</v>
      </c>
      <c r="T166" s="291">
        <f>S166*H166</f>
        <v>0</v>
      </c>
      <c r="U166" s="42"/>
      <c r="V166" s="42"/>
      <c r="W166" s="42"/>
      <c r="X166" s="42"/>
      <c r="Y166" s="42"/>
      <c r="Z166" s="42"/>
      <c r="AA166" s="42"/>
      <c r="AB166" s="42"/>
      <c r="AC166" s="42"/>
      <c r="AD166" s="42"/>
      <c r="AE166" s="42"/>
      <c r="AR166" s="292" t="s">
        <v>422</v>
      </c>
      <c r="AT166" s="292" t="s">
        <v>393</v>
      </c>
      <c r="AU166" s="292" t="s">
        <v>92</v>
      </c>
      <c r="AY166" s="19" t="s">
        <v>387</v>
      </c>
      <c r="BE166" s="162">
        <f>IF(N166="základná",J166,0)</f>
        <v>0</v>
      </c>
      <c r="BF166" s="162">
        <f>IF(N166="znížená",J166,0)</f>
        <v>0</v>
      </c>
      <c r="BG166" s="162">
        <f>IF(N166="zákl. prenesená",J166,0)</f>
        <v>0</v>
      </c>
      <c r="BH166" s="162">
        <f>IF(N166="zníž. prenesená",J166,0)</f>
        <v>0</v>
      </c>
      <c r="BI166" s="162">
        <f>IF(N166="nulová",J166,0)</f>
        <v>0</v>
      </c>
      <c r="BJ166" s="19" t="s">
        <v>92</v>
      </c>
      <c r="BK166" s="162">
        <f>ROUND(I166*H166,2)</f>
        <v>0</v>
      </c>
      <c r="BL166" s="19" t="s">
        <v>422</v>
      </c>
      <c r="BM166" s="292" t="s">
        <v>701</v>
      </c>
    </row>
    <row r="167" s="2" customFormat="1" ht="16.5" customHeight="1">
      <c r="A167" s="42"/>
      <c r="B167" s="43"/>
      <c r="C167" s="337" t="s">
        <v>560</v>
      </c>
      <c r="D167" s="337" t="s">
        <v>592</v>
      </c>
      <c r="E167" s="338" t="s">
        <v>2680</v>
      </c>
      <c r="F167" s="339" t="s">
        <v>2681</v>
      </c>
      <c r="G167" s="340" t="s">
        <v>436</v>
      </c>
      <c r="H167" s="341">
        <v>1</v>
      </c>
      <c r="I167" s="342"/>
      <c r="J167" s="343">
        <f>ROUND(I167*H167,2)</f>
        <v>0</v>
      </c>
      <c r="K167" s="344"/>
      <c r="L167" s="345"/>
      <c r="M167" s="346" t="s">
        <v>1</v>
      </c>
      <c r="N167" s="347" t="s">
        <v>42</v>
      </c>
      <c r="O167" s="101"/>
      <c r="P167" s="290">
        <f>O167*H167</f>
        <v>0</v>
      </c>
      <c r="Q167" s="290">
        <v>0</v>
      </c>
      <c r="R167" s="290">
        <f>Q167*H167</f>
        <v>0</v>
      </c>
      <c r="S167" s="290">
        <v>0</v>
      </c>
      <c r="T167" s="291">
        <f>S167*H167</f>
        <v>0</v>
      </c>
      <c r="U167" s="42"/>
      <c r="V167" s="42"/>
      <c r="W167" s="42"/>
      <c r="X167" s="42"/>
      <c r="Y167" s="42"/>
      <c r="Z167" s="42"/>
      <c r="AA167" s="42"/>
      <c r="AB167" s="42"/>
      <c r="AC167" s="42"/>
      <c r="AD167" s="42"/>
      <c r="AE167" s="42"/>
      <c r="AR167" s="292" t="s">
        <v>575</v>
      </c>
      <c r="AT167" s="292" t="s">
        <v>592</v>
      </c>
      <c r="AU167" s="292" t="s">
        <v>92</v>
      </c>
      <c r="AY167" s="19" t="s">
        <v>387</v>
      </c>
      <c r="BE167" s="162">
        <f>IF(N167="základná",J167,0)</f>
        <v>0</v>
      </c>
      <c r="BF167" s="162">
        <f>IF(N167="znížená",J167,0)</f>
        <v>0</v>
      </c>
      <c r="BG167" s="162">
        <f>IF(N167="zákl. prenesená",J167,0)</f>
        <v>0</v>
      </c>
      <c r="BH167" s="162">
        <f>IF(N167="zníž. prenesená",J167,0)</f>
        <v>0</v>
      </c>
      <c r="BI167" s="162">
        <f>IF(N167="nulová",J167,0)</f>
        <v>0</v>
      </c>
      <c r="BJ167" s="19" t="s">
        <v>92</v>
      </c>
      <c r="BK167" s="162">
        <f>ROUND(I167*H167,2)</f>
        <v>0</v>
      </c>
      <c r="BL167" s="19" t="s">
        <v>422</v>
      </c>
      <c r="BM167" s="292" t="s">
        <v>709</v>
      </c>
    </row>
    <row r="168" s="2" customFormat="1" ht="24.15" customHeight="1">
      <c r="A168" s="42"/>
      <c r="B168" s="43"/>
      <c r="C168" s="280" t="s">
        <v>570</v>
      </c>
      <c r="D168" s="280" t="s">
        <v>393</v>
      </c>
      <c r="E168" s="281" t="s">
        <v>1933</v>
      </c>
      <c r="F168" s="282" t="s">
        <v>1934</v>
      </c>
      <c r="G168" s="283" t="s">
        <v>716</v>
      </c>
      <c r="H168" s="351"/>
      <c r="I168" s="285"/>
      <c r="J168" s="286">
        <f>ROUND(I168*H168,2)</f>
        <v>0</v>
      </c>
      <c r="K168" s="287"/>
      <c r="L168" s="45"/>
      <c r="M168" s="288" t="s">
        <v>1</v>
      </c>
      <c r="N168" s="289" t="s">
        <v>42</v>
      </c>
      <c r="O168" s="101"/>
      <c r="P168" s="290">
        <f>O168*H168</f>
        <v>0</v>
      </c>
      <c r="Q168" s="290">
        <v>0</v>
      </c>
      <c r="R168" s="290">
        <f>Q168*H168</f>
        <v>0</v>
      </c>
      <c r="S168" s="290">
        <v>0</v>
      </c>
      <c r="T168" s="291">
        <f>S168*H168</f>
        <v>0</v>
      </c>
      <c r="U168" s="42"/>
      <c r="V168" s="42"/>
      <c r="W168" s="42"/>
      <c r="X168" s="42"/>
      <c r="Y168" s="42"/>
      <c r="Z168" s="42"/>
      <c r="AA168" s="42"/>
      <c r="AB168" s="42"/>
      <c r="AC168" s="42"/>
      <c r="AD168" s="42"/>
      <c r="AE168" s="42"/>
      <c r="AR168" s="292" t="s">
        <v>422</v>
      </c>
      <c r="AT168" s="292" t="s">
        <v>393</v>
      </c>
      <c r="AU168" s="292" t="s">
        <v>92</v>
      </c>
      <c r="AY168" s="19" t="s">
        <v>387</v>
      </c>
      <c r="BE168" s="162">
        <f>IF(N168="základná",J168,0)</f>
        <v>0</v>
      </c>
      <c r="BF168" s="162">
        <f>IF(N168="znížená",J168,0)</f>
        <v>0</v>
      </c>
      <c r="BG168" s="162">
        <f>IF(N168="zákl. prenesená",J168,0)</f>
        <v>0</v>
      </c>
      <c r="BH168" s="162">
        <f>IF(N168="zníž. prenesená",J168,0)</f>
        <v>0</v>
      </c>
      <c r="BI168" s="162">
        <f>IF(N168="nulová",J168,0)</f>
        <v>0</v>
      </c>
      <c r="BJ168" s="19" t="s">
        <v>92</v>
      </c>
      <c r="BK168" s="162">
        <f>ROUND(I168*H168,2)</f>
        <v>0</v>
      </c>
      <c r="BL168" s="19" t="s">
        <v>422</v>
      </c>
      <c r="BM168" s="292" t="s">
        <v>720</v>
      </c>
    </row>
    <row r="169" s="12" customFormat="1" ht="22.8" customHeight="1">
      <c r="A169" s="12"/>
      <c r="B169" s="252"/>
      <c r="C169" s="253"/>
      <c r="D169" s="254" t="s">
        <v>75</v>
      </c>
      <c r="E169" s="265" t="s">
        <v>937</v>
      </c>
      <c r="F169" s="265" t="s">
        <v>1935</v>
      </c>
      <c r="G169" s="253"/>
      <c r="H169" s="253"/>
      <c r="I169" s="256"/>
      <c r="J169" s="266">
        <f>BK169</f>
        <v>0</v>
      </c>
      <c r="K169" s="253"/>
      <c r="L169" s="257"/>
      <c r="M169" s="258"/>
      <c r="N169" s="259"/>
      <c r="O169" s="259"/>
      <c r="P169" s="260">
        <f>SUM(P170:P182)</f>
        <v>0</v>
      </c>
      <c r="Q169" s="259"/>
      <c r="R169" s="260">
        <f>SUM(R170:R182)</f>
        <v>0</v>
      </c>
      <c r="S169" s="259"/>
      <c r="T169" s="261">
        <f>SUM(T170:T182)</f>
        <v>0</v>
      </c>
      <c r="U169" s="12"/>
      <c r="V169" s="12"/>
      <c r="W169" s="12"/>
      <c r="X169" s="12"/>
      <c r="Y169" s="12"/>
      <c r="Z169" s="12"/>
      <c r="AA169" s="12"/>
      <c r="AB169" s="12"/>
      <c r="AC169" s="12"/>
      <c r="AD169" s="12"/>
      <c r="AE169" s="12"/>
      <c r="AR169" s="262" t="s">
        <v>92</v>
      </c>
      <c r="AT169" s="263" t="s">
        <v>75</v>
      </c>
      <c r="AU169" s="263" t="s">
        <v>84</v>
      </c>
      <c r="AY169" s="262" t="s">
        <v>387</v>
      </c>
      <c r="BK169" s="264">
        <f>SUM(BK170:BK182)</f>
        <v>0</v>
      </c>
    </row>
    <row r="170" s="2" customFormat="1" ht="44.25" customHeight="1">
      <c r="A170" s="42"/>
      <c r="B170" s="43"/>
      <c r="C170" s="280" t="s">
        <v>575</v>
      </c>
      <c r="D170" s="280" t="s">
        <v>393</v>
      </c>
      <c r="E170" s="281" t="s">
        <v>2682</v>
      </c>
      <c r="F170" s="282" t="s">
        <v>2683</v>
      </c>
      <c r="G170" s="283" t="s">
        <v>396</v>
      </c>
      <c r="H170" s="284">
        <v>1</v>
      </c>
      <c r="I170" s="285"/>
      <c r="J170" s="286">
        <f>ROUND(I170*H170,2)</f>
        <v>0</v>
      </c>
      <c r="K170" s="287"/>
      <c r="L170" s="45"/>
      <c r="M170" s="288" t="s">
        <v>1</v>
      </c>
      <c r="N170" s="289" t="s">
        <v>42</v>
      </c>
      <c r="O170" s="101"/>
      <c r="P170" s="290">
        <f>O170*H170</f>
        <v>0</v>
      </c>
      <c r="Q170" s="290">
        <v>0</v>
      </c>
      <c r="R170" s="290">
        <f>Q170*H170</f>
        <v>0</v>
      </c>
      <c r="S170" s="290">
        <v>0</v>
      </c>
      <c r="T170" s="291">
        <f>S170*H170</f>
        <v>0</v>
      </c>
      <c r="U170" s="42"/>
      <c r="V170" s="42"/>
      <c r="W170" s="42"/>
      <c r="X170" s="42"/>
      <c r="Y170" s="42"/>
      <c r="Z170" s="42"/>
      <c r="AA170" s="42"/>
      <c r="AB170" s="42"/>
      <c r="AC170" s="42"/>
      <c r="AD170" s="42"/>
      <c r="AE170" s="42"/>
      <c r="AR170" s="292" t="s">
        <v>422</v>
      </c>
      <c r="AT170" s="292" t="s">
        <v>393</v>
      </c>
      <c r="AU170" s="292" t="s">
        <v>92</v>
      </c>
      <c r="AY170" s="19" t="s">
        <v>387</v>
      </c>
      <c r="BE170" s="162">
        <f>IF(N170="základná",J170,0)</f>
        <v>0</v>
      </c>
      <c r="BF170" s="162">
        <f>IF(N170="znížená",J170,0)</f>
        <v>0</v>
      </c>
      <c r="BG170" s="162">
        <f>IF(N170="zákl. prenesená",J170,0)</f>
        <v>0</v>
      </c>
      <c r="BH170" s="162">
        <f>IF(N170="zníž. prenesená",J170,0)</f>
        <v>0</v>
      </c>
      <c r="BI170" s="162">
        <f>IF(N170="nulová",J170,0)</f>
        <v>0</v>
      </c>
      <c r="BJ170" s="19" t="s">
        <v>92</v>
      </c>
      <c r="BK170" s="162">
        <f>ROUND(I170*H170,2)</f>
        <v>0</v>
      </c>
      <c r="BL170" s="19" t="s">
        <v>422</v>
      </c>
      <c r="BM170" s="292" t="s">
        <v>731</v>
      </c>
    </row>
    <row r="171" s="2" customFormat="1" ht="44.25" customHeight="1">
      <c r="A171" s="42"/>
      <c r="B171" s="43"/>
      <c r="C171" s="280" t="s">
        <v>580</v>
      </c>
      <c r="D171" s="280" t="s">
        <v>393</v>
      </c>
      <c r="E171" s="281" t="s">
        <v>2684</v>
      </c>
      <c r="F171" s="282" t="s">
        <v>2685</v>
      </c>
      <c r="G171" s="283" t="s">
        <v>396</v>
      </c>
      <c r="H171" s="284">
        <v>6</v>
      </c>
      <c r="I171" s="285"/>
      <c r="J171" s="286">
        <f>ROUND(I171*H171,2)</f>
        <v>0</v>
      </c>
      <c r="K171" s="287"/>
      <c r="L171" s="45"/>
      <c r="M171" s="288" t="s">
        <v>1</v>
      </c>
      <c r="N171" s="289" t="s">
        <v>42</v>
      </c>
      <c r="O171" s="101"/>
      <c r="P171" s="290">
        <f>O171*H171</f>
        <v>0</v>
      </c>
      <c r="Q171" s="290">
        <v>0</v>
      </c>
      <c r="R171" s="290">
        <f>Q171*H171</f>
        <v>0</v>
      </c>
      <c r="S171" s="290">
        <v>0</v>
      </c>
      <c r="T171" s="291">
        <f>S171*H171</f>
        <v>0</v>
      </c>
      <c r="U171" s="42"/>
      <c r="V171" s="42"/>
      <c r="W171" s="42"/>
      <c r="X171" s="42"/>
      <c r="Y171" s="42"/>
      <c r="Z171" s="42"/>
      <c r="AA171" s="42"/>
      <c r="AB171" s="42"/>
      <c r="AC171" s="42"/>
      <c r="AD171" s="42"/>
      <c r="AE171" s="42"/>
      <c r="AR171" s="292" t="s">
        <v>422</v>
      </c>
      <c r="AT171" s="292" t="s">
        <v>393</v>
      </c>
      <c r="AU171" s="292" t="s">
        <v>92</v>
      </c>
      <c r="AY171" s="19" t="s">
        <v>387</v>
      </c>
      <c r="BE171" s="162">
        <f>IF(N171="základná",J171,0)</f>
        <v>0</v>
      </c>
      <c r="BF171" s="162">
        <f>IF(N171="znížená",J171,0)</f>
        <v>0</v>
      </c>
      <c r="BG171" s="162">
        <f>IF(N171="zákl. prenesená",J171,0)</f>
        <v>0</v>
      </c>
      <c r="BH171" s="162">
        <f>IF(N171="zníž. prenesená",J171,0)</f>
        <v>0</v>
      </c>
      <c r="BI171" s="162">
        <f>IF(N171="nulová",J171,0)</f>
        <v>0</v>
      </c>
      <c r="BJ171" s="19" t="s">
        <v>92</v>
      </c>
      <c r="BK171" s="162">
        <f>ROUND(I171*H171,2)</f>
        <v>0</v>
      </c>
      <c r="BL171" s="19" t="s">
        <v>422</v>
      </c>
      <c r="BM171" s="292" t="s">
        <v>741</v>
      </c>
    </row>
    <row r="172" s="2" customFormat="1" ht="44.25" customHeight="1">
      <c r="A172" s="42"/>
      <c r="B172" s="43"/>
      <c r="C172" s="280" t="s">
        <v>584</v>
      </c>
      <c r="D172" s="280" t="s">
        <v>393</v>
      </c>
      <c r="E172" s="281" t="s">
        <v>2686</v>
      </c>
      <c r="F172" s="282" t="s">
        <v>2687</v>
      </c>
      <c r="G172" s="283" t="s">
        <v>396</v>
      </c>
      <c r="H172" s="284">
        <v>2</v>
      </c>
      <c r="I172" s="285"/>
      <c r="J172" s="286">
        <f>ROUND(I172*H172,2)</f>
        <v>0</v>
      </c>
      <c r="K172" s="287"/>
      <c r="L172" s="45"/>
      <c r="M172" s="288" t="s">
        <v>1</v>
      </c>
      <c r="N172" s="289" t="s">
        <v>42</v>
      </c>
      <c r="O172" s="101"/>
      <c r="P172" s="290">
        <f>O172*H172</f>
        <v>0</v>
      </c>
      <c r="Q172" s="290">
        <v>0</v>
      </c>
      <c r="R172" s="290">
        <f>Q172*H172</f>
        <v>0</v>
      </c>
      <c r="S172" s="290">
        <v>0</v>
      </c>
      <c r="T172" s="291">
        <f>S172*H172</f>
        <v>0</v>
      </c>
      <c r="U172" s="42"/>
      <c r="V172" s="42"/>
      <c r="W172" s="42"/>
      <c r="X172" s="42"/>
      <c r="Y172" s="42"/>
      <c r="Z172" s="42"/>
      <c r="AA172" s="42"/>
      <c r="AB172" s="42"/>
      <c r="AC172" s="42"/>
      <c r="AD172" s="42"/>
      <c r="AE172" s="42"/>
      <c r="AR172" s="292" t="s">
        <v>422</v>
      </c>
      <c r="AT172" s="292" t="s">
        <v>393</v>
      </c>
      <c r="AU172" s="292" t="s">
        <v>92</v>
      </c>
      <c r="AY172" s="19" t="s">
        <v>387</v>
      </c>
      <c r="BE172" s="162">
        <f>IF(N172="základná",J172,0)</f>
        <v>0</v>
      </c>
      <c r="BF172" s="162">
        <f>IF(N172="znížená",J172,0)</f>
        <v>0</v>
      </c>
      <c r="BG172" s="162">
        <f>IF(N172="zákl. prenesená",J172,0)</f>
        <v>0</v>
      </c>
      <c r="BH172" s="162">
        <f>IF(N172="zníž. prenesená",J172,0)</f>
        <v>0</v>
      </c>
      <c r="BI172" s="162">
        <f>IF(N172="nulová",J172,0)</f>
        <v>0</v>
      </c>
      <c r="BJ172" s="19" t="s">
        <v>92</v>
      </c>
      <c r="BK172" s="162">
        <f>ROUND(I172*H172,2)</f>
        <v>0</v>
      </c>
      <c r="BL172" s="19" t="s">
        <v>422</v>
      </c>
      <c r="BM172" s="292" t="s">
        <v>751</v>
      </c>
    </row>
    <row r="173" s="2" customFormat="1" ht="44.25" customHeight="1">
      <c r="A173" s="42"/>
      <c r="B173" s="43"/>
      <c r="C173" s="280" t="s">
        <v>591</v>
      </c>
      <c r="D173" s="280" t="s">
        <v>393</v>
      </c>
      <c r="E173" s="281" t="s">
        <v>2688</v>
      </c>
      <c r="F173" s="282" t="s">
        <v>2689</v>
      </c>
      <c r="G173" s="283" t="s">
        <v>396</v>
      </c>
      <c r="H173" s="284">
        <v>2</v>
      </c>
      <c r="I173" s="285"/>
      <c r="J173" s="286">
        <f>ROUND(I173*H173,2)</f>
        <v>0</v>
      </c>
      <c r="K173" s="287"/>
      <c r="L173" s="45"/>
      <c r="M173" s="288" t="s">
        <v>1</v>
      </c>
      <c r="N173" s="289" t="s">
        <v>42</v>
      </c>
      <c r="O173" s="101"/>
      <c r="P173" s="290">
        <f>O173*H173</f>
        <v>0</v>
      </c>
      <c r="Q173" s="290">
        <v>0</v>
      </c>
      <c r="R173" s="290">
        <f>Q173*H173</f>
        <v>0</v>
      </c>
      <c r="S173" s="290">
        <v>0</v>
      </c>
      <c r="T173" s="291">
        <f>S173*H173</f>
        <v>0</v>
      </c>
      <c r="U173" s="42"/>
      <c r="V173" s="42"/>
      <c r="W173" s="42"/>
      <c r="X173" s="42"/>
      <c r="Y173" s="42"/>
      <c r="Z173" s="42"/>
      <c r="AA173" s="42"/>
      <c r="AB173" s="42"/>
      <c r="AC173" s="42"/>
      <c r="AD173" s="42"/>
      <c r="AE173" s="42"/>
      <c r="AR173" s="292" t="s">
        <v>422</v>
      </c>
      <c r="AT173" s="292" t="s">
        <v>393</v>
      </c>
      <c r="AU173" s="292" t="s">
        <v>92</v>
      </c>
      <c r="AY173" s="19" t="s">
        <v>387</v>
      </c>
      <c r="BE173" s="162">
        <f>IF(N173="základná",J173,0)</f>
        <v>0</v>
      </c>
      <c r="BF173" s="162">
        <f>IF(N173="znížená",J173,0)</f>
        <v>0</v>
      </c>
      <c r="BG173" s="162">
        <f>IF(N173="zákl. prenesená",J173,0)</f>
        <v>0</v>
      </c>
      <c r="BH173" s="162">
        <f>IF(N173="zníž. prenesená",J173,0)</f>
        <v>0</v>
      </c>
      <c r="BI173" s="162">
        <f>IF(N173="nulová",J173,0)</f>
        <v>0</v>
      </c>
      <c r="BJ173" s="19" t="s">
        <v>92</v>
      </c>
      <c r="BK173" s="162">
        <f>ROUND(I173*H173,2)</f>
        <v>0</v>
      </c>
      <c r="BL173" s="19" t="s">
        <v>422</v>
      </c>
      <c r="BM173" s="292" t="s">
        <v>759</v>
      </c>
    </row>
    <row r="174" s="2" customFormat="1" ht="44.25" customHeight="1">
      <c r="A174" s="42"/>
      <c r="B174" s="43"/>
      <c r="C174" s="280" t="s">
        <v>292</v>
      </c>
      <c r="D174" s="280" t="s">
        <v>393</v>
      </c>
      <c r="E174" s="281" t="s">
        <v>2690</v>
      </c>
      <c r="F174" s="282" t="s">
        <v>2691</v>
      </c>
      <c r="G174" s="283" t="s">
        <v>396</v>
      </c>
      <c r="H174" s="284">
        <v>14</v>
      </c>
      <c r="I174" s="285"/>
      <c r="J174" s="286">
        <f>ROUND(I174*H174,2)</f>
        <v>0</v>
      </c>
      <c r="K174" s="287"/>
      <c r="L174" s="45"/>
      <c r="M174" s="288" t="s">
        <v>1</v>
      </c>
      <c r="N174" s="289" t="s">
        <v>42</v>
      </c>
      <c r="O174" s="101"/>
      <c r="P174" s="290">
        <f>O174*H174</f>
        <v>0</v>
      </c>
      <c r="Q174" s="290">
        <v>0</v>
      </c>
      <c r="R174" s="290">
        <f>Q174*H174</f>
        <v>0</v>
      </c>
      <c r="S174" s="290">
        <v>0</v>
      </c>
      <c r="T174" s="291">
        <f>S174*H174</f>
        <v>0</v>
      </c>
      <c r="U174" s="42"/>
      <c r="V174" s="42"/>
      <c r="W174" s="42"/>
      <c r="X174" s="42"/>
      <c r="Y174" s="42"/>
      <c r="Z174" s="42"/>
      <c r="AA174" s="42"/>
      <c r="AB174" s="42"/>
      <c r="AC174" s="42"/>
      <c r="AD174" s="42"/>
      <c r="AE174" s="42"/>
      <c r="AR174" s="292" t="s">
        <v>422</v>
      </c>
      <c r="AT174" s="292" t="s">
        <v>393</v>
      </c>
      <c r="AU174" s="292" t="s">
        <v>92</v>
      </c>
      <c r="AY174" s="19" t="s">
        <v>387</v>
      </c>
      <c r="BE174" s="162">
        <f>IF(N174="základná",J174,0)</f>
        <v>0</v>
      </c>
      <c r="BF174" s="162">
        <f>IF(N174="znížená",J174,0)</f>
        <v>0</v>
      </c>
      <c r="BG174" s="162">
        <f>IF(N174="zákl. prenesená",J174,0)</f>
        <v>0</v>
      </c>
      <c r="BH174" s="162">
        <f>IF(N174="zníž. prenesená",J174,0)</f>
        <v>0</v>
      </c>
      <c r="BI174" s="162">
        <f>IF(N174="nulová",J174,0)</f>
        <v>0</v>
      </c>
      <c r="BJ174" s="19" t="s">
        <v>92</v>
      </c>
      <c r="BK174" s="162">
        <f>ROUND(I174*H174,2)</f>
        <v>0</v>
      </c>
      <c r="BL174" s="19" t="s">
        <v>422</v>
      </c>
      <c r="BM174" s="292" t="s">
        <v>769</v>
      </c>
    </row>
    <row r="175" s="2" customFormat="1" ht="44.25" customHeight="1">
      <c r="A175" s="42"/>
      <c r="B175" s="43"/>
      <c r="C175" s="280" t="s">
        <v>602</v>
      </c>
      <c r="D175" s="280" t="s">
        <v>393</v>
      </c>
      <c r="E175" s="281" t="s">
        <v>2692</v>
      </c>
      <c r="F175" s="282" t="s">
        <v>2693</v>
      </c>
      <c r="G175" s="283" t="s">
        <v>396</v>
      </c>
      <c r="H175" s="284">
        <v>12</v>
      </c>
      <c r="I175" s="285"/>
      <c r="J175" s="286">
        <f>ROUND(I175*H175,2)</f>
        <v>0</v>
      </c>
      <c r="K175" s="287"/>
      <c r="L175" s="45"/>
      <c r="M175" s="288" t="s">
        <v>1</v>
      </c>
      <c r="N175" s="289" t="s">
        <v>42</v>
      </c>
      <c r="O175" s="101"/>
      <c r="P175" s="290">
        <f>O175*H175</f>
        <v>0</v>
      </c>
      <c r="Q175" s="290">
        <v>0</v>
      </c>
      <c r="R175" s="290">
        <f>Q175*H175</f>
        <v>0</v>
      </c>
      <c r="S175" s="290">
        <v>0</v>
      </c>
      <c r="T175" s="291">
        <f>S175*H175</f>
        <v>0</v>
      </c>
      <c r="U175" s="42"/>
      <c r="V175" s="42"/>
      <c r="W175" s="42"/>
      <c r="X175" s="42"/>
      <c r="Y175" s="42"/>
      <c r="Z175" s="42"/>
      <c r="AA175" s="42"/>
      <c r="AB175" s="42"/>
      <c r="AC175" s="42"/>
      <c r="AD175" s="42"/>
      <c r="AE175" s="42"/>
      <c r="AR175" s="292" t="s">
        <v>422</v>
      </c>
      <c r="AT175" s="292" t="s">
        <v>393</v>
      </c>
      <c r="AU175" s="292" t="s">
        <v>92</v>
      </c>
      <c r="AY175" s="19" t="s">
        <v>387</v>
      </c>
      <c r="BE175" s="162">
        <f>IF(N175="základná",J175,0)</f>
        <v>0</v>
      </c>
      <c r="BF175" s="162">
        <f>IF(N175="znížená",J175,0)</f>
        <v>0</v>
      </c>
      <c r="BG175" s="162">
        <f>IF(N175="zákl. prenesená",J175,0)</f>
        <v>0</v>
      </c>
      <c r="BH175" s="162">
        <f>IF(N175="zníž. prenesená",J175,0)</f>
        <v>0</v>
      </c>
      <c r="BI175" s="162">
        <f>IF(N175="nulová",J175,0)</f>
        <v>0</v>
      </c>
      <c r="BJ175" s="19" t="s">
        <v>92</v>
      </c>
      <c r="BK175" s="162">
        <f>ROUND(I175*H175,2)</f>
        <v>0</v>
      </c>
      <c r="BL175" s="19" t="s">
        <v>422</v>
      </c>
      <c r="BM175" s="292" t="s">
        <v>779</v>
      </c>
    </row>
    <row r="176" s="2" customFormat="1" ht="44.25" customHeight="1">
      <c r="A176" s="42"/>
      <c r="B176" s="43"/>
      <c r="C176" s="280" t="s">
        <v>606</v>
      </c>
      <c r="D176" s="280" t="s">
        <v>393</v>
      </c>
      <c r="E176" s="281" t="s">
        <v>2694</v>
      </c>
      <c r="F176" s="282" t="s">
        <v>2695</v>
      </c>
      <c r="G176" s="283" t="s">
        <v>396</v>
      </c>
      <c r="H176" s="284">
        <v>2</v>
      </c>
      <c r="I176" s="285"/>
      <c r="J176" s="286">
        <f>ROUND(I176*H176,2)</f>
        <v>0</v>
      </c>
      <c r="K176" s="287"/>
      <c r="L176" s="45"/>
      <c r="M176" s="288" t="s">
        <v>1</v>
      </c>
      <c r="N176" s="289" t="s">
        <v>42</v>
      </c>
      <c r="O176" s="101"/>
      <c r="P176" s="290">
        <f>O176*H176</f>
        <v>0</v>
      </c>
      <c r="Q176" s="290">
        <v>0</v>
      </c>
      <c r="R176" s="290">
        <f>Q176*H176</f>
        <v>0</v>
      </c>
      <c r="S176" s="290">
        <v>0</v>
      </c>
      <c r="T176" s="291">
        <f>S176*H176</f>
        <v>0</v>
      </c>
      <c r="U176" s="42"/>
      <c r="V176" s="42"/>
      <c r="W176" s="42"/>
      <c r="X176" s="42"/>
      <c r="Y176" s="42"/>
      <c r="Z176" s="42"/>
      <c r="AA176" s="42"/>
      <c r="AB176" s="42"/>
      <c r="AC176" s="42"/>
      <c r="AD176" s="42"/>
      <c r="AE176" s="42"/>
      <c r="AR176" s="292" t="s">
        <v>422</v>
      </c>
      <c r="AT176" s="292" t="s">
        <v>393</v>
      </c>
      <c r="AU176" s="292" t="s">
        <v>92</v>
      </c>
      <c r="AY176" s="19" t="s">
        <v>387</v>
      </c>
      <c r="BE176" s="162">
        <f>IF(N176="základná",J176,0)</f>
        <v>0</v>
      </c>
      <c r="BF176" s="162">
        <f>IF(N176="znížená",J176,0)</f>
        <v>0</v>
      </c>
      <c r="BG176" s="162">
        <f>IF(N176="zákl. prenesená",J176,0)</f>
        <v>0</v>
      </c>
      <c r="BH176" s="162">
        <f>IF(N176="zníž. prenesená",J176,0)</f>
        <v>0</v>
      </c>
      <c r="BI176" s="162">
        <f>IF(N176="nulová",J176,0)</f>
        <v>0</v>
      </c>
      <c r="BJ176" s="19" t="s">
        <v>92</v>
      </c>
      <c r="BK176" s="162">
        <f>ROUND(I176*H176,2)</f>
        <v>0</v>
      </c>
      <c r="BL176" s="19" t="s">
        <v>422</v>
      </c>
      <c r="BM176" s="292" t="s">
        <v>792</v>
      </c>
    </row>
    <row r="177" s="2" customFormat="1" ht="44.25" customHeight="1">
      <c r="A177" s="42"/>
      <c r="B177" s="43"/>
      <c r="C177" s="280" t="s">
        <v>611</v>
      </c>
      <c r="D177" s="280" t="s">
        <v>393</v>
      </c>
      <c r="E177" s="281" t="s">
        <v>2696</v>
      </c>
      <c r="F177" s="282" t="s">
        <v>2697</v>
      </c>
      <c r="G177" s="283" t="s">
        <v>396</v>
      </c>
      <c r="H177" s="284">
        <v>12</v>
      </c>
      <c r="I177" s="285"/>
      <c r="J177" s="286">
        <f>ROUND(I177*H177,2)</f>
        <v>0</v>
      </c>
      <c r="K177" s="287"/>
      <c r="L177" s="45"/>
      <c r="M177" s="288" t="s">
        <v>1</v>
      </c>
      <c r="N177" s="289" t="s">
        <v>42</v>
      </c>
      <c r="O177" s="101"/>
      <c r="P177" s="290">
        <f>O177*H177</f>
        <v>0</v>
      </c>
      <c r="Q177" s="290">
        <v>0</v>
      </c>
      <c r="R177" s="290">
        <f>Q177*H177</f>
        <v>0</v>
      </c>
      <c r="S177" s="290">
        <v>0</v>
      </c>
      <c r="T177" s="291">
        <f>S177*H177</f>
        <v>0</v>
      </c>
      <c r="U177" s="42"/>
      <c r="V177" s="42"/>
      <c r="W177" s="42"/>
      <c r="X177" s="42"/>
      <c r="Y177" s="42"/>
      <c r="Z177" s="42"/>
      <c r="AA177" s="42"/>
      <c r="AB177" s="42"/>
      <c r="AC177" s="42"/>
      <c r="AD177" s="42"/>
      <c r="AE177" s="42"/>
      <c r="AR177" s="292" t="s">
        <v>422</v>
      </c>
      <c r="AT177" s="292" t="s">
        <v>393</v>
      </c>
      <c r="AU177" s="292" t="s">
        <v>92</v>
      </c>
      <c r="AY177" s="19" t="s">
        <v>387</v>
      </c>
      <c r="BE177" s="162">
        <f>IF(N177="základná",J177,0)</f>
        <v>0</v>
      </c>
      <c r="BF177" s="162">
        <f>IF(N177="znížená",J177,0)</f>
        <v>0</v>
      </c>
      <c r="BG177" s="162">
        <f>IF(N177="zákl. prenesená",J177,0)</f>
        <v>0</v>
      </c>
      <c r="BH177" s="162">
        <f>IF(N177="zníž. prenesená",J177,0)</f>
        <v>0</v>
      </c>
      <c r="BI177" s="162">
        <f>IF(N177="nulová",J177,0)</f>
        <v>0</v>
      </c>
      <c r="BJ177" s="19" t="s">
        <v>92</v>
      </c>
      <c r="BK177" s="162">
        <f>ROUND(I177*H177,2)</f>
        <v>0</v>
      </c>
      <c r="BL177" s="19" t="s">
        <v>422</v>
      </c>
      <c r="BM177" s="292" t="s">
        <v>805</v>
      </c>
    </row>
    <row r="178" s="2" customFormat="1" ht="49.05" customHeight="1">
      <c r="A178" s="42"/>
      <c r="B178" s="43"/>
      <c r="C178" s="280" t="s">
        <v>615</v>
      </c>
      <c r="D178" s="280" t="s">
        <v>393</v>
      </c>
      <c r="E178" s="281" t="s">
        <v>2698</v>
      </c>
      <c r="F178" s="282" t="s">
        <v>2699</v>
      </c>
      <c r="G178" s="283" t="s">
        <v>396</v>
      </c>
      <c r="H178" s="284">
        <v>49</v>
      </c>
      <c r="I178" s="285"/>
      <c r="J178" s="286">
        <f>ROUND(I178*H178,2)</f>
        <v>0</v>
      </c>
      <c r="K178" s="287"/>
      <c r="L178" s="45"/>
      <c r="M178" s="288" t="s">
        <v>1</v>
      </c>
      <c r="N178" s="289" t="s">
        <v>42</v>
      </c>
      <c r="O178" s="101"/>
      <c r="P178" s="290">
        <f>O178*H178</f>
        <v>0</v>
      </c>
      <c r="Q178" s="290">
        <v>0</v>
      </c>
      <c r="R178" s="290">
        <f>Q178*H178</f>
        <v>0</v>
      </c>
      <c r="S178" s="290">
        <v>0</v>
      </c>
      <c r="T178" s="291">
        <f>S178*H178</f>
        <v>0</v>
      </c>
      <c r="U178" s="42"/>
      <c r="V178" s="42"/>
      <c r="W178" s="42"/>
      <c r="X178" s="42"/>
      <c r="Y178" s="42"/>
      <c r="Z178" s="42"/>
      <c r="AA178" s="42"/>
      <c r="AB178" s="42"/>
      <c r="AC178" s="42"/>
      <c r="AD178" s="42"/>
      <c r="AE178" s="42"/>
      <c r="AR178" s="292" t="s">
        <v>422</v>
      </c>
      <c r="AT178" s="292" t="s">
        <v>393</v>
      </c>
      <c r="AU178" s="292" t="s">
        <v>92</v>
      </c>
      <c r="AY178" s="19" t="s">
        <v>387</v>
      </c>
      <c r="BE178" s="162">
        <f>IF(N178="základná",J178,0)</f>
        <v>0</v>
      </c>
      <c r="BF178" s="162">
        <f>IF(N178="znížená",J178,0)</f>
        <v>0</v>
      </c>
      <c r="BG178" s="162">
        <f>IF(N178="zákl. prenesená",J178,0)</f>
        <v>0</v>
      </c>
      <c r="BH178" s="162">
        <f>IF(N178="zníž. prenesená",J178,0)</f>
        <v>0</v>
      </c>
      <c r="BI178" s="162">
        <f>IF(N178="nulová",J178,0)</f>
        <v>0</v>
      </c>
      <c r="BJ178" s="19" t="s">
        <v>92</v>
      </c>
      <c r="BK178" s="162">
        <f>ROUND(I178*H178,2)</f>
        <v>0</v>
      </c>
      <c r="BL178" s="19" t="s">
        <v>422</v>
      </c>
      <c r="BM178" s="292" t="s">
        <v>322</v>
      </c>
    </row>
    <row r="179" s="2" customFormat="1" ht="49.05" customHeight="1">
      <c r="A179" s="42"/>
      <c r="B179" s="43"/>
      <c r="C179" s="280" t="s">
        <v>620</v>
      </c>
      <c r="D179" s="280" t="s">
        <v>393</v>
      </c>
      <c r="E179" s="281" t="s">
        <v>2700</v>
      </c>
      <c r="F179" s="282" t="s">
        <v>2701</v>
      </c>
      <c r="G179" s="283" t="s">
        <v>396</v>
      </c>
      <c r="H179" s="284">
        <v>5</v>
      </c>
      <c r="I179" s="285"/>
      <c r="J179" s="286">
        <f>ROUND(I179*H179,2)</f>
        <v>0</v>
      </c>
      <c r="K179" s="287"/>
      <c r="L179" s="45"/>
      <c r="M179" s="288" t="s">
        <v>1</v>
      </c>
      <c r="N179" s="289" t="s">
        <v>42</v>
      </c>
      <c r="O179" s="101"/>
      <c r="P179" s="290">
        <f>O179*H179</f>
        <v>0</v>
      </c>
      <c r="Q179" s="290">
        <v>0</v>
      </c>
      <c r="R179" s="290">
        <f>Q179*H179</f>
        <v>0</v>
      </c>
      <c r="S179" s="290">
        <v>0</v>
      </c>
      <c r="T179" s="291">
        <f>S179*H179</f>
        <v>0</v>
      </c>
      <c r="U179" s="42"/>
      <c r="V179" s="42"/>
      <c r="W179" s="42"/>
      <c r="X179" s="42"/>
      <c r="Y179" s="42"/>
      <c r="Z179" s="42"/>
      <c r="AA179" s="42"/>
      <c r="AB179" s="42"/>
      <c r="AC179" s="42"/>
      <c r="AD179" s="42"/>
      <c r="AE179" s="42"/>
      <c r="AR179" s="292" t="s">
        <v>422</v>
      </c>
      <c r="AT179" s="292" t="s">
        <v>393</v>
      </c>
      <c r="AU179" s="292" t="s">
        <v>92</v>
      </c>
      <c r="AY179" s="19" t="s">
        <v>387</v>
      </c>
      <c r="BE179" s="162">
        <f>IF(N179="základná",J179,0)</f>
        <v>0</v>
      </c>
      <c r="BF179" s="162">
        <f>IF(N179="znížená",J179,0)</f>
        <v>0</v>
      </c>
      <c r="BG179" s="162">
        <f>IF(N179="zákl. prenesená",J179,0)</f>
        <v>0</v>
      </c>
      <c r="BH179" s="162">
        <f>IF(N179="zníž. prenesená",J179,0)</f>
        <v>0</v>
      </c>
      <c r="BI179" s="162">
        <f>IF(N179="nulová",J179,0)</f>
        <v>0</v>
      </c>
      <c r="BJ179" s="19" t="s">
        <v>92</v>
      </c>
      <c r="BK179" s="162">
        <f>ROUND(I179*H179,2)</f>
        <v>0</v>
      </c>
      <c r="BL179" s="19" t="s">
        <v>422</v>
      </c>
      <c r="BM179" s="292" t="s">
        <v>829</v>
      </c>
    </row>
    <row r="180" s="2" customFormat="1" ht="49.05" customHeight="1">
      <c r="A180" s="42"/>
      <c r="B180" s="43"/>
      <c r="C180" s="280" t="s">
        <v>287</v>
      </c>
      <c r="D180" s="280" t="s">
        <v>393</v>
      </c>
      <c r="E180" s="281" t="s">
        <v>1936</v>
      </c>
      <c r="F180" s="282" t="s">
        <v>1937</v>
      </c>
      <c r="G180" s="283" t="s">
        <v>396</v>
      </c>
      <c r="H180" s="284">
        <v>13</v>
      </c>
      <c r="I180" s="285"/>
      <c r="J180" s="286">
        <f>ROUND(I180*H180,2)</f>
        <v>0</v>
      </c>
      <c r="K180" s="287"/>
      <c r="L180" s="45"/>
      <c r="M180" s="288" t="s">
        <v>1</v>
      </c>
      <c r="N180" s="289" t="s">
        <v>42</v>
      </c>
      <c r="O180" s="101"/>
      <c r="P180" s="290">
        <f>O180*H180</f>
        <v>0</v>
      </c>
      <c r="Q180" s="290">
        <v>0</v>
      </c>
      <c r="R180" s="290">
        <f>Q180*H180</f>
        <v>0</v>
      </c>
      <c r="S180" s="290">
        <v>0</v>
      </c>
      <c r="T180" s="291">
        <f>S180*H180</f>
        <v>0</v>
      </c>
      <c r="U180" s="42"/>
      <c r="V180" s="42"/>
      <c r="W180" s="42"/>
      <c r="X180" s="42"/>
      <c r="Y180" s="42"/>
      <c r="Z180" s="42"/>
      <c r="AA180" s="42"/>
      <c r="AB180" s="42"/>
      <c r="AC180" s="42"/>
      <c r="AD180" s="42"/>
      <c r="AE180" s="42"/>
      <c r="AR180" s="292" t="s">
        <v>422</v>
      </c>
      <c r="AT180" s="292" t="s">
        <v>393</v>
      </c>
      <c r="AU180" s="292" t="s">
        <v>92</v>
      </c>
      <c r="AY180" s="19" t="s">
        <v>387</v>
      </c>
      <c r="BE180" s="162">
        <f>IF(N180="základná",J180,0)</f>
        <v>0</v>
      </c>
      <c r="BF180" s="162">
        <f>IF(N180="znížená",J180,0)</f>
        <v>0</v>
      </c>
      <c r="BG180" s="162">
        <f>IF(N180="zákl. prenesená",J180,0)</f>
        <v>0</v>
      </c>
      <c r="BH180" s="162">
        <f>IF(N180="zníž. prenesená",J180,0)</f>
        <v>0</v>
      </c>
      <c r="BI180" s="162">
        <f>IF(N180="nulová",J180,0)</f>
        <v>0</v>
      </c>
      <c r="BJ180" s="19" t="s">
        <v>92</v>
      </c>
      <c r="BK180" s="162">
        <f>ROUND(I180*H180,2)</f>
        <v>0</v>
      </c>
      <c r="BL180" s="19" t="s">
        <v>422</v>
      </c>
      <c r="BM180" s="292" t="s">
        <v>839</v>
      </c>
    </row>
    <row r="181" s="2" customFormat="1" ht="24.15" customHeight="1">
      <c r="A181" s="42"/>
      <c r="B181" s="43"/>
      <c r="C181" s="280" t="s">
        <v>627</v>
      </c>
      <c r="D181" s="280" t="s">
        <v>393</v>
      </c>
      <c r="E181" s="281" t="s">
        <v>2702</v>
      </c>
      <c r="F181" s="282" t="s">
        <v>2703</v>
      </c>
      <c r="G181" s="283" t="s">
        <v>396</v>
      </c>
      <c r="H181" s="284">
        <v>59</v>
      </c>
      <c r="I181" s="285"/>
      <c r="J181" s="286">
        <f>ROUND(I181*H181,2)</f>
        <v>0</v>
      </c>
      <c r="K181" s="287"/>
      <c r="L181" s="45"/>
      <c r="M181" s="288" t="s">
        <v>1</v>
      </c>
      <c r="N181" s="289" t="s">
        <v>42</v>
      </c>
      <c r="O181" s="101"/>
      <c r="P181" s="290">
        <f>O181*H181</f>
        <v>0</v>
      </c>
      <c r="Q181" s="290">
        <v>0</v>
      </c>
      <c r="R181" s="290">
        <f>Q181*H181</f>
        <v>0</v>
      </c>
      <c r="S181" s="290">
        <v>0</v>
      </c>
      <c r="T181" s="291">
        <f>S181*H181</f>
        <v>0</v>
      </c>
      <c r="U181" s="42"/>
      <c r="V181" s="42"/>
      <c r="W181" s="42"/>
      <c r="X181" s="42"/>
      <c r="Y181" s="42"/>
      <c r="Z181" s="42"/>
      <c r="AA181" s="42"/>
      <c r="AB181" s="42"/>
      <c r="AC181" s="42"/>
      <c r="AD181" s="42"/>
      <c r="AE181" s="42"/>
      <c r="AR181" s="292" t="s">
        <v>422</v>
      </c>
      <c r="AT181" s="292" t="s">
        <v>393</v>
      </c>
      <c r="AU181" s="292" t="s">
        <v>92</v>
      </c>
      <c r="AY181" s="19" t="s">
        <v>387</v>
      </c>
      <c r="BE181" s="162">
        <f>IF(N181="základná",J181,0)</f>
        <v>0</v>
      </c>
      <c r="BF181" s="162">
        <f>IF(N181="znížená",J181,0)</f>
        <v>0</v>
      </c>
      <c r="BG181" s="162">
        <f>IF(N181="zákl. prenesená",J181,0)</f>
        <v>0</v>
      </c>
      <c r="BH181" s="162">
        <f>IF(N181="zníž. prenesená",J181,0)</f>
        <v>0</v>
      </c>
      <c r="BI181" s="162">
        <f>IF(N181="nulová",J181,0)</f>
        <v>0</v>
      </c>
      <c r="BJ181" s="19" t="s">
        <v>92</v>
      </c>
      <c r="BK181" s="162">
        <f>ROUND(I181*H181,2)</f>
        <v>0</v>
      </c>
      <c r="BL181" s="19" t="s">
        <v>422</v>
      </c>
      <c r="BM181" s="292" t="s">
        <v>847</v>
      </c>
    </row>
    <row r="182" s="2" customFormat="1" ht="24.15" customHeight="1">
      <c r="A182" s="42"/>
      <c r="B182" s="43"/>
      <c r="C182" s="280" t="s">
        <v>631</v>
      </c>
      <c r="D182" s="280" t="s">
        <v>393</v>
      </c>
      <c r="E182" s="281" t="s">
        <v>1942</v>
      </c>
      <c r="F182" s="282" t="s">
        <v>1943</v>
      </c>
      <c r="G182" s="283" t="s">
        <v>716</v>
      </c>
      <c r="H182" s="351"/>
      <c r="I182" s="285"/>
      <c r="J182" s="286">
        <f>ROUND(I182*H182,2)</f>
        <v>0</v>
      </c>
      <c r="K182" s="287"/>
      <c r="L182" s="45"/>
      <c r="M182" s="288" t="s">
        <v>1</v>
      </c>
      <c r="N182" s="289" t="s">
        <v>42</v>
      </c>
      <c r="O182" s="101"/>
      <c r="P182" s="290">
        <f>O182*H182</f>
        <v>0</v>
      </c>
      <c r="Q182" s="290">
        <v>0</v>
      </c>
      <c r="R182" s="290">
        <f>Q182*H182</f>
        <v>0</v>
      </c>
      <c r="S182" s="290">
        <v>0</v>
      </c>
      <c r="T182" s="291">
        <f>S182*H182</f>
        <v>0</v>
      </c>
      <c r="U182" s="42"/>
      <c r="V182" s="42"/>
      <c r="W182" s="42"/>
      <c r="X182" s="42"/>
      <c r="Y182" s="42"/>
      <c r="Z182" s="42"/>
      <c r="AA182" s="42"/>
      <c r="AB182" s="42"/>
      <c r="AC182" s="42"/>
      <c r="AD182" s="42"/>
      <c r="AE182" s="42"/>
      <c r="AR182" s="292" t="s">
        <v>422</v>
      </c>
      <c r="AT182" s="292" t="s">
        <v>393</v>
      </c>
      <c r="AU182" s="292" t="s">
        <v>92</v>
      </c>
      <c r="AY182" s="19" t="s">
        <v>387</v>
      </c>
      <c r="BE182" s="162">
        <f>IF(N182="základná",J182,0)</f>
        <v>0</v>
      </c>
      <c r="BF182" s="162">
        <f>IF(N182="znížená",J182,0)</f>
        <v>0</v>
      </c>
      <c r="BG182" s="162">
        <f>IF(N182="zákl. prenesená",J182,0)</f>
        <v>0</v>
      </c>
      <c r="BH182" s="162">
        <f>IF(N182="zníž. prenesená",J182,0)</f>
        <v>0</v>
      </c>
      <c r="BI182" s="162">
        <f>IF(N182="nulová",J182,0)</f>
        <v>0</v>
      </c>
      <c r="BJ182" s="19" t="s">
        <v>92</v>
      </c>
      <c r="BK182" s="162">
        <f>ROUND(I182*H182,2)</f>
        <v>0</v>
      </c>
      <c r="BL182" s="19" t="s">
        <v>422</v>
      </c>
      <c r="BM182" s="292" t="s">
        <v>857</v>
      </c>
    </row>
    <row r="183" s="12" customFormat="1" ht="22.8" customHeight="1">
      <c r="A183" s="12"/>
      <c r="B183" s="252"/>
      <c r="C183" s="253"/>
      <c r="D183" s="254" t="s">
        <v>75</v>
      </c>
      <c r="E183" s="265" t="s">
        <v>2704</v>
      </c>
      <c r="F183" s="265" t="s">
        <v>2705</v>
      </c>
      <c r="G183" s="253"/>
      <c r="H183" s="253"/>
      <c r="I183" s="256"/>
      <c r="J183" s="266">
        <f>BK183</f>
        <v>0</v>
      </c>
      <c r="K183" s="253"/>
      <c r="L183" s="257"/>
      <c r="M183" s="258"/>
      <c r="N183" s="259"/>
      <c r="O183" s="259"/>
      <c r="P183" s="260">
        <f>SUM(P184:P191)</f>
        <v>0</v>
      </c>
      <c r="Q183" s="259"/>
      <c r="R183" s="260">
        <f>SUM(R184:R191)</f>
        <v>0</v>
      </c>
      <c r="S183" s="259"/>
      <c r="T183" s="261">
        <f>SUM(T184:T191)</f>
        <v>0</v>
      </c>
      <c r="U183" s="12"/>
      <c r="V183" s="12"/>
      <c r="W183" s="12"/>
      <c r="X183" s="12"/>
      <c r="Y183" s="12"/>
      <c r="Z183" s="12"/>
      <c r="AA183" s="12"/>
      <c r="AB183" s="12"/>
      <c r="AC183" s="12"/>
      <c r="AD183" s="12"/>
      <c r="AE183" s="12"/>
      <c r="AR183" s="262" t="s">
        <v>92</v>
      </c>
      <c r="AT183" s="263" t="s">
        <v>75</v>
      </c>
      <c r="AU183" s="263" t="s">
        <v>84</v>
      </c>
      <c r="AY183" s="262" t="s">
        <v>387</v>
      </c>
      <c r="BK183" s="264">
        <f>SUM(BK184:BK191)</f>
        <v>0</v>
      </c>
    </row>
    <row r="184" s="2" customFormat="1" ht="37.8" customHeight="1">
      <c r="A184" s="42"/>
      <c r="B184" s="43"/>
      <c r="C184" s="280" t="s">
        <v>640</v>
      </c>
      <c r="D184" s="280" t="s">
        <v>393</v>
      </c>
      <c r="E184" s="281" t="s">
        <v>2706</v>
      </c>
      <c r="F184" s="282" t="s">
        <v>2707</v>
      </c>
      <c r="G184" s="283" t="s">
        <v>436</v>
      </c>
      <c r="H184" s="284">
        <v>3</v>
      </c>
      <c r="I184" s="285"/>
      <c r="J184" s="286">
        <f>ROUND(I184*H184,2)</f>
        <v>0</v>
      </c>
      <c r="K184" s="287"/>
      <c r="L184" s="45"/>
      <c r="M184" s="288" t="s">
        <v>1</v>
      </c>
      <c r="N184" s="289" t="s">
        <v>42</v>
      </c>
      <c r="O184" s="101"/>
      <c r="P184" s="290">
        <f>O184*H184</f>
        <v>0</v>
      </c>
      <c r="Q184" s="290">
        <v>0</v>
      </c>
      <c r="R184" s="290">
        <f>Q184*H184</f>
        <v>0</v>
      </c>
      <c r="S184" s="290">
        <v>0</v>
      </c>
      <c r="T184" s="291">
        <f>S184*H184</f>
        <v>0</v>
      </c>
      <c r="U184" s="42"/>
      <c r="V184" s="42"/>
      <c r="W184" s="42"/>
      <c r="X184" s="42"/>
      <c r="Y184" s="42"/>
      <c r="Z184" s="42"/>
      <c r="AA184" s="42"/>
      <c r="AB184" s="42"/>
      <c r="AC184" s="42"/>
      <c r="AD184" s="42"/>
      <c r="AE184" s="42"/>
      <c r="AR184" s="292" t="s">
        <v>422</v>
      </c>
      <c r="AT184" s="292" t="s">
        <v>393</v>
      </c>
      <c r="AU184" s="292" t="s">
        <v>92</v>
      </c>
      <c r="AY184" s="19" t="s">
        <v>387</v>
      </c>
      <c r="BE184" s="162">
        <f>IF(N184="základná",J184,0)</f>
        <v>0</v>
      </c>
      <c r="BF184" s="162">
        <f>IF(N184="znížená",J184,0)</f>
        <v>0</v>
      </c>
      <c r="BG184" s="162">
        <f>IF(N184="zákl. prenesená",J184,0)</f>
        <v>0</v>
      </c>
      <c r="BH184" s="162">
        <f>IF(N184="zníž. prenesená",J184,0)</f>
        <v>0</v>
      </c>
      <c r="BI184" s="162">
        <f>IF(N184="nulová",J184,0)</f>
        <v>0</v>
      </c>
      <c r="BJ184" s="19" t="s">
        <v>92</v>
      </c>
      <c r="BK184" s="162">
        <f>ROUND(I184*H184,2)</f>
        <v>0</v>
      </c>
      <c r="BL184" s="19" t="s">
        <v>422</v>
      </c>
      <c r="BM184" s="292" t="s">
        <v>864</v>
      </c>
    </row>
    <row r="185" s="2" customFormat="1" ht="37.8" customHeight="1">
      <c r="A185" s="42"/>
      <c r="B185" s="43"/>
      <c r="C185" s="280" t="s">
        <v>644</v>
      </c>
      <c r="D185" s="280" t="s">
        <v>393</v>
      </c>
      <c r="E185" s="281" t="s">
        <v>2708</v>
      </c>
      <c r="F185" s="282" t="s">
        <v>2709</v>
      </c>
      <c r="G185" s="283" t="s">
        <v>436</v>
      </c>
      <c r="H185" s="284">
        <v>1</v>
      </c>
      <c r="I185" s="285"/>
      <c r="J185" s="286">
        <f>ROUND(I185*H185,2)</f>
        <v>0</v>
      </c>
      <c r="K185" s="287"/>
      <c r="L185" s="45"/>
      <c r="M185" s="288" t="s">
        <v>1</v>
      </c>
      <c r="N185" s="289" t="s">
        <v>42</v>
      </c>
      <c r="O185" s="101"/>
      <c r="P185" s="290">
        <f>O185*H185</f>
        <v>0</v>
      </c>
      <c r="Q185" s="290">
        <v>0</v>
      </c>
      <c r="R185" s="290">
        <f>Q185*H185</f>
        <v>0</v>
      </c>
      <c r="S185" s="290">
        <v>0</v>
      </c>
      <c r="T185" s="291">
        <f>S185*H185</f>
        <v>0</v>
      </c>
      <c r="U185" s="42"/>
      <c r="V185" s="42"/>
      <c r="W185" s="42"/>
      <c r="X185" s="42"/>
      <c r="Y185" s="42"/>
      <c r="Z185" s="42"/>
      <c r="AA185" s="42"/>
      <c r="AB185" s="42"/>
      <c r="AC185" s="42"/>
      <c r="AD185" s="42"/>
      <c r="AE185" s="42"/>
      <c r="AR185" s="292" t="s">
        <v>422</v>
      </c>
      <c r="AT185" s="292" t="s">
        <v>393</v>
      </c>
      <c r="AU185" s="292" t="s">
        <v>92</v>
      </c>
      <c r="AY185" s="19" t="s">
        <v>387</v>
      </c>
      <c r="BE185" s="162">
        <f>IF(N185="základná",J185,0)</f>
        <v>0</v>
      </c>
      <c r="BF185" s="162">
        <f>IF(N185="znížená",J185,0)</f>
        <v>0</v>
      </c>
      <c r="BG185" s="162">
        <f>IF(N185="zákl. prenesená",J185,0)</f>
        <v>0</v>
      </c>
      <c r="BH185" s="162">
        <f>IF(N185="zníž. prenesená",J185,0)</f>
        <v>0</v>
      </c>
      <c r="BI185" s="162">
        <f>IF(N185="nulová",J185,0)</f>
        <v>0</v>
      </c>
      <c r="BJ185" s="19" t="s">
        <v>92</v>
      </c>
      <c r="BK185" s="162">
        <f>ROUND(I185*H185,2)</f>
        <v>0</v>
      </c>
      <c r="BL185" s="19" t="s">
        <v>422</v>
      </c>
      <c r="BM185" s="292" t="s">
        <v>869</v>
      </c>
    </row>
    <row r="186" s="2" customFormat="1" ht="62.7" customHeight="1">
      <c r="A186" s="42"/>
      <c r="B186" s="43"/>
      <c r="C186" s="280" t="s">
        <v>648</v>
      </c>
      <c r="D186" s="280" t="s">
        <v>393</v>
      </c>
      <c r="E186" s="281" t="s">
        <v>2710</v>
      </c>
      <c r="F186" s="282" t="s">
        <v>2711</v>
      </c>
      <c r="G186" s="283" t="s">
        <v>436</v>
      </c>
      <c r="H186" s="284">
        <v>1</v>
      </c>
      <c r="I186" s="285"/>
      <c r="J186" s="286">
        <f>ROUND(I186*H186,2)</f>
        <v>0</v>
      </c>
      <c r="K186" s="287"/>
      <c r="L186" s="45"/>
      <c r="M186" s="288" t="s">
        <v>1</v>
      </c>
      <c r="N186" s="289" t="s">
        <v>42</v>
      </c>
      <c r="O186" s="101"/>
      <c r="P186" s="290">
        <f>O186*H186</f>
        <v>0</v>
      </c>
      <c r="Q186" s="290">
        <v>0</v>
      </c>
      <c r="R186" s="290">
        <f>Q186*H186</f>
        <v>0</v>
      </c>
      <c r="S186" s="290">
        <v>0</v>
      </c>
      <c r="T186" s="291">
        <f>S186*H186</f>
        <v>0</v>
      </c>
      <c r="U186" s="42"/>
      <c r="V186" s="42"/>
      <c r="W186" s="42"/>
      <c r="X186" s="42"/>
      <c r="Y186" s="42"/>
      <c r="Z186" s="42"/>
      <c r="AA186" s="42"/>
      <c r="AB186" s="42"/>
      <c r="AC186" s="42"/>
      <c r="AD186" s="42"/>
      <c r="AE186" s="42"/>
      <c r="AR186" s="292" t="s">
        <v>422</v>
      </c>
      <c r="AT186" s="292" t="s">
        <v>393</v>
      </c>
      <c r="AU186" s="292" t="s">
        <v>92</v>
      </c>
      <c r="AY186" s="19" t="s">
        <v>387</v>
      </c>
      <c r="BE186" s="162">
        <f>IF(N186="základná",J186,0)</f>
        <v>0</v>
      </c>
      <c r="BF186" s="162">
        <f>IF(N186="znížená",J186,0)</f>
        <v>0</v>
      </c>
      <c r="BG186" s="162">
        <f>IF(N186="zákl. prenesená",J186,0)</f>
        <v>0</v>
      </c>
      <c r="BH186" s="162">
        <f>IF(N186="zníž. prenesená",J186,0)</f>
        <v>0</v>
      </c>
      <c r="BI186" s="162">
        <f>IF(N186="nulová",J186,0)</f>
        <v>0</v>
      </c>
      <c r="BJ186" s="19" t="s">
        <v>92</v>
      </c>
      <c r="BK186" s="162">
        <f>ROUND(I186*H186,2)</f>
        <v>0</v>
      </c>
      <c r="BL186" s="19" t="s">
        <v>422</v>
      </c>
      <c r="BM186" s="292" t="s">
        <v>875</v>
      </c>
    </row>
    <row r="187" s="2" customFormat="1" ht="62.7" customHeight="1">
      <c r="A187" s="42"/>
      <c r="B187" s="43"/>
      <c r="C187" s="280" t="s">
        <v>654</v>
      </c>
      <c r="D187" s="280" t="s">
        <v>393</v>
      </c>
      <c r="E187" s="281" t="s">
        <v>2712</v>
      </c>
      <c r="F187" s="282" t="s">
        <v>2713</v>
      </c>
      <c r="G187" s="283" t="s">
        <v>436</v>
      </c>
      <c r="H187" s="284">
        <v>1</v>
      </c>
      <c r="I187" s="285"/>
      <c r="J187" s="286">
        <f>ROUND(I187*H187,2)</f>
        <v>0</v>
      </c>
      <c r="K187" s="287"/>
      <c r="L187" s="45"/>
      <c r="M187" s="288" t="s">
        <v>1</v>
      </c>
      <c r="N187" s="289" t="s">
        <v>42</v>
      </c>
      <c r="O187" s="101"/>
      <c r="P187" s="290">
        <f>O187*H187</f>
        <v>0</v>
      </c>
      <c r="Q187" s="290">
        <v>0</v>
      </c>
      <c r="R187" s="290">
        <f>Q187*H187</f>
        <v>0</v>
      </c>
      <c r="S187" s="290">
        <v>0</v>
      </c>
      <c r="T187" s="291">
        <f>S187*H187</f>
        <v>0</v>
      </c>
      <c r="U187" s="42"/>
      <c r="V187" s="42"/>
      <c r="W187" s="42"/>
      <c r="X187" s="42"/>
      <c r="Y187" s="42"/>
      <c r="Z187" s="42"/>
      <c r="AA187" s="42"/>
      <c r="AB187" s="42"/>
      <c r="AC187" s="42"/>
      <c r="AD187" s="42"/>
      <c r="AE187" s="42"/>
      <c r="AR187" s="292" t="s">
        <v>422</v>
      </c>
      <c r="AT187" s="292" t="s">
        <v>393</v>
      </c>
      <c r="AU187" s="292" t="s">
        <v>92</v>
      </c>
      <c r="AY187" s="19" t="s">
        <v>387</v>
      </c>
      <c r="BE187" s="162">
        <f>IF(N187="základná",J187,0)</f>
        <v>0</v>
      </c>
      <c r="BF187" s="162">
        <f>IF(N187="znížená",J187,0)</f>
        <v>0</v>
      </c>
      <c r="BG187" s="162">
        <f>IF(N187="zákl. prenesená",J187,0)</f>
        <v>0</v>
      </c>
      <c r="BH187" s="162">
        <f>IF(N187="zníž. prenesená",J187,0)</f>
        <v>0</v>
      </c>
      <c r="BI187" s="162">
        <f>IF(N187="nulová",J187,0)</f>
        <v>0</v>
      </c>
      <c r="BJ187" s="19" t="s">
        <v>92</v>
      </c>
      <c r="BK187" s="162">
        <f>ROUND(I187*H187,2)</f>
        <v>0</v>
      </c>
      <c r="BL187" s="19" t="s">
        <v>422</v>
      </c>
      <c r="BM187" s="292" t="s">
        <v>887</v>
      </c>
    </row>
    <row r="188" s="2" customFormat="1" ht="24.15" customHeight="1">
      <c r="A188" s="42"/>
      <c r="B188" s="43"/>
      <c r="C188" s="280" t="s">
        <v>660</v>
      </c>
      <c r="D188" s="280" t="s">
        <v>393</v>
      </c>
      <c r="E188" s="281" t="s">
        <v>2714</v>
      </c>
      <c r="F188" s="282" t="s">
        <v>2715</v>
      </c>
      <c r="G188" s="283" t="s">
        <v>2716</v>
      </c>
      <c r="H188" s="284">
        <v>1</v>
      </c>
      <c r="I188" s="285"/>
      <c r="J188" s="286">
        <f>ROUND(I188*H188,2)</f>
        <v>0</v>
      </c>
      <c r="K188" s="287"/>
      <c r="L188" s="45"/>
      <c r="M188" s="288" t="s">
        <v>1</v>
      </c>
      <c r="N188" s="289" t="s">
        <v>42</v>
      </c>
      <c r="O188" s="101"/>
      <c r="P188" s="290">
        <f>O188*H188</f>
        <v>0</v>
      </c>
      <c r="Q188" s="290">
        <v>0</v>
      </c>
      <c r="R188" s="290">
        <f>Q188*H188</f>
        <v>0</v>
      </c>
      <c r="S188" s="290">
        <v>0</v>
      </c>
      <c r="T188" s="291">
        <f>S188*H188</f>
        <v>0</v>
      </c>
      <c r="U188" s="42"/>
      <c r="V188" s="42"/>
      <c r="W188" s="42"/>
      <c r="X188" s="42"/>
      <c r="Y188" s="42"/>
      <c r="Z188" s="42"/>
      <c r="AA188" s="42"/>
      <c r="AB188" s="42"/>
      <c r="AC188" s="42"/>
      <c r="AD188" s="42"/>
      <c r="AE188" s="42"/>
      <c r="AR188" s="292" t="s">
        <v>422</v>
      </c>
      <c r="AT188" s="292" t="s">
        <v>393</v>
      </c>
      <c r="AU188" s="292" t="s">
        <v>92</v>
      </c>
      <c r="AY188" s="19" t="s">
        <v>387</v>
      </c>
      <c r="BE188" s="162">
        <f>IF(N188="základná",J188,0)</f>
        <v>0</v>
      </c>
      <c r="BF188" s="162">
        <f>IF(N188="znížená",J188,0)</f>
        <v>0</v>
      </c>
      <c r="BG188" s="162">
        <f>IF(N188="zákl. prenesená",J188,0)</f>
        <v>0</v>
      </c>
      <c r="BH188" s="162">
        <f>IF(N188="zníž. prenesená",J188,0)</f>
        <v>0</v>
      </c>
      <c r="BI188" s="162">
        <f>IF(N188="nulová",J188,0)</f>
        <v>0</v>
      </c>
      <c r="BJ188" s="19" t="s">
        <v>92</v>
      </c>
      <c r="BK188" s="162">
        <f>ROUND(I188*H188,2)</f>
        <v>0</v>
      </c>
      <c r="BL188" s="19" t="s">
        <v>422</v>
      </c>
      <c r="BM188" s="292" t="s">
        <v>891</v>
      </c>
    </row>
    <row r="189" s="2" customFormat="1" ht="24.15" customHeight="1">
      <c r="A189" s="42"/>
      <c r="B189" s="43"/>
      <c r="C189" s="280" t="s">
        <v>666</v>
      </c>
      <c r="D189" s="280" t="s">
        <v>393</v>
      </c>
      <c r="E189" s="281" t="s">
        <v>2717</v>
      </c>
      <c r="F189" s="282" t="s">
        <v>2718</v>
      </c>
      <c r="G189" s="283" t="s">
        <v>2716</v>
      </c>
      <c r="H189" s="284">
        <v>1</v>
      </c>
      <c r="I189" s="285"/>
      <c r="J189" s="286">
        <f>ROUND(I189*H189,2)</f>
        <v>0</v>
      </c>
      <c r="K189" s="287"/>
      <c r="L189" s="45"/>
      <c r="M189" s="288" t="s">
        <v>1</v>
      </c>
      <c r="N189" s="289" t="s">
        <v>42</v>
      </c>
      <c r="O189" s="101"/>
      <c r="P189" s="290">
        <f>O189*H189</f>
        <v>0</v>
      </c>
      <c r="Q189" s="290">
        <v>0</v>
      </c>
      <c r="R189" s="290">
        <f>Q189*H189</f>
        <v>0</v>
      </c>
      <c r="S189" s="290">
        <v>0</v>
      </c>
      <c r="T189" s="291">
        <f>S189*H189</f>
        <v>0</v>
      </c>
      <c r="U189" s="42"/>
      <c r="V189" s="42"/>
      <c r="W189" s="42"/>
      <c r="X189" s="42"/>
      <c r="Y189" s="42"/>
      <c r="Z189" s="42"/>
      <c r="AA189" s="42"/>
      <c r="AB189" s="42"/>
      <c r="AC189" s="42"/>
      <c r="AD189" s="42"/>
      <c r="AE189" s="42"/>
      <c r="AR189" s="292" t="s">
        <v>422</v>
      </c>
      <c r="AT189" s="292" t="s">
        <v>393</v>
      </c>
      <c r="AU189" s="292" t="s">
        <v>92</v>
      </c>
      <c r="AY189" s="19" t="s">
        <v>387</v>
      </c>
      <c r="BE189" s="162">
        <f>IF(N189="základná",J189,0)</f>
        <v>0</v>
      </c>
      <c r="BF189" s="162">
        <f>IF(N189="znížená",J189,0)</f>
        <v>0</v>
      </c>
      <c r="BG189" s="162">
        <f>IF(N189="zákl. prenesená",J189,0)</f>
        <v>0</v>
      </c>
      <c r="BH189" s="162">
        <f>IF(N189="zníž. prenesená",J189,0)</f>
        <v>0</v>
      </c>
      <c r="BI189" s="162">
        <f>IF(N189="nulová",J189,0)</f>
        <v>0</v>
      </c>
      <c r="BJ189" s="19" t="s">
        <v>92</v>
      </c>
      <c r="BK189" s="162">
        <f>ROUND(I189*H189,2)</f>
        <v>0</v>
      </c>
      <c r="BL189" s="19" t="s">
        <v>422</v>
      </c>
      <c r="BM189" s="292" t="s">
        <v>894</v>
      </c>
    </row>
    <row r="190" s="2" customFormat="1" ht="16.5" customHeight="1">
      <c r="A190" s="42"/>
      <c r="B190" s="43"/>
      <c r="C190" s="280" t="s">
        <v>670</v>
      </c>
      <c r="D190" s="280" t="s">
        <v>393</v>
      </c>
      <c r="E190" s="281" t="s">
        <v>2719</v>
      </c>
      <c r="F190" s="282" t="s">
        <v>2720</v>
      </c>
      <c r="G190" s="283" t="s">
        <v>2716</v>
      </c>
      <c r="H190" s="284">
        <v>1</v>
      </c>
      <c r="I190" s="285"/>
      <c r="J190" s="286">
        <f>ROUND(I190*H190,2)</f>
        <v>0</v>
      </c>
      <c r="K190" s="287"/>
      <c r="L190" s="45"/>
      <c r="M190" s="288" t="s">
        <v>1</v>
      </c>
      <c r="N190" s="289" t="s">
        <v>42</v>
      </c>
      <c r="O190" s="101"/>
      <c r="P190" s="290">
        <f>O190*H190</f>
        <v>0</v>
      </c>
      <c r="Q190" s="290">
        <v>0</v>
      </c>
      <c r="R190" s="290">
        <f>Q190*H190</f>
        <v>0</v>
      </c>
      <c r="S190" s="290">
        <v>0</v>
      </c>
      <c r="T190" s="291">
        <f>S190*H190</f>
        <v>0</v>
      </c>
      <c r="U190" s="42"/>
      <c r="V190" s="42"/>
      <c r="W190" s="42"/>
      <c r="X190" s="42"/>
      <c r="Y190" s="42"/>
      <c r="Z190" s="42"/>
      <c r="AA190" s="42"/>
      <c r="AB190" s="42"/>
      <c r="AC190" s="42"/>
      <c r="AD190" s="42"/>
      <c r="AE190" s="42"/>
      <c r="AR190" s="292" t="s">
        <v>422</v>
      </c>
      <c r="AT190" s="292" t="s">
        <v>393</v>
      </c>
      <c r="AU190" s="292" t="s">
        <v>92</v>
      </c>
      <c r="AY190" s="19" t="s">
        <v>387</v>
      </c>
      <c r="BE190" s="162">
        <f>IF(N190="základná",J190,0)</f>
        <v>0</v>
      </c>
      <c r="BF190" s="162">
        <f>IF(N190="znížená",J190,0)</f>
        <v>0</v>
      </c>
      <c r="BG190" s="162">
        <f>IF(N190="zákl. prenesená",J190,0)</f>
        <v>0</v>
      </c>
      <c r="BH190" s="162">
        <f>IF(N190="zníž. prenesená",J190,0)</f>
        <v>0</v>
      </c>
      <c r="BI190" s="162">
        <f>IF(N190="nulová",J190,0)</f>
        <v>0</v>
      </c>
      <c r="BJ190" s="19" t="s">
        <v>92</v>
      </c>
      <c r="BK190" s="162">
        <f>ROUND(I190*H190,2)</f>
        <v>0</v>
      </c>
      <c r="BL190" s="19" t="s">
        <v>422</v>
      </c>
      <c r="BM190" s="292" t="s">
        <v>901</v>
      </c>
    </row>
    <row r="191" s="2" customFormat="1" ht="24.15" customHeight="1">
      <c r="A191" s="42"/>
      <c r="B191" s="43"/>
      <c r="C191" s="280" t="s">
        <v>674</v>
      </c>
      <c r="D191" s="280" t="s">
        <v>393</v>
      </c>
      <c r="E191" s="281" t="s">
        <v>2721</v>
      </c>
      <c r="F191" s="282" t="s">
        <v>2722</v>
      </c>
      <c r="G191" s="283" t="s">
        <v>716</v>
      </c>
      <c r="H191" s="351"/>
      <c r="I191" s="285"/>
      <c r="J191" s="286">
        <f>ROUND(I191*H191,2)</f>
        <v>0</v>
      </c>
      <c r="K191" s="287"/>
      <c r="L191" s="45"/>
      <c r="M191" s="288" t="s">
        <v>1</v>
      </c>
      <c r="N191" s="289" t="s">
        <v>42</v>
      </c>
      <c r="O191" s="101"/>
      <c r="P191" s="290">
        <f>O191*H191</f>
        <v>0</v>
      </c>
      <c r="Q191" s="290">
        <v>0</v>
      </c>
      <c r="R191" s="290">
        <f>Q191*H191</f>
        <v>0</v>
      </c>
      <c r="S191" s="290">
        <v>0</v>
      </c>
      <c r="T191" s="291">
        <f>S191*H191</f>
        <v>0</v>
      </c>
      <c r="U191" s="42"/>
      <c r="V191" s="42"/>
      <c r="W191" s="42"/>
      <c r="X191" s="42"/>
      <c r="Y191" s="42"/>
      <c r="Z191" s="42"/>
      <c r="AA191" s="42"/>
      <c r="AB191" s="42"/>
      <c r="AC191" s="42"/>
      <c r="AD191" s="42"/>
      <c r="AE191" s="42"/>
      <c r="AR191" s="292" t="s">
        <v>422</v>
      </c>
      <c r="AT191" s="292" t="s">
        <v>393</v>
      </c>
      <c r="AU191" s="292" t="s">
        <v>92</v>
      </c>
      <c r="AY191" s="19" t="s">
        <v>387</v>
      </c>
      <c r="BE191" s="162">
        <f>IF(N191="základná",J191,0)</f>
        <v>0</v>
      </c>
      <c r="BF191" s="162">
        <f>IF(N191="znížená",J191,0)</f>
        <v>0</v>
      </c>
      <c r="BG191" s="162">
        <f>IF(N191="zákl. prenesená",J191,0)</f>
        <v>0</v>
      </c>
      <c r="BH191" s="162">
        <f>IF(N191="zníž. prenesená",J191,0)</f>
        <v>0</v>
      </c>
      <c r="BI191" s="162">
        <f>IF(N191="nulová",J191,0)</f>
        <v>0</v>
      </c>
      <c r="BJ191" s="19" t="s">
        <v>92</v>
      </c>
      <c r="BK191" s="162">
        <f>ROUND(I191*H191,2)</f>
        <v>0</v>
      </c>
      <c r="BL191" s="19" t="s">
        <v>422</v>
      </c>
      <c r="BM191" s="292" t="s">
        <v>908</v>
      </c>
    </row>
    <row r="192" s="2" customFormat="1" ht="49.92" customHeight="1">
      <c r="A192" s="42"/>
      <c r="B192" s="43"/>
      <c r="C192" s="44"/>
      <c r="D192" s="44"/>
      <c r="E192" s="255" t="s">
        <v>1777</v>
      </c>
      <c r="F192" s="255" t="s">
        <v>1778</v>
      </c>
      <c r="G192" s="44"/>
      <c r="H192" s="44"/>
      <c r="I192" s="44"/>
      <c r="J192" s="231">
        <f>BK192</f>
        <v>0</v>
      </c>
      <c r="K192" s="44"/>
      <c r="L192" s="45"/>
      <c r="M192" s="349"/>
      <c r="N192" s="350"/>
      <c r="O192" s="101"/>
      <c r="P192" s="101"/>
      <c r="Q192" s="101"/>
      <c r="R192" s="101"/>
      <c r="S192" s="101"/>
      <c r="T192" s="102"/>
      <c r="U192" s="42"/>
      <c r="V192" s="42"/>
      <c r="W192" s="42"/>
      <c r="X192" s="42"/>
      <c r="Y192" s="42"/>
      <c r="Z192" s="42"/>
      <c r="AA192" s="42"/>
      <c r="AB192" s="42"/>
      <c r="AC192" s="42"/>
      <c r="AD192" s="42"/>
      <c r="AE192" s="42"/>
      <c r="AT192" s="19" t="s">
        <v>75</v>
      </c>
      <c r="AU192" s="19" t="s">
        <v>76</v>
      </c>
      <c r="AY192" s="19" t="s">
        <v>1779</v>
      </c>
      <c r="BK192" s="162">
        <f>SUM(BK193:BK197)</f>
        <v>0</v>
      </c>
    </row>
    <row r="193" s="2" customFormat="1" ht="16.32" customHeight="1">
      <c r="A193" s="42"/>
      <c r="B193" s="43"/>
      <c r="C193" s="352" t="s">
        <v>1</v>
      </c>
      <c r="D193" s="352" t="s">
        <v>393</v>
      </c>
      <c r="E193" s="353" t="s">
        <v>1</v>
      </c>
      <c r="F193" s="354" t="s">
        <v>1</v>
      </c>
      <c r="G193" s="355" t="s">
        <v>1</v>
      </c>
      <c r="H193" s="356"/>
      <c r="I193" s="357"/>
      <c r="J193" s="358">
        <f>BK193</f>
        <v>0</v>
      </c>
      <c r="K193" s="287"/>
      <c r="L193" s="45"/>
      <c r="M193" s="359" t="s">
        <v>1</v>
      </c>
      <c r="N193" s="360" t="s">
        <v>42</v>
      </c>
      <c r="O193" s="101"/>
      <c r="P193" s="101"/>
      <c r="Q193" s="101"/>
      <c r="R193" s="101"/>
      <c r="S193" s="101"/>
      <c r="T193" s="102"/>
      <c r="U193" s="42"/>
      <c r="V193" s="42"/>
      <c r="W193" s="42"/>
      <c r="X193" s="42"/>
      <c r="Y193" s="42"/>
      <c r="Z193" s="42"/>
      <c r="AA193" s="42"/>
      <c r="AB193" s="42"/>
      <c r="AC193" s="42"/>
      <c r="AD193" s="42"/>
      <c r="AE193" s="42"/>
      <c r="AT193" s="19" t="s">
        <v>1779</v>
      </c>
      <c r="AU193" s="19" t="s">
        <v>84</v>
      </c>
      <c r="AY193" s="19" t="s">
        <v>1779</v>
      </c>
      <c r="BE193" s="162">
        <f>IF(N193="základná",J193,0)</f>
        <v>0</v>
      </c>
      <c r="BF193" s="162">
        <f>IF(N193="znížená",J193,0)</f>
        <v>0</v>
      </c>
      <c r="BG193" s="162">
        <f>IF(N193="zákl. prenesená",J193,0)</f>
        <v>0</v>
      </c>
      <c r="BH193" s="162">
        <f>IF(N193="zníž. prenesená",J193,0)</f>
        <v>0</v>
      </c>
      <c r="BI193" s="162">
        <f>IF(N193="nulová",J193,0)</f>
        <v>0</v>
      </c>
      <c r="BJ193" s="19" t="s">
        <v>92</v>
      </c>
      <c r="BK193" s="162">
        <f>I193*H193</f>
        <v>0</v>
      </c>
    </row>
    <row r="194" s="2" customFormat="1" ht="16.32" customHeight="1">
      <c r="A194" s="42"/>
      <c r="B194" s="43"/>
      <c r="C194" s="352" t="s">
        <v>1</v>
      </c>
      <c r="D194" s="352" t="s">
        <v>393</v>
      </c>
      <c r="E194" s="353" t="s">
        <v>1</v>
      </c>
      <c r="F194" s="354" t="s">
        <v>1</v>
      </c>
      <c r="G194" s="355" t="s">
        <v>1</v>
      </c>
      <c r="H194" s="356"/>
      <c r="I194" s="357"/>
      <c r="J194" s="358">
        <f>BK194</f>
        <v>0</v>
      </c>
      <c r="K194" s="287"/>
      <c r="L194" s="45"/>
      <c r="M194" s="359" t="s">
        <v>1</v>
      </c>
      <c r="N194" s="360" t="s">
        <v>42</v>
      </c>
      <c r="O194" s="101"/>
      <c r="P194" s="101"/>
      <c r="Q194" s="101"/>
      <c r="R194" s="101"/>
      <c r="S194" s="101"/>
      <c r="T194" s="102"/>
      <c r="U194" s="42"/>
      <c r="V194" s="42"/>
      <c r="W194" s="42"/>
      <c r="X194" s="42"/>
      <c r="Y194" s="42"/>
      <c r="Z194" s="42"/>
      <c r="AA194" s="42"/>
      <c r="AB194" s="42"/>
      <c r="AC194" s="42"/>
      <c r="AD194" s="42"/>
      <c r="AE194" s="42"/>
      <c r="AT194" s="19" t="s">
        <v>1779</v>
      </c>
      <c r="AU194" s="19" t="s">
        <v>84</v>
      </c>
      <c r="AY194" s="19" t="s">
        <v>1779</v>
      </c>
      <c r="BE194" s="162">
        <f>IF(N194="základná",J194,0)</f>
        <v>0</v>
      </c>
      <c r="BF194" s="162">
        <f>IF(N194="znížená",J194,0)</f>
        <v>0</v>
      </c>
      <c r="BG194" s="162">
        <f>IF(N194="zákl. prenesená",J194,0)</f>
        <v>0</v>
      </c>
      <c r="BH194" s="162">
        <f>IF(N194="zníž. prenesená",J194,0)</f>
        <v>0</v>
      </c>
      <c r="BI194" s="162">
        <f>IF(N194="nulová",J194,0)</f>
        <v>0</v>
      </c>
      <c r="BJ194" s="19" t="s">
        <v>92</v>
      </c>
      <c r="BK194" s="162">
        <f>I194*H194</f>
        <v>0</v>
      </c>
    </row>
    <row r="195" s="2" customFormat="1" ht="16.32" customHeight="1">
      <c r="A195" s="42"/>
      <c r="B195" s="43"/>
      <c r="C195" s="352" t="s">
        <v>1</v>
      </c>
      <c r="D195" s="352" t="s">
        <v>393</v>
      </c>
      <c r="E195" s="353" t="s">
        <v>1</v>
      </c>
      <c r="F195" s="354" t="s">
        <v>1</v>
      </c>
      <c r="G195" s="355" t="s">
        <v>1</v>
      </c>
      <c r="H195" s="356"/>
      <c r="I195" s="357"/>
      <c r="J195" s="358">
        <f>BK195</f>
        <v>0</v>
      </c>
      <c r="K195" s="287"/>
      <c r="L195" s="45"/>
      <c r="M195" s="359" t="s">
        <v>1</v>
      </c>
      <c r="N195" s="360" t="s">
        <v>42</v>
      </c>
      <c r="O195" s="101"/>
      <c r="P195" s="101"/>
      <c r="Q195" s="101"/>
      <c r="R195" s="101"/>
      <c r="S195" s="101"/>
      <c r="T195" s="102"/>
      <c r="U195" s="42"/>
      <c r="V195" s="42"/>
      <c r="W195" s="42"/>
      <c r="X195" s="42"/>
      <c r="Y195" s="42"/>
      <c r="Z195" s="42"/>
      <c r="AA195" s="42"/>
      <c r="AB195" s="42"/>
      <c r="AC195" s="42"/>
      <c r="AD195" s="42"/>
      <c r="AE195" s="42"/>
      <c r="AT195" s="19" t="s">
        <v>1779</v>
      </c>
      <c r="AU195" s="19" t="s">
        <v>84</v>
      </c>
      <c r="AY195" s="19" t="s">
        <v>1779</v>
      </c>
      <c r="BE195" s="162">
        <f>IF(N195="základná",J195,0)</f>
        <v>0</v>
      </c>
      <c r="BF195" s="162">
        <f>IF(N195="znížená",J195,0)</f>
        <v>0</v>
      </c>
      <c r="BG195" s="162">
        <f>IF(N195="zákl. prenesená",J195,0)</f>
        <v>0</v>
      </c>
      <c r="BH195" s="162">
        <f>IF(N195="zníž. prenesená",J195,0)</f>
        <v>0</v>
      </c>
      <c r="BI195" s="162">
        <f>IF(N195="nulová",J195,0)</f>
        <v>0</v>
      </c>
      <c r="BJ195" s="19" t="s">
        <v>92</v>
      </c>
      <c r="BK195" s="162">
        <f>I195*H195</f>
        <v>0</v>
      </c>
    </row>
    <row r="196" s="2" customFormat="1" ht="16.32" customHeight="1">
      <c r="A196" s="42"/>
      <c r="B196" s="43"/>
      <c r="C196" s="352" t="s">
        <v>1</v>
      </c>
      <c r="D196" s="352" t="s">
        <v>393</v>
      </c>
      <c r="E196" s="353" t="s">
        <v>1</v>
      </c>
      <c r="F196" s="354" t="s">
        <v>1</v>
      </c>
      <c r="G196" s="355" t="s">
        <v>1</v>
      </c>
      <c r="H196" s="356"/>
      <c r="I196" s="357"/>
      <c r="J196" s="358">
        <f>BK196</f>
        <v>0</v>
      </c>
      <c r="K196" s="287"/>
      <c r="L196" s="45"/>
      <c r="M196" s="359" t="s">
        <v>1</v>
      </c>
      <c r="N196" s="360" t="s">
        <v>42</v>
      </c>
      <c r="O196" s="101"/>
      <c r="P196" s="101"/>
      <c r="Q196" s="101"/>
      <c r="R196" s="101"/>
      <c r="S196" s="101"/>
      <c r="T196" s="102"/>
      <c r="U196" s="42"/>
      <c r="V196" s="42"/>
      <c r="W196" s="42"/>
      <c r="X196" s="42"/>
      <c r="Y196" s="42"/>
      <c r="Z196" s="42"/>
      <c r="AA196" s="42"/>
      <c r="AB196" s="42"/>
      <c r="AC196" s="42"/>
      <c r="AD196" s="42"/>
      <c r="AE196" s="42"/>
      <c r="AT196" s="19" t="s">
        <v>1779</v>
      </c>
      <c r="AU196" s="19" t="s">
        <v>84</v>
      </c>
      <c r="AY196" s="19" t="s">
        <v>1779</v>
      </c>
      <c r="BE196" s="162">
        <f>IF(N196="základná",J196,0)</f>
        <v>0</v>
      </c>
      <c r="BF196" s="162">
        <f>IF(N196="znížená",J196,0)</f>
        <v>0</v>
      </c>
      <c r="BG196" s="162">
        <f>IF(N196="zákl. prenesená",J196,0)</f>
        <v>0</v>
      </c>
      <c r="BH196" s="162">
        <f>IF(N196="zníž. prenesená",J196,0)</f>
        <v>0</v>
      </c>
      <c r="BI196" s="162">
        <f>IF(N196="nulová",J196,0)</f>
        <v>0</v>
      </c>
      <c r="BJ196" s="19" t="s">
        <v>92</v>
      </c>
      <c r="BK196" s="162">
        <f>I196*H196</f>
        <v>0</v>
      </c>
    </row>
    <row r="197" s="2" customFormat="1" ht="16.32" customHeight="1">
      <c r="A197" s="42"/>
      <c r="B197" s="43"/>
      <c r="C197" s="352" t="s">
        <v>1</v>
      </c>
      <c r="D197" s="352" t="s">
        <v>393</v>
      </c>
      <c r="E197" s="353" t="s">
        <v>1</v>
      </c>
      <c r="F197" s="354" t="s">
        <v>1</v>
      </c>
      <c r="G197" s="355" t="s">
        <v>1</v>
      </c>
      <c r="H197" s="356"/>
      <c r="I197" s="357"/>
      <c r="J197" s="358">
        <f>BK197</f>
        <v>0</v>
      </c>
      <c r="K197" s="287"/>
      <c r="L197" s="45"/>
      <c r="M197" s="359" t="s">
        <v>1</v>
      </c>
      <c r="N197" s="360" t="s">
        <v>42</v>
      </c>
      <c r="O197" s="361"/>
      <c r="P197" s="361"/>
      <c r="Q197" s="361"/>
      <c r="R197" s="361"/>
      <c r="S197" s="361"/>
      <c r="T197" s="362"/>
      <c r="U197" s="42"/>
      <c r="V197" s="42"/>
      <c r="W197" s="42"/>
      <c r="X197" s="42"/>
      <c r="Y197" s="42"/>
      <c r="Z197" s="42"/>
      <c r="AA197" s="42"/>
      <c r="AB197" s="42"/>
      <c r="AC197" s="42"/>
      <c r="AD197" s="42"/>
      <c r="AE197" s="42"/>
      <c r="AT197" s="19" t="s">
        <v>1779</v>
      </c>
      <c r="AU197" s="19" t="s">
        <v>84</v>
      </c>
      <c r="AY197" s="19" t="s">
        <v>1779</v>
      </c>
      <c r="BE197" s="162">
        <f>IF(N197="základná",J197,0)</f>
        <v>0</v>
      </c>
      <c r="BF197" s="162">
        <f>IF(N197="znížená",J197,0)</f>
        <v>0</v>
      </c>
      <c r="BG197" s="162">
        <f>IF(N197="zákl. prenesená",J197,0)</f>
        <v>0</v>
      </c>
      <c r="BH197" s="162">
        <f>IF(N197="zníž. prenesená",J197,0)</f>
        <v>0</v>
      </c>
      <c r="BI197" s="162">
        <f>IF(N197="nulová",J197,0)</f>
        <v>0</v>
      </c>
      <c r="BJ197" s="19" t="s">
        <v>92</v>
      </c>
      <c r="BK197" s="162">
        <f>I197*H197</f>
        <v>0</v>
      </c>
    </row>
    <row r="198" s="2" customFormat="1" ht="6.96" customHeight="1">
      <c r="A198" s="42"/>
      <c r="B198" s="76"/>
      <c r="C198" s="77"/>
      <c r="D198" s="77"/>
      <c r="E198" s="77"/>
      <c r="F198" s="77"/>
      <c r="G198" s="77"/>
      <c r="H198" s="77"/>
      <c r="I198" s="77"/>
      <c r="J198" s="77"/>
      <c r="K198" s="77"/>
      <c r="L198" s="45"/>
      <c r="M198" s="42"/>
      <c r="O198" s="42"/>
      <c r="P198" s="42"/>
      <c r="Q198" s="42"/>
      <c r="R198" s="42"/>
      <c r="S198" s="42"/>
      <c r="T198" s="42"/>
      <c r="U198" s="42"/>
      <c r="V198" s="42"/>
      <c r="W198" s="42"/>
      <c r="X198" s="42"/>
      <c r="Y198" s="42"/>
      <c r="Z198" s="42"/>
      <c r="AA198" s="42"/>
      <c r="AB198" s="42"/>
      <c r="AC198" s="42"/>
      <c r="AD198" s="42"/>
      <c r="AE198" s="42"/>
    </row>
  </sheetData>
  <sheetProtection sheet="1" autoFilter="0" formatColumns="0" formatRows="0" objects="1" scenarios="1" spinCount="100000" saltValue="coFRjdVojdEBFVN3yQhVlDdAhopGtWhKwLjvUR2ggAwUuybD0OT9LeV3CuAy2Pp59c2CgfLA5+ZjjdZ2CFeRpQ==" hashValue="GlEg9F3O/3CYyEqIIO7rcNHJh8LzktZ2q2/F1iiKmQycidr2PoBJgKIy/O62d91z6tDHjPTk67ThkKeiOmiCmQ==" algorithmName="SHA-512" password="C551"/>
  <autoFilter ref="C132:K197"/>
  <mergeCells count="14">
    <mergeCell ref="E7:H7"/>
    <mergeCell ref="E9:H9"/>
    <mergeCell ref="E18:H18"/>
    <mergeCell ref="E27:H27"/>
    <mergeCell ref="E85:H85"/>
    <mergeCell ref="E87:H87"/>
    <mergeCell ref="D107:F107"/>
    <mergeCell ref="D108:F108"/>
    <mergeCell ref="D109:F109"/>
    <mergeCell ref="D110:F110"/>
    <mergeCell ref="D111:F111"/>
    <mergeCell ref="E123:H123"/>
    <mergeCell ref="E125:H125"/>
    <mergeCell ref="L2:V2"/>
  </mergeCells>
  <dataValidations count="2">
    <dataValidation type="list" allowBlank="1" showInputMessage="1" showErrorMessage="1" error="Povolené sú hodnoty K, M." sqref="D193:D198">
      <formula1>"K, M"</formula1>
    </dataValidation>
    <dataValidation type="list" allowBlank="1" showInputMessage="1" showErrorMessage="1" error="Povolené sú hodnoty základná, znížená, nulová." sqref="N193:N198">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121</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s="2" customFormat="1" ht="12" customHeight="1">
      <c r="A8" s="42"/>
      <c r="B8" s="45"/>
      <c r="C8" s="42"/>
      <c r="D8" s="175" t="s">
        <v>160</v>
      </c>
      <c r="E8" s="42"/>
      <c r="F8" s="42"/>
      <c r="G8" s="42"/>
      <c r="H8" s="42"/>
      <c r="I8" s="42"/>
      <c r="J8" s="42"/>
      <c r="K8" s="42"/>
      <c r="L8" s="73"/>
      <c r="S8" s="42"/>
      <c r="T8" s="42"/>
      <c r="U8" s="42"/>
      <c r="V8" s="42"/>
      <c r="W8" s="42"/>
      <c r="X8" s="42"/>
      <c r="Y8" s="42"/>
      <c r="Z8" s="42"/>
      <c r="AA8" s="42"/>
      <c r="AB8" s="42"/>
      <c r="AC8" s="42"/>
      <c r="AD8" s="42"/>
      <c r="AE8" s="42"/>
    </row>
    <row r="9" s="2" customFormat="1" ht="16.5" customHeight="1">
      <c r="A9" s="42"/>
      <c r="B9" s="45"/>
      <c r="C9" s="42"/>
      <c r="D9" s="42"/>
      <c r="E9" s="177" t="s">
        <v>2723</v>
      </c>
      <c r="F9" s="42"/>
      <c r="G9" s="42"/>
      <c r="H9" s="42"/>
      <c r="I9" s="42"/>
      <c r="J9" s="42"/>
      <c r="K9" s="42"/>
      <c r="L9" s="73"/>
      <c r="S9" s="42"/>
      <c r="T9" s="42"/>
      <c r="U9" s="42"/>
      <c r="V9" s="42"/>
      <c r="W9" s="42"/>
      <c r="X9" s="42"/>
      <c r="Y9" s="42"/>
      <c r="Z9" s="42"/>
      <c r="AA9" s="42"/>
      <c r="AB9" s="42"/>
      <c r="AC9" s="42"/>
      <c r="AD9" s="42"/>
      <c r="AE9" s="42"/>
    </row>
    <row r="10" s="2" customFormat="1">
      <c r="A10" s="42"/>
      <c r="B10" s="45"/>
      <c r="C10" s="42"/>
      <c r="D10" s="42"/>
      <c r="E10" s="42"/>
      <c r="F10" s="42"/>
      <c r="G10" s="42"/>
      <c r="H10" s="42"/>
      <c r="I10" s="42"/>
      <c r="J10" s="42"/>
      <c r="K10" s="42"/>
      <c r="L10" s="73"/>
      <c r="S10" s="42"/>
      <c r="T10" s="42"/>
      <c r="U10" s="42"/>
      <c r="V10" s="42"/>
      <c r="W10" s="42"/>
      <c r="X10" s="42"/>
      <c r="Y10" s="42"/>
      <c r="Z10" s="42"/>
      <c r="AA10" s="42"/>
      <c r="AB10" s="42"/>
      <c r="AC10" s="42"/>
      <c r="AD10" s="42"/>
      <c r="AE10" s="42"/>
    </row>
    <row r="11" s="2" customFormat="1" ht="12" customHeight="1">
      <c r="A11" s="42"/>
      <c r="B11" s="45"/>
      <c r="C11" s="42"/>
      <c r="D11" s="175" t="s">
        <v>17</v>
      </c>
      <c r="E11" s="42"/>
      <c r="F11" s="151" t="s">
        <v>1</v>
      </c>
      <c r="G11" s="42"/>
      <c r="H11" s="42"/>
      <c r="I11" s="175" t="s">
        <v>18</v>
      </c>
      <c r="J11" s="151" t="s">
        <v>1</v>
      </c>
      <c r="K11" s="42"/>
      <c r="L11" s="73"/>
      <c r="S11" s="42"/>
      <c r="T11" s="42"/>
      <c r="U11" s="42"/>
      <c r="V11" s="42"/>
      <c r="W11" s="42"/>
      <c r="X11" s="42"/>
      <c r="Y11" s="42"/>
      <c r="Z11" s="42"/>
      <c r="AA11" s="42"/>
      <c r="AB11" s="42"/>
      <c r="AC11" s="42"/>
      <c r="AD11" s="42"/>
      <c r="AE11" s="42"/>
    </row>
    <row r="12" s="2" customFormat="1" ht="12" customHeight="1">
      <c r="A12" s="42"/>
      <c r="B12" s="45"/>
      <c r="C12" s="42"/>
      <c r="D12" s="175" t="s">
        <v>19</v>
      </c>
      <c r="E12" s="42"/>
      <c r="F12" s="151" t="s">
        <v>1783</v>
      </c>
      <c r="G12" s="42"/>
      <c r="H12" s="42"/>
      <c r="I12" s="175" t="s">
        <v>21</v>
      </c>
      <c r="J12" s="178" t="str">
        <f>'Rekapitulácia stavby'!AN8</f>
        <v>9. 5. 2022</v>
      </c>
      <c r="K12" s="42"/>
      <c r="L12" s="73"/>
      <c r="S12" s="42"/>
      <c r="T12" s="42"/>
      <c r="U12" s="42"/>
      <c r="V12" s="42"/>
      <c r="W12" s="42"/>
      <c r="X12" s="42"/>
      <c r="Y12" s="42"/>
      <c r="Z12" s="42"/>
      <c r="AA12" s="42"/>
      <c r="AB12" s="42"/>
      <c r="AC12" s="42"/>
      <c r="AD12" s="42"/>
      <c r="AE12" s="42"/>
    </row>
    <row r="13" s="2" customFormat="1" ht="10.8" customHeight="1">
      <c r="A13" s="42"/>
      <c r="B13" s="45"/>
      <c r="C13" s="42"/>
      <c r="D13" s="42"/>
      <c r="E13" s="42"/>
      <c r="F13" s="42"/>
      <c r="G13" s="42"/>
      <c r="H13" s="42"/>
      <c r="I13" s="42"/>
      <c r="J13" s="42"/>
      <c r="K13" s="42"/>
      <c r="L13" s="73"/>
      <c r="S13" s="42"/>
      <c r="T13" s="42"/>
      <c r="U13" s="42"/>
      <c r="V13" s="42"/>
      <c r="W13" s="42"/>
      <c r="X13" s="42"/>
      <c r="Y13" s="42"/>
      <c r="Z13" s="42"/>
      <c r="AA13" s="42"/>
      <c r="AB13" s="42"/>
      <c r="AC13" s="42"/>
      <c r="AD13" s="42"/>
      <c r="AE13" s="42"/>
    </row>
    <row r="14" s="2" customFormat="1" ht="12" customHeight="1">
      <c r="A14" s="42"/>
      <c r="B14" s="45"/>
      <c r="C14" s="42"/>
      <c r="D14" s="175" t="s">
        <v>23</v>
      </c>
      <c r="E14" s="42"/>
      <c r="F14" s="42"/>
      <c r="G14" s="42"/>
      <c r="H14" s="42"/>
      <c r="I14" s="175" t="s">
        <v>24</v>
      </c>
      <c r="J14" s="151" t="s">
        <v>1</v>
      </c>
      <c r="K14" s="42"/>
      <c r="L14" s="73"/>
      <c r="S14" s="42"/>
      <c r="T14" s="42"/>
      <c r="U14" s="42"/>
      <c r="V14" s="42"/>
      <c r="W14" s="42"/>
      <c r="X14" s="42"/>
      <c r="Y14" s="42"/>
      <c r="Z14" s="42"/>
      <c r="AA14" s="42"/>
      <c r="AB14" s="42"/>
      <c r="AC14" s="42"/>
      <c r="AD14" s="42"/>
      <c r="AE14" s="42"/>
    </row>
    <row r="15" s="2" customFormat="1" ht="18" customHeight="1">
      <c r="A15" s="42"/>
      <c r="B15" s="45"/>
      <c r="C15" s="42"/>
      <c r="D15" s="42"/>
      <c r="E15" s="151" t="s">
        <v>1783</v>
      </c>
      <c r="F15" s="42"/>
      <c r="G15" s="42"/>
      <c r="H15" s="42"/>
      <c r="I15" s="175" t="s">
        <v>26</v>
      </c>
      <c r="J15" s="151" t="s">
        <v>1</v>
      </c>
      <c r="K15" s="42"/>
      <c r="L15" s="73"/>
      <c r="S15" s="42"/>
      <c r="T15" s="42"/>
      <c r="U15" s="42"/>
      <c r="V15" s="42"/>
      <c r="W15" s="42"/>
      <c r="X15" s="42"/>
      <c r="Y15" s="42"/>
      <c r="Z15" s="42"/>
      <c r="AA15" s="42"/>
      <c r="AB15" s="42"/>
      <c r="AC15" s="42"/>
      <c r="AD15" s="42"/>
      <c r="AE15" s="42"/>
    </row>
    <row r="16" s="2" customFormat="1" ht="6.96" customHeight="1">
      <c r="A16" s="42"/>
      <c r="B16" s="45"/>
      <c r="C16" s="42"/>
      <c r="D16" s="42"/>
      <c r="E16" s="42"/>
      <c r="F16" s="42"/>
      <c r="G16" s="42"/>
      <c r="H16" s="42"/>
      <c r="I16" s="42"/>
      <c r="J16" s="42"/>
      <c r="K16" s="42"/>
      <c r="L16" s="73"/>
      <c r="S16" s="42"/>
      <c r="T16" s="42"/>
      <c r="U16" s="42"/>
      <c r="V16" s="42"/>
      <c r="W16" s="42"/>
      <c r="X16" s="42"/>
      <c r="Y16" s="42"/>
      <c r="Z16" s="42"/>
      <c r="AA16" s="42"/>
      <c r="AB16" s="42"/>
      <c r="AC16" s="42"/>
      <c r="AD16" s="42"/>
      <c r="AE16" s="42"/>
    </row>
    <row r="17" s="2" customFormat="1" ht="12" customHeight="1">
      <c r="A17" s="42"/>
      <c r="B17" s="45"/>
      <c r="C17" s="42"/>
      <c r="D17" s="175" t="s">
        <v>27</v>
      </c>
      <c r="E17" s="42"/>
      <c r="F17" s="42"/>
      <c r="G17" s="42"/>
      <c r="H17" s="42"/>
      <c r="I17" s="175" t="s">
        <v>24</v>
      </c>
      <c r="J17" s="35" t="str">
        <f>'Rekapitulácia stavby'!AN13</f>
        <v>Vyplň údaj</v>
      </c>
      <c r="K17" s="42"/>
      <c r="L17" s="73"/>
      <c r="S17" s="42"/>
      <c r="T17" s="42"/>
      <c r="U17" s="42"/>
      <c r="V17" s="42"/>
      <c r="W17" s="42"/>
      <c r="X17" s="42"/>
      <c r="Y17" s="42"/>
      <c r="Z17" s="42"/>
      <c r="AA17" s="42"/>
      <c r="AB17" s="42"/>
      <c r="AC17" s="42"/>
      <c r="AD17" s="42"/>
      <c r="AE17" s="42"/>
    </row>
    <row r="18" s="2" customFormat="1" ht="18" customHeight="1">
      <c r="A18" s="42"/>
      <c r="B18" s="45"/>
      <c r="C18" s="42"/>
      <c r="D18" s="42"/>
      <c r="E18" s="35" t="str">
        <f>'Rekapitulácia stavby'!E14</f>
        <v>Vyplň údaj</v>
      </c>
      <c r="F18" s="151"/>
      <c r="G18" s="151"/>
      <c r="H18" s="151"/>
      <c r="I18" s="175" t="s">
        <v>26</v>
      </c>
      <c r="J18" s="35" t="str">
        <f>'Rekapitulácia stavby'!AN14</f>
        <v>Vyplň údaj</v>
      </c>
      <c r="K18" s="42"/>
      <c r="L18" s="73"/>
      <c r="S18" s="42"/>
      <c r="T18" s="42"/>
      <c r="U18" s="42"/>
      <c r="V18" s="42"/>
      <c r="W18" s="42"/>
      <c r="X18" s="42"/>
      <c r="Y18" s="42"/>
      <c r="Z18" s="42"/>
      <c r="AA18" s="42"/>
      <c r="AB18" s="42"/>
      <c r="AC18" s="42"/>
      <c r="AD18" s="42"/>
      <c r="AE18" s="42"/>
    </row>
    <row r="19" s="2" customFormat="1" ht="6.96" customHeight="1">
      <c r="A19" s="42"/>
      <c r="B19" s="45"/>
      <c r="C19" s="42"/>
      <c r="D19" s="42"/>
      <c r="E19" s="42"/>
      <c r="F19" s="42"/>
      <c r="G19" s="42"/>
      <c r="H19" s="42"/>
      <c r="I19" s="42"/>
      <c r="J19" s="42"/>
      <c r="K19" s="42"/>
      <c r="L19" s="73"/>
      <c r="S19" s="42"/>
      <c r="T19" s="42"/>
      <c r="U19" s="42"/>
      <c r="V19" s="42"/>
      <c r="W19" s="42"/>
      <c r="X19" s="42"/>
      <c r="Y19" s="42"/>
      <c r="Z19" s="42"/>
      <c r="AA19" s="42"/>
      <c r="AB19" s="42"/>
      <c r="AC19" s="42"/>
      <c r="AD19" s="42"/>
      <c r="AE19" s="42"/>
    </row>
    <row r="20" s="2" customFormat="1" ht="12" customHeight="1">
      <c r="A20" s="42"/>
      <c r="B20" s="45"/>
      <c r="C20" s="42"/>
      <c r="D20" s="175" t="s">
        <v>29</v>
      </c>
      <c r="E20" s="42"/>
      <c r="F20" s="42"/>
      <c r="G20" s="42"/>
      <c r="H20" s="42"/>
      <c r="I20" s="175" t="s">
        <v>24</v>
      </c>
      <c r="J20" s="151" t="s">
        <v>1</v>
      </c>
      <c r="K20" s="42"/>
      <c r="L20" s="73"/>
      <c r="S20" s="42"/>
      <c r="T20" s="42"/>
      <c r="U20" s="42"/>
      <c r="V20" s="42"/>
      <c r="W20" s="42"/>
      <c r="X20" s="42"/>
      <c r="Y20" s="42"/>
      <c r="Z20" s="42"/>
      <c r="AA20" s="42"/>
      <c r="AB20" s="42"/>
      <c r="AC20" s="42"/>
      <c r="AD20" s="42"/>
      <c r="AE20" s="42"/>
    </row>
    <row r="21" s="2" customFormat="1" ht="18" customHeight="1">
      <c r="A21" s="42"/>
      <c r="B21" s="45"/>
      <c r="C21" s="42"/>
      <c r="D21" s="42"/>
      <c r="E21" s="151" t="s">
        <v>2724</v>
      </c>
      <c r="F21" s="42"/>
      <c r="G21" s="42"/>
      <c r="H21" s="42"/>
      <c r="I21" s="175" t="s">
        <v>26</v>
      </c>
      <c r="J21" s="151" t="s">
        <v>1</v>
      </c>
      <c r="K21" s="42"/>
      <c r="L21" s="73"/>
      <c r="S21" s="42"/>
      <c r="T21" s="42"/>
      <c r="U21" s="42"/>
      <c r="V21" s="42"/>
      <c r="W21" s="42"/>
      <c r="X21" s="42"/>
      <c r="Y21" s="42"/>
      <c r="Z21" s="42"/>
      <c r="AA21" s="42"/>
      <c r="AB21" s="42"/>
      <c r="AC21" s="42"/>
      <c r="AD21" s="42"/>
      <c r="AE21" s="42"/>
    </row>
    <row r="22" s="2" customFormat="1" ht="6.96" customHeight="1">
      <c r="A22" s="42"/>
      <c r="B22" s="45"/>
      <c r="C22" s="42"/>
      <c r="D22" s="42"/>
      <c r="E22" s="42"/>
      <c r="F22" s="42"/>
      <c r="G22" s="42"/>
      <c r="H22" s="42"/>
      <c r="I22" s="42"/>
      <c r="J22" s="42"/>
      <c r="K22" s="42"/>
      <c r="L22" s="73"/>
      <c r="S22" s="42"/>
      <c r="T22" s="42"/>
      <c r="U22" s="42"/>
      <c r="V22" s="42"/>
      <c r="W22" s="42"/>
      <c r="X22" s="42"/>
      <c r="Y22" s="42"/>
      <c r="Z22" s="42"/>
      <c r="AA22" s="42"/>
      <c r="AB22" s="42"/>
      <c r="AC22" s="42"/>
      <c r="AD22" s="42"/>
      <c r="AE22" s="42"/>
    </row>
    <row r="23" s="2" customFormat="1" ht="12" customHeight="1">
      <c r="A23" s="42"/>
      <c r="B23" s="45"/>
      <c r="C23" s="42"/>
      <c r="D23" s="175" t="s">
        <v>31</v>
      </c>
      <c r="E23" s="42"/>
      <c r="F23" s="42"/>
      <c r="G23" s="42"/>
      <c r="H23" s="42"/>
      <c r="I23" s="175" t="s">
        <v>24</v>
      </c>
      <c r="J23" s="151" t="s">
        <v>1</v>
      </c>
      <c r="K23" s="42"/>
      <c r="L23" s="73"/>
      <c r="S23" s="42"/>
      <c r="T23" s="42"/>
      <c r="U23" s="42"/>
      <c r="V23" s="42"/>
      <c r="W23" s="42"/>
      <c r="X23" s="42"/>
      <c r="Y23" s="42"/>
      <c r="Z23" s="42"/>
      <c r="AA23" s="42"/>
      <c r="AB23" s="42"/>
      <c r="AC23" s="42"/>
      <c r="AD23" s="42"/>
      <c r="AE23" s="42"/>
    </row>
    <row r="24" s="2" customFormat="1" ht="18" customHeight="1">
      <c r="A24" s="42"/>
      <c r="B24" s="45"/>
      <c r="C24" s="42"/>
      <c r="D24" s="42"/>
      <c r="E24" s="151" t="s">
        <v>2725</v>
      </c>
      <c r="F24" s="42"/>
      <c r="G24" s="42"/>
      <c r="H24" s="42"/>
      <c r="I24" s="175" t="s">
        <v>26</v>
      </c>
      <c r="J24" s="151" t="s">
        <v>1</v>
      </c>
      <c r="K24" s="42"/>
      <c r="L24" s="73"/>
      <c r="S24" s="42"/>
      <c r="T24" s="42"/>
      <c r="U24" s="42"/>
      <c r="V24" s="42"/>
      <c r="W24" s="42"/>
      <c r="X24" s="42"/>
      <c r="Y24" s="42"/>
      <c r="Z24" s="42"/>
      <c r="AA24" s="42"/>
      <c r="AB24" s="42"/>
      <c r="AC24" s="42"/>
      <c r="AD24" s="42"/>
      <c r="AE24" s="42"/>
    </row>
    <row r="25" s="2" customFormat="1" ht="6.96" customHeight="1">
      <c r="A25" s="42"/>
      <c r="B25" s="45"/>
      <c r="C25" s="42"/>
      <c r="D25" s="42"/>
      <c r="E25" s="42"/>
      <c r="F25" s="42"/>
      <c r="G25" s="42"/>
      <c r="H25" s="42"/>
      <c r="I25" s="42"/>
      <c r="J25" s="42"/>
      <c r="K25" s="42"/>
      <c r="L25" s="73"/>
      <c r="S25" s="42"/>
      <c r="T25" s="42"/>
      <c r="U25" s="42"/>
      <c r="V25" s="42"/>
      <c r="W25" s="42"/>
      <c r="X25" s="42"/>
      <c r="Y25" s="42"/>
      <c r="Z25" s="42"/>
      <c r="AA25" s="42"/>
      <c r="AB25" s="42"/>
      <c r="AC25" s="42"/>
      <c r="AD25" s="42"/>
      <c r="AE25" s="42"/>
    </row>
    <row r="26" s="2" customFormat="1" ht="12" customHeight="1">
      <c r="A26" s="42"/>
      <c r="B26" s="45"/>
      <c r="C26" s="42"/>
      <c r="D26" s="175" t="s">
        <v>33</v>
      </c>
      <c r="E26" s="42"/>
      <c r="F26" s="42"/>
      <c r="G26" s="42"/>
      <c r="H26" s="42"/>
      <c r="I26" s="42"/>
      <c r="J26" s="42"/>
      <c r="K26" s="42"/>
      <c r="L26" s="73"/>
      <c r="S26" s="42"/>
      <c r="T26" s="42"/>
      <c r="U26" s="42"/>
      <c r="V26" s="42"/>
      <c r="W26" s="42"/>
      <c r="X26" s="42"/>
      <c r="Y26" s="42"/>
      <c r="Z26" s="42"/>
      <c r="AA26" s="42"/>
      <c r="AB26" s="42"/>
      <c r="AC26" s="42"/>
      <c r="AD26" s="42"/>
      <c r="AE26" s="42"/>
    </row>
    <row r="27" s="8" customFormat="1" ht="16.5" customHeight="1">
      <c r="A27" s="179"/>
      <c r="B27" s="180"/>
      <c r="C27" s="179"/>
      <c r="D27" s="179"/>
      <c r="E27" s="181" t="s">
        <v>1</v>
      </c>
      <c r="F27" s="181"/>
      <c r="G27" s="181"/>
      <c r="H27" s="181"/>
      <c r="I27" s="179"/>
      <c r="J27" s="179"/>
      <c r="K27" s="179"/>
      <c r="L27" s="182"/>
      <c r="S27" s="179"/>
      <c r="T27" s="179"/>
      <c r="U27" s="179"/>
      <c r="V27" s="179"/>
      <c r="W27" s="179"/>
      <c r="X27" s="179"/>
      <c r="Y27" s="179"/>
      <c r="Z27" s="179"/>
      <c r="AA27" s="179"/>
      <c r="AB27" s="179"/>
      <c r="AC27" s="179"/>
      <c r="AD27" s="179"/>
      <c r="AE27" s="179"/>
    </row>
    <row r="28" s="2" customFormat="1" ht="6.96" customHeight="1">
      <c r="A28" s="42"/>
      <c r="B28" s="45"/>
      <c r="C28" s="42"/>
      <c r="D28" s="42"/>
      <c r="E28" s="42"/>
      <c r="F28" s="42"/>
      <c r="G28" s="42"/>
      <c r="H28" s="42"/>
      <c r="I28" s="42"/>
      <c r="J28" s="42"/>
      <c r="K28" s="42"/>
      <c r="L28" s="73"/>
      <c r="S28" s="42"/>
      <c r="T28" s="42"/>
      <c r="U28" s="42"/>
      <c r="V28" s="42"/>
      <c r="W28" s="42"/>
      <c r="X28" s="42"/>
      <c r="Y28" s="42"/>
      <c r="Z28" s="42"/>
      <c r="AA28" s="42"/>
      <c r="AB28" s="42"/>
      <c r="AC28" s="42"/>
      <c r="AD28" s="42"/>
      <c r="AE28" s="42"/>
    </row>
    <row r="29" s="2" customFormat="1" ht="6.96" customHeight="1">
      <c r="A29" s="42"/>
      <c r="B29" s="45"/>
      <c r="C29" s="42"/>
      <c r="D29" s="184"/>
      <c r="E29" s="184"/>
      <c r="F29" s="184"/>
      <c r="G29" s="184"/>
      <c r="H29" s="184"/>
      <c r="I29" s="184"/>
      <c r="J29" s="184"/>
      <c r="K29" s="184"/>
      <c r="L29" s="73"/>
      <c r="S29" s="42"/>
      <c r="T29" s="42"/>
      <c r="U29" s="42"/>
      <c r="V29" s="42"/>
      <c r="W29" s="42"/>
      <c r="X29" s="42"/>
      <c r="Y29" s="42"/>
      <c r="Z29" s="42"/>
      <c r="AA29" s="42"/>
      <c r="AB29" s="42"/>
      <c r="AC29" s="42"/>
      <c r="AD29" s="42"/>
      <c r="AE29" s="42"/>
    </row>
    <row r="30" s="2" customFormat="1" ht="14.4" customHeight="1">
      <c r="A30" s="42"/>
      <c r="B30" s="45"/>
      <c r="C30" s="42"/>
      <c r="D30" s="151" t="s">
        <v>212</v>
      </c>
      <c r="E30" s="42"/>
      <c r="F30" s="42"/>
      <c r="G30" s="42"/>
      <c r="H30" s="42"/>
      <c r="I30" s="42"/>
      <c r="J30" s="185">
        <f>J96</f>
        <v>0</v>
      </c>
      <c r="K30" s="42"/>
      <c r="L30" s="73"/>
      <c r="S30" s="42"/>
      <c r="T30" s="42"/>
      <c r="U30" s="42"/>
      <c r="V30" s="42"/>
      <c r="W30" s="42"/>
      <c r="X30" s="42"/>
      <c r="Y30" s="42"/>
      <c r="Z30" s="42"/>
      <c r="AA30" s="42"/>
      <c r="AB30" s="42"/>
      <c r="AC30" s="42"/>
      <c r="AD30" s="42"/>
      <c r="AE30" s="42"/>
    </row>
    <row r="31" s="2" customFormat="1" ht="14.4" customHeight="1">
      <c r="A31" s="42"/>
      <c r="B31" s="45"/>
      <c r="C31" s="42"/>
      <c r="D31" s="186" t="s">
        <v>137</v>
      </c>
      <c r="E31" s="42"/>
      <c r="F31" s="42"/>
      <c r="G31" s="42"/>
      <c r="H31" s="42"/>
      <c r="I31" s="42"/>
      <c r="J31" s="185">
        <f>J221</f>
        <v>0</v>
      </c>
      <c r="K31" s="42"/>
      <c r="L31" s="73"/>
      <c r="S31" s="42"/>
      <c r="T31" s="42"/>
      <c r="U31" s="42"/>
      <c r="V31" s="42"/>
      <c r="W31" s="42"/>
      <c r="X31" s="42"/>
      <c r="Y31" s="42"/>
      <c r="Z31" s="42"/>
      <c r="AA31" s="42"/>
      <c r="AB31" s="42"/>
      <c r="AC31" s="42"/>
      <c r="AD31" s="42"/>
      <c r="AE31" s="42"/>
    </row>
    <row r="32" s="2" customFormat="1" ht="25.44" customHeight="1">
      <c r="A32" s="42"/>
      <c r="B32" s="45"/>
      <c r="C32" s="42"/>
      <c r="D32" s="187" t="s">
        <v>36</v>
      </c>
      <c r="E32" s="42"/>
      <c r="F32" s="42"/>
      <c r="G32" s="42"/>
      <c r="H32" s="42"/>
      <c r="I32" s="42"/>
      <c r="J32" s="188">
        <f>ROUND(J30 + J31, 2)</f>
        <v>0</v>
      </c>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42"/>
      <c r="E34" s="42"/>
      <c r="F34" s="189" t="s">
        <v>38</v>
      </c>
      <c r="G34" s="42"/>
      <c r="H34" s="42"/>
      <c r="I34" s="189" t="s">
        <v>37</v>
      </c>
      <c r="J34" s="189" t="s">
        <v>39</v>
      </c>
      <c r="K34" s="42"/>
      <c r="L34" s="73"/>
      <c r="S34" s="42"/>
      <c r="T34" s="42"/>
      <c r="U34" s="42"/>
      <c r="V34" s="42"/>
      <c r="W34" s="42"/>
      <c r="X34" s="42"/>
      <c r="Y34" s="42"/>
      <c r="Z34" s="42"/>
      <c r="AA34" s="42"/>
      <c r="AB34" s="42"/>
      <c r="AC34" s="42"/>
      <c r="AD34" s="42"/>
      <c r="AE34" s="42"/>
    </row>
    <row r="35" s="2" customFormat="1" ht="14.4" customHeight="1">
      <c r="A35" s="42"/>
      <c r="B35" s="45"/>
      <c r="C35" s="42"/>
      <c r="D35" s="190" t="s">
        <v>40</v>
      </c>
      <c r="E35" s="191" t="s">
        <v>41</v>
      </c>
      <c r="F35" s="192">
        <f>ROUND((ROUND((SUM(BE221:BE228) + SUM(BE248:BE911)),  2) + SUM(BE913:BE917)), 2)</f>
        <v>0</v>
      </c>
      <c r="G35" s="193"/>
      <c r="H35" s="193"/>
      <c r="I35" s="194">
        <v>0.20000000000000001</v>
      </c>
      <c r="J35" s="192">
        <f>ROUND((ROUND(((SUM(BE221:BE228) + SUM(BE248:BE911))*I35),  2) + (SUM(BE913:BE917)*I35)), 2)</f>
        <v>0</v>
      </c>
      <c r="K35" s="42"/>
      <c r="L35" s="73"/>
      <c r="S35" s="42"/>
      <c r="T35" s="42"/>
      <c r="U35" s="42"/>
      <c r="V35" s="42"/>
      <c r="W35" s="42"/>
      <c r="X35" s="42"/>
      <c r="Y35" s="42"/>
      <c r="Z35" s="42"/>
      <c r="AA35" s="42"/>
      <c r="AB35" s="42"/>
      <c r="AC35" s="42"/>
      <c r="AD35" s="42"/>
      <c r="AE35" s="42"/>
    </row>
    <row r="36" s="2" customFormat="1" ht="14.4" customHeight="1">
      <c r="A36" s="42"/>
      <c r="B36" s="45"/>
      <c r="C36" s="42"/>
      <c r="D36" s="42"/>
      <c r="E36" s="191" t="s">
        <v>42</v>
      </c>
      <c r="F36" s="192">
        <f>ROUND((ROUND((SUM(BF221:BF228) + SUM(BF248:BF911)),  2) + SUM(BF913:BF917)), 2)</f>
        <v>0</v>
      </c>
      <c r="G36" s="193"/>
      <c r="H36" s="193"/>
      <c r="I36" s="194">
        <v>0.20000000000000001</v>
      </c>
      <c r="J36" s="192">
        <f>ROUND((ROUND(((SUM(BF221:BF228) + SUM(BF248:BF911))*I36),  2) + (SUM(BF913:BF917)*I36)), 2)</f>
        <v>0</v>
      </c>
      <c r="K36" s="42"/>
      <c r="L36" s="73"/>
      <c r="S36" s="42"/>
      <c r="T36" s="42"/>
      <c r="U36" s="42"/>
      <c r="V36" s="42"/>
      <c r="W36" s="42"/>
      <c r="X36" s="42"/>
      <c r="Y36" s="42"/>
      <c r="Z36" s="42"/>
      <c r="AA36" s="42"/>
      <c r="AB36" s="42"/>
      <c r="AC36" s="42"/>
      <c r="AD36" s="42"/>
      <c r="AE36" s="42"/>
    </row>
    <row r="37" hidden="1" s="2" customFormat="1" ht="14.4" customHeight="1">
      <c r="A37" s="42"/>
      <c r="B37" s="45"/>
      <c r="C37" s="42"/>
      <c r="D37" s="42"/>
      <c r="E37" s="175" t="s">
        <v>43</v>
      </c>
      <c r="F37" s="195">
        <f>ROUND((ROUND((SUM(BG221:BG228) + SUM(BG248:BG911)),  2) + SUM(BG913:BG917)), 2)</f>
        <v>0</v>
      </c>
      <c r="G37" s="42"/>
      <c r="H37" s="42"/>
      <c r="I37" s="196">
        <v>0.20000000000000001</v>
      </c>
      <c r="J37" s="195">
        <f>0</f>
        <v>0</v>
      </c>
      <c r="K37" s="42"/>
      <c r="L37" s="73"/>
      <c r="S37" s="42"/>
      <c r="T37" s="42"/>
      <c r="U37" s="42"/>
      <c r="V37" s="42"/>
      <c r="W37" s="42"/>
      <c r="X37" s="42"/>
      <c r="Y37" s="42"/>
      <c r="Z37" s="42"/>
      <c r="AA37" s="42"/>
      <c r="AB37" s="42"/>
      <c r="AC37" s="42"/>
      <c r="AD37" s="42"/>
      <c r="AE37" s="42"/>
    </row>
    <row r="38" hidden="1" s="2" customFormat="1" ht="14.4" customHeight="1">
      <c r="A38" s="42"/>
      <c r="B38" s="45"/>
      <c r="C38" s="42"/>
      <c r="D38" s="42"/>
      <c r="E38" s="175" t="s">
        <v>44</v>
      </c>
      <c r="F38" s="195">
        <f>ROUND((ROUND((SUM(BH221:BH228) + SUM(BH248:BH911)),  2) + SUM(BH913:BH917)), 2)</f>
        <v>0</v>
      </c>
      <c r="G38" s="42"/>
      <c r="H38" s="42"/>
      <c r="I38" s="196">
        <v>0.20000000000000001</v>
      </c>
      <c r="J38" s="195">
        <f>0</f>
        <v>0</v>
      </c>
      <c r="K38" s="42"/>
      <c r="L38" s="73"/>
      <c r="S38" s="42"/>
      <c r="T38" s="42"/>
      <c r="U38" s="42"/>
      <c r="V38" s="42"/>
      <c r="W38" s="42"/>
      <c r="X38" s="42"/>
      <c r="Y38" s="42"/>
      <c r="Z38" s="42"/>
      <c r="AA38" s="42"/>
      <c r="AB38" s="42"/>
      <c r="AC38" s="42"/>
      <c r="AD38" s="42"/>
      <c r="AE38" s="42"/>
    </row>
    <row r="39" hidden="1" s="2" customFormat="1" ht="14.4" customHeight="1">
      <c r="A39" s="42"/>
      <c r="B39" s="45"/>
      <c r="C39" s="42"/>
      <c r="D39" s="42"/>
      <c r="E39" s="191" t="s">
        <v>45</v>
      </c>
      <c r="F39" s="192">
        <f>ROUND((ROUND((SUM(BI221:BI228) + SUM(BI248:BI911)),  2) + SUM(BI913:BI917)), 2)</f>
        <v>0</v>
      </c>
      <c r="G39" s="193"/>
      <c r="H39" s="193"/>
      <c r="I39" s="194">
        <v>0</v>
      </c>
      <c r="J39" s="192">
        <f>0</f>
        <v>0</v>
      </c>
      <c r="K39" s="42"/>
      <c r="L39" s="73"/>
      <c r="S39" s="42"/>
      <c r="T39" s="42"/>
      <c r="U39" s="42"/>
      <c r="V39" s="42"/>
      <c r="W39" s="42"/>
      <c r="X39" s="42"/>
      <c r="Y39" s="42"/>
      <c r="Z39" s="42"/>
      <c r="AA39" s="42"/>
      <c r="AB39" s="42"/>
      <c r="AC39" s="42"/>
      <c r="AD39" s="42"/>
      <c r="AE39" s="42"/>
    </row>
    <row r="40" s="2" customFormat="1" ht="6.96" customHeight="1">
      <c r="A40" s="42"/>
      <c r="B40" s="45"/>
      <c r="C40" s="42"/>
      <c r="D40" s="42"/>
      <c r="E40" s="42"/>
      <c r="F40" s="42"/>
      <c r="G40" s="42"/>
      <c r="H40" s="42"/>
      <c r="I40" s="42"/>
      <c r="J40" s="42"/>
      <c r="K40" s="42"/>
      <c r="L40" s="73"/>
      <c r="S40" s="42"/>
      <c r="T40" s="42"/>
      <c r="U40" s="42"/>
      <c r="V40" s="42"/>
      <c r="W40" s="42"/>
      <c r="X40" s="42"/>
      <c r="Y40" s="42"/>
      <c r="Z40" s="42"/>
      <c r="AA40" s="42"/>
      <c r="AB40" s="42"/>
      <c r="AC40" s="42"/>
      <c r="AD40" s="42"/>
      <c r="AE40" s="42"/>
    </row>
    <row r="41" s="2" customFormat="1" ht="25.44" customHeight="1">
      <c r="A41" s="42"/>
      <c r="B41" s="45"/>
      <c r="C41" s="197"/>
      <c r="D41" s="198" t="s">
        <v>46</v>
      </c>
      <c r="E41" s="199"/>
      <c r="F41" s="199"/>
      <c r="G41" s="200" t="s">
        <v>47</v>
      </c>
      <c r="H41" s="201" t="s">
        <v>48</v>
      </c>
      <c r="I41" s="199"/>
      <c r="J41" s="202">
        <f>SUM(J32:J39)</f>
        <v>0</v>
      </c>
      <c r="K41" s="203"/>
      <c r="L41" s="73"/>
      <c r="S41" s="42"/>
      <c r="T41" s="42"/>
      <c r="U41" s="42"/>
      <c r="V41" s="42"/>
      <c r="W41" s="42"/>
      <c r="X41" s="42"/>
      <c r="Y41" s="42"/>
      <c r="Z41" s="42"/>
      <c r="AA41" s="42"/>
      <c r="AB41" s="42"/>
      <c r="AC41" s="42"/>
      <c r="AD41" s="42"/>
      <c r="AE41" s="42"/>
    </row>
    <row r="42" s="2" customFormat="1" ht="14.4"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row>
    <row r="43" s="1" customFormat="1" ht="14.4" customHeight="1">
      <c r="B43" s="22"/>
      <c r="L43" s="22"/>
    </row>
    <row r="44" s="1" customFormat="1" ht="14.4" customHeight="1">
      <c r="B44" s="22"/>
      <c r="L44" s="22"/>
    </row>
    <row r="45" s="1" customFormat="1" ht="14.4" customHeight="1">
      <c r="B45" s="22"/>
      <c r="L45" s="22"/>
    </row>
    <row r="46" s="1" customFormat="1" ht="14.4" customHeight="1">
      <c r="B46" s="22"/>
      <c r="L46" s="2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2" customFormat="1" ht="12" customHeight="1">
      <c r="A86" s="42"/>
      <c r="B86" s="43"/>
      <c r="C86" s="34" t="s">
        <v>160</v>
      </c>
      <c r="D86" s="44"/>
      <c r="E86" s="44"/>
      <c r="F86" s="44"/>
      <c r="G86" s="44"/>
      <c r="H86" s="44"/>
      <c r="I86" s="44"/>
      <c r="J86" s="44"/>
      <c r="K86" s="44"/>
      <c r="L86" s="73"/>
      <c r="S86" s="42"/>
      <c r="T86" s="42"/>
      <c r="U86" s="42"/>
      <c r="V86" s="42"/>
      <c r="W86" s="42"/>
      <c r="X86" s="42"/>
      <c r="Y86" s="42"/>
      <c r="Z86" s="42"/>
      <c r="AA86" s="42"/>
      <c r="AB86" s="42"/>
      <c r="AC86" s="42"/>
      <c r="AD86" s="42"/>
      <c r="AE86" s="42"/>
    </row>
    <row r="87" s="2" customFormat="1" ht="16.5" customHeight="1">
      <c r="A87" s="42"/>
      <c r="B87" s="43"/>
      <c r="C87" s="44"/>
      <c r="D87" s="44"/>
      <c r="E87" s="86" t="str">
        <f>E9</f>
        <v>07 - Vzduchotechnika</v>
      </c>
      <c r="F87" s="44"/>
      <c r="G87" s="44"/>
      <c r="H87" s="44"/>
      <c r="I87" s="44"/>
      <c r="J87" s="44"/>
      <c r="K87" s="44"/>
      <c r="L87" s="73"/>
      <c r="S87" s="42"/>
      <c r="T87" s="42"/>
      <c r="U87" s="42"/>
      <c r="V87" s="42"/>
      <c r="W87" s="42"/>
      <c r="X87" s="42"/>
      <c r="Y87" s="42"/>
      <c r="Z87" s="42"/>
      <c r="AA87" s="42"/>
      <c r="AB87" s="42"/>
      <c r="AC87" s="42"/>
      <c r="AD87" s="42"/>
      <c r="AE87" s="42"/>
    </row>
    <row r="88" s="2" customFormat="1" ht="6.96" customHeight="1">
      <c r="A88" s="42"/>
      <c r="B88" s="43"/>
      <c r="C88" s="44"/>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2" customHeight="1">
      <c r="A89" s="42"/>
      <c r="B89" s="43"/>
      <c r="C89" s="34" t="s">
        <v>19</v>
      </c>
      <c r="D89" s="44"/>
      <c r="E89" s="44"/>
      <c r="F89" s="29" t="str">
        <f>F12</f>
        <v xml:space="preserve"> </v>
      </c>
      <c r="G89" s="44"/>
      <c r="H89" s="44"/>
      <c r="I89" s="34" t="s">
        <v>21</v>
      </c>
      <c r="J89" s="89" t="str">
        <f>IF(J12="","",J12)</f>
        <v>9. 5. 2022</v>
      </c>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25.65" customHeight="1">
      <c r="A91" s="42"/>
      <c r="B91" s="43"/>
      <c r="C91" s="34" t="s">
        <v>23</v>
      </c>
      <c r="D91" s="44"/>
      <c r="E91" s="44"/>
      <c r="F91" s="29" t="str">
        <f>E15</f>
        <v xml:space="preserve"> </v>
      </c>
      <c r="G91" s="44"/>
      <c r="H91" s="44"/>
      <c r="I91" s="34" t="s">
        <v>29</v>
      </c>
      <c r="J91" s="38" t="str">
        <f>E21</f>
        <v xml:space="preserve">A  B.K.P.Š. spol. s r.o.</v>
      </c>
      <c r="K91" s="44"/>
      <c r="L91" s="73"/>
      <c r="S91" s="42"/>
      <c r="T91" s="42"/>
      <c r="U91" s="42"/>
      <c r="V91" s="42"/>
      <c r="W91" s="42"/>
      <c r="X91" s="42"/>
      <c r="Y91" s="42"/>
      <c r="Z91" s="42"/>
      <c r="AA91" s="42"/>
      <c r="AB91" s="42"/>
      <c r="AC91" s="42"/>
      <c r="AD91" s="42"/>
      <c r="AE91" s="42"/>
    </row>
    <row r="92" s="2" customFormat="1" ht="15.15" customHeight="1">
      <c r="A92" s="42"/>
      <c r="B92" s="43"/>
      <c r="C92" s="34" t="s">
        <v>27</v>
      </c>
      <c r="D92" s="44"/>
      <c r="E92" s="44"/>
      <c r="F92" s="29" t="str">
        <f>IF(E18="","",E18)</f>
        <v>Vyplň údaj</v>
      </c>
      <c r="G92" s="44"/>
      <c r="H92" s="44"/>
      <c r="I92" s="34" t="s">
        <v>31</v>
      </c>
      <c r="J92" s="38" t="str">
        <f>E24</f>
        <v>Ing. Marian Klepáč</v>
      </c>
      <c r="K92" s="44"/>
      <c r="L92" s="73"/>
      <c r="S92" s="42"/>
      <c r="T92" s="42"/>
      <c r="U92" s="42"/>
      <c r="V92" s="42"/>
      <c r="W92" s="42"/>
      <c r="X92" s="42"/>
      <c r="Y92" s="42"/>
      <c r="Z92" s="42"/>
      <c r="AA92" s="42"/>
      <c r="AB92" s="42"/>
      <c r="AC92" s="42"/>
      <c r="AD92" s="42"/>
      <c r="AE92" s="42"/>
    </row>
    <row r="93" s="2" customFormat="1" ht="10.32" customHeight="1">
      <c r="A93" s="42"/>
      <c r="B93" s="43"/>
      <c r="C93" s="44"/>
      <c r="D93" s="44"/>
      <c r="E93" s="44"/>
      <c r="F93" s="44"/>
      <c r="G93" s="44"/>
      <c r="H93" s="44"/>
      <c r="I93" s="44"/>
      <c r="J93" s="44"/>
      <c r="K93" s="44"/>
      <c r="L93" s="73"/>
      <c r="S93" s="42"/>
      <c r="T93" s="42"/>
      <c r="U93" s="42"/>
      <c r="V93" s="42"/>
      <c r="W93" s="42"/>
      <c r="X93" s="42"/>
      <c r="Y93" s="42"/>
      <c r="Z93" s="42"/>
      <c r="AA93" s="42"/>
      <c r="AB93" s="42"/>
      <c r="AC93" s="42"/>
      <c r="AD93" s="42"/>
      <c r="AE93" s="42"/>
    </row>
    <row r="94" s="2" customFormat="1" ht="29.28" customHeight="1">
      <c r="A94" s="42"/>
      <c r="B94" s="43"/>
      <c r="C94" s="216" t="s">
        <v>335</v>
      </c>
      <c r="D94" s="168"/>
      <c r="E94" s="168"/>
      <c r="F94" s="168"/>
      <c r="G94" s="168"/>
      <c r="H94" s="168"/>
      <c r="I94" s="168"/>
      <c r="J94" s="217" t="s">
        <v>336</v>
      </c>
      <c r="K94" s="168"/>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2.8" customHeight="1">
      <c r="A96" s="42"/>
      <c r="B96" s="43"/>
      <c r="C96" s="218" t="s">
        <v>337</v>
      </c>
      <c r="D96" s="44"/>
      <c r="E96" s="44"/>
      <c r="F96" s="44"/>
      <c r="G96" s="44"/>
      <c r="H96" s="44"/>
      <c r="I96" s="44"/>
      <c r="J96" s="120">
        <f>J248</f>
        <v>0</v>
      </c>
      <c r="K96" s="44"/>
      <c r="L96" s="73"/>
      <c r="S96" s="42"/>
      <c r="T96" s="42"/>
      <c r="U96" s="42"/>
      <c r="V96" s="42"/>
      <c r="W96" s="42"/>
      <c r="X96" s="42"/>
      <c r="Y96" s="42"/>
      <c r="Z96" s="42"/>
      <c r="AA96" s="42"/>
      <c r="AB96" s="42"/>
      <c r="AC96" s="42"/>
      <c r="AD96" s="42"/>
      <c r="AE96" s="42"/>
      <c r="AU96" s="19" t="s">
        <v>338</v>
      </c>
    </row>
    <row r="97" s="9" customFormat="1" ht="24.96" customHeight="1">
      <c r="A97" s="9"/>
      <c r="B97" s="219"/>
      <c r="C97" s="220"/>
      <c r="D97" s="221" t="s">
        <v>2726</v>
      </c>
      <c r="E97" s="222"/>
      <c r="F97" s="222"/>
      <c r="G97" s="222"/>
      <c r="H97" s="222"/>
      <c r="I97" s="222"/>
      <c r="J97" s="223">
        <f>J249</f>
        <v>0</v>
      </c>
      <c r="K97" s="220"/>
      <c r="L97" s="224"/>
      <c r="S97" s="9"/>
      <c r="T97" s="9"/>
      <c r="U97" s="9"/>
      <c r="V97" s="9"/>
      <c r="W97" s="9"/>
      <c r="X97" s="9"/>
      <c r="Y97" s="9"/>
      <c r="Z97" s="9"/>
      <c r="AA97" s="9"/>
      <c r="AB97" s="9"/>
      <c r="AC97" s="9"/>
      <c r="AD97" s="9"/>
      <c r="AE97" s="9"/>
    </row>
    <row r="98" s="10" customFormat="1" ht="19.92" customHeight="1">
      <c r="A98" s="10"/>
      <c r="B98" s="225"/>
      <c r="C98" s="143"/>
      <c r="D98" s="226" t="s">
        <v>2727</v>
      </c>
      <c r="E98" s="227"/>
      <c r="F98" s="227"/>
      <c r="G98" s="227"/>
      <c r="H98" s="227"/>
      <c r="I98" s="227"/>
      <c r="J98" s="228">
        <f>J250</f>
        <v>0</v>
      </c>
      <c r="K98" s="143"/>
      <c r="L98" s="229"/>
      <c r="S98" s="10"/>
      <c r="T98" s="10"/>
      <c r="U98" s="10"/>
      <c r="V98" s="10"/>
      <c r="W98" s="10"/>
      <c r="X98" s="10"/>
      <c r="Y98" s="10"/>
      <c r="Z98" s="10"/>
      <c r="AA98" s="10"/>
      <c r="AB98" s="10"/>
      <c r="AC98" s="10"/>
      <c r="AD98" s="10"/>
      <c r="AE98" s="10"/>
    </row>
    <row r="99" s="10" customFormat="1" ht="14.88" customHeight="1">
      <c r="A99" s="10"/>
      <c r="B99" s="225"/>
      <c r="C99" s="143"/>
      <c r="D99" s="226" t="s">
        <v>2728</v>
      </c>
      <c r="E99" s="227"/>
      <c r="F99" s="227"/>
      <c r="G99" s="227"/>
      <c r="H99" s="227"/>
      <c r="I99" s="227"/>
      <c r="J99" s="228">
        <f>J251</f>
        <v>0</v>
      </c>
      <c r="K99" s="143"/>
      <c r="L99" s="229"/>
      <c r="S99" s="10"/>
      <c r="T99" s="10"/>
      <c r="U99" s="10"/>
      <c r="V99" s="10"/>
      <c r="W99" s="10"/>
      <c r="X99" s="10"/>
      <c r="Y99" s="10"/>
      <c r="Z99" s="10"/>
      <c r="AA99" s="10"/>
      <c r="AB99" s="10"/>
      <c r="AC99" s="10"/>
      <c r="AD99" s="10"/>
      <c r="AE99" s="10"/>
    </row>
    <row r="100" s="10" customFormat="1" ht="14.88" customHeight="1">
      <c r="A100" s="10"/>
      <c r="B100" s="225"/>
      <c r="C100" s="143"/>
      <c r="D100" s="226" t="s">
        <v>2729</v>
      </c>
      <c r="E100" s="227"/>
      <c r="F100" s="227"/>
      <c r="G100" s="227"/>
      <c r="H100" s="227"/>
      <c r="I100" s="227"/>
      <c r="J100" s="228">
        <f>J253</f>
        <v>0</v>
      </c>
      <c r="K100" s="143"/>
      <c r="L100" s="229"/>
      <c r="S100" s="10"/>
      <c r="T100" s="10"/>
      <c r="U100" s="10"/>
      <c r="V100" s="10"/>
      <c r="W100" s="10"/>
      <c r="X100" s="10"/>
      <c r="Y100" s="10"/>
      <c r="Z100" s="10"/>
      <c r="AA100" s="10"/>
      <c r="AB100" s="10"/>
      <c r="AC100" s="10"/>
      <c r="AD100" s="10"/>
      <c r="AE100" s="10"/>
    </row>
    <row r="101" s="10" customFormat="1" ht="14.88" customHeight="1">
      <c r="A101" s="10"/>
      <c r="B101" s="225"/>
      <c r="C101" s="143"/>
      <c r="D101" s="226" t="s">
        <v>2730</v>
      </c>
      <c r="E101" s="227"/>
      <c r="F101" s="227"/>
      <c r="G101" s="227"/>
      <c r="H101" s="227"/>
      <c r="I101" s="227"/>
      <c r="J101" s="228">
        <f>J260</f>
        <v>0</v>
      </c>
      <c r="K101" s="143"/>
      <c r="L101" s="229"/>
      <c r="S101" s="10"/>
      <c r="T101" s="10"/>
      <c r="U101" s="10"/>
      <c r="V101" s="10"/>
      <c r="W101" s="10"/>
      <c r="X101" s="10"/>
      <c r="Y101" s="10"/>
      <c r="Z101" s="10"/>
      <c r="AA101" s="10"/>
      <c r="AB101" s="10"/>
      <c r="AC101" s="10"/>
      <c r="AD101" s="10"/>
      <c r="AE101" s="10"/>
    </row>
    <row r="102" s="10" customFormat="1" ht="14.88" customHeight="1">
      <c r="A102" s="10"/>
      <c r="B102" s="225"/>
      <c r="C102" s="143"/>
      <c r="D102" s="226" t="s">
        <v>2731</v>
      </c>
      <c r="E102" s="227"/>
      <c r="F102" s="227"/>
      <c r="G102" s="227"/>
      <c r="H102" s="227"/>
      <c r="I102" s="227"/>
      <c r="J102" s="228">
        <f>J267</f>
        <v>0</v>
      </c>
      <c r="K102" s="143"/>
      <c r="L102" s="229"/>
      <c r="S102" s="10"/>
      <c r="T102" s="10"/>
      <c r="U102" s="10"/>
      <c r="V102" s="10"/>
      <c r="W102" s="10"/>
      <c r="X102" s="10"/>
      <c r="Y102" s="10"/>
      <c r="Z102" s="10"/>
      <c r="AA102" s="10"/>
      <c r="AB102" s="10"/>
      <c r="AC102" s="10"/>
      <c r="AD102" s="10"/>
      <c r="AE102" s="10"/>
    </row>
    <row r="103" s="10" customFormat="1" ht="14.88" customHeight="1">
      <c r="A103" s="10"/>
      <c r="B103" s="225"/>
      <c r="C103" s="143"/>
      <c r="D103" s="226" t="s">
        <v>2732</v>
      </c>
      <c r="E103" s="227"/>
      <c r="F103" s="227"/>
      <c r="G103" s="227"/>
      <c r="H103" s="227"/>
      <c r="I103" s="227"/>
      <c r="J103" s="228">
        <f>J270</f>
        <v>0</v>
      </c>
      <c r="K103" s="143"/>
      <c r="L103" s="229"/>
      <c r="S103" s="10"/>
      <c r="T103" s="10"/>
      <c r="U103" s="10"/>
      <c r="V103" s="10"/>
      <c r="W103" s="10"/>
      <c r="X103" s="10"/>
      <c r="Y103" s="10"/>
      <c r="Z103" s="10"/>
      <c r="AA103" s="10"/>
      <c r="AB103" s="10"/>
      <c r="AC103" s="10"/>
      <c r="AD103" s="10"/>
      <c r="AE103" s="10"/>
    </row>
    <row r="104" s="10" customFormat="1" ht="14.88" customHeight="1">
      <c r="A104" s="10"/>
      <c r="B104" s="225"/>
      <c r="C104" s="143"/>
      <c r="D104" s="226" t="s">
        <v>356</v>
      </c>
      <c r="E104" s="227"/>
      <c r="F104" s="227"/>
      <c r="G104" s="227"/>
      <c r="H104" s="227"/>
      <c r="I104" s="227"/>
      <c r="J104" s="228">
        <f>J276</f>
        <v>0</v>
      </c>
      <c r="K104" s="143"/>
      <c r="L104" s="229"/>
      <c r="S104" s="10"/>
      <c r="T104" s="10"/>
      <c r="U104" s="10"/>
      <c r="V104" s="10"/>
      <c r="W104" s="10"/>
      <c r="X104" s="10"/>
      <c r="Y104" s="10"/>
      <c r="Z104" s="10"/>
      <c r="AA104" s="10"/>
      <c r="AB104" s="10"/>
      <c r="AC104" s="10"/>
      <c r="AD104" s="10"/>
      <c r="AE104" s="10"/>
    </row>
    <row r="105" s="10" customFormat="1" ht="19.92" customHeight="1">
      <c r="A105" s="10"/>
      <c r="B105" s="225"/>
      <c r="C105" s="143"/>
      <c r="D105" s="226" t="s">
        <v>2733</v>
      </c>
      <c r="E105" s="227"/>
      <c r="F105" s="227"/>
      <c r="G105" s="227"/>
      <c r="H105" s="227"/>
      <c r="I105" s="227"/>
      <c r="J105" s="228">
        <f>J278</f>
        <v>0</v>
      </c>
      <c r="K105" s="143"/>
      <c r="L105" s="229"/>
      <c r="S105" s="10"/>
      <c r="T105" s="10"/>
      <c r="U105" s="10"/>
      <c r="V105" s="10"/>
      <c r="W105" s="10"/>
      <c r="X105" s="10"/>
      <c r="Y105" s="10"/>
      <c r="Z105" s="10"/>
      <c r="AA105" s="10"/>
      <c r="AB105" s="10"/>
      <c r="AC105" s="10"/>
      <c r="AD105" s="10"/>
      <c r="AE105" s="10"/>
    </row>
    <row r="106" s="10" customFormat="1" ht="14.88" customHeight="1">
      <c r="A106" s="10"/>
      <c r="B106" s="225"/>
      <c r="C106" s="143"/>
      <c r="D106" s="226" t="s">
        <v>2728</v>
      </c>
      <c r="E106" s="227"/>
      <c r="F106" s="227"/>
      <c r="G106" s="227"/>
      <c r="H106" s="227"/>
      <c r="I106" s="227"/>
      <c r="J106" s="228">
        <f>J279</f>
        <v>0</v>
      </c>
      <c r="K106" s="143"/>
      <c r="L106" s="229"/>
      <c r="S106" s="10"/>
      <c r="T106" s="10"/>
      <c r="U106" s="10"/>
      <c r="V106" s="10"/>
      <c r="W106" s="10"/>
      <c r="X106" s="10"/>
      <c r="Y106" s="10"/>
      <c r="Z106" s="10"/>
      <c r="AA106" s="10"/>
      <c r="AB106" s="10"/>
      <c r="AC106" s="10"/>
      <c r="AD106" s="10"/>
      <c r="AE106" s="10"/>
    </row>
    <row r="107" s="10" customFormat="1" ht="14.88" customHeight="1">
      <c r="A107" s="10"/>
      <c r="B107" s="225"/>
      <c r="C107" s="143"/>
      <c r="D107" s="226" t="s">
        <v>2729</v>
      </c>
      <c r="E107" s="227"/>
      <c r="F107" s="227"/>
      <c r="G107" s="227"/>
      <c r="H107" s="227"/>
      <c r="I107" s="227"/>
      <c r="J107" s="228">
        <f>J283</f>
        <v>0</v>
      </c>
      <c r="K107" s="143"/>
      <c r="L107" s="229"/>
      <c r="S107" s="10"/>
      <c r="T107" s="10"/>
      <c r="U107" s="10"/>
      <c r="V107" s="10"/>
      <c r="W107" s="10"/>
      <c r="X107" s="10"/>
      <c r="Y107" s="10"/>
      <c r="Z107" s="10"/>
      <c r="AA107" s="10"/>
      <c r="AB107" s="10"/>
      <c r="AC107" s="10"/>
      <c r="AD107" s="10"/>
      <c r="AE107" s="10"/>
    </row>
    <row r="108" s="10" customFormat="1" ht="14.88" customHeight="1">
      <c r="A108" s="10"/>
      <c r="B108" s="225"/>
      <c r="C108" s="143"/>
      <c r="D108" s="226" t="s">
        <v>2730</v>
      </c>
      <c r="E108" s="227"/>
      <c r="F108" s="227"/>
      <c r="G108" s="227"/>
      <c r="H108" s="227"/>
      <c r="I108" s="227"/>
      <c r="J108" s="228">
        <f>J289</f>
        <v>0</v>
      </c>
      <c r="K108" s="143"/>
      <c r="L108" s="229"/>
      <c r="S108" s="10"/>
      <c r="T108" s="10"/>
      <c r="U108" s="10"/>
      <c r="V108" s="10"/>
      <c r="W108" s="10"/>
      <c r="X108" s="10"/>
      <c r="Y108" s="10"/>
      <c r="Z108" s="10"/>
      <c r="AA108" s="10"/>
      <c r="AB108" s="10"/>
      <c r="AC108" s="10"/>
      <c r="AD108" s="10"/>
      <c r="AE108" s="10"/>
    </row>
    <row r="109" s="10" customFormat="1" ht="14.88" customHeight="1">
      <c r="A109" s="10"/>
      <c r="B109" s="225"/>
      <c r="C109" s="143"/>
      <c r="D109" s="226" t="s">
        <v>2731</v>
      </c>
      <c r="E109" s="227"/>
      <c r="F109" s="227"/>
      <c r="G109" s="227"/>
      <c r="H109" s="227"/>
      <c r="I109" s="227"/>
      <c r="J109" s="228">
        <f>J295</f>
        <v>0</v>
      </c>
      <c r="K109" s="143"/>
      <c r="L109" s="229"/>
      <c r="S109" s="10"/>
      <c r="T109" s="10"/>
      <c r="U109" s="10"/>
      <c r="V109" s="10"/>
      <c r="W109" s="10"/>
      <c r="X109" s="10"/>
      <c r="Y109" s="10"/>
      <c r="Z109" s="10"/>
      <c r="AA109" s="10"/>
      <c r="AB109" s="10"/>
      <c r="AC109" s="10"/>
      <c r="AD109" s="10"/>
      <c r="AE109" s="10"/>
    </row>
    <row r="110" s="10" customFormat="1" ht="14.88" customHeight="1">
      <c r="A110" s="10"/>
      <c r="B110" s="225"/>
      <c r="C110" s="143"/>
      <c r="D110" s="226" t="s">
        <v>2732</v>
      </c>
      <c r="E110" s="227"/>
      <c r="F110" s="227"/>
      <c r="G110" s="227"/>
      <c r="H110" s="227"/>
      <c r="I110" s="227"/>
      <c r="J110" s="228">
        <f>J300</f>
        <v>0</v>
      </c>
      <c r="K110" s="143"/>
      <c r="L110" s="229"/>
      <c r="S110" s="10"/>
      <c r="T110" s="10"/>
      <c r="U110" s="10"/>
      <c r="V110" s="10"/>
      <c r="W110" s="10"/>
      <c r="X110" s="10"/>
      <c r="Y110" s="10"/>
      <c r="Z110" s="10"/>
      <c r="AA110" s="10"/>
      <c r="AB110" s="10"/>
      <c r="AC110" s="10"/>
      <c r="AD110" s="10"/>
      <c r="AE110" s="10"/>
    </row>
    <row r="111" s="10" customFormat="1" ht="14.88" customHeight="1">
      <c r="A111" s="10"/>
      <c r="B111" s="225"/>
      <c r="C111" s="143"/>
      <c r="D111" s="226" t="s">
        <v>356</v>
      </c>
      <c r="E111" s="227"/>
      <c r="F111" s="227"/>
      <c r="G111" s="227"/>
      <c r="H111" s="227"/>
      <c r="I111" s="227"/>
      <c r="J111" s="228">
        <f>J306</f>
        <v>0</v>
      </c>
      <c r="K111" s="143"/>
      <c r="L111" s="229"/>
      <c r="S111" s="10"/>
      <c r="T111" s="10"/>
      <c r="U111" s="10"/>
      <c r="V111" s="10"/>
      <c r="W111" s="10"/>
      <c r="X111" s="10"/>
      <c r="Y111" s="10"/>
      <c r="Z111" s="10"/>
      <c r="AA111" s="10"/>
      <c r="AB111" s="10"/>
      <c r="AC111" s="10"/>
      <c r="AD111" s="10"/>
      <c r="AE111" s="10"/>
    </row>
    <row r="112" s="10" customFormat="1" ht="19.92" customHeight="1">
      <c r="A112" s="10"/>
      <c r="B112" s="225"/>
      <c r="C112" s="143"/>
      <c r="D112" s="226" t="s">
        <v>2734</v>
      </c>
      <c r="E112" s="227"/>
      <c r="F112" s="227"/>
      <c r="G112" s="227"/>
      <c r="H112" s="227"/>
      <c r="I112" s="227"/>
      <c r="J112" s="228">
        <f>J308</f>
        <v>0</v>
      </c>
      <c r="K112" s="143"/>
      <c r="L112" s="229"/>
      <c r="S112" s="10"/>
      <c r="T112" s="10"/>
      <c r="U112" s="10"/>
      <c r="V112" s="10"/>
      <c r="W112" s="10"/>
      <c r="X112" s="10"/>
      <c r="Y112" s="10"/>
      <c r="Z112" s="10"/>
      <c r="AA112" s="10"/>
      <c r="AB112" s="10"/>
      <c r="AC112" s="10"/>
      <c r="AD112" s="10"/>
      <c r="AE112" s="10"/>
    </row>
    <row r="113" s="10" customFormat="1" ht="14.88" customHeight="1">
      <c r="A113" s="10"/>
      <c r="B113" s="225"/>
      <c r="C113" s="143"/>
      <c r="D113" s="226" t="s">
        <v>2728</v>
      </c>
      <c r="E113" s="227"/>
      <c r="F113" s="227"/>
      <c r="G113" s="227"/>
      <c r="H113" s="227"/>
      <c r="I113" s="227"/>
      <c r="J113" s="228">
        <f>J309</f>
        <v>0</v>
      </c>
      <c r="K113" s="143"/>
      <c r="L113" s="229"/>
      <c r="S113" s="10"/>
      <c r="T113" s="10"/>
      <c r="U113" s="10"/>
      <c r="V113" s="10"/>
      <c r="W113" s="10"/>
      <c r="X113" s="10"/>
      <c r="Y113" s="10"/>
      <c r="Z113" s="10"/>
      <c r="AA113" s="10"/>
      <c r="AB113" s="10"/>
      <c r="AC113" s="10"/>
      <c r="AD113" s="10"/>
      <c r="AE113" s="10"/>
    </row>
    <row r="114" s="10" customFormat="1" ht="14.88" customHeight="1">
      <c r="A114" s="10"/>
      <c r="B114" s="225"/>
      <c r="C114" s="143"/>
      <c r="D114" s="226" t="s">
        <v>2731</v>
      </c>
      <c r="E114" s="227"/>
      <c r="F114" s="227"/>
      <c r="G114" s="227"/>
      <c r="H114" s="227"/>
      <c r="I114" s="227"/>
      <c r="J114" s="228">
        <f>J311</f>
        <v>0</v>
      </c>
      <c r="K114" s="143"/>
      <c r="L114" s="229"/>
      <c r="S114" s="10"/>
      <c r="T114" s="10"/>
      <c r="U114" s="10"/>
      <c r="V114" s="10"/>
      <c r="W114" s="10"/>
      <c r="X114" s="10"/>
      <c r="Y114" s="10"/>
      <c r="Z114" s="10"/>
      <c r="AA114" s="10"/>
      <c r="AB114" s="10"/>
      <c r="AC114" s="10"/>
      <c r="AD114" s="10"/>
      <c r="AE114" s="10"/>
    </row>
    <row r="115" s="10" customFormat="1" ht="14.88" customHeight="1">
      <c r="A115" s="10"/>
      <c r="B115" s="225"/>
      <c r="C115" s="143"/>
      <c r="D115" s="226" t="s">
        <v>2732</v>
      </c>
      <c r="E115" s="227"/>
      <c r="F115" s="227"/>
      <c r="G115" s="227"/>
      <c r="H115" s="227"/>
      <c r="I115" s="227"/>
      <c r="J115" s="228">
        <f>J313</f>
        <v>0</v>
      </c>
      <c r="K115" s="143"/>
      <c r="L115" s="229"/>
      <c r="S115" s="10"/>
      <c r="T115" s="10"/>
      <c r="U115" s="10"/>
      <c r="V115" s="10"/>
      <c r="W115" s="10"/>
      <c r="X115" s="10"/>
      <c r="Y115" s="10"/>
      <c r="Z115" s="10"/>
      <c r="AA115" s="10"/>
      <c r="AB115" s="10"/>
      <c r="AC115" s="10"/>
      <c r="AD115" s="10"/>
      <c r="AE115" s="10"/>
    </row>
    <row r="116" s="10" customFormat="1" ht="14.88" customHeight="1">
      <c r="A116" s="10"/>
      <c r="B116" s="225"/>
      <c r="C116" s="143"/>
      <c r="D116" s="226" t="s">
        <v>356</v>
      </c>
      <c r="E116" s="227"/>
      <c r="F116" s="227"/>
      <c r="G116" s="227"/>
      <c r="H116" s="227"/>
      <c r="I116" s="227"/>
      <c r="J116" s="228">
        <f>J318</f>
        <v>0</v>
      </c>
      <c r="K116" s="143"/>
      <c r="L116" s="229"/>
      <c r="S116" s="10"/>
      <c r="T116" s="10"/>
      <c r="U116" s="10"/>
      <c r="V116" s="10"/>
      <c r="W116" s="10"/>
      <c r="X116" s="10"/>
      <c r="Y116" s="10"/>
      <c r="Z116" s="10"/>
      <c r="AA116" s="10"/>
      <c r="AB116" s="10"/>
      <c r="AC116" s="10"/>
      <c r="AD116" s="10"/>
      <c r="AE116" s="10"/>
    </row>
    <row r="117" s="10" customFormat="1" ht="19.92" customHeight="1">
      <c r="A117" s="10"/>
      <c r="B117" s="225"/>
      <c r="C117" s="143"/>
      <c r="D117" s="226" t="s">
        <v>2735</v>
      </c>
      <c r="E117" s="227"/>
      <c r="F117" s="227"/>
      <c r="G117" s="227"/>
      <c r="H117" s="227"/>
      <c r="I117" s="227"/>
      <c r="J117" s="228">
        <f>J320</f>
        <v>0</v>
      </c>
      <c r="K117" s="143"/>
      <c r="L117" s="229"/>
      <c r="S117" s="10"/>
      <c r="T117" s="10"/>
      <c r="U117" s="10"/>
      <c r="V117" s="10"/>
      <c r="W117" s="10"/>
      <c r="X117" s="10"/>
      <c r="Y117" s="10"/>
      <c r="Z117" s="10"/>
      <c r="AA117" s="10"/>
      <c r="AB117" s="10"/>
      <c r="AC117" s="10"/>
      <c r="AD117" s="10"/>
      <c r="AE117" s="10"/>
    </row>
    <row r="118" s="10" customFormat="1" ht="14.88" customHeight="1">
      <c r="A118" s="10"/>
      <c r="B118" s="225"/>
      <c r="C118" s="143"/>
      <c r="D118" s="226" t="s">
        <v>2728</v>
      </c>
      <c r="E118" s="227"/>
      <c r="F118" s="227"/>
      <c r="G118" s="227"/>
      <c r="H118" s="227"/>
      <c r="I118" s="227"/>
      <c r="J118" s="228">
        <f>J321</f>
        <v>0</v>
      </c>
      <c r="K118" s="143"/>
      <c r="L118" s="229"/>
      <c r="S118" s="10"/>
      <c r="T118" s="10"/>
      <c r="U118" s="10"/>
      <c r="V118" s="10"/>
      <c r="W118" s="10"/>
      <c r="X118" s="10"/>
      <c r="Y118" s="10"/>
      <c r="Z118" s="10"/>
      <c r="AA118" s="10"/>
      <c r="AB118" s="10"/>
      <c r="AC118" s="10"/>
      <c r="AD118" s="10"/>
      <c r="AE118" s="10"/>
    </row>
    <row r="119" s="10" customFormat="1" ht="14.88" customHeight="1">
      <c r="A119" s="10"/>
      <c r="B119" s="225"/>
      <c r="C119" s="143"/>
      <c r="D119" s="226" t="s">
        <v>2729</v>
      </c>
      <c r="E119" s="227"/>
      <c r="F119" s="227"/>
      <c r="G119" s="227"/>
      <c r="H119" s="227"/>
      <c r="I119" s="227"/>
      <c r="J119" s="228">
        <f>J324</f>
        <v>0</v>
      </c>
      <c r="K119" s="143"/>
      <c r="L119" s="229"/>
      <c r="S119" s="10"/>
      <c r="T119" s="10"/>
      <c r="U119" s="10"/>
      <c r="V119" s="10"/>
      <c r="W119" s="10"/>
      <c r="X119" s="10"/>
      <c r="Y119" s="10"/>
      <c r="Z119" s="10"/>
      <c r="AA119" s="10"/>
      <c r="AB119" s="10"/>
      <c r="AC119" s="10"/>
      <c r="AD119" s="10"/>
      <c r="AE119" s="10"/>
    </row>
    <row r="120" s="10" customFormat="1" ht="14.88" customHeight="1">
      <c r="A120" s="10"/>
      <c r="B120" s="225"/>
      <c r="C120" s="143"/>
      <c r="D120" s="226" t="s">
        <v>2730</v>
      </c>
      <c r="E120" s="227"/>
      <c r="F120" s="227"/>
      <c r="G120" s="227"/>
      <c r="H120" s="227"/>
      <c r="I120" s="227"/>
      <c r="J120" s="228">
        <f>J330</f>
        <v>0</v>
      </c>
      <c r="K120" s="143"/>
      <c r="L120" s="229"/>
      <c r="S120" s="10"/>
      <c r="T120" s="10"/>
      <c r="U120" s="10"/>
      <c r="V120" s="10"/>
      <c r="W120" s="10"/>
      <c r="X120" s="10"/>
      <c r="Y120" s="10"/>
      <c r="Z120" s="10"/>
      <c r="AA120" s="10"/>
      <c r="AB120" s="10"/>
      <c r="AC120" s="10"/>
      <c r="AD120" s="10"/>
      <c r="AE120" s="10"/>
    </row>
    <row r="121" s="10" customFormat="1" ht="14.88" customHeight="1">
      <c r="A121" s="10"/>
      <c r="B121" s="225"/>
      <c r="C121" s="143"/>
      <c r="D121" s="226" t="s">
        <v>2731</v>
      </c>
      <c r="E121" s="227"/>
      <c r="F121" s="227"/>
      <c r="G121" s="227"/>
      <c r="H121" s="227"/>
      <c r="I121" s="227"/>
      <c r="J121" s="228">
        <f>J336</f>
        <v>0</v>
      </c>
      <c r="K121" s="143"/>
      <c r="L121" s="229"/>
      <c r="S121" s="10"/>
      <c r="T121" s="10"/>
      <c r="U121" s="10"/>
      <c r="V121" s="10"/>
      <c r="W121" s="10"/>
      <c r="X121" s="10"/>
      <c r="Y121" s="10"/>
      <c r="Z121" s="10"/>
      <c r="AA121" s="10"/>
      <c r="AB121" s="10"/>
      <c r="AC121" s="10"/>
      <c r="AD121" s="10"/>
      <c r="AE121" s="10"/>
    </row>
    <row r="122" s="10" customFormat="1" ht="14.88" customHeight="1">
      <c r="A122" s="10"/>
      <c r="B122" s="225"/>
      <c r="C122" s="143"/>
      <c r="D122" s="226" t="s">
        <v>2732</v>
      </c>
      <c r="E122" s="227"/>
      <c r="F122" s="227"/>
      <c r="G122" s="227"/>
      <c r="H122" s="227"/>
      <c r="I122" s="227"/>
      <c r="J122" s="228">
        <f>J340</f>
        <v>0</v>
      </c>
      <c r="K122" s="143"/>
      <c r="L122" s="229"/>
      <c r="S122" s="10"/>
      <c r="T122" s="10"/>
      <c r="U122" s="10"/>
      <c r="V122" s="10"/>
      <c r="W122" s="10"/>
      <c r="X122" s="10"/>
      <c r="Y122" s="10"/>
      <c r="Z122" s="10"/>
      <c r="AA122" s="10"/>
      <c r="AB122" s="10"/>
      <c r="AC122" s="10"/>
      <c r="AD122" s="10"/>
      <c r="AE122" s="10"/>
    </row>
    <row r="123" s="10" customFormat="1" ht="14.88" customHeight="1">
      <c r="A123" s="10"/>
      <c r="B123" s="225"/>
      <c r="C123" s="143"/>
      <c r="D123" s="226" t="s">
        <v>356</v>
      </c>
      <c r="E123" s="227"/>
      <c r="F123" s="227"/>
      <c r="G123" s="227"/>
      <c r="H123" s="227"/>
      <c r="I123" s="227"/>
      <c r="J123" s="228">
        <f>J346</f>
        <v>0</v>
      </c>
      <c r="K123" s="143"/>
      <c r="L123" s="229"/>
      <c r="S123" s="10"/>
      <c r="T123" s="10"/>
      <c r="U123" s="10"/>
      <c r="V123" s="10"/>
      <c r="W123" s="10"/>
      <c r="X123" s="10"/>
      <c r="Y123" s="10"/>
      <c r="Z123" s="10"/>
      <c r="AA123" s="10"/>
      <c r="AB123" s="10"/>
      <c r="AC123" s="10"/>
      <c r="AD123" s="10"/>
      <c r="AE123" s="10"/>
    </row>
    <row r="124" s="10" customFormat="1" ht="19.92" customHeight="1">
      <c r="A124" s="10"/>
      <c r="B124" s="225"/>
      <c r="C124" s="143"/>
      <c r="D124" s="226" t="s">
        <v>2736</v>
      </c>
      <c r="E124" s="227"/>
      <c r="F124" s="227"/>
      <c r="G124" s="227"/>
      <c r="H124" s="227"/>
      <c r="I124" s="227"/>
      <c r="J124" s="228">
        <f>J348</f>
        <v>0</v>
      </c>
      <c r="K124" s="143"/>
      <c r="L124" s="229"/>
      <c r="S124" s="10"/>
      <c r="T124" s="10"/>
      <c r="U124" s="10"/>
      <c r="V124" s="10"/>
      <c r="W124" s="10"/>
      <c r="X124" s="10"/>
      <c r="Y124" s="10"/>
      <c r="Z124" s="10"/>
      <c r="AA124" s="10"/>
      <c r="AB124" s="10"/>
      <c r="AC124" s="10"/>
      <c r="AD124" s="10"/>
      <c r="AE124" s="10"/>
    </row>
    <row r="125" s="10" customFormat="1" ht="14.88" customHeight="1">
      <c r="A125" s="10"/>
      <c r="B125" s="225"/>
      <c r="C125" s="143"/>
      <c r="D125" s="226" t="s">
        <v>2728</v>
      </c>
      <c r="E125" s="227"/>
      <c r="F125" s="227"/>
      <c r="G125" s="227"/>
      <c r="H125" s="227"/>
      <c r="I125" s="227"/>
      <c r="J125" s="228">
        <f>J349</f>
        <v>0</v>
      </c>
      <c r="K125" s="143"/>
      <c r="L125" s="229"/>
      <c r="S125" s="10"/>
      <c r="T125" s="10"/>
      <c r="U125" s="10"/>
      <c r="V125" s="10"/>
      <c r="W125" s="10"/>
      <c r="X125" s="10"/>
      <c r="Y125" s="10"/>
      <c r="Z125" s="10"/>
      <c r="AA125" s="10"/>
      <c r="AB125" s="10"/>
      <c r="AC125" s="10"/>
      <c r="AD125" s="10"/>
      <c r="AE125" s="10"/>
    </row>
    <row r="126" s="10" customFormat="1" ht="14.88" customHeight="1">
      <c r="A126" s="10"/>
      <c r="B126" s="225"/>
      <c r="C126" s="143"/>
      <c r="D126" s="226" t="s">
        <v>2729</v>
      </c>
      <c r="E126" s="227"/>
      <c r="F126" s="227"/>
      <c r="G126" s="227"/>
      <c r="H126" s="227"/>
      <c r="I126" s="227"/>
      <c r="J126" s="228">
        <f>J356</f>
        <v>0</v>
      </c>
      <c r="K126" s="143"/>
      <c r="L126" s="229"/>
      <c r="S126" s="10"/>
      <c r="T126" s="10"/>
      <c r="U126" s="10"/>
      <c r="V126" s="10"/>
      <c r="W126" s="10"/>
      <c r="X126" s="10"/>
      <c r="Y126" s="10"/>
      <c r="Z126" s="10"/>
      <c r="AA126" s="10"/>
      <c r="AB126" s="10"/>
      <c r="AC126" s="10"/>
      <c r="AD126" s="10"/>
      <c r="AE126" s="10"/>
    </row>
    <row r="127" s="10" customFormat="1" ht="14.88" customHeight="1">
      <c r="A127" s="10"/>
      <c r="B127" s="225"/>
      <c r="C127" s="143"/>
      <c r="D127" s="226" t="s">
        <v>2729</v>
      </c>
      <c r="E127" s="227"/>
      <c r="F127" s="227"/>
      <c r="G127" s="227"/>
      <c r="H127" s="227"/>
      <c r="I127" s="227"/>
      <c r="J127" s="228">
        <f>J370</f>
        <v>0</v>
      </c>
      <c r="K127" s="143"/>
      <c r="L127" s="229"/>
      <c r="S127" s="10"/>
      <c r="T127" s="10"/>
      <c r="U127" s="10"/>
      <c r="V127" s="10"/>
      <c r="W127" s="10"/>
      <c r="X127" s="10"/>
      <c r="Y127" s="10"/>
      <c r="Z127" s="10"/>
      <c r="AA127" s="10"/>
      <c r="AB127" s="10"/>
      <c r="AC127" s="10"/>
      <c r="AD127" s="10"/>
      <c r="AE127" s="10"/>
    </row>
    <row r="128" s="10" customFormat="1" ht="14.88" customHeight="1">
      <c r="A128" s="10"/>
      <c r="B128" s="225"/>
      <c r="C128" s="143"/>
      <c r="D128" s="226" t="s">
        <v>2731</v>
      </c>
      <c r="E128" s="227"/>
      <c r="F128" s="227"/>
      <c r="G128" s="227"/>
      <c r="H128" s="227"/>
      <c r="I128" s="227"/>
      <c r="J128" s="228">
        <f>J384</f>
        <v>0</v>
      </c>
      <c r="K128" s="143"/>
      <c r="L128" s="229"/>
      <c r="S128" s="10"/>
      <c r="T128" s="10"/>
      <c r="U128" s="10"/>
      <c r="V128" s="10"/>
      <c r="W128" s="10"/>
      <c r="X128" s="10"/>
      <c r="Y128" s="10"/>
      <c r="Z128" s="10"/>
      <c r="AA128" s="10"/>
      <c r="AB128" s="10"/>
      <c r="AC128" s="10"/>
      <c r="AD128" s="10"/>
      <c r="AE128" s="10"/>
    </row>
    <row r="129" s="10" customFormat="1" ht="14.88" customHeight="1">
      <c r="A129" s="10"/>
      <c r="B129" s="225"/>
      <c r="C129" s="143"/>
      <c r="D129" s="226" t="s">
        <v>2732</v>
      </c>
      <c r="E129" s="227"/>
      <c r="F129" s="227"/>
      <c r="G129" s="227"/>
      <c r="H129" s="227"/>
      <c r="I129" s="227"/>
      <c r="J129" s="228">
        <f>J392</f>
        <v>0</v>
      </c>
      <c r="K129" s="143"/>
      <c r="L129" s="229"/>
      <c r="S129" s="10"/>
      <c r="T129" s="10"/>
      <c r="U129" s="10"/>
      <c r="V129" s="10"/>
      <c r="W129" s="10"/>
      <c r="X129" s="10"/>
      <c r="Y129" s="10"/>
      <c r="Z129" s="10"/>
      <c r="AA129" s="10"/>
      <c r="AB129" s="10"/>
      <c r="AC129" s="10"/>
      <c r="AD129" s="10"/>
      <c r="AE129" s="10"/>
    </row>
    <row r="130" s="10" customFormat="1" ht="14.88" customHeight="1">
      <c r="A130" s="10"/>
      <c r="B130" s="225"/>
      <c r="C130" s="143"/>
      <c r="D130" s="226" t="s">
        <v>356</v>
      </c>
      <c r="E130" s="227"/>
      <c r="F130" s="227"/>
      <c r="G130" s="227"/>
      <c r="H130" s="227"/>
      <c r="I130" s="227"/>
      <c r="J130" s="228">
        <f>J398</f>
        <v>0</v>
      </c>
      <c r="K130" s="143"/>
      <c r="L130" s="229"/>
      <c r="S130" s="10"/>
      <c r="T130" s="10"/>
      <c r="U130" s="10"/>
      <c r="V130" s="10"/>
      <c r="W130" s="10"/>
      <c r="X130" s="10"/>
      <c r="Y130" s="10"/>
      <c r="Z130" s="10"/>
      <c r="AA130" s="10"/>
      <c r="AB130" s="10"/>
      <c r="AC130" s="10"/>
      <c r="AD130" s="10"/>
      <c r="AE130" s="10"/>
    </row>
    <row r="131" s="10" customFormat="1" ht="19.92" customHeight="1">
      <c r="A131" s="10"/>
      <c r="B131" s="225"/>
      <c r="C131" s="143"/>
      <c r="D131" s="226" t="s">
        <v>2737</v>
      </c>
      <c r="E131" s="227"/>
      <c r="F131" s="227"/>
      <c r="G131" s="227"/>
      <c r="H131" s="227"/>
      <c r="I131" s="227"/>
      <c r="J131" s="228">
        <f>J400</f>
        <v>0</v>
      </c>
      <c r="K131" s="143"/>
      <c r="L131" s="229"/>
      <c r="S131" s="10"/>
      <c r="T131" s="10"/>
      <c r="U131" s="10"/>
      <c r="V131" s="10"/>
      <c r="W131" s="10"/>
      <c r="X131" s="10"/>
      <c r="Y131" s="10"/>
      <c r="Z131" s="10"/>
      <c r="AA131" s="10"/>
      <c r="AB131" s="10"/>
      <c r="AC131" s="10"/>
      <c r="AD131" s="10"/>
      <c r="AE131" s="10"/>
    </row>
    <row r="132" s="10" customFormat="1" ht="14.88" customHeight="1">
      <c r="A132" s="10"/>
      <c r="B132" s="225"/>
      <c r="C132" s="143"/>
      <c r="D132" s="226" t="s">
        <v>2728</v>
      </c>
      <c r="E132" s="227"/>
      <c r="F132" s="227"/>
      <c r="G132" s="227"/>
      <c r="H132" s="227"/>
      <c r="I132" s="227"/>
      <c r="J132" s="228">
        <f>J401</f>
        <v>0</v>
      </c>
      <c r="K132" s="143"/>
      <c r="L132" s="229"/>
      <c r="S132" s="10"/>
      <c r="T132" s="10"/>
      <c r="U132" s="10"/>
      <c r="V132" s="10"/>
      <c r="W132" s="10"/>
      <c r="X132" s="10"/>
      <c r="Y132" s="10"/>
      <c r="Z132" s="10"/>
      <c r="AA132" s="10"/>
      <c r="AB132" s="10"/>
      <c r="AC132" s="10"/>
      <c r="AD132" s="10"/>
      <c r="AE132" s="10"/>
    </row>
    <row r="133" s="10" customFormat="1" ht="14.88" customHeight="1">
      <c r="A133" s="10"/>
      <c r="B133" s="225"/>
      <c r="C133" s="143"/>
      <c r="D133" s="226" t="s">
        <v>2729</v>
      </c>
      <c r="E133" s="227"/>
      <c r="F133" s="227"/>
      <c r="G133" s="227"/>
      <c r="H133" s="227"/>
      <c r="I133" s="227"/>
      <c r="J133" s="228">
        <f>J410</f>
        <v>0</v>
      </c>
      <c r="K133" s="143"/>
      <c r="L133" s="229"/>
      <c r="S133" s="10"/>
      <c r="T133" s="10"/>
      <c r="U133" s="10"/>
      <c r="V133" s="10"/>
      <c r="W133" s="10"/>
      <c r="X133" s="10"/>
      <c r="Y133" s="10"/>
      <c r="Z133" s="10"/>
      <c r="AA133" s="10"/>
      <c r="AB133" s="10"/>
      <c r="AC133" s="10"/>
      <c r="AD133" s="10"/>
      <c r="AE133" s="10"/>
    </row>
    <row r="134" s="10" customFormat="1" ht="14.88" customHeight="1">
      <c r="A134" s="10"/>
      <c r="B134" s="225"/>
      <c r="C134" s="143"/>
      <c r="D134" s="226" t="s">
        <v>2738</v>
      </c>
      <c r="E134" s="227"/>
      <c r="F134" s="227"/>
      <c r="G134" s="227"/>
      <c r="H134" s="227"/>
      <c r="I134" s="227"/>
      <c r="J134" s="228">
        <f>J417</f>
        <v>0</v>
      </c>
      <c r="K134" s="143"/>
      <c r="L134" s="229"/>
      <c r="S134" s="10"/>
      <c r="T134" s="10"/>
      <c r="U134" s="10"/>
      <c r="V134" s="10"/>
      <c r="W134" s="10"/>
      <c r="X134" s="10"/>
      <c r="Y134" s="10"/>
      <c r="Z134" s="10"/>
      <c r="AA134" s="10"/>
      <c r="AB134" s="10"/>
      <c r="AC134" s="10"/>
      <c r="AD134" s="10"/>
      <c r="AE134" s="10"/>
    </row>
    <row r="135" s="10" customFormat="1" ht="14.88" customHeight="1">
      <c r="A135" s="10"/>
      <c r="B135" s="225"/>
      <c r="C135" s="143"/>
      <c r="D135" s="226" t="s">
        <v>2730</v>
      </c>
      <c r="E135" s="227"/>
      <c r="F135" s="227"/>
      <c r="G135" s="227"/>
      <c r="H135" s="227"/>
      <c r="I135" s="227"/>
      <c r="J135" s="228">
        <f>J421</f>
        <v>0</v>
      </c>
      <c r="K135" s="143"/>
      <c r="L135" s="229"/>
      <c r="S135" s="10"/>
      <c r="T135" s="10"/>
      <c r="U135" s="10"/>
      <c r="V135" s="10"/>
      <c r="W135" s="10"/>
      <c r="X135" s="10"/>
      <c r="Y135" s="10"/>
      <c r="Z135" s="10"/>
      <c r="AA135" s="10"/>
      <c r="AB135" s="10"/>
      <c r="AC135" s="10"/>
      <c r="AD135" s="10"/>
      <c r="AE135" s="10"/>
    </row>
    <row r="136" s="10" customFormat="1" ht="14.88" customHeight="1">
      <c r="A136" s="10"/>
      <c r="B136" s="225"/>
      <c r="C136" s="143"/>
      <c r="D136" s="226" t="s">
        <v>2731</v>
      </c>
      <c r="E136" s="227"/>
      <c r="F136" s="227"/>
      <c r="G136" s="227"/>
      <c r="H136" s="227"/>
      <c r="I136" s="227"/>
      <c r="J136" s="228">
        <f>J428</f>
        <v>0</v>
      </c>
      <c r="K136" s="143"/>
      <c r="L136" s="229"/>
      <c r="S136" s="10"/>
      <c r="T136" s="10"/>
      <c r="U136" s="10"/>
      <c r="V136" s="10"/>
      <c r="W136" s="10"/>
      <c r="X136" s="10"/>
      <c r="Y136" s="10"/>
      <c r="Z136" s="10"/>
      <c r="AA136" s="10"/>
      <c r="AB136" s="10"/>
      <c r="AC136" s="10"/>
      <c r="AD136" s="10"/>
      <c r="AE136" s="10"/>
    </row>
    <row r="137" s="10" customFormat="1" ht="14.88" customHeight="1">
      <c r="A137" s="10"/>
      <c r="B137" s="225"/>
      <c r="C137" s="143"/>
      <c r="D137" s="226" t="s">
        <v>2732</v>
      </c>
      <c r="E137" s="227"/>
      <c r="F137" s="227"/>
      <c r="G137" s="227"/>
      <c r="H137" s="227"/>
      <c r="I137" s="227"/>
      <c r="J137" s="228">
        <f>J438</f>
        <v>0</v>
      </c>
      <c r="K137" s="143"/>
      <c r="L137" s="229"/>
      <c r="S137" s="10"/>
      <c r="T137" s="10"/>
      <c r="U137" s="10"/>
      <c r="V137" s="10"/>
      <c r="W137" s="10"/>
      <c r="X137" s="10"/>
      <c r="Y137" s="10"/>
      <c r="Z137" s="10"/>
      <c r="AA137" s="10"/>
      <c r="AB137" s="10"/>
      <c r="AC137" s="10"/>
      <c r="AD137" s="10"/>
      <c r="AE137" s="10"/>
    </row>
    <row r="138" s="10" customFormat="1" ht="14.88" customHeight="1">
      <c r="A138" s="10"/>
      <c r="B138" s="225"/>
      <c r="C138" s="143"/>
      <c r="D138" s="226" t="s">
        <v>356</v>
      </c>
      <c r="E138" s="227"/>
      <c r="F138" s="227"/>
      <c r="G138" s="227"/>
      <c r="H138" s="227"/>
      <c r="I138" s="227"/>
      <c r="J138" s="228">
        <f>J444</f>
        <v>0</v>
      </c>
      <c r="K138" s="143"/>
      <c r="L138" s="229"/>
      <c r="S138" s="10"/>
      <c r="T138" s="10"/>
      <c r="U138" s="10"/>
      <c r="V138" s="10"/>
      <c r="W138" s="10"/>
      <c r="X138" s="10"/>
      <c r="Y138" s="10"/>
      <c r="Z138" s="10"/>
      <c r="AA138" s="10"/>
      <c r="AB138" s="10"/>
      <c r="AC138" s="10"/>
      <c r="AD138" s="10"/>
      <c r="AE138" s="10"/>
    </row>
    <row r="139" s="10" customFormat="1" ht="19.92" customHeight="1">
      <c r="A139" s="10"/>
      <c r="B139" s="225"/>
      <c r="C139" s="143"/>
      <c r="D139" s="226" t="s">
        <v>2739</v>
      </c>
      <c r="E139" s="227"/>
      <c r="F139" s="227"/>
      <c r="G139" s="227"/>
      <c r="H139" s="227"/>
      <c r="I139" s="227"/>
      <c r="J139" s="228">
        <f>J446</f>
        <v>0</v>
      </c>
      <c r="K139" s="143"/>
      <c r="L139" s="229"/>
      <c r="S139" s="10"/>
      <c r="T139" s="10"/>
      <c r="U139" s="10"/>
      <c r="V139" s="10"/>
      <c r="W139" s="10"/>
      <c r="X139" s="10"/>
      <c r="Y139" s="10"/>
      <c r="Z139" s="10"/>
      <c r="AA139" s="10"/>
      <c r="AB139" s="10"/>
      <c r="AC139" s="10"/>
      <c r="AD139" s="10"/>
      <c r="AE139" s="10"/>
    </row>
    <row r="140" s="10" customFormat="1" ht="14.88" customHeight="1">
      <c r="A140" s="10"/>
      <c r="B140" s="225"/>
      <c r="C140" s="143"/>
      <c r="D140" s="226" t="s">
        <v>2728</v>
      </c>
      <c r="E140" s="227"/>
      <c r="F140" s="227"/>
      <c r="G140" s="227"/>
      <c r="H140" s="227"/>
      <c r="I140" s="227"/>
      <c r="J140" s="228">
        <f>J447</f>
        <v>0</v>
      </c>
      <c r="K140" s="143"/>
      <c r="L140" s="229"/>
      <c r="S140" s="10"/>
      <c r="T140" s="10"/>
      <c r="U140" s="10"/>
      <c r="V140" s="10"/>
      <c r="W140" s="10"/>
      <c r="X140" s="10"/>
      <c r="Y140" s="10"/>
      <c r="Z140" s="10"/>
      <c r="AA140" s="10"/>
      <c r="AB140" s="10"/>
      <c r="AC140" s="10"/>
      <c r="AD140" s="10"/>
      <c r="AE140" s="10"/>
    </row>
    <row r="141" s="10" customFormat="1" ht="14.88" customHeight="1">
      <c r="A141" s="10"/>
      <c r="B141" s="225"/>
      <c r="C141" s="143"/>
      <c r="D141" s="226" t="s">
        <v>2729</v>
      </c>
      <c r="E141" s="227"/>
      <c r="F141" s="227"/>
      <c r="G141" s="227"/>
      <c r="H141" s="227"/>
      <c r="I141" s="227"/>
      <c r="J141" s="228">
        <f>J456</f>
        <v>0</v>
      </c>
      <c r="K141" s="143"/>
      <c r="L141" s="229"/>
      <c r="S141" s="10"/>
      <c r="T141" s="10"/>
      <c r="U141" s="10"/>
      <c r="V141" s="10"/>
      <c r="W141" s="10"/>
      <c r="X141" s="10"/>
      <c r="Y141" s="10"/>
      <c r="Z141" s="10"/>
      <c r="AA141" s="10"/>
      <c r="AB141" s="10"/>
      <c r="AC141" s="10"/>
      <c r="AD141" s="10"/>
      <c r="AE141" s="10"/>
    </row>
    <row r="142" s="10" customFormat="1" ht="14.88" customHeight="1">
      <c r="A142" s="10"/>
      <c r="B142" s="225"/>
      <c r="C142" s="143"/>
      <c r="D142" s="226" t="s">
        <v>2738</v>
      </c>
      <c r="E142" s="227"/>
      <c r="F142" s="227"/>
      <c r="G142" s="227"/>
      <c r="H142" s="227"/>
      <c r="I142" s="227"/>
      <c r="J142" s="228">
        <f>J474</f>
        <v>0</v>
      </c>
      <c r="K142" s="143"/>
      <c r="L142" s="229"/>
      <c r="S142" s="10"/>
      <c r="T142" s="10"/>
      <c r="U142" s="10"/>
      <c r="V142" s="10"/>
      <c r="W142" s="10"/>
      <c r="X142" s="10"/>
      <c r="Y142" s="10"/>
      <c r="Z142" s="10"/>
      <c r="AA142" s="10"/>
      <c r="AB142" s="10"/>
      <c r="AC142" s="10"/>
      <c r="AD142" s="10"/>
      <c r="AE142" s="10"/>
    </row>
    <row r="143" s="10" customFormat="1" ht="14.88" customHeight="1">
      <c r="A143" s="10"/>
      <c r="B143" s="225"/>
      <c r="C143" s="143"/>
      <c r="D143" s="226" t="s">
        <v>2730</v>
      </c>
      <c r="E143" s="227"/>
      <c r="F143" s="227"/>
      <c r="G143" s="227"/>
      <c r="H143" s="227"/>
      <c r="I143" s="227"/>
      <c r="J143" s="228">
        <f>J478</f>
        <v>0</v>
      </c>
      <c r="K143" s="143"/>
      <c r="L143" s="229"/>
      <c r="S143" s="10"/>
      <c r="T143" s="10"/>
      <c r="U143" s="10"/>
      <c r="V143" s="10"/>
      <c r="W143" s="10"/>
      <c r="X143" s="10"/>
      <c r="Y143" s="10"/>
      <c r="Z143" s="10"/>
      <c r="AA143" s="10"/>
      <c r="AB143" s="10"/>
      <c r="AC143" s="10"/>
      <c r="AD143" s="10"/>
      <c r="AE143" s="10"/>
    </row>
    <row r="144" s="10" customFormat="1" ht="14.88" customHeight="1">
      <c r="A144" s="10"/>
      <c r="B144" s="225"/>
      <c r="C144" s="143"/>
      <c r="D144" s="226" t="s">
        <v>2731</v>
      </c>
      <c r="E144" s="227"/>
      <c r="F144" s="227"/>
      <c r="G144" s="227"/>
      <c r="H144" s="227"/>
      <c r="I144" s="227"/>
      <c r="J144" s="228">
        <f>J496</f>
        <v>0</v>
      </c>
      <c r="K144" s="143"/>
      <c r="L144" s="229"/>
      <c r="S144" s="10"/>
      <c r="T144" s="10"/>
      <c r="U144" s="10"/>
      <c r="V144" s="10"/>
      <c r="W144" s="10"/>
      <c r="X144" s="10"/>
      <c r="Y144" s="10"/>
      <c r="Z144" s="10"/>
      <c r="AA144" s="10"/>
      <c r="AB144" s="10"/>
      <c r="AC144" s="10"/>
      <c r="AD144" s="10"/>
      <c r="AE144" s="10"/>
    </row>
    <row r="145" s="10" customFormat="1" ht="14.88" customHeight="1">
      <c r="A145" s="10"/>
      <c r="B145" s="225"/>
      <c r="C145" s="143"/>
      <c r="D145" s="226" t="s">
        <v>2732</v>
      </c>
      <c r="E145" s="227"/>
      <c r="F145" s="227"/>
      <c r="G145" s="227"/>
      <c r="H145" s="227"/>
      <c r="I145" s="227"/>
      <c r="J145" s="228">
        <f>J506</f>
        <v>0</v>
      </c>
      <c r="K145" s="143"/>
      <c r="L145" s="229"/>
      <c r="S145" s="10"/>
      <c r="T145" s="10"/>
      <c r="U145" s="10"/>
      <c r="V145" s="10"/>
      <c r="W145" s="10"/>
      <c r="X145" s="10"/>
      <c r="Y145" s="10"/>
      <c r="Z145" s="10"/>
      <c r="AA145" s="10"/>
      <c r="AB145" s="10"/>
      <c r="AC145" s="10"/>
      <c r="AD145" s="10"/>
      <c r="AE145" s="10"/>
    </row>
    <row r="146" s="10" customFormat="1" ht="14.88" customHeight="1">
      <c r="A146" s="10"/>
      <c r="B146" s="225"/>
      <c r="C146" s="143"/>
      <c r="D146" s="226" t="s">
        <v>356</v>
      </c>
      <c r="E146" s="227"/>
      <c r="F146" s="227"/>
      <c r="G146" s="227"/>
      <c r="H146" s="227"/>
      <c r="I146" s="227"/>
      <c r="J146" s="228">
        <f>J512</f>
        <v>0</v>
      </c>
      <c r="K146" s="143"/>
      <c r="L146" s="229"/>
      <c r="S146" s="10"/>
      <c r="T146" s="10"/>
      <c r="U146" s="10"/>
      <c r="V146" s="10"/>
      <c r="W146" s="10"/>
      <c r="X146" s="10"/>
      <c r="Y146" s="10"/>
      <c r="Z146" s="10"/>
      <c r="AA146" s="10"/>
      <c r="AB146" s="10"/>
      <c r="AC146" s="10"/>
      <c r="AD146" s="10"/>
      <c r="AE146" s="10"/>
    </row>
    <row r="147" s="10" customFormat="1" ht="19.92" customHeight="1">
      <c r="A147" s="10"/>
      <c r="B147" s="225"/>
      <c r="C147" s="143"/>
      <c r="D147" s="226" t="s">
        <v>2740</v>
      </c>
      <c r="E147" s="227"/>
      <c r="F147" s="227"/>
      <c r="G147" s="227"/>
      <c r="H147" s="227"/>
      <c r="I147" s="227"/>
      <c r="J147" s="228">
        <f>J514</f>
        <v>0</v>
      </c>
      <c r="K147" s="143"/>
      <c r="L147" s="229"/>
      <c r="S147" s="10"/>
      <c r="T147" s="10"/>
      <c r="U147" s="10"/>
      <c r="V147" s="10"/>
      <c r="W147" s="10"/>
      <c r="X147" s="10"/>
      <c r="Y147" s="10"/>
      <c r="Z147" s="10"/>
      <c r="AA147" s="10"/>
      <c r="AB147" s="10"/>
      <c r="AC147" s="10"/>
      <c r="AD147" s="10"/>
      <c r="AE147" s="10"/>
    </row>
    <row r="148" s="10" customFormat="1" ht="14.88" customHeight="1">
      <c r="A148" s="10"/>
      <c r="B148" s="225"/>
      <c r="C148" s="143"/>
      <c r="D148" s="226" t="s">
        <v>2728</v>
      </c>
      <c r="E148" s="227"/>
      <c r="F148" s="227"/>
      <c r="G148" s="227"/>
      <c r="H148" s="227"/>
      <c r="I148" s="227"/>
      <c r="J148" s="228">
        <f>J515</f>
        <v>0</v>
      </c>
      <c r="K148" s="143"/>
      <c r="L148" s="229"/>
      <c r="S148" s="10"/>
      <c r="T148" s="10"/>
      <c r="U148" s="10"/>
      <c r="V148" s="10"/>
      <c r="W148" s="10"/>
      <c r="X148" s="10"/>
      <c r="Y148" s="10"/>
      <c r="Z148" s="10"/>
      <c r="AA148" s="10"/>
      <c r="AB148" s="10"/>
      <c r="AC148" s="10"/>
      <c r="AD148" s="10"/>
      <c r="AE148" s="10"/>
    </row>
    <row r="149" s="10" customFormat="1" ht="14.88" customHeight="1">
      <c r="A149" s="10"/>
      <c r="B149" s="225"/>
      <c r="C149" s="143"/>
      <c r="D149" s="226" t="s">
        <v>2729</v>
      </c>
      <c r="E149" s="227"/>
      <c r="F149" s="227"/>
      <c r="G149" s="227"/>
      <c r="H149" s="227"/>
      <c r="I149" s="227"/>
      <c r="J149" s="228">
        <f>J520</f>
        <v>0</v>
      </c>
      <c r="K149" s="143"/>
      <c r="L149" s="229"/>
      <c r="S149" s="10"/>
      <c r="T149" s="10"/>
      <c r="U149" s="10"/>
      <c r="V149" s="10"/>
      <c r="W149" s="10"/>
      <c r="X149" s="10"/>
      <c r="Y149" s="10"/>
      <c r="Z149" s="10"/>
      <c r="AA149" s="10"/>
      <c r="AB149" s="10"/>
      <c r="AC149" s="10"/>
      <c r="AD149" s="10"/>
      <c r="AE149" s="10"/>
    </row>
    <row r="150" s="10" customFormat="1" ht="14.88" customHeight="1">
      <c r="A150" s="10"/>
      <c r="B150" s="225"/>
      <c r="C150" s="143"/>
      <c r="D150" s="226" t="s">
        <v>2738</v>
      </c>
      <c r="E150" s="227"/>
      <c r="F150" s="227"/>
      <c r="G150" s="227"/>
      <c r="H150" s="227"/>
      <c r="I150" s="227"/>
      <c r="J150" s="228">
        <f>J530</f>
        <v>0</v>
      </c>
      <c r="K150" s="143"/>
      <c r="L150" s="229"/>
      <c r="S150" s="10"/>
      <c r="T150" s="10"/>
      <c r="U150" s="10"/>
      <c r="V150" s="10"/>
      <c r="W150" s="10"/>
      <c r="X150" s="10"/>
      <c r="Y150" s="10"/>
      <c r="Z150" s="10"/>
      <c r="AA150" s="10"/>
      <c r="AB150" s="10"/>
      <c r="AC150" s="10"/>
      <c r="AD150" s="10"/>
      <c r="AE150" s="10"/>
    </row>
    <row r="151" s="10" customFormat="1" ht="14.88" customHeight="1">
      <c r="A151" s="10"/>
      <c r="B151" s="225"/>
      <c r="C151" s="143"/>
      <c r="D151" s="226" t="s">
        <v>2730</v>
      </c>
      <c r="E151" s="227"/>
      <c r="F151" s="227"/>
      <c r="G151" s="227"/>
      <c r="H151" s="227"/>
      <c r="I151" s="227"/>
      <c r="J151" s="228">
        <f>J534</f>
        <v>0</v>
      </c>
      <c r="K151" s="143"/>
      <c r="L151" s="229"/>
      <c r="S151" s="10"/>
      <c r="T151" s="10"/>
      <c r="U151" s="10"/>
      <c r="V151" s="10"/>
      <c r="W151" s="10"/>
      <c r="X151" s="10"/>
      <c r="Y151" s="10"/>
      <c r="Z151" s="10"/>
      <c r="AA151" s="10"/>
      <c r="AB151" s="10"/>
      <c r="AC151" s="10"/>
      <c r="AD151" s="10"/>
      <c r="AE151" s="10"/>
    </row>
    <row r="152" s="10" customFormat="1" ht="14.88" customHeight="1">
      <c r="A152" s="10"/>
      <c r="B152" s="225"/>
      <c r="C152" s="143"/>
      <c r="D152" s="226" t="s">
        <v>2731</v>
      </c>
      <c r="E152" s="227"/>
      <c r="F152" s="227"/>
      <c r="G152" s="227"/>
      <c r="H152" s="227"/>
      <c r="I152" s="227"/>
      <c r="J152" s="228">
        <f>J543</f>
        <v>0</v>
      </c>
      <c r="K152" s="143"/>
      <c r="L152" s="229"/>
      <c r="S152" s="10"/>
      <c r="T152" s="10"/>
      <c r="U152" s="10"/>
      <c r="V152" s="10"/>
      <c r="W152" s="10"/>
      <c r="X152" s="10"/>
      <c r="Y152" s="10"/>
      <c r="Z152" s="10"/>
      <c r="AA152" s="10"/>
      <c r="AB152" s="10"/>
      <c r="AC152" s="10"/>
      <c r="AD152" s="10"/>
      <c r="AE152" s="10"/>
    </row>
    <row r="153" s="10" customFormat="1" ht="14.88" customHeight="1">
      <c r="A153" s="10"/>
      <c r="B153" s="225"/>
      <c r="C153" s="143"/>
      <c r="D153" s="226" t="s">
        <v>2732</v>
      </c>
      <c r="E153" s="227"/>
      <c r="F153" s="227"/>
      <c r="G153" s="227"/>
      <c r="H153" s="227"/>
      <c r="I153" s="227"/>
      <c r="J153" s="228">
        <f>J549</f>
        <v>0</v>
      </c>
      <c r="K153" s="143"/>
      <c r="L153" s="229"/>
      <c r="S153" s="10"/>
      <c r="T153" s="10"/>
      <c r="U153" s="10"/>
      <c r="V153" s="10"/>
      <c r="W153" s="10"/>
      <c r="X153" s="10"/>
      <c r="Y153" s="10"/>
      <c r="Z153" s="10"/>
      <c r="AA153" s="10"/>
      <c r="AB153" s="10"/>
      <c r="AC153" s="10"/>
      <c r="AD153" s="10"/>
      <c r="AE153" s="10"/>
    </row>
    <row r="154" s="10" customFormat="1" ht="14.88" customHeight="1">
      <c r="A154" s="10"/>
      <c r="B154" s="225"/>
      <c r="C154" s="143"/>
      <c r="D154" s="226" t="s">
        <v>356</v>
      </c>
      <c r="E154" s="227"/>
      <c r="F154" s="227"/>
      <c r="G154" s="227"/>
      <c r="H154" s="227"/>
      <c r="I154" s="227"/>
      <c r="J154" s="228">
        <f>J555</f>
        <v>0</v>
      </c>
      <c r="K154" s="143"/>
      <c r="L154" s="229"/>
      <c r="S154" s="10"/>
      <c r="T154" s="10"/>
      <c r="U154" s="10"/>
      <c r="V154" s="10"/>
      <c r="W154" s="10"/>
      <c r="X154" s="10"/>
      <c r="Y154" s="10"/>
      <c r="Z154" s="10"/>
      <c r="AA154" s="10"/>
      <c r="AB154" s="10"/>
      <c r="AC154" s="10"/>
      <c r="AD154" s="10"/>
      <c r="AE154" s="10"/>
    </row>
    <row r="155" s="10" customFormat="1" ht="19.92" customHeight="1">
      <c r="A155" s="10"/>
      <c r="B155" s="225"/>
      <c r="C155" s="143"/>
      <c r="D155" s="226" t="s">
        <v>2741</v>
      </c>
      <c r="E155" s="227"/>
      <c r="F155" s="227"/>
      <c r="G155" s="227"/>
      <c r="H155" s="227"/>
      <c r="I155" s="227"/>
      <c r="J155" s="228">
        <f>J557</f>
        <v>0</v>
      </c>
      <c r="K155" s="143"/>
      <c r="L155" s="229"/>
      <c r="S155" s="10"/>
      <c r="T155" s="10"/>
      <c r="U155" s="10"/>
      <c r="V155" s="10"/>
      <c r="W155" s="10"/>
      <c r="X155" s="10"/>
      <c r="Y155" s="10"/>
      <c r="Z155" s="10"/>
      <c r="AA155" s="10"/>
      <c r="AB155" s="10"/>
      <c r="AC155" s="10"/>
      <c r="AD155" s="10"/>
      <c r="AE155" s="10"/>
    </row>
    <row r="156" s="10" customFormat="1" ht="14.88" customHeight="1">
      <c r="A156" s="10"/>
      <c r="B156" s="225"/>
      <c r="C156" s="143"/>
      <c r="D156" s="226" t="s">
        <v>2728</v>
      </c>
      <c r="E156" s="227"/>
      <c r="F156" s="227"/>
      <c r="G156" s="227"/>
      <c r="H156" s="227"/>
      <c r="I156" s="227"/>
      <c r="J156" s="228">
        <f>J558</f>
        <v>0</v>
      </c>
      <c r="K156" s="143"/>
      <c r="L156" s="229"/>
      <c r="S156" s="10"/>
      <c r="T156" s="10"/>
      <c r="U156" s="10"/>
      <c r="V156" s="10"/>
      <c r="W156" s="10"/>
      <c r="X156" s="10"/>
      <c r="Y156" s="10"/>
      <c r="Z156" s="10"/>
      <c r="AA156" s="10"/>
      <c r="AB156" s="10"/>
      <c r="AC156" s="10"/>
      <c r="AD156" s="10"/>
      <c r="AE156" s="10"/>
    </row>
    <row r="157" s="10" customFormat="1" ht="14.88" customHeight="1">
      <c r="A157" s="10"/>
      <c r="B157" s="225"/>
      <c r="C157" s="143"/>
      <c r="D157" s="226" t="s">
        <v>2729</v>
      </c>
      <c r="E157" s="227"/>
      <c r="F157" s="227"/>
      <c r="G157" s="227"/>
      <c r="H157" s="227"/>
      <c r="I157" s="227"/>
      <c r="J157" s="228">
        <f>J561</f>
        <v>0</v>
      </c>
      <c r="K157" s="143"/>
      <c r="L157" s="229"/>
      <c r="S157" s="10"/>
      <c r="T157" s="10"/>
      <c r="U157" s="10"/>
      <c r="V157" s="10"/>
      <c r="W157" s="10"/>
      <c r="X157" s="10"/>
      <c r="Y157" s="10"/>
      <c r="Z157" s="10"/>
      <c r="AA157" s="10"/>
      <c r="AB157" s="10"/>
      <c r="AC157" s="10"/>
      <c r="AD157" s="10"/>
      <c r="AE157" s="10"/>
    </row>
    <row r="158" s="10" customFormat="1" ht="14.88" customHeight="1">
      <c r="A158" s="10"/>
      <c r="B158" s="225"/>
      <c r="C158" s="143"/>
      <c r="D158" s="226" t="s">
        <v>2730</v>
      </c>
      <c r="E158" s="227"/>
      <c r="F158" s="227"/>
      <c r="G158" s="227"/>
      <c r="H158" s="227"/>
      <c r="I158" s="227"/>
      <c r="J158" s="228">
        <f>J566</f>
        <v>0</v>
      </c>
      <c r="K158" s="143"/>
      <c r="L158" s="229"/>
      <c r="S158" s="10"/>
      <c r="T158" s="10"/>
      <c r="U158" s="10"/>
      <c r="V158" s="10"/>
      <c r="W158" s="10"/>
      <c r="X158" s="10"/>
      <c r="Y158" s="10"/>
      <c r="Z158" s="10"/>
      <c r="AA158" s="10"/>
      <c r="AB158" s="10"/>
      <c r="AC158" s="10"/>
      <c r="AD158" s="10"/>
      <c r="AE158" s="10"/>
    </row>
    <row r="159" s="10" customFormat="1" ht="14.88" customHeight="1">
      <c r="A159" s="10"/>
      <c r="B159" s="225"/>
      <c r="C159" s="143"/>
      <c r="D159" s="226" t="s">
        <v>2731</v>
      </c>
      <c r="E159" s="227"/>
      <c r="F159" s="227"/>
      <c r="G159" s="227"/>
      <c r="H159" s="227"/>
      <c r="I159" s="227"/>
      <c r="J159" s="228">
        <f>J569</f>
        <v>0</v>
      </c>
      <c r="K159" s="143"/>
      <c r="L159" s="229"/>
      <c r="S159" s="10"/>
      <c r="T159" s="10"/>
      <c r="U159" s="10"/>
      <c r="V159" s="10"/>
      <c r="W159" s="10"/>
      <c r="X159" s="10"/>
      <c r="Y159" s="10"/>
      <c r="Z159" s="10"/>
      <c r="AA159" s="10"/>
      <c r="AB159" s="10"/>
      <c r="AC159" s="10"/>
      <c r="AD159" s="10"/>
      <c r="AE159" s="10"/>
    </row>
    <row r="160" s="10" customFormat="1" ht="14.88" customHeight="1">
      <c r="A160" s="10"/>
      <c r="B160" s="225"/>
      <c r="C160" s="143"/>
      <c r="D160" s="226" t="s">
        <v>2732</v>
      </c>
      <c r="E160" s="227"/>
      <c r="F160" s="227"/>
      <c r="G160" s="227"/>
      <c r="H160" s="227"/>
      <c r="I160" s="227"/>
      <c r="J160" s="228">
        <f>J573</f>
        <v>0</v>
      </c>
      <c r="K160" s="143"/>
      <c r="L160" s="229"/>
      <c r="S160" s="10"/>
      <c r="T160" s="10"/>
      <c r="U160" s="10"/>
      <c r="V160" s="10"/>
      <c r="W160" s="10"/>
      <c r="X160" s="10"/>
      <c r="Y160" s="10"/>
      <c r="Z160" s="10"/>
      <c r="AA160" s="10"/>
      <c r="AB160" s="10"/>
      <c r="AC160" s="10"/>
      <c r="AD160" s="10"/>
      <c r="AE160" s="10"/>
    </row>
    <row r="161" s="10" customFormat="1" ht="14.88" customHeight="1">
      <c r="A161" s="10"/>
      <c r="B161" s="225"/>
      <c r="C161" s="143"/>
      <c r="D161" s="226" t="s">
        <v>356</v>
      </c>
      <c r="E161" s="227"/>
      <c r="F161" s="227"/>
      <c r="G161" s="227"/>
      <c r="H161" s="227"/>
      <c r="I161" s="227"/>
      <c r="J161" s="228">
        <f>J579</f>
        <v>0</v>
      </c>
      <c r="K161" s="143"/>
      <c r="L161" s="229"/>
      <c r="S161" s="10"/>
      <c r="T161" s="10"/>
      <c r="U161" s="10"/>
      <c r="V161" s="10"/>
      <c r="W161" s="10"/>
      <c r="X161" s="10"/>
      <c r="Y161" s="10"/>
      <c r="Z161" s="10"/>
      <c r="AA161" s="10"/>
      <c r="AB161" s="10"/>
      <c r="AC161" s="10"/>
      <c r="AD161" s="10"/>
      <c r="AE161" s="10"/>
    </row>
    <row r="162" s="10" customFormat="1" ht="19.92" customHeight="1">
      <c r="A162" s="10"/>
      <c r="B162" s="225"/>
      <c r="C162" s="143"/>
      <c r="D162" s="226" t="s">
        <v>2742</v>
      </c>
      <c r="E162" s="227"/>
      <c r="F162" s="227"/>
      <c r="G162" s="227"/>
      <c r="H162" s="227"/>
      <c r="I162" s="227"/>
      <c r="J162" s="228">
        <f>J581</f>
        <v>0</v>
      </c>
      <c r="K162" s="143"/>
      <c r="L162" s="229"/>
      <c r="S162" s="10"/>
      <c r="T162" s="10"/>
      <c r="U162" s="10"/>
      <c r="V162" s="10"/>
      <c r="W162" s="10"/>
      <c r="X162" s="10"/>
      <c r="Y162" s="10"/>
      <c r="Z162" s="10"/>
      <c r="AA162" s="10"/>
      <c r="AB162" s="10"/>
      <c r="AC162" s="10"/>
      <c r="AD162" s="10"/>
      <c r="AE162" s="10"/>
    </row>
    <row r="163" s="10" customFormat="1" ht="14.88" customHeight="1">
      <c r="A163" s="10"/>
      <c r="B163" s="225"/>
      <c r="C163" s="143"/>
      <c r="D163" s="226" t="s">
        <v>2728</v>
      </c>
      <c r="E163" s="227"/>
      <c r="F163" s="227"/>
      <c r="G163" s="227"/>
      <c r="H163" s="227"/>
      <c r="I163" s="227"/>
      <c r="J163" s="228">
        <f>J582</f>
        <v>0</v>
      </c>
      <c r="K163" s="143"/>
      <c r="L163" s="229"/>
      <c r="S163" s="10"/>
      <c r="T163" s="10"/>
      <c r="U163" s="10"/>
      <c r="V163" s="10"/>
      <c r="W163" s="10"/>
      <c r="X163" s="10"/>
      <c r="Y163" s="10"/>
      <c r="Z163" s="10"/>
      <c r="AA163" s="10"/>
      <c r="AB163" s="10"/>
      <c r="AC163" s="10"/>
      <c r="AD163" s="10"/>
      <c r="AE163" s="10"/>
    </row>
    <row r="164" s="10" customFormat="1" ht="14.88" customHeight="1">
      <c r="A164" s="10"/>
      <c r="B164" s="225"/>
      <c r="C164" s="143"/>
      <c r="D164" s="226" t="s">
        <v>2729</v>
      </c>
      <c r="E164" s="227"/>
      <c r="F164" s="227"/>
      <c r="G164" s="227"/>
      <c r="H164" s="227"/>
      <c r="I164" s="227"/>
      <c r="J164" s="228">
        <f>J588</f>
        <v>0</v>
      </c>
      <c r="K164" s="143"/>
      <c r="L164" s="229"/>
      <c r="S164" s="10"/>
      <c r="T164" s="10"/>
      <c r="U164" s="10"/>
      <c r="V164" s="10"/>
      <c r="W164" s="10"/>
      <c r="X164" s="10"/>
      <c r="Y164" s="10"/>
      <c r="Z164" s="10"/>
      <c r="AA164" s="10"/>
      <c r="AB164" s="10"/>
      <c r="AC164" s="10"/>
      <c r="AD164" s="10"/>
      <c r="AE164" s="10"/>
    </row>
    <row r="165" s="10" customFormat="1" ht="14.88" customHeight="1">
      <c r="A165" s="10"/>
      <c r="B165" s="225"/>
      <c r="C165" s="143"/>
      <c r="D165" s="226" t="s">
        <v>2730</v>
      </c>
      <c r="E165" s="227"/>
      <c r="F165" s="227"/>
      <c r="G165" s="227"/>
      <c r="H165" s="227"/>
      <c r="I165" s="227"/>
      <c r="J165" s="228">
        <f>J596</f>
        <v>0</v>
      </c>
      <c r="K165" s="143"/>
      <c r="L165" s="229"/>
      <c r="S165" s="10"/>
      <c r="T165" s="10"/>
      <c r="U165" s="10"/>
      <c r="V165" s="10"/>
      <c r="W165" s="10"/>
      <c r="X165" s="10"/>
      <c r="Y165" s="10"/>
      <c r="Z165" s="10"/>
      <c r="AA165" s="10"/>
      <c r="AB165" s="10"/>
      <c r="AC165" s="10"/>
      <c r="AD165" s="10"/>
      <c r="AE165" s="10"/>
    </row>
    <row r="166" s="10" customFormat="1" ht="14.88" customHeight="1">
      <c r="A166" s="10"/>
      <c r="B166" s="225"/>
      <c r="C166" s="143"/>
      <c r="D166" s="226" t="s">
        <v>2731</v>
      </c>
      <c r="E166" s="227"/>
      <c r="F166" s="227"/>
      <c r="G166" s="227"/>
      <c r="H166" s="227"/>
      <c r="I166" s="227"/>
      <c r="J166" s="228">
        <f>J604</f>
        <v>0</v>
      </c>
      <c r="K166" s="143"/>
      <c r="L166" s="229"/>
      <c r="S166" s="10"/>
      <c r="T166" s="10"/>
      <c r="U166" s="10"/>
      <c r="V166" s="10"/>
      <c r="W166" s="10"/>
      <c r="X166" s="10"/>
      <c r="Y166" s="10"/>
      <c r="Z166" s="10"/>
      <c r="AA166" s="10"/>
      <c r="AB166" s="10"/>
      <c r="AC166" s="10"/>
      <c r="AD166" s="10"/>
      <c r="AE166" s="10"/>
    </row>
    <row r="167" s="10" customFormat="1" ht="14.88" customHeight="1">
      <c r="A167" s="10"/>
      <c r="B167" s="225"/>
      <c r="C167" s="143"/>
      <c r="D167" s="226" t="s">
        <v>2732</v>
      </c>
      <c r="E167" s="227"/>
      <c r="F167" s="227"/>
      <c r="G167" s="227"/>
      <c r="H167" s="227"/>
      <c r="I167" s="227"/>
      <c r="J167" s="228">
        <f>J611</f>
        <v>0</v>
      </c>
      <c r="K167" s="143"/>
      <c r="L167" s="229"/>
      <c r="S167" s="10"/>
      <c r="T167" s="10"/>
      <c r="U167" s="10"/>
      <c r="V167" s="10"/>
      <c r="W167" s="10"/>
      <c r="X167" s="10"/>
      <c r="Y167" s="10"/>
      <c r="Z167" s="10"/>
      <c r="AA167" s="10"/>
      <c r="AB167" s="10"/>
      <c r="AC167" s="10"/>
      <c r="AD167" s="10"/>
      <c r="AE167" s="10"/>
    </row>
    <row r="168" s="10" customFormat="1" ht="14.88" customHeight="1">
      <c r="A168" s="10"/>
      <c r="B168" s="225"/>
      <c r="C168" s="143"/>
      <c r="D168" s="226" t="s">
        <v>356</v>
      </c>
      <c r="E168" s="227"/>
      <c r="F168" s="227"/>
      <c r="G168" s="227"/>
      <c r="H168" s="227"/>
      <c r="I168" s="227"/>
      <c r="J168" s="228">
        <f>J617</f>
        <v>0</v>
      </c>
      <c r="K168" s="143"/>
      <c r="L168" s="229"/>
      <c r="S168" s="10"/>
      <c r="T168" s="10"/>
      <c r="U168" s="10"/>
      <c r="V168" s="10"/>
      <c r="W168" s="10"/>
      <c r="X168" s="10"/>
      <c r="Y168" s="10"/>
      <c r="Z168" s="10"/>
      <c r="AA168" s="10"/>
      <c r="AB168" s="10"/>
      <c r="AC168" s="10"/>
      <c r="AD168" s="10"/>
      <c r="AE168" s="10"/>
    </row>
    <row r="169" s="10" customFormat="1" ht="19.92" customHeight="1">
      <c r="A169" s="10"/>
      <c r="B169" s="225"/>
      <c r="C169" s="143"/>
      <c r="D169" s="226" t="s">
        <v>2743</v>
      </c>
      <c r="E169" s="227"/>
      <c r="F169" s="227"/>
      <c r="G169" s="227"/>
      <c r="H169" s="227"/>
      <c r="I169" s="227"/>
      <c r="J169" s="228">
        <f>J619</f>
        <v>0</v>
      </c>
      <c r="K169" s="143"/>
      <c r="L169" s="229"/>
      <c r="S169" s="10"/>
      <c r="T169" s="10"/>
      <c r="U169" s="10"/>
      <c r="V169" s="10"/>
      <c r="W169" s="10"/>
      <c r="X169" s="10"/>
      <c r="Y169" s="10"/>
      <c r="Z169" s="10"/>
      <c r="AA169" s="10"/>
      <c r="AB169" s="10"/>
      <c r="AC169" s="10"/>
      <c r="AD169" s="10"/>
      <c r="AE169" s="10"/>
    </row>
    <row r="170" s="10" customFormat="1" ht="14.88" customHeight="1">
      <c r="A170" s="10"/>
      <c r="B170" s="225"/>
      <c r="C170" s="143"/>
      <c r="D170" s="226" t="s">
        <v>2728</v>
      </c>
      <c r="E170" s="227"/>
      <c r="F170" s="227"/>
      <c r="G170" s="227"/>
      <c r="H170" s="227"/>
      <c r="I170" s="227"/>
      <c r="J170" s="228">
        <f>J620</f>
        <v>0</v>
      </c>
      <c r="K170" s="143"/>
      <c r="L170" s="229"/>
      <c r="S170" s="10"/>
      <c r="T170" s="10"/>
      <c r="U170" s="10"/>
      <c r="V170" s="10"/>
      <c r="W170" s="10"/>
      <c r="X170" s="10"/>
      <c r="Y170" s="10"/>
      <c r="Z170" s="10"/>
      <c r="AA170" s="10"/>
      <c r="AB170" s="10"/>
      <c r="AC170" s="10"/>
      <c r="AD170" s="10"/>
      <c r="AE170" s="10"/>
    </row>
    <row r="171" s="10" customFormat="1" ht="14.88" customHeight="1">
      <c r="A171" s="10"/>
      <c r="B171" s="225"/>
      <c r="C171" s="143"/>
      <c r="D171" s="226" t="s">
        <v>2729</v>
      </c>
      <c r="E171" s="227"/>
      <c r="F171" s="227"/>
      <c r="G171" s="227"/>
      <c r="H171" s="227"/>
      <c r="I171" s="227"/>
      <c r="J171" s="228">
        <f>J625</f>
        <v>0</v>
      </c>
      <c r="K171" s="143"/>
      <c r="L171" s="229"/>
      <c r="S171" s="10"/>
      <c r="T171" s="10"/>
      <c r="U171" s="10"/>
      <c r="V171" s="10"/>
      <c r="W171" s="10"/>
      <c r="X171" s="10"/>
      <c r="Y171" s="10"/>
      <c r="Z171" s="10"/>
      <c r="AA171" s="10"/>
      <c r="AB171" s="10"/>
      <c r="AC171" s="10"/>
      <c r="AD171" s="10"/>
      <c r="AE171" s="10"/>
    </row>
    <row r="172" s="10" customFormat="1" ht="14.88" customHeight="1">
      <c r="A172" s="10"/>
      <c r="B172" s="225"/>
      <c r="C172" s="143"/>
      <c r="D172" s="226" t="s">
        <v>2730</v>
      </c>
      <c r="E172" s="227"/>
      <c r="F172" s="227"/>
      <c r="G172" s="227"/>
      <c r="H172" s="227"/>
      <c r="I172" s="227"/>
      <c r="J172" s="228">
        <f>J633</f>
        <v>0</v>
      </c>
      <c r="K172" s="143"/>
      <c r="L172" s="229"/>
      <c r="S172" s="10"/>
      <c r="T172" s="10"/>
      <c r="U172" s="10"/>
      <c r="V172" s="10"/>
      <c r="W172" s="10"/>
      <c r="X172" s="10"/>
      <c r="Y172" s="10"/>
      <c r="Z172" s="10"/>
      <c r="AA172" s="10"/>
      <c r="AB172" s="10"/>
      <c r="AC172" s="10"/>
      <c r="AD172" s="10"/>
      <c r="AE172" s="10"/>
    </row>
    <row r="173" s="10" customFormat="1" ht="14.88" customHeight="1">
      <c r="A173" s="10"/>
      <c r="B173" s="225"/>
      <c r="C173" s="143"/>
      <c r="D173" s="226" t="s">
        <v>2731</v>
      </c>
      <c r="E173" s="227"/>
      <c r="F173" s="227"/>
      <c r="G173" s="227"/>
      <c r="H173" s="227"/>
      <c r="I173" s="227"/>
      <c r="J173" s="228">
        <f>J641</f>
        <v>0</v>
      </c>
      <c r="K173" s="143"/>
      <c r="L173" s="229"/>
      <c r="S173" s="10"/>
      <c r="T173" s="10"/>
      <c r="U173" s="10"/>
      <c r="V173" s="10"/>
      <c r="W173" s="10"/>
      <c r="X173" s="10"/>
      <c r="Y173" s="10"/>
      <c r="Z173" s="10"/>
      <c r="AA173" s="10"/>
      <c r="AB173" s="10"/>
      <c r="AC173" s="10"/>
      <c r="AD173" s="10"/>
      <c r="AE173" s="10"/>
    </row>
    <row r="174" s="10" customFormat="1" ht="14.88" customHeight="1">
      <c r="A174" s="10"/>
      <c r="B174" s="225"/>
      <c r="C174" s="143"/>
      <c r="D174" s="226" t="s">
        <v>2732</v>
      </c>
      <c r="E174" s="227"/>
      <c r="F174" s="227"/>
      <c r="G174" s="227"/>
      <c r="H174" s="227"/>
      <c r="I174" s="227"/>
      <c r="J174" s="228">
        <f>J647</f>
        <v>0</v>
      </c>
      <c r="K174" s="143"/>
      <c r="L174" s="229"/>
      <c r="S174" s="10"/>
      <c r="T174" s="10"/>
      <c r="U174" s="10"/>
      <c r="V174" s="10"/>
      <c r="W174" s="10"/>
      <c r="X174" s="10"/>
      <c r="Y174" s="10"/>
      <c r="Z174" s="10"/>
      <c r="AA174" s="10"/>
      <c r="AB174" s="10"/>
      <c r="AC174" s="10"/>
      <c r="AD174" s="10"/>
      <c r="AE174" s="10"/>
    </row>
    <row r="175" s="10" customFormat="1" ht="14.88" customHeight="1">
      <c r="A175" s="10"/>
      <c r="B175" s="225"/>
      <c r="C175" s="143"/>
      <c r="D175" s="226" t="s">
        <v>356</v>
      </c>
      <c r="E175" s="227"/>
      <c r="F175" s="227"/>
      <c r="G175" s="227"/>
      <c r="H175" s="227"/>
      <c r="I175" s="227"/>
      <c r="J175" s="228">
        <f>J653</f>
        <v>0</v>
      </c>
      <c r="K175" s="143"/>
      <c r="L175" s="229"/>
      <c r="S175" s="10"/>
      <c r="T175" s="10"/>
      <c r="U175" s="10"/>
      <c r="V175" s="10"/>
      <c r="W175" s="10"/>
      <c r="X175" s="10"/>
      <c r="Y175" s="10"/>
      <c r="Z175" s="10"/>
      <c r="AA175" s="10"/>
      <c r="AB175" s="10"/>
      <c r="AC175" s="10"/>
      <c r="AD175" s="10"/>
      <c r="AE175" s="10"/>
    </row>
    <row r="176" s="10" customFormat="1" ht="19.92" customHeight="1">
      <c r="A176" s="10"/>
      <c r="B176" s="225"/>
      <c r="C176" s="143"/>
      <c r="D176" s="226" t="s">
        <v>2744</v>
      </c>
      <c r="E176" s="227"/>
      <c r="F176" s="227"/>
      <c r="G176" s="227"/>
      <c r="H176" s="227"/>
      <c r="I176" s="227"/>
      <c r="J176" s="228">
        <f>J655</f>
        <v>0</v>
      </c>
      <c r="K176" s="143"/>
      <c r="L176" s="229"/>
      <c r="S176" s="10"/>
      <c r="T176" s="10"/>
      <c r="U176" s="10"/>
      <c r="V176" s="10"/>
      <c r="W176" s="10"/>
      <c r="X176" s="10"/>
      <c r="Y176" s="10"/>
      <c r="Z176" s="10"/>
      <c r="AA176" s="10"/>
      <c r="AB176" s="10"/>
      <c r="AC176" s="10"/>
      <c r="AD176" s="10"/>
      <c r="AE176" s="10"/>
    </row>
    <row r="177" s="10" customFormat="1" ht="14.88" customHeight="1">
      <c r="A177" s="10"/>
      <c r="B177" s="225"/>
      <c r="C177" s="143"/>
      <c r="D177" s="226" t="s">
        <v>2728</v>
      </c>
      <c r="E177" s="227"/>
      <c r="F177" s="227"/>
      <c r="G177" s="227"/>
      <c r="H177" s="227"/>
      <c r="I177" s="227"/>
      <c r="J177" s="228">
        <f>J656</f>
        <v>0</v>
      </c>
      <c r="K177" s="143"/>
      <c r="L177" s="229"/>
      <c r="S177" s="10"/>
      <c r="T177" s="10"/>
      <c r="U177" s="10"/>
      <c r="V177" s="10"/>
      <c r="W177" s="10"/>
      <c r="X177" s="10"/>
      <c r="Y177" s="10"/>
      <c r="Z177" s="10"/>
      <c r="AA177" s="10"/>
      <c r="AB177" s="10"/>
      <c r="AC177" s="10"/>
      <c r="AD177" s="10"/>
      <c r="AE177" s="10"/>
    </row>
    <row r="178" s="10" customFormat="1" ht="14.88" customHeight="1">
      <c r="A178" s="10"/>
      <c r="B178" s="225"/>
      <c r="C178" s="143"/>
      <c r="D178" s="226" t="s">
        <v>2729</v>
      </c>
      <c r="E178" s="227"/>
      <c r="F178" s="227"/>
      <c r="G178" s="227"/>
      <c r="H178" s="227"/>
      <c r="I178" s="227"/>
      <c r="J178" s="228">
        <f>J661</f>
        <v>0</v>
      </c>
      <c r="K178" s="143"/>
      <c r="L178" s="229"/>
      <c r="S178" s="10"/>
      <c r="T178" s="10"/>
      <c r="U178" s="10"/>
      <c r="V178" s="10"/>
      <c r="W178" s="10"/>
      <c r="X178" s="10"/>
      <c r="Y178" s="10"/>
      <c r="Z178" s="10"/>
      <c r="AA178" s="10"/>
      <c r="AB178" s="10"/>
      <c r="AC178" s="10"/>
      <c r="AD178" s="10"/>
      <c r="AE178" s="10"/>
    </row>
    <row r="179" s="10" customFormat="1" ht="14.88" customHeight="1">
      <c r="A179" s="10"/>
      <c r="B179" s="225"/>
      <c r="C179" s="143"/>
      <c r="D179" s="226" t="s">
        <v>2730</v>
      </c>
      <c r="E179" s="227"/>
      <c r="F179" s="227"/>
      <c r="G179" s="227"/>
      <c r="H179" s="227"/>
      <c r="I179" s="227"/>
      <c r="J179" s="228">
        <f>J669</f>
        <v>0</v>
      </c>
      <c r="K179" s="143"/>
      <c r="L179" s="229"/>
      <c r="S179" s="10"/>
      <c r="T179" s="10"/>
      <c r="U179" s="10"/>
      <c r="V179" s="10"/>
      <c r="W179" s="10"/>
      <c r="X179" s="10"/>
      <c r="Y179" s="10"/>
      <c r="Z179" s="10"/>
      <c r="AA179" s="10"/>
      <c r="AB179" s="10"/>
      <c r="AC179" s="10"/>
      <c r="AD179" s="10"/>
      <c r="AE179" s="10"/>
    </row>
    <row r="180" s="10" customFormat="1" ht="14.88" customHeight="1">
      <c r="A180" s="10"/>
      <c r="B180" s="225"/>
      <c r="C180" s="143"/>
      <c r="D180" s="226" t="s">
        <v>2731</v>
      </c>
      <c r="E180" s="227"/>
      <c r="F180" s="227"/>
      <c r="G180" s="227"/>
      <c r="H180" s="227"/>
      <c r="I180" s="227"/>
      <c r="J180" s="228">
        <f>J677</f>
        <v>0</v>
      </c>
      <c r="K180" s="143"/>
      <c r="L180" s="229"/>
      <c r="S180" s="10"/>
      <c r="T180" s="10"/>
      <c r="U180" s="10"/>
      <c r="V180" s="10"/>
      <c r="W180" s="10"/>
      <c r="X180" s="10"/>
      <c r="Y180" s="10"/>
      <c r="Z180" s="10"/>
      <c r="AA180" s="10"/>
      <c r="AB180" s="10"/>
      <c r="AC180" s="10"/>
      <c r="AD180" s="10"/>
      <c r="AE180" s="10"/>
    </row>
    <row r="181" s="10" customFormat="1" ht="14.88" customHeight="1">
      <c r="A181" s="10"/>
      <c r="B181" s="225"/>
      <c r="C181" s="143"/>
      <c r="D181" s="226" t="s">
        <v>2732</v>
      </c>
      <c r="E181" s="227"/>
      <c r="F181" s="227"/>
      <c r="G181" s="227"/>
      <c r="H181" s="227"/>
      <c r="I181" s="227"/>
      <c r="J181" s="228">
        <f>J683</f>
        <v>0</v>
      </c>
      <c r="K181" s="143"/>
      <c r="L181" s="229"/>
      <c r="S181" s="10"/>
      <c r="T181" s="10"/>
      <c r="U181" s="10"/>
      <c r="V181" s="10"/>
      <c r="W181" s="10"/>
      <c r="X181" s="10"/>
      <c r="Y181" s="10"/>
      <c r="Z181" s="10"/>
      <c r="AA181" s="10"/>
      <c r="AB181" s="10"/>
      <c r="AC181" s="10"/>
      <c r="AD181" s="10"/>
      <c r="AE181" s="10"/>
    </row>
    <row r="182" s="10" customFormat="1" ht="14.88" customHeight="1">
      <c r="A182" s="10"/>
      <c r="B182" s="225"/>
      <c r="C182" s="143"/>
      <c r="D182" s="226" t="s">
        <v>356</v>
      </c>
      <c r="E182" s="227"/>
      <c r="F182" s="227"/>
      <c r="G182" s="227"/>
      <c r="H182" s="227"/>
      <c r="I182" s="227"/>
      <c r="J182" s="228">
        <f>J689</f>
        <v>0</v>
      </c>
      <c r="K182" s="143"/>
      <c r="L182" s="229"/>
      <c r="S182" s="10"/>
      <c r="T182" s="10"/>
      <c r="U182" s="10"/>
      <c r="V182" s="10"/>
      <c r="W182" s="10"/>
      <c r="X182" s="10"/>
      <c r="Y182" s="10"/>
      <c r="Z182" s="10"/>
      <c r="AA182" s="10"/>
      <c r="AB182" s="10"/>
      <c r="AC182" s="10"/>
      <c r="AD182" s="10"/>
      <c r="AE182" s="10"/>
    </row>
    <row r="183" s="10" customFormat="1" ht="19.92" customHeight="1">
      <c r="A183" s="10"/>
      <c r="B183" s="225"/>
      <c r="C183" s="143"/>
      <c r="D183" s="226" t="s">
        <v>2745</v>
      </c>
      <c r="E183" s="227"/>
      <c r="F183" s="227"/>
      <c r="G183" s="227"/>
      <c r="H183" s="227"/>
      <c r="I183" s="227"/>
      <c r="J183" s="228">
        <f>J691</f>
        <v>0</v>
      </c>
      <c r="K183" s="143"/>
      <c r="L183" s="229"/>
      <c r="S183" s="10"/>
      <c r="T183" s="10"/>
      <c r="U183" s="10"/>
      <c r="V183" s="10"/>
      <c r="W183" s="10"/>
      <c r="X183" s="10"/>
      <c r="Y183" s="10"/>
      <c r="Z183" s="10"/>
      <c r="AA183" s="10"/>
      <c r="AB183" s="10"/>
      <c r="AC183" s="10"/>
      <c r="AD183" s="10"/>
      <c r="AE183" s="10"/>
    </row>
    <row r="184" s="10" customFormat="1" ht="14.88" customHeight="1">
      <c r="A184" s="10"/>
      <c r="B184" s="225"/>
      <c r="C184" s="143"/>
      <c r="D184" s="226" t="s">
        <v>2728</v>
      </c>
      <c r="E184" s="227"/>
      <c r="F184" s="227"/>
      <c r="G184" s="227"/>
      <c r="H184" s="227"/>
      <c r="I184" s="227"/>
      <c r="J184" s="228">
        <f>J692</f>
        <v>0</v>
      </c>
      <c r="K184" s="143"/>
      <c r="L184" s="229"/>
      <c r="S184" s="10"/>
      <c r="T184" s="10"/>
      <c r="U184" s="10"/>
      <c r="V184" s="10"/>
      <c r="W184" s="10"/>
      <c r="X184" s="10"/>
      <c r="Y184" s="10"/>
      <c r="Z184" s="10"/>
      <c r="AA184" s="10"/>
      <c r="AB184" s="10"/>
      <c r="AC184" s="10"/>
      <c r="AD184" s="10"/>
      <c r="AE184" s="10"/>
    </row>
    <row r="185" s="10" customFormat="1" ht="14.88" customHeight="1">
      <c r="A185" s="10"/>
      <c r="B185" s="225"/>
      <c r="C185" s="143"/>
      <c r="D185" s="226" t="s">
        <v>2729</v>
      </c>
      <c r="E185" s="227"/>
      <c r="F185" s="227"/>
      <c r="G185" s="227"/>
      <c r="H185" s="227"/>
      <c r="I185" s="227"/>
      <c r="J185" s="228">
        <f>J697</f>
        <v>0</v>
      </c>
      <c r="K185" s="143"/>
      <c r="L185" s="229"/>
      <c r="S185" s="10"/>
      <c r="T185" s="10"/>
      <c r="U185" s="10"/>
      <c r="V185" s="10"/>
      <c r="W185" s="10"/>
      <c r="X185" s="10"/>
      <c r="Y185" s="10"/>
      <c r="Z185" s="10"/>
      <c r="AA185" s="10"/>
      <c r="AB185" s="10"/>
      <c r="AC185" s="10"/>
      <c r="AD185" s="10"/>
      <c r="AE185" s="10"/>
    </row>
    <row r="186" s="10" customFormat="1" ht="14.88" customHeight="1">
      <c r="A186" s="10"/>
      <c r="B186" s="225"/>
      <c r="C186" s="143"/>
      <c r="D186" s="226" t="s">
        <v>2730</v>
      </c>
      <c r="E186" s="227"/>
      <c r="F186" s="227"/>
      <c r="G186" s="227"/>
      <c r="H186" s="227"/>
      <c r="I186" s="227"/>
      <c r="J186" s="228">
        <f>J703</f>
        <v>0</v>
      </c>
      <c r="K186" s="143"/>
      <c r="L186" s="229"/>
      <c r="S186" s="10"/>
      <c r="T186" s="10"/>
      <c r="U186" s="10"/>
      <c r="V186" s="10"/>
      <c r="W186" s="10"/>
      <c r="X186" s="10"/>
      <c r="Y186" s="10"/>
      <c r="Z186" s="10"/>
      <c r="AA186" s="10"/>
      <c r="AB186" s="10"/>
      <c r="AC186" s="10"/>
      <c r="AD186" s="10"/>
      <c r="AE186" s="10"/>
    </row>
    <row r="187" s="10" customFormat="1" ht="14.88" customHeight="1">
      <c r="A187" s="10"/>
      <c r="B187" s="225"/>
      <c r="C187" s="143"/>
      <c r="D187" s="226" t="s">
        <v>2731</v>
      </c>
      <c r="E187" s="227"/>
      <c r="F187" s="227"/>
      <c r="G187" s="227"/>
      <c r="H187" s="227"/>
      <c r="I187" s="227"/>
      <c r="J187" s="228">
        <f>J709</f>
        <v>0</v>
      </c>
      <c r="K187" s="143"/>
      <c r="L187" s="229"/>
      <c r="S187" s="10"/>
      <c r="T187" s="10"/>
      <c r="U187" s="10"/>
      <c r="V187" s="10"/>
      <c r="W187" s="10"/>
      <c r="X187" s="10"/>
      <c r="Y187" s="10"/>
      <c r="Z187" s="10"/>
      <c r="AA187" s="10"/>
      <c r="AB187" s="10"/>
      <c r="AC187" s="10"/>
      <c r="AD187" s="10"/>
      <c r="AE187" s="10"/>
    </row>
    <row r="188" s="10" customFormat="1" ht="14.88" customHeight="1">
      <c r="A188" s="10"/>
      <c r="B188" s="225"/>
      <c r="C188" s="143"/>
      <c r="D188" s="226" t="s">
        <v>2732</v>
      </c>
      <c r="E188" s="227"/>
      <c r="F188" s="227"/>
      <c r="G188" s="227"/>
      <c r="H188" s="227"/>
      <c r="I188" s="227"/>
      <c r="J188" s="228">
        <f>J715</f>
        <v>0</v>
      </c>
      <c r="K188" s="143"/>
      <c r="L188" s="229"/>
      <c r="S188" s="10"/>
      <c r="T188" s="10"/>
      <c r="U188" s="10"/>
      <c r="V188" s="10"/>
      <c r="W188" s="10"/>
      <c r="X188" s="10"/>
      <c r="Y188" s="10"/>
      <c r="Z188" s="10"/>
      <c r="AA188" s="10"/>
      <c r="AB188" s="10"/>
      <c r="AC188" s="10"/>
      <c r="AD188" s="10"/>
      <c r="AE188" s="10"/>
    </row>
    <row r="189" s="10" customFormat="1" ht="14.88" customHeight="1">
      <c r="A189" s="10"/>
      <c r="B189" s="225"/>
      <c r="C189" s="143"/>
      <c r="D189" s="226" t="s">
        <v>356</v>
      </c>
      <c r="E189" s="227"/>
      <c r="F189" s="227"/>
      <c r="G189" s="227"/>
      <c r="H189" s="227"/>
      <c r="I189" s="227"/>
      <c r="J189" s="228">
        <f>J721</f>
        <v>0</v>
      </c>
      <c r="K189" s="143"/>
      <c r="L189" s="229"/>
      <c r="S189" s="10"/>
      <c r="T189" s="10"/>
      <c r="U189" s="10"/>
      <c r="V189" s="10"/>
      <c r="W189" s="10"/>
      <c r="X189" s="10"/>
      <c r="Y189" s="10"/>
      <c r="Z189" s="10"/>
      <c r="AA189" s="10"/>
      <c r="AB189" s="10"/>
      <c r="AC189" s="10"/>
      <c r="AD189" s="10"/>
      <c r="AE189" s="10"/>
    </row>
    <row r="190" s="10" customFormat="1" ht="19.92" customHeight="1">
      <c r="A190" s="10"/>
      <c r="B190" s="225"/>
      <c r="C190" s="143"/>
      <c r="D190" s="226" t="s">
        <v>2746</v>
      </c>
      <c r="E190" s="227"/>
      <c r="F190" s="227"/>
      <c r="G190" s="227"/>
      <c r="H190" s="227"/>
      <c r="I190" s="227"/>
      <c r="J190" s="228">
        <f>J723</f>
        <v>0</v>
      </c>
      <c r="K190" s="143"/>
      <c r="L190" s="229"/>
      <c r="S190" s="10"/>
      <c r="T190" s="10"/>
      <c r="U190" s="10"/>
      <c r="V190" s="10"/>
      <c r="W190" s="10"/>
      <c r="X190" s="10"/>
      <c r="Y190" s="10"/>
      <c r="Z190" s="10"/>
      <c r="AA190" s="10"/>
      <c r="AB190" s="10"/>
      <c r="AC190" s="10"/>
      <c r="AD190" s="10"/>
      <c r="AE190" s="10"/>
    </row>
    <row r="191" s="10" customFormat="1" ht="14.88" customHeight="1">
      <c r="A191" s="10"/>
      <c r="B191" s="225"/>
      <c r="C191" s="143"/>
      <c r="D191" s="226" t="s">
        <v>2728</v>
      </c>
      <c r="E191" s="227"/>
      <c r="F191" s="227"/>
      <c r="G191" s="227"/>
      <c r="H191" s="227"/>
      <c r="I191" s="227"/>
      <c r="J191" s="228">
        <f>J724</f>
        <v>0</v>
      </c>
      <c r="K191" s="143"/>
      <c r="L191" s="229"/>
      <c r="S191" s="10"/>
      <c r="T191" s="10"/>
      <c r="U191" s="10"/>
      <c r="V191" s="10"/>
      <c r="W191" s="10"/>
      <c r="X191" s="10"/>
      <c r="Y191" s="10"/>
      <c r="Z191" s="10"/>
      <c r="AA191" s="10"/>
      <c r="AB191" s="10"/>
      <c r="AC191" s="10"/>
      <c r="AD191" s="10"/>
      <c r="AE191" s="10"/>
    </row>
    <row r="192" s="10" customFormat="1" ht="14.88" customHeight="1">
      <c r="A192" s="10"/>
      <c r="B192" s="225"/>
      <c r="C192" s="143"/>
      <c r="D192" s="226" t="s">
        <v>2729</v>
      </c>
      <c r="E192" s="227"/>
      <c r="F192" s="227"/>
      <c r="G192" s="227"/>
      <c r="H192" s="227"/>
      <c r="I192" s="227"/>
      <c r="J192" s="228">
        <f>J729</f>
        <v>0</v>
      </c>
      <c r="K192" s="143"/>
      <c r="L192" s="229"/>
      <c r="S192" s="10"/>
      <c r="T192" s="10"/>
      <c r="U192" s="10"/>
      <c r="V192" s="10"/>
      <c r="W192" s="10"/>
      <c r="X192" s="10"/>
      <c r="Y192" s="10"/>
      <c r="Z192" s="10"/>
      <c r="AA192" s="10"/>
      <c r="AB192" s="10"/>
      <c r="AC192" s="10"/>
      <c r="AD192" s="10"/>
      <c r="AE192" s="10"/>
    </row>
    <row r="193" s="10" customFormat="1" ht="14.88" customHeight="1">
      <c r="A193" s="10"/>
      <c r="B193" s="225"/>
      <c r="C193" s="143"/>
      <c r="D193" s="226" t="s">
        <v>2730</v>
      </c>
      <c r="E193" s="227"/>
      <c r="F193" s="227"/>
      <c r="G193" s="227"/>
      <c r="H193" s="227"/>
      <c r="I193" s="227"/>
      <c r="J193" s="228">
        <f>J736</f>
        <v>0</v>
      </c>
      <c r="K193" s="143"/>
      <c r="L193" s="229"/>
      <c r="S193" s="10"/>
      <c r="T193" s="10"/>
      <c r="U193" s="10"/>
      <c r="V193" s="10"/>
      <c r="W193" s="10"/>
      <c r="X193" s="10"/>
      <c r="Y193" s="10"/>
      <c r="Z193" s="10"/>
      <c r="AA193" s="10"/>
      <c r="AB193" s="10"/>
      <c r="AC193" s="10"/>
      <c r="AD193" s="10"/>
      <c r="AE193" s="10"/>
    </row>
    <row r="194" s="10" customFormat="1" ht="14.88" customHeight="1">
      <c r="A194" s="10"/>
      <c r="B194" s="225"/>
      <c r="C194" s="143"/>
      <c r="D194" s="226" t="s">
        <v>2731</v>
      </c>
      <c r="E194" s="227"/>
      <c r="F194" s="227"/>
      <c r="G194" s="227"/>
      <c r="H194" s="227"/>
      <c r="I194" s="227"/>
      <c r="J194" s="228">
        <f>J742</f>
        <v>0</v>
      </c>
      <c r="K194" s="143"/>
      <c r="L194" s="229"/>
      <c r="S194" s="10"/>
      <c r="T194" s="10"/>
      <c r="U194" s="10"/>
      <c r="V194" s="10"/>
      <c r="W194" s="10"/>
      <c r="X194" s="10"/>
      <c r="Y194" s="10"/>
      <c r="Z194" s="10"/>
      <c r="AA194" s="10"/>
      <c r="AB194" s="10"/>
      <c r="AC194" s="10"/>
      <c r="AD194" s="10"/>
      <c r="AE194" s="10"/>
    </row>
    <row r="195" s="10" customFormat="1" ht="14.88" customHeight="1">
      <c r="A195" s="10"/>
      <c r="B195" s="225"/>
      <c r="C195" s="143"/>
      <c r="D195" s="226" t="s">
        <v>2732</v>
      </c>
      <c r="E195" s="227"/>
      <c r="F195" s="227"/>
      <c r="G195" s="227"/>
      <c r="H195" s="227"/>
      <c r="I195" s="227"/>
      <c r="J195" s="228">
        <f>J748</f>
        <v>0</v>
      </c>
      <c r="K195" s="143"/>
      <c r="L195" s="229"/>
      <c r="S195" s="10"/>
      <c r="T195" s="10"/>
      <c r="U195" s="10"/>
      <c r="V195" s="10"/>
      <c r="W195" s="10"/>
      <c r="X195" s="10"/>
      <c r="Y195" s="10"/>
      <c r="Z195" s="10"/>
      <c r="AA195" s="10"/>
      <c r="AB195" s="10"/>
      <c r="AC195" s="10"/>
      <c r="AD195" s="10"/>
      <c r="AE195" s="10"/>
    </row>
    <row r="196" s="10" customFormat="1" ht="19.92" customHeight="1">
      <c r="A196" s="10"/>
      <c r="B196" s="225"/>
      <c r="C196" s="143"/>
      <c r="D196" s="226" t="s">
        <v>2747</v>
      </c>
      <c r="E196" s="227"/>
      <c r="F196" s="227"/>
      <c r="G196" s="227"/>
      <c r="H196" s="227"/>
      <c r="I196" s="227"/>
      <c r="J196" s="228">
        <f>J754</f>
        <v>0</v>
      </c>
      <c r="K196" s="143"/>
      <c r="L196" s="229"/>
      <c r="S196" s="10"/>
      <c r="T196" s="10"/>
      <c r="U196" s="10"/>
      <c r="V196" s="10"/>
      <c r="W196" s="10"/>
      <c r="X196" s="10"/>
      <c r="Y196" s="10"/>
      <c r="Z196" s="10"/>
      <c r="AA196" s="10"/>
      <c r="AB196" s="10"/>
      <c r="AC196" s="10"/>
      <c r="AD196" s="10"/>
      <c r="AE196" s="10"/>
    </row>
    <row r="197" s="10" customFormat="1" ht="14.88" customHeight="1">
      <c r="A197" s="10"/>
      <c r="B197" s="225"/>
      <c r="C197" s="143"/>
      <c r="D197" s="226" t="s">
        <v>2728</v>
      </c>
      <c r="E197" s="227"/>
      <c r="F197" s="227"/>
      <c r="G197" s="227"/>
      <c r="H197" s="227"/>
      <c r="I197" s="227"/>
      <c r="J197" s="228">
        <f>J755</f>
        <v>0</v>
      </c>
      <c r="K197" s="143"/>
      <c r="L197" s="229"/>
      <c r="S197" s="10"/>
      <c r="T197" s="10"/>
      <c r="U197" s="10"/>
      <c r="V197" s="10"/>
      <c r="W197" s="10"/>
      <c r="X197" s="10"/>
      <c r="Y197" s="10"/>
      <c r="Z197" s="10"/>
      <c r="AA197" s="10"/>
      <c r="AB197" s="10"/>
      <c r="AC197" s="10"/>
      <c r="AD197" s="10"/>
      <c r="AE197" s="10"/>
    </row>
    <row r="198" s="10" customFormat="1" ht="14.88" customHeight="1">
      <c r="A198" s="10"/>
      <c r="B198" s="225"/>
      <c r="C198" s="143"/>
      <c r="D198" s="226" t="s">
        <v>2729</v>
      </c>
      <c r="E198" s="227"/>
      <c r="F198" s="227"/>
      <c r="G198" s="227"/>
      <c r="H198" s="227"/>
      <c r="I198" s="227"/>
      <c r="J198" s="228">
        <f>J761</f>
        <v>0</v>
      </c>
      <c r="K198" s="143"/>
      <c r="L198" s="229"/>
      <c r="S198" s="10"/>
      <c r="T198" s="10"/>
      <c r="U198" s="10"/>
      <c r="V198" s="10"/>
      <c r="W198" s="10"/>
      <c r="X198" s="10"/>
      <c r="Y198" s="10"/>
      <c r="Z198" s="10"/>
      <c r="AA198" s="10"/>
      <c r="AB198" s="10"/>
      <c r="AC198" s="10"/>
      <c r="AD198" s="10"/>
      <c r="AE198" s="10"/>
    </row>
    <row r="199" s="10" customFormat="1" ht="14.88" customHeight="1">
      <c r="A199" s="10"/>
      <c r="B199" s="225"/>
      <c r="C199" s="143"/>
      <c r="D199" s="226" t="s">
        <v>2730</v>
      </c>
      <c r="E199" s="227"/>
      <c r="F199" s="227"/>
      <c r="G199" s="227"/>
      <c r="H199" s="227"/>
      <c r="I199" s="227"/>
      <c r="J199" s="228">
        <f>J769</f>
        <v>0</v>
      </c>
      <c r="K199" s="143"/>
      <c r="L199" s="229"/>
      <c r="S199" s="10"/>
      <c r="T199" s="10"/>
      <c r="U199" s="10"/>
      <c r="V199" s="10"/>
      <c r="W199" s="10"/>
      <c r="X199" s="10"/>
      <c r="Y199" s="10"/>
      <c r="Z199" s="10"/>
      <c r="AA199" s="10"/>
      <c r="AB199" s="10"/>
      <c r="AC199" s="10"/>
      <c r="AD199" s="10"/>
      <c r="AE199" s="10"/>
    </row>
    <row r="200" s="10" customFormat="1" ht="14.88" customHeight="1">
      <c r="A200" s="10"/>
      <c r="B200" s="225"/>
      <c r="C200" s="143"/>
      <c r="D200" s="226" t="s">
        <v>2731</v>
      </c>
      <c r="E200" s="227"/>
      <c r="F200" s="227"/>
      <c r="G200" s="227"/>
      <c r="H200" s="227"/>
      <c r="I200" s="227"/>
      <c r="J200" s="228">
        <f>J777</f>
        <v>0</v>
      </c>
      <c r="K200" s="143"/>
      <c r="L200" s="229"/>
      <c r="S200" s="10"/>
      <c r="T200" s="10"/>
      <c r="U200" s="10"/>
      <c r="V200" s="10"/>
      <c r="W200" s="10"/>
      <c r="X200" s="10"/>
      <c r="Y200" s="10"/>
      <c r="Z200" s="10"/>
      <c r="AA200" s="10"/>
      <c r="AB200" s="10"/>
      <c r="AC200" s="10"/>
      <c r="AD200" s="10"/>
      <c r="AE200" s="10"/>
    </row>
    <row r="201" s="10" customFormat="1" ht="14.88" customHeight="1">
      <c r="A201" s="10"/>
      <c r="B201" s="225"/>
      <c r="C201" s="143"/>
      <c r="D201" s="226" t="s">
        <v>2732</v>
      </c>
      <c r="E201" s="227"/>
      <c r="F201" s="227"/>
      <c r="G201" s="227"/>
      <c r="H201" s="227"/>
      <c r="I201" s="227"/>
      <c r="J201" s="228">
        <f>J784</f>
        <v>0</v>
      </c>
      <c r="K201" s="143"/>
      <c r="L201" s="229"/>
      <c r="S201" s="10"/>
      <c r="T201" s="10"/>
      <c r="U201" s="10"/>
      <c r="V201" s="10"/>
      <c r="W201" s="10"/>
      <c r="X201" s="10"/>
      <c r="Y201" s="10"/>
      <c r="Z201" s="10"/>
      <c r="AA201" s="10"/>
      <c r="AB201" s="10"/>
      <c r="AC201" s="10"/>
      <c r="AD201" s="10"/>
      <c r="AE201" s="10"/>
    </row>
    <row r="202" s="10" customFormat="1" ht="14.88" customHeight="1">
      <c r="A202" s="10"/>
      <c r="B202" s="225"/>
      <c r="C202" s="143"/>
      <c r="D202" s="226" t="s">
        <v>356</v>
      </c>
      <c r="E202" s="227"/>
      <c r="F202" s="227"/>
      <c r="G202" s="227"/>
      <c r="H202" s="227"/>
      <c r="I202" s="227"/>
      <c r="J202" s="228">
        <f>J790</f>
        <v>0</v>
      </c>
      <c r="K202" s="143"/>
      <c r="L202" s="229"/>
      <c r="S202" s="10"/>
      <c r="T202" s="10"/>
      <c r="U202" s="10"/>
      <c r="V202" s="10"/>
      <c r="W202" s="10"/>
      <c r="X202" s="10"/>
      <c r="Y202" s="10"/>
      <c r="Z202" s="10"/>
      <c r="AA202" s="10"/>
      <c r="AB202" s="10"/>
      <c r="AC202" s="10"/>
      <c r="AD202" s="10"/>
      <c r="AE202" s="10"/>
    </row>
    <row r="203" s="10" customFormat="1" ht="19.92" customHeight="1">
      <c r="A203" s="10"/>
      <c r="B203" s="225"/>
      <c r="C203" s="143"/>
      <c r="D203" s="226" t="s">
        <v>2748</v>
      </c>
      <c r="E203" s="227"/>
      <c r="F203" s="227"/>
      <c r="G203" s="227"/>
      <c r="H203" s="227"/>
      <c r="I203" s="227"/>
      <c r="J203" s="228">
        <f>J792</f>
        <v>0</v>
      </c>
      <c r="K203" s="143"/>
      <c r="L203" s="229"/>
      <c r="S203" s="10"/>
      <c r="T203" s="10"/>
      <c r="U203" s="10"/>
      <c r="V203" s="10"/>
      <c r="W203" s="10"/>
      <c r="X203" s="10"/>
      <c r="Y203" s="10"/>
      <c r="Z203" s="10"/>
      <c r="AA203" s="10"/>
      <c r="AB203" s="10"/>
      <c r="AC203" s="10"/>
      <c r="AD203" s="10"/>
      <c r="AE203" s="10"/>
    </row>
    <row r="204" s="10" customFormat="1" ht="14.88" customHeight="1">
      <c r="A204" s="10"/>
      <c r="B204" s="225"/>
      <c r="C204" s="143"/>
      <c r="D204" s="226" t="s">
        <v>2728</v>
      </c>
      <c r="E204" s="227"/>
      <c r="F204" s="227"/>
      <c r="G204" s="227"/>
      <c r="H204" s="227"/>
      <c r="I204" s="227"/>
      <c r="J204" s="228">
        <f>J793</f>
        <v>0</v>
      </c>
      <c r="K204" s="143"/>
      <c r="L204" s="229"/>
      <c r="S204" s="10"/>
      <c r="T204" s="10"/>
      <c r="U204" s="10"/>
      <c r="V204" s="10"/>
      <c r="W204" s="10"/>
      <c r="X204" s="10"/>
      <c r="Y204" s="10"/>
      <c r="Z204" s="10"/>
      <c r="AA204" s="10"/>
      <c r="AB204" s="10"/>
      <c r="AC204" s="10"/>
      <c r="AD204" s="10"/>
      <c r="AE204" s="10"/>
    </row>
    <row r="205" s="10" customFormat="1" ht="14.88" customHeight="1">
      <c r="A205" s="10"/>
      <c r="B205" s="225"/>
      <c r="C205" s="143"/>
      <c r="D205" s="226" t="s">
        <v>2729</v>
      </c>
      <c r="E205" s="227"/>
      <c r="F205" s="227"/>
      <c r="G205" s="227"/>
      <c r="H205" s="227"/>
      <c r="I205" s="227"/>
      <c r="J205" s="228">
        <f>J801</f>
        <v>0</v>
      </c>
      <c r="K205" s="143"/>
      <c r="L205" s="229"/>
      <c r="S205" s="10"/>
      <c r="T205" s="10"/>
      <c r="U205" s="10"/>
      <c r="V205" s="10"/>
      <c r="W205" s="10"/>
      <c r="X205" s="10"/>
      <c r="Y205" s="10"/>
      <c r="Z205" s="10"/>
      <c r="AA205" s="10"/>
      <c r="AB205" s="10"/>
      <c r="AC205" s="10"/>
      <c r="AD205" s="10"/>
      <c r="AE205" s="10"/>
    </row>
    <row r="206" s="10" customFormat="1" ht="14.88" customHeight="1">
      <c r="A206" s="10"/>
      <c r="B206" s="225"/>
      <c r="C206" s="143"/>
      <c r="D206" s="226" t="s">
        <v>2730</v>
      </c>
      <c r="E206" s="227"/>
      <c r="F206" s="227"/>
      <c r="G206" s="227"/>
      <c r="H206" s="227"/>
      <c r="I206" s="227"/>
      <c r="J206" s="228">
        <f>J814</f>
        <v>0</v>
      </c>
      <c r="K206" s="143"/>
      <c r="L206" s="229"/>
      <c r="S206" s="10"/>
      <c r="T206" s="10"/>
      <c r="U206" s="10"/>
      <c r="V206" s="10"/>
      <c r="W206" s="10"/>
      <c r="X206" s="10"/>
      <c r="Y206" s="10"/>
      <c r="Z206" s="10"/>
      <c r="AA206" s="10"/>
      <c r="AB206" s="10"/>
      <c r="AC206" s="10"/>
      <c r="AD206" s="10"/>
      <c r="AE206" s="10"/>
    </row>
    <row r="207" s="10" customFormat="1" ht="14.88" customHeight="1">
      <c r="A207" s="10"/>
      <c r="B207" s="225"/>
      <c r="C207" s="143"/>
      <c r="D207" s="226" t="s">
        <v>2731</v>
      </c>
      <c r="E207" s="227"/>
      <c r="F207" s="227"/>
      <c r="G207" s="227"/>
      <c r="H207" s="227"/>
      <c r="I207" s="227"/>
      <c r="J207" s="228">
        <f>J826</f>
        <v>0</v>
      </c>
      <c r="K207" s="143"/>
      <c r="L207" s="229"/>
      <c r="S207" s="10"/>
      <c r="T207" s="10"/>
      <c r="U207" s="10"/>
      <c r="V207" s="10"/>
      <c r="W207" s="10"/>
      <c r="X207" s="10"/>
      <c r="Y207" s="10"/>
      <c r="Z207" s="10"/>
      <c r="AA207" s="10"/>
      <c r="AB207" s="10"/>
      <c r="AC207" s="10"/>
      <c r="AD207" s="10"/>
      <c r="AE207" s="10"/>
    </row>
    <row r="208" s="10" customFormat="1" ht="14.88" customHeight="1">
      <c r="A208" s="10"/>
      <c r="B208" s="225"/>
      <c r="C208" s="143"/>
      <c r="D208" s="226" t="s">
        <v>2732</v>
      </c>
      <c r="E208" s="227"/>
      <c r="F208" s="227"/>
      <c r="G208" s="227"/>
      <c r="H208" s="227"/>
      <c r="I208" s="227"/>
      <c r="J208" s="228">
        <f>J835</f>
        <v>0</v>
      </c>
      <c r="K208" s="143"/>
      <c r="L208" s="229"/>
      <c r="S208" s="10"/>
      <c r="T208" s="10"/>
      <c r="U208" s="10"/>
      <c r="V208" s="10"/>
      <c r="W208" s="10"/>
      <c r="X208" s="10"/>
      <c r="Y208" s="10"/>
      <c r="Z208" s="10"/>
      <c r="AA208" s="10"/>
      <c r="AB208" s="10"/>
      <c r="AC208" s="10"/>
      <c r="AD208" s="10"/>
      <c r="AE208" s="10"/>
    </row>
    <row r="209" s="10" customFormat="1" ht="14.88" customHeight="1">
      <c r="A209" s="10"/>
      <c r="B209" s="225"/>
      <c r="C209" s="143"/>
      <c r="D209" s="226" t="s">
        <v>356</v>
      </c>
      <c r="E209" s="227"/>
      <c r="F209" s="227"/>
      <c r="G209" s="227"/>
      <c r="H209" s="227"/>
      <c r="I209" s="227"/>
      <c r="J209" s="228">
        <f>J841</f>
        <v>0</v>
      </c>
      <c r="K209" s="143"/>
      <c r="L209" s="229"/>
      <c r="S209" s="10"/>
      <c r="T209" s="10"/>
      <c r="U209" s="10"/>
      <c r="V209" s="10"/>
      <c r="W209" s="10"/>
      <c r="X209" s="10"/>
      <c r="Y209" s="10"/>
      <c r="Z209" s="10"/>
      <c r="AA209" s="10"/>
      <c r="AB209" s="10"/>
      <c r="AC209" s="10"/>
      <c r="AD209" s="10"/>
      <c r="AE209" s="10"/>
    </row>
    <row r="210" s="10" customFormat="1" ht="19.92" customHeight="1">
      <c r="A210" s="10"/>
      <c r="B210" s="225"/>
      <c r="C210" s="143"/>
      <c r="D210" s="226" t="s">
        <v>2749</v>
      </c>
      <c r="E210" s="227"/>
      <c r="F210" s="227"/>
      <c r="G210" s="227"/>
      <c r="H210" s="227"/>
      <c r="I210" s="227"/>
      <c r="J210" s="228">
        <f>J843</f>
        <v>0</v>
      </c>
      <c r="K210" s="143"/>
      <c r="L210" s="229"/>
      <c r="S210" s="10"/>
      <c r="T210" s="10"/>
      <c r="U210" s="10"/>
      <c r="V210" s="10"/>
      <c r="W210" s="10"/>
      <c r="X210" s="10"/>
      <c r="Y210" s="10"/>
      <c r="Z210" s="10"/>
      <c r="AA210" s="10"/>
      <c r="AB210" s="10"/>
      <c r="AC210" s="10"/>
      <c r="AD210" s="10"/>
      <c r="AE210" s="10"/>
    </row>
    <row r="211" s="10" customFormat="1" ht="14.88" customHeight="1">
      <c r="A211" s="10"/>
      <c r="B211" s="225"/>
      <c r="C211" s="143"/>
      <c r="D211" s="226" t="s">
        <v>2728</v>
      </c>
      <c r="E211" s="227"/>
      <c r="F211" s="227"/>
      <c r="G211" s="227"/>
      <c r="H211" s="227"/>
      <c r="I211" s="227"/>
      <c r="J211" s="228">
        <f>J844</f>
        <v>0</v>
      </c>
      <c r="K211" s="143"/>
      <c r="L211" s="229"/>
      <c r="S211" s="10"/>
      <c r="T211" s="10"/>
      <c r="U211" s="10"/>
      <c r="V211" s="10"/>
      <c r="W211" s="10"/>
      <c r="X211" s="10"/>
      <c r="Y211" s="10"/>
      <c r="Z211" s="10"/>
      <c r="AA211" s="10"/>
      <c r="AB211" s="10"/>
      <c r="AC211" s="10"/>
      <c r="AD211" s="10"/>
      <c r="AE211" s="10"/>
    </row>
    <row r="212" s="10" customFormat="1" ht="14.88" customHeight="1">
      <c r="A212" s="10"/>
      <c r="B212" s="225"/>
      <c r="C212" s="143"/>
      <c r="D212" s="226" t="s">
        <v>2729</v>
      </c>
      <c r="E212" s="227"/>
      <c r="F212" s="227"/>
      <c r="G212" s="227"/>
      <c r="H212" s="227"/>
      <c r="I212" s="227"/>
      <c r="J212" s="228">
        <f>J849</f>
        <v>0</v>
      </c>
      <c r="K212" s="143"/>
      <c r="L212" s="229"/>
      <c r="S212" s="10"/>
      <c r="T212" s="10"/>
      <c r="U212" s="10"/>
      <c r="V212" s="10"/>
      <c r="W212" s="10"/>
      <c r="X212" s="10"/>
      <c r="Y212" s="10"/>
      <c r="Z212" s="10"/>
      <c r="AA212" s="10"/>
      <c r="AB212" s="10"/>
      <c r="AC212" s="10"/>
      <c r="AD212" s="10"/>
      <c r="AE212" s="10"/>
    </row>
    <row r="213" s="10" customFormat="1" ht="14.88" customHeight="1">
      <c r="A213" s="10"/>
      <c r="B213" s="225"/>
      <c r="C213" s="143"/>
      <c r="D213" s="226" t="s">
        <v>2730</v>
      </c>
      <c r="E213" s="227"/>
      <c r="F213" s="227"/>
      <c r="G213" s="227"/>
      <c r="H213" s="227"/>
      <c r="I213" s="227"/>
      <c r="J213" s="228">
        <f>J857</f>
        <v>0</v>
      </c>
      <c r="K213" s="143"/>
      <c r="L213" s="229"/>
      <c r="S213" s="10"/>
      <c r="T213" s="10"/>
      <c r="U213" s="10"/>
      <c r="V213" s="10"/>
      <c r="W213" s="10"/>
      <c r="X213" s="10"/>
      <c r="Y213" s="10"/>
      <c r="Z213" s="10"/>
      <c r="AA213" s="10"/>
      <c r="AB213" s="10"/>
      <c r="AC213" s="10"/>
      <c r="AD213" s="10"/>
      <c r="AE213" s="10"/>
    </row>
    <row r="214" s="10" customFormat="1" ht="14.88" customHeight="1">
      <c r="A214" s="10"/>
      <c r="B214" s="225"/>
      <c r="C214" s="143"/>
      <c r="D214" s="226" t="s">
        <v>2731</v>
      </c>
      <c r="E214" s="227"/>
      <c r="F214" s="227"/>
      <c r="G214" s="227"/>
      <c r="H214" s="227"/>
      <c r="I214" s="227"/>
      <c r="J214" s="228">
        <f>J865</f>
        <v>0</v>
      </c>
      <c r="K214" s="143"/>
      <c r="L214" s="229"/>
      <c r="S214" s="10"/>
      <c r="T214" s="10"/>
      <c r="U214" s="10"/>
      <c r="V214" s="10"/>
      <c r="W214" s="10"/>
      <c r="X214" s="10"/>
      <c r="Y214" s="10"/>
      <c r="Z214" s="10"/>
      <c r="AA214" s="10"/>
      <c r="AB214" s="10"/>
      <c r="AC214" s="10"/>
      <c r="AD214" s="10"/>
      <c r="AE214" s="10"/>
    </row>
    <row r="215" s="10" customFormat="1" ht="14.88" customHeight="1">
      <c r="A215" s="10"/>
      <c r="B215" s="225"/>
      <c r="C215" s="143"/>
      <c r="D215" s="226" t="s">
        <v>2732</v>
      </c>
      <c r="E215" s="227"/>
      <c r="F215" s="227"/>
      <c r="G215" s="227"/>
      <c r="H215" s="227"/>
      <c r="I215" s="227"/>
      <c r="J215" s="228">
        <f>J871</f>
        <v>0</v>
      </c>
      <c r="K215" s="143"/>
      <c r="L215" s="229"/>
      <c r="S215" s="10"/>
      <c r="T215" s="10"/>
      <c r="U215" s="10"/>
      <c r="V215" s="10"/>
      <c r="W215" s="10"/>
      <c r="X215" s="10"/>
      <c r="Y215" s="10"/>
      <c r="Z215" s="10"/>
      <c r="AA215" s="10"/>
      <c r="AB215" s="10"/>
      <c r="AC215" s="10"/>
      <c r="AD215" s="10"/>
      <c r="AE215" s="10"/>
    </row>
    <row r="216" s="10" customFormat="1" ht="14.88" customHeight="1">
      <c r="A216" s="10"/>
      <c r="B216" s="225"/>
      <c r="C216" s="143"/>
      <c r="D216" s="226" t="s">
        <v>356</v>
      </c>
      <c r="E216" s="227"/>
      <c r="F216" s="227"/>
      <c r="G216" s="227"/>
      <c r="H216" s="227"/>
      <c r="I216" s="227"/>
      <c r="J216" s="228">
        <f>J877</f>
        <v>0</v>
      </c>
      <c r="K216" s="143"/>
      <c r="L216" s="229"/>
      <c r="S216" s="10"/>
      <c r="T216" s="10"/>
      <c r="U216" s="10"/>
      <c r="V216" s="10"/>
      <c r="W216" s="10"/>
      <c r="X216" s="10"/>
      <c r="Y216" s="10"/>
      <c r="Z216" s="10"/>
      <c r="AA216" s="10"/>
      <c r="AB216" s="10"/>
      <c r="AC216" s="10"/>
      <c r="AD216" s="10"/>
      <c r="AE216" s="10"/>
    </row>
    <row r="217" s="9" customFormat="1" ht="24.96" customHeight="1">
      <c r="A217" s="9"/>
      <c r="B217" s="219"/>
      <c r="C217" s="220"/>
      <c r="D217" s="221" t="s">
        <v>2750</v>
      </c>
      <c r="E217" s="222"/>
      <c r="F217" s="222"/>
      <c r="G217" s="222"/>
      <c r="H217" s="222"/>
      <c r="I217" s="222"/>
      <c r="J217" s="223">
        <f>J879</f>
        <v>0</v>
      </c>
      <c r="K217" s="220"/>
      <c r="L217" s="224"/>
      <c r="S217" s="9"/>
      <c r="T217" s="9"/>
      <c r="U217" s="9"/>
      <c r="V217" s="9"/>
      <c r="W217" s="9"/>
      <c r="X217" s="9"/>
      <c r="Y217" s="9"/>
      <c r="Z217" s="9"/>
      <c r="AA217" s="9"/>
      <c r="AB217" s="9"/>
      <c r="AC217" s="9"/>
      <c r="AD217" s="9"/>
      <c r="AE217" s="9"/>
    </row>
    <row r="218" s="9" customFormat="1" ht="21.84" customHeight="1">
      <c r="A218" s="9"/>
      <c r="B218" s="219"/>
      <c r="C218" s="220"/>
      <c r="D218" s="230" t="s">
        <v>364</v>
      </c>
      <c r="E218" s="220"/>
      <c r="F218" s="220"/>
      <c r="G218" s="220"/>
      <c r="H218" s="220"/>
      <c r="I218" s="220"/>
      <c r="J218" s="231">
        <f>J912</f>
        <v>0</v>
      </c>
      <c r="K218" s="220"/>
      <c r="L218" s="224"/>
      <c r="S218" s="9"/>
      <c r="T218" s="9"/>
      <c r="U218" s="9"/>
      <c r="V218" s="9"/>
      <c r="W218" s="9"/>
      <c r="X218" s="9"/>
      <c r="Y218" s="9"/>
      <c r="Z218" s="9"/>
      <c r="AA218" s="9"/>
      <c r="AB218" s="9"/>
      <c r="AC218" s="9"/>
      <c r="AD218" s="9"/>
      <c r="AE218" s="9"/>
    </row>
    <row r="219" s="2" customFormat="1" ht="21.84" customHeight="1">
      <c r="A219" s="42"/>
      <c r="B219" s="43"/>
      <c r="C219" s="44"/>
      <c r="D219" s="44"/>
      <c r="E219" s="44"/>
      <c r="F219" s="44"/>
      <c r="G219" s="44"/>
      <c r="H219" s="44"/>
      <c r="I219" s="44"/>
      <c r="J219" s="44"/>
      <c r="K219" s="44"/>
      <c r="L219" s="73"/>
      <c r="S219" s="42"/>
      <c r="T219" s="42"/>
      <c r="U219" s="42"/>
      <c r="V219" s="42"/>
      <c r="W219" s="42"/>
      <c r="X219" s="42"/>
      <c r="Y219" s="42"/>
      <c r="Z219" s="42"/>
      <c r="AA219" s="42"/>
      <c r="AB219" s="42"/>
      <c r="AC219" s="42"/>
      <c r="AD219" s="42"/>
      <c r="AE219" s="42"/>
    </row>
    <row r="220" s="2" customFormat="1" ht="6.96" customHeight="1">
      <c r="A220" s="42"/>
      <c r="B220" s="43"/>
      <c r="C220" s="44"/>
      <c r="D220" s="44"/>
      <c r="E220" s="44"/>
      <c r="F220" s="44"/>
      <c r="G220" s="44"/>
      <c r="H220" s="44"/>
      <c r="I220" s="44"/>
      <c r="J220" s="44"/>
      <c r="K220" s="44"/>
      <c r="L220" s="73"/>
      <c r="S220" s="42"/>
      <c r="T220" s="42"/>
      <c r="U220" s="42"/>
      <c r="V220" s="42"/>
      <c r="W220" s="42"/>
      <c r="X220" s="42"/>
      <c r="Y220" s="42"/>
      <c r="Z220" s="42"/>
      <c r="AA220" s="42"/>
      <c r="AB220" s="42"/>
      <c r="AC220" s="42"/>
      <c r="AD220" s="42"/>
      <c r="AE220" s="42"/>
    </row>
    <row r="221" s="2" customFormat="1" ht="29.28" customHeight="1">
      <c r="A221" s="42"/>
      <c r="B221" s="43"/>
      <c r="C221" s="218" t="s">
        <v>365</v>
      </c>
      <c r="D221" s="44"/>
      <c r="E221" s="44"/>
      <c r="F221" s="44"/>
      <c r="G221" s="44"/>
      <c r="H221" s="44"/>
      <c r="I221" s="44"/>
      <c r="J221" s="232">
        <f>ROUND(J222 + J223 + J224 + J225 + J226 + J227,2)</f>
        <v>0</v>
      </c>
      <c r="K221" s="44"/>
      <c r="L221" s="73"/>
      <c r="N221" s="233" t="s">
        <v>40</v>
      </c>
      <c r="S221" s="42"/>
      <c r="T221" s="42"/>
      <c r="U221" s="42"/>
      <c r="V221" s="42"/>
      <c r="W221" s="42"/>
      <c r="X221" s="42"/>
      <c r="Y221" s="42"/>
      <c r="Z221" s="42"/>
      <c r="AA221" s="42"/>
      <c r="AB221" s="42"/>
      <c r="AC221" s="42"/>
      <c r="AD221" s="42"/>
      <c r="AE221" s="42"/>
    </row>
    <row r="222" s="2" customFormat="1" ht="18" customHeight="1">
      <c r="A222" s="42"/>
      <c r="B222" s="43"/>
      <c r="C222" s="44"/>
      <c r="D222" s="163" t="s">
        <v>366</v>
      </c>
      <c r="E222" s="158"/>
      <c r="F222" s="158"/>
      <c r="G222" s="44"/>
      <c r="H222" s="44"/>
      <c r="I222" s="44"/>
      <c r="J222" s="159">
        <v>0</v>
      </c>
      <c r="K222" s="44"/>
      <c r="L222" s="234"/>
      <c r="M222" s="235"/>
      <c r="N222" s="236" t="s">
        <v>42</v>
      </c>
      <c r="O222" s="235"/>
      <c r="P222" s="235"/>
      <c r="Q222" s="235"/>
      <c r="R222" s="235"/>
      <c r="S222" s="237"/>
      <c r="T222" s="237"/>
      <c r="U222" s="237"/>
      <c r="V222" s="237"/>
      <c r="W222" s="237"/>
      <c r="X222" s="237"/>
      <c r="Y222" s="237"/>
      <c r="Z222" s="237"/>
      <c r="AA222" s="237"/>
      <c r="AB222" s="237"/>
      <c r="AC222" s="237"/>
      <c r="AD222" s="237"/>
      <c r="AE222" s="237"/>
      <c r="AF222" s="235"/>
      <c r="AG222" s="235"/>
      <c r="AH222" s="235"/>
      <c r="AI222" s="235"/>
      <c r="AJ222" s="235"/>
      <c r="AK222" s="235"/>
      <c r="AL222" s="235"/>
      <c r="AM222" s="235"/>
      <c r="AN222" s="235"/>
      <c r="AO222" s="235"/>
      <c r="AP222" s="235"/>
      <c r="AQ222" s="235"/>
      <c r="AR222" s="235"/>
      <c r="AS222" s="235"/>
      <c r="AT222" s="235"/>
      <c r="AU222" s="235"/>
      <c r="AV222" s="235"/>
      <c r="AW222" s="235"/>
      <c r="AX222" s="235"/>
      <c r="AY222" s="238" t="s">
        <v>367</v>
      </c>
      <c r="AZ222" s="235"/>
      <c r="BA222" s="235"/>
      <c r="BB222" s="235"/>
      <c r="BC222" s="235"/>
      <c r="BD222" s="235"/>
      <c r="BE222" s="239">
        <f>IF(N222="základná",J222,0)</f>
        <v>0</v>
      </c>
      <c r="BF222" s="239">
        <f>IF(N222="znížená",J222,0)</f>
        <v>0</v>
      </c>
      <c r="BG222" s="239">
        <f>IF(N222="zákl. prenesená",J222,0)</f>
        <v>0</v>
      </c>
      <c r="BH222" s="239">
        <f>IF(N222="zníž. prenesená",J222,0)</f>
        <v>0</v>
      </c>
      <c r="BI222" s="239">
        <f>IF(N222="nulová",J222,0)</f>
        <v>0</v>
      </c>
      <c r="BJ222" s="238" t="s">
        <v>92</v>
      </c>
      <c r="BK222" s="235"/>
      <c r="BL222" s="235"/>
      <c r="BM222" s="235"/>
    </row>
    <row r="223" s="2" customFormat="1" ht="18" customHeight="1">
      <c r="A223" s="42"/>
      <c r="B223" s="43"/>
      <c r="C223" s="44"/>
      <c r="D223" s="163" t="s">
        <v>2751</v>
      </c>
      <c r="E223" s="158"/>
      <c r="F223" s="158"/>
      <c r="G223" s="44"/>
      <c r="H223" s="44"/>
      <c r="I223" s="44"/>
      <c r="J223" s="159">
        <v>0</v>
      </c>
      <c r="K223" s="44"/>
      <c r="L223" s="234"/>
      <c r="M223" s="235"/>
      <c r="N223" s="236" t="s">
        <v>42</v>
      </c>
      <c r="O223" s="235"/>
      <c r="P223" s="235"/>
      <c r="Q223" s="235"/>
      <c r="R223" s="235"/>
      <c r="S223" s="237"/>
      <c r="T223" s="237"/>
      <c r="U223" s="237"/>
      <c r="V223" s="237"/>
      <c r="W223" s="237"/>
      <c r="X223" s="237"/>
      <c r="Y223" s="237"/>
      <c r="Z223" s="237"/>
      <c r="AA223" s="237"/>
      <c r="AB223" s="237"/>
      <c r="AC223" s="237"/>
      <c r="AD223" s="237"/>
      <c r="AE223" s="237"/>
      <c r="AF223" s="235"/>
      <c r="AG223" s="235"/>
      <c r="AH223" s="235"/>
      <c r="AI223" s="235"/>
      <c r="AJ223" s="235"/>
      <c r="AK223" s="235"/>
      <c r="AL223" s="235"/>
      <c r="AM223" s="235"/>
      <c r="AN223" s="235"/>
      <c r="AO223" s="235"/>
      <c r="AP223" s="235"/>
      <c r="AQ223" s="235"/>
      <c r="AR223" s="235"/>
      <c r="AS223" s="235"/>
      <c r="AT223" s="235"/>
      <c r="AU223" s="235"/>
      <c r="AV223" s="235"/>
      <c r="AW223" s="235"/>
      <c r="AX223" s="235"/>
      <c r="AY223" s="238" t="s">
        <v>367</v>
      </c>
      <c r="AZ223" s="235"/>
      <c r="BA223" s="235"/>
      <c r="BB223" s="235"/>
      <c r="BC223" s="235"/>
      <c r="BD223" s="235"/>
      <c r="BE223" s="239">
        <f>IF(N223="základná",J223,0)</f>
        <v>0</v>
      </c>
      <c r="BF223" s="239">
        <f>IF(N223="znížená",J223,0)</f>
        <v>0</v>
      </c>
      <c r="BG223" s="239">
        <f>IF(N223="zákl. prenesená",J223,0)</f>
        <v>0</v>
      </c>
      <c r="BH223" s="239">
        <f>IF(N223="zníž. prenesená",J223,0)</f>
        <v>0</v>
      </c>
      <c r="BI223" s="239">
        <f>IF(N223="nulová",J223,0)</f>
        <v>0</v>
      </c>
      <c r="BJ223" s="238" t="s">
        <v>92</v>
      </c>
      <c r="BK223" s="235"/>
      <c r="BL223" s="235"/>
      <c r="BM223" s="235"/>
    </row>
    <row r="224" s="2" customFormat="1" ht="18" customHeight="1">
      <c r="A224" s="42"/>
      <c r="B224" s="43"/>
      <c r="C224" s="44"/>
      <c r="D224" s="163" t="s">
        <v>368</v>
      </c>
      <c r="E224" s="158"/>
      <c r="F224" s="158"/>
      <c r="G224" s="44"/>
      <c r="H224" s="44"/>
      <c r="I224" s="44"/>
      <c r="J224" s="159">
        <v>0</v>
      </c>
      <c r="K224" s="44"/>
      <c r="L224" s="234"/>
      <c r="M224" s="235"/>
      <c r="N224" s="236" t="s">
        <v>42</v>
      </c>
      <c r="O224" s="235"/>
      <c r="P224" s="235"/>
      <c r="Q224" s="235"/>
      <c r="R224" s="235"/>
      <c r="S224" s="237"/>
      <c r="T224" s="237"/>
      <c r="U224" s="237"/>
      <c r="V224" s="237"/>
      <c r="W224" s="237"/>
      <c r="X224" s="237"/>
      <c r="Y224" s="237"/>
      <c r="Z224" s="237"/>
      <c r="AA224" s="237"/>
      <c r="AB224" s="237"/>
      <c r="AC224" s="237"/>
      <c r="AD224" s="237"/>
      <c r="AE224" s="237"/>
      <c r="AF224" s="235"/>
      <c r="AG224" s="235"/>
      <c r="AH224" s="235"/>
      <c r="AI224" s="235"/>
      <c r="AJ224" s="235"/>
      <c r="AK224" s="235"/>
      <c r="AL224" s="235"/>
      <c r="AM224" s="235"/>
      <c r="AN224" s="235"/>
      <c r="AO224" s="235"/>
      <c r="AP224" s="235"/>
      <c r="AQ224" s="235"/>
      <c r="AR224" s="235"/>
      <c r="AS224" s="235"/>
      <c r="AT224" s="235"/>
      <c r="AU224" s="235"/>
      <c r="AV224" s="235"/>
      <c r="AW224" s="235"/>
      <c r="AX224" s="235"/>
      <c r="AY224" s="238" t="s">
        <v>367</v>
      </c>
      <c r="AZ224" s="235"/>
      <c r="BA224" s="235"/>
      <c r="BB224" s="235"/>
      <c r="BC224" s="235"/>
      <c r="BD224" s="235"/>
      <c r="BE224" s="239">
        <f>IF(N224="základná",J224,0)</f>
        <v>0</v>
      </c>
      <c r="BF224" s="239">
        <f>IF(N224="znížená",J224,0)</f>
        <v>0</v>
      </c>
      <c r="BG224" s="239">
        <f>IF(N224="zákl. prenesená",J224,0)</f>
        <v>0</v>
      </c>
      <c r="BH224" s="239">
        <f>IF(N224="zníž. prenesená",J224,0)</f>
        <v>0</v>
      </c>
      <c r="BI224" s="239">
        <f>IF(N224="nulová",J224,0)</f>
        <v>0</v>
      </c>
      <c r="BJ224" s="238" t="s">
        <v>92</v>
      </c>
      <c r="BK224" s="235"/>
      <c r="BL224" s="235"/>
      <c r="BM224" s="235"/>
    </row>
    <row r="225" s="2" customFormat="1" ht="18" customHeight="1">
      <c r="A225" s="42"/>
      <c r="B225" s="43"/>
      <c r="C225" s="44"/>
      <c r="D225" s="163" t="s">
        <v>369</v>
      </c>
      <c r="E225" s="158"/>
      <c r="F225" s="158"/>
      <c r="G225" s="44"/>
      <c r="H225" s="44"/>
      <c r="I225" s="44"/>
      <c r="J225" s="159">
        <v>0</v>
      </c>
      <c r="K225" s="44"/>
      <c r="L225" s="234"/>
      <c r="M225" s="235"/>
      <c r="N225" s="236" t="s">
        <v>42</v>
      </c>
      <c r="O225" s="235"/>
      <c r="P225" s="235"/>
      <c r="Q225" s="235"/>
      <c r="R225" s="235"/>
      <c r="S225" s="237"/>
      <c r="T225" s="237"/>
      <c r="U225" s="237"/>
      <c r="V225" s="237"/>
      <c r="W225" s="237"/>
      <c r="X225" s="237"/>
      <c r="Y225" s="237"/>
      <c r="Z225" s="237"/>
      <c r="AA225" s="237"/>
      <c r="AB225" s="237"/>
      <c r="AC225" s="237"/>
      <c r="AD225" s="237"/>
      <c r="AE225" s="237"/>
      <c r="AF225" s="235"/>
      <c r="AG225" s="235"/>
      <c r="AH225" s="235"/>
      <c r="AI225" s="235"/>
      <c r="AJ225" s="235"/>
      <c r="AK225" s="235"/>
      <c r="AL225" s="235"/>
      <c r="AM225" s="235"/>
      <c r="AN225" s="235"/>
      <c r="AO225" s="235"/>
      <c r="AP225" s="235"/>
      <c r="AQ225" s="235"/>
      <c r="AR225" s="235"/>
      <c r="AS225" s="235"/>
      <c r="AT225" s="235"/>
      <c r="AU225" s="235"/>
      <c r="AV225" s="235"/>
      <c r="AW225" s="235"/>
      <c r="AX225" s="235"/>
      <c r="AY225" s="238" t="s">
        <v>367</v>
      </c>
      <c r="AZ225" s="235"/>
      <c r="BA225" s="235"/>
      <c r="BB225" s="235"/>
      <c r="BC225" s="235"/>
      <c r="BD225" s="235"/>
      <c r="BE225" s="239">
        <f>IF(N225="základná",J225,0)</f>
        <v>0</v>
      </c>
      <c r="BF225" s="239">
        <f>IF(N225="znížená",J225,0)</f>
        <v>0</v>
      </c>
      <c r="BG225" s="239">
        <f>IF(N225="zákl. prenesená",J225,0)</f>
        <v>0</v>
      </c>
      <c r="BH225" s="239">
        <f>IF(N225="zníž. prenesená",J225,0)</f>
        <v>0</v>
      </c>
      <c r="BI225" s="239">
        <f>IF(N225="nulová",J225,0)</f>
        <v>0</v>
      </c>
      <c r="BJ225" s="238" t="s">
        <v>92</v>
      </c>
      <c r="BK225" s="235"/>
      <c r="BL225" s="235"/>
      <c r="BM225" s="235"/>
    </row>
    <row r="226" s="2" customFormat="1" ht="18" customHeight="1">
      <c r="A226" s="42"/>
      <c r="B226" s="43"/>
      <c r="C226" s="44"/>
      <c r="D226" s="163" t="s">
        <v>2752</v>
      </c>
      <c r="E226" s="158"/>
      <c r="F226" s="158"/>
      <c r="G226" s="44"/>
      <c r="H226" s="44"/>
      <c r="I226" s="44"/>
      <c r="J226" s="159">
        <v>0</v>
      </c>
      <c r="K226" s="44"/>
      <c r="L226" s="234"/>
      <c r="M226" s="235"/>
      <c r="N226" s="236" t="s">
        <v>42</v>
      </c>
      <c r="O226" s="235"/>
      <c r="P226" s="235"/>
      <c r="Q226" s="235"/>
      <c r="R226" s="235"/>
      <c r="S226" s="237"/>
      <c r="T226" s="237"/>
      <c r="U226" s="237"/>
      <c r="V226" s="237"/>
      <c r="W226" s="237"/>
      <c r="X226" s="237"/>
      <c r="Y226" s="237"/>
      <c r="Z226" s="237"/>
      <c r="AA226" s="237"/>
      <c r="AB226" s="237"/>
      <c r="AC226" s="237"/>
      <c r="AD226" s="237"/>
      <c r="AE226" s="237"/>
      <c r="AF226" s="235"/>
      <c r="AG226" s="235"/>
      <c r="AH226" s="235"/>
      <c r="AI226" s="235"/>
      <c r="AJ226" s="235"/>
      <c r="AK226" s="235"/>
      <c r="AL226" s="235"/>
      <c r="AM226" s="235"/>
      <c r="AN226" s="235"/>
      <c r="AO226" s="235"/>
      <c r="AP226" s="235"/>
      <c r="AQ226" s="235"/>
      <c r="AR226" s="235"/>
      <c r="AS226" s="235"/>
      <c r="AT226" s="235"/>
      <c r="AU226" s="235"/>
      <c r="AV226" s="235"/>
      <c r="AW226" s="235"/>
      <c r="AX226" s="235"/>
      <c r="AY226" s="238" t="s">
        <v>367</v>
      </c>
      <c r="AZ226" s="235"/>
      <c r="BA226" s="235"/>
      <c r="BB226" s="235"/>
      <c r="BC226" s="235"/>
      <c r="BD226" s="235"/>
      <c r="BE226" s="239">
        <f>IF(N226="základná",J226,0)</f>
        <v>0</v>
      </c>
      <c r="BF226" s="239">
        <f>IF(N226="znížená",J226,0)</f>
        <v>0</v>
      </c>
      <c r="BG226" s="239">
        <f>IF(N226="zákl. prenesená",J226,0)</f>
        <v>0</v>
      </c>
      <c r="BH226" s="239">
        <f>IF(N226="zníž. prenesená",J226,0)</f>
        <v>0</v>
      </c>
      <c r="BI226" s="239">
        <f>IF(N226="nulová",J226,0)</f>
        <v>0</v>
      </c>
      <c r="BJ226" s="238" t="s">
        <v>92</v>
      </c>
      <c r="BK226" s="235"/>
      <c r="BL226" s="235"/>
      <c r="BM226" s="235"/>
    </row>
    <row r="227" s="2" customFormat="1" ht="18" customHeight="1">
      <c r="A227" s="42"/>
      <c r="B227" s="43"/>
      <c r="C227" s="44"/>
      <c r="D227" s="158" t="s">
        <v>371</v>
      </c>
      <c r="E227" s="44"/>
      <c r="F227" s="44"/>
      <c r="G227" s="44"/>
      <c r="H227" s="44"/>
      <c r="I227" s="44"/>
      <c r="J227" s="159">
        <f>ROUND(J30*T227,2)</f>
        <v>0</v>
      </c>
      <c r="K227" s="44"/>
      <c r="L227" s="234"/>
      <c r="M227" s="235"/>
      <c r="N227" s="236" t="s">
        <v>42</v>
      </c>
      <c r="O227" s="235"/>
      <c r="P227" s="235"/>
      <c r="Q227" s="235"/>
      <c r="R227" s="235"/>
      <c r="S227" s="237"/>
      <c r="T227" s="237"/>
      <c r="U227" s="237"/>
      <c r="V227" s="237"/>
      <c r="W227" s="237"/>
      <c r="X227" s="237"/>
      <c r="Y227" s="237"/>
      <c r="Z227" s="237"/>
      <c r="AA227" s="237"/>
      <c r="AB227" s="237"/>
      <c r="AC227" s="237"/>
      <c r="AD227" s="237"/>
      <c r="AE227" s="237"/>
      <c r="AF227" s="235"/>
      <c r="AG227" s="235"/>
      <c r="AH227" s="235"/>
      <c r="AI227" s="235"/>
      <c r="AJ227" s="235"/>
      <c r="AK227" s="235"/>
      <c r="AL227" s="235"/>
      <c r="AM227" s="235"/>
      <c r="AN227" s="235"/>
      <c r="AO227" s="235"/>
      <c r="AP227" s="235"/>
      <c r="AQ227" s="235"/>
      <c r="AR227" s="235"/>
      <c r="AS227" s="235"/>
      <c r="AT227" s="235"/>
      <c r="AU227" s="235"/>
      <c r="AV227" s="235"/>
      <c r="AW227" s="235"/>
      <c r="AX227" s="235"/>
      <c r="AY227" s="238" t="s">
        <v>372</v>
      </c>
      <c r="AZ227" s="235"/>
      <c r="BA227" s="235"/>
      <c r="BB227" s="235"/>
      <c r="BC227" s="235"/>
      <c r="BD227" s="235"/>
      <c r="BE227" s="239">
        <f>IF(N227="základná",J227,0)</f>
        <v>0</v>
      </c>
      <c r="BF227" s="239">
        <f>IF(N227="znížená",J227,0)</f>
        <v>0</v>
      </c>
      <c r="BG227" s="239">
        <f>IF(N227="zákl. prenesená",J227,0)</f>
        <v>0</v>
      </c>
      <c r="BH227" s="239">
        <f>IF(N227="zníž. prenesená",J227,0)</f>
        <v>0</v>
      </c>
      <c r="BI227" s="239">
        <f>IF(N227="nulová",J227,0)</f>
        <v>0</v>
      </c>
      <c r="BJ227" s="238" t="s">
        <v>92</v>
      </c>
      <c r="BK227" s="235"/>
      <c r="BL227" s="235"/>
      <c r="BM227" s="235"/>
    </row>
    <row r="228" s="2" customFormat="1">
      <c r="A228" s="42"/>
      <c r="B228" s="43"/>
      <c r="C228" s="44"/>
      <c r="D228" s="44"/>
      <c r="E228" s="44"/>
      <c r="F228" s="44"/>
      <c r="G228" s="44"/>
      <c r="H228" s="44"/>
      <c r="I228" s="44"/>
      <c r="J228" s="44"/>
      <c r="K228" s="44"/>
      <c r="L228" s="73"/>
      <c r="S228" s="42"/>
      <c r="T228" s="42"/>
      <c r="U228" s="42"/>
      <c r="V228" s="42"/>
      <c r="W228" s="42"/>
      <c r="X228" s="42"/>
      <c r="Y228" s="42"/>
      <c r="Z228" s="42"/>
      <c r="AA228" s="42"/>
      <c r="AB228" s="42"/>
      <c r="AC228" s="42"/>
      <c r="AD228" s="42"/>
      <c r="AE228" s="42"/>
    </row>
    <row r="229" s="2" customFormat="1" ht="29.28" customHeight="1">
      <c r="A229" s="42"/>
      <c r="B229" s="43"/>
      <c r="C229" s="167" t="s">
        <v>142</v>
      </c>
      <c r="D229" s="168"/>
      <c r="E229" s="168"/>
      <c r="F229" s="168"/>
      <c r="G229" s="168"/>
      <c r="H229" s="168"/>
      <c r="I229" s="168"/>
      <c r="J229" s="169">
        <f>ROUND(J96+J221,2)</f>
        <v>0</v>
      </c>
      <c r="K229" s="168"/>
      <c r="L229" s="73"/>
      <c r="S229" s="42"/>
      <c r="T229" s="42"/>
      <c r="U229" s="42"/>
      <c r="V229" s="42"/>
      <c r="W229" s="42"/>
      <c r="X229" s="42"/>
      <c r="Y229" s="42"/>
      <c r="Z229" s="42"/>
      <c r="AA229" s="42"/>
      <c r="AB229" s="42"/>
      <c r="AC229" s="42"/>
      <c r="AD229" s="42"/>
      <c r="AE229" s="42"/>
    </row>
    <row r="230" s="2" customFormat="1" ht="6.96" customHeight="1">
      <c r="A230" s="42"/>
      <c r="B230" s="76"/>
      <c r="C230" s="77"/>
      <c r="D230" s="77"/>
      <c r="E230" s="77"/>
      <c r="F230" s="77"/>
      <c r="G230" s="77"/>
      <c r="H230" s="77"/>
      <c r="I230" s="77"/>
      <c r="J230" s="77"/>
      <c r="K230" s="77"/>
      <c r="L230" s="73"/>
      <c r="S230" s="42"/>
      <c r="T230" s="42"/>
      <c r="U230" s="42"/>
      <c r="V230" s="42"/>
      <c r="W230" s="42"/>
      <c r="X230" s="42"/>
      <c r="Y230" s="42"/>
      <c r="Z230" s="42"/>
      <c r="AA230" s="42"/>
      <c r="AB230" s="42"/>
      <c r="AC230" s="42"/>
      <c r="AD230" s="42"/>
      <c r="AE230" s="42"/>
    </row>
    <row r="234" s="2" customFormat="1" ht="6.96" customHeight="1">
      <c r="A234" s="42"/>
      <c r="B234" s="78"/>
      <c r="C234" s="79"/>
      <c r="D234" s="79"/>
      <c r="E234" s="79"/>
      <c r="F234" s="79"/>
      <c r="G234" s="79"/>
      <c r="H234" s="79"/>
      <c r="I234" s="79"/>
      <c r="J234" s="79"/>
      <c r="K234" s="79"/>
      <c r="L234" s="73"/>
      <c r="S234" s="42"/>
      <c r="T234" s="42"/>
      <c r="U234" s="42"/>
      <c r="V234" s="42"/>
      <c r="W234" s="42"/>
      <c r="X234" s="42"/>
      <c r="Y234" s="42"/>
      <c r="Z234" s="42"/>
      <c r="AA234" s="42"/>
      <c r="AB234" s="42"/>
      <c r="AC234" s="42"/>
      <c r="AD234" s="42"/>
      <c r="AE234" s="42"/>
    </row>
    <row r="235" s="2" customFormat="1" ht="24.96" customHeight="1">
      <c r="A235" s="42"/>
      <c r="B235" s="43"/>
      <c r="C235" s="25" t="s">
        <v>373</v>
      </c>
      <c r="D235" s="44"/>
      <c r="E235" s="44"/>
      <c r="F235" s="44"/>
      <c r="G235" s="44"/>
      <c r="H235" s="44"/>
      <c r="I235" s="44"/>
      <c r="J235" s="44"/>
      <c r="K235" s="44"/>
      <c r="L235" s="73"/>
      <c r="S235" s="42"/>
      <c r="T235" s="42"/>
      <c r="U235" s="42"/>
      <c r="V235" s="42"/>
      <c r="W235" s="42"/>
      <c r="X235" s="42"/>
      <c r="Y235" s="42"/>
      <c r="Z235" s="42"/>
      <c r="AA235" s="42"/>
      <c r="AB235" s="42"/>
      <c r="AC235" s="42"/>
      <c r="AD235" s="42"/>
      <c r="AE235" s="42"/>
    </row>
    <row r="236" s="2" customFormat="1" ht="6.96" customHeight="1">
      <c r="A236" s="42"/>
      <c r="B236" s="43"/>
      <c r="C236" s="44"/>
      <c r="D236" s="44"/>
      <c r="E236" s="44"/>
      <c r="F236" s="44"/>
      <c r="G236" s="44"/>
      <c r="H236" s="44"/>
      <c r="I236" s="44"/>
      <c r="J236" s="44"/>
      <c r="K236" s="44"/>
      <c r="L236" s="73"/>
      <c r="S236" s="42"/>
      <c r="T236" s="42"/>
      <c r="U236" s="42"/>
      <c r="V236" s="42"/>
      <c r="W236" s="42"/>
      <c r="X236" s="42"/>
      <c r="Y236" s="42"/>
      <c r="Z236" s="42"/>
      <c r="AA236" s="42"/>
      <c r="AB236" s="42"/>
      <c r="AC236" s="42"/>
      <c r="AD236" s="42"/>
      <c r="AE236" s="42"/>
    </row>
    <row r="237" s="2" customFormat="1" ht="12" customHeight="1">
      <c r="A237" s="42"/>
      <c r="B237" s="43"/>
      <c r="C237" s="34" t="s">
        <v>15</v>
      </c>
      <c r="D237" s="44"/>
      <c r="E237" s="44"/>
      <c r="F237" s="44"/>
      <c r="G237" s="44"/>
      <c r="H237" s="44"/>
      <c r="I237" s="44"/>
      <c r="J237" s="44"/>
      <c r="K237" s="44"/>
      <c r="L237" s="73"/>
      <c r="S237" s="42"/>
      <c r="T237" s="42"/>
      <c r="U237" s="42"/>
      <c r="V237" s="42"/>
      <c r="W237" s="42"/>
      <c r="X237" s="42"/>
      <c r="Y237" s="42"/>
      <c r="Z237" s="42"/>
      <c r="AA237" s="42"/>
      <c r="AB237" s="42"/>
      <c r="AC237" s="42"/>
      <c r="AD237" s="42"/>
      <c r="AE237" s="42"/>
    </row>
    <row r="238" s="2" customFormat="1" ht="39.75" customHeight="1">
      <c r="A238" s="42"/>
      <c r="B238" s="43"/>
      <c r="C238" s="44"/>
      <c r="D238" s="44"/>
      <c r="E238" s="215" t="str">
        <f>E7</f>
        <v>OPRAVA POŠKODENÝCH PODLÁH A PRIESTOROV GARÁŽÍ NA 3.PP, 2.PP, 1.PP, MEZANÍNU, HOSPODÁRSKEHO A BANK. DVORA V OBJEKTE NBS</v>
      </c>
      <c r="F238" s="34"/>
      <c r="G238" s="34"/>
      <c r="H238" s="34"/>
      <c r="I238" s="44"/>
      <c r="J238" s="44"/>
      <c r="K238" s="44"/>
      <c r="L238" s="73"/>
      <c r="S238" s="42"/>
      <c r="T238" s="42"/>
      <c r="U238" s="42"/>
      <c r="V238" s="42"/>
      <c r="W238" s="42"/>
      <c r="X238" s="42"/>
      <c r="Y238" s="42"/>
      <c r="Z238" s="42"/>
      <c r="AA238" s="42"/>
      <c r="AB238" s="42"/>
      <c r="AC238" s="42"/>
      <c r="AD238" s="42"/>
      <c r="AE238" s="42"/>
    </row>
    <row r="239" s="2" customFormat="1" ht="12" customHeight="1">
      <c r="A239" s="42"/>
      <c r="B239" s="43"/>
      <c r="C239" s="34" t="s">
        <v>160</v>
      </c>
      <c r="D239" s="44"/>
      <c r="E239" s="44"/>
      <c r="F239" s="44"/>
      <c r="G239" s="44"/>
      <c r="H239" s="44"/>
      <c r="I239" s="44"/>
      <c r="J239" s="44"/>
      <c r="K239" s="44"/>
      <c r="L239" s="73"/>
      <c r="S239" s="42"/>
      <c r="T239" s="42"/>
      <c r="U239" s="42"/>
      <c r="V239" s="42"/>
      <c r="W239" s="42"/>
      <c r="X239" s="42"/>
      <c r="Y239" s="42"/>
      <c r="Z239" s="42"/>
      <c r="AA239" s="42"/>
      <c r="AB239" s="42"/>
      <c r="AC239" s="42"/>
      <c r="AD239" s="42"/>
      <c r="AE239" s="42"/>
    </row>
    <row r="240" s="2" customFormat="1" ht="16.5" customHeight="1">
      <c r="A240" s="42"/>
      <c r="B240" s="43"/>
      <c r="C240" s="44"/>
      <c r="D240" s="44"/>
      <c r="E240" s="86" t="str">
        <f>E9</f>
        <v>07 - Vzduchotechnika</v>
      </c>
      <c r="F240" s="44"/>
      <c r="G240" s="44"/>
      <c r="H240" s="44"/>
      <c r="I240" s="44"/>
      <c r="J240" s="44"/>
      <c r="K240" s="44"/>
      <c r="L240" s="73"/>
      <c r="S240" s="42"/>
      <c r="T240" s="42"/>
      <c r="U240" s="42"/>
      <c r="V240" s="42"/>
      <c r="W240" s="42"/>
      <c r="X240" s="42"/>
      <c r="Y240" s="42"/>
      <c r="Z240" s="42"/>
      <c r="AA240" s="42"/>
      <c r="AB240" s="42"/>
      <c r="AC240" s="42"/>
      <c r="AD240" s="42"/>
      <c r="AE240" s="42"/>
    </row>
    <row r="241" s="2" customFormat="1" ht="6.96" customHeight="1">
      <c r="A241" s="42"/>
      <c r="B241" s="43"/>
      <c r="C241" s="44"/>
      <c r="D241" s="44"/>
      <c r="E241" s="44"/>
      <c r="F241" s="44"/>
      <c r="G241" s="44"/>
      <c r="H241" s="44"/>
      <c r="I241" s="44"/>
      <c r="J241" s="44"/>
      <c r="K241" s="44"/>
      <c r="L241" s="73"/>
      <c r="S241" s="42"/>
      <c r="T241" s="42"/>
      <c r="U241" s="42"/>
      <c r="V241" s="42"/>
      <c r="W241" s="42"/>
      <c r="X241" s="42"/>
      <c r="Y241" s="42"/>
      <c r="Z241" s="42"/>
      <c r="AA241" s="42"/>
      <c r="AB241" s="42"/>
      <c r="AC241" s="42"/>
      <c r="AD241" s="42"/>
      <c r="AE241" s="42"/>
    </row>
    <row r="242" s="2" customFormat="1" ht="12" customHeight="1">
      <c r="A242" s="42"/>
      <c r="B242" s="43"/>
      <c r="C242" s="34" t="s">
        <v>19</v>
      </c>
      <c r="D242" s="44"/>
      <c r="E242" s="44"/>
      <c r="F242" s="29" t="str">
        <f>F12</f>
        <v xml:space="preserve"> </v>
      </c>
      <c r="G242" s="44"/>
      <c r="H242" s="44"/>
      <c r="I242" s="34" t="s">
        <v>21</v>
      </c>
      <c r="J242" s="89" t="str">
        <f>IF(J12="","",J12)</f>
        <v>9. 5. 2022</v>
      </c>
      <c r="K242" s="44"/>
      <c r="L242" s="73"/>
      <c r="S242" s="42"/>
      <c r="T242" s="42"/>
      <c r="U242" s="42"/>
      <c r="V242" s="42"/>
      <c r="W242" s="42"/>
      <c r="X242" s="42"/>
      <c r="Y242" s="42"/>
      <c r="Z242" s="42"/>
      <c r="AA242" s="42"/>
      <c r="AB242" s="42"/>
      <c r="AC242" s="42"/>
      <c r="AD242" s="42"/>
      <c r="AE242" s="42"/>
    </row>
    <row r="243" s="2" customFormat="1" ht="6.96" customHeight="1">
      <c r="A243" s="42"/>
      <c r="B243" s="43"/>
      <c r="C243" s="44"/>
      <c r="D243" s="44"/>
      <c r="E243" s="44"/>
      <c r="F243" s="44"/>
      <c r="G243" s="44"/>
      <c r="H243" s="44"/>
      <c r="I243" s="44"/>
      <c r="J243" s="44"/>
      <c r="K243" s="44"/>
      <c r="L243" s="73"/>
      <c r="S243" s="42"/>
      <c r="T243" s="42"/>
      <c r="U243" s="42"/>
      <c r="V243" s="42"/>
      <c r="W243" s="42"/>
      <c r="X243" s="42"/>
      <c r="Y243" s="42"/>
      <c r="Z243" s="42"/>
      <c r="AA243" s="42"/>
      <c r="AB243" s="42"/>
      <c r="AC243" s="42"/>
      <c r="AD243" s="42"/>
      <c r="AE243" s="42"/>
    </row>
    <row r="244" s="2" customFormat="1" ht="25.65" customHeight="1">
      <c r="A244" s="42"/>
      <c r="B244" s="43"/>
      <c r="C244" s="34" t="s">
        <v>23</v>
      </c>
      <c r="D244" s="44"/>
      <c r="E244" s="44"/>
      <c r="F244" s="29" t="str">
        <f>E15</f>
        <v xml:space="preserve"> </v>
      </c>
      <c r="G244" s="44"/>
      <c r="H244" s="44"/>
      <c r="I244" s="34" t="s">
        <v>29</v>
      </c>
      <c r="J244" s="38" t="str">
        <f>E21</f>
        <v xml:space="preserve">A  B.K.P.Š. spol. s r.o.</v>
      </c>
      <c r="K244" s="44"/>
      <c r="L244" s="73"/>
      <c r="S244" s="42"/>
      <c r="T244" s="42"/>
      <c r="U244" s="42"/>
      <c r="V244" s="42"/>
      <c r="W244" s="42"/>
      <c r="X244" s="42"/>
      <c r="Y244" s="42"/>
      <c r="Z244" s="42"/>
      <c r="AA244" s="42"/>
      <c r="AB244" s="42"/>
      <c r="AC244" s="42"/>
      <c r="AD244" s="42"/>
      <c r="AE244" s="42"/>
    </row>
    <row r="245" s="2" customFormat="1" ht="15.15" customHeight="1">
      <c r="A245" s="42"/>
      <c r="B245" s="43"/>
      <c r="C245" s="34" t="s">
        <v>27</v>
      </c>
      <c r="D245" s="44"/>
      <c r="E245" s="44"/>
      <c r="F245" s="29" t="str">
        <f>IF(E18="","",E18)</f>
        <v>Vyplň údaj</v>
      </c>
      <c r="G245" s="44"/>
      <c r="H245" s="44"/>
      <c r="I245" s="34" t="s">
        <v>31</v>
      </c>
      <c r="J245" s="38" t="str">
        <f>E24</f>
        <v>Ing. Marian Klepáč</v>
      </c>
      <c r="K245" s="44"/>
      <c r="L245" s="73"/>
      <c r="S245" s="42"/>
      <c r="T245" s="42"/>
      <c r="U245" s="42"/>
      <c r="V245" s="42"/>
      <c r="W245" s="42"/>
      <c r="X245" s="42"/>
      <c r="Y245" s="42"/>
      <c r="Z245" s="42"/>
      <c r="AA245" s="42"/>
      <c r="AB245" s="42"/>
      <c r="AC245" s="42"/>
      <c r="AD245" s="42"/>
      <c r="AE245" s="42"/>
    </row>
    <row r="246" s="2" customFormat="1" ht="10.32" customHeight="1">
      <c r="A246" s="42"/>
      <c r="B246" s="43"/>
      <c r="C246" s="44"/>
      <c r="D246" s="44"/>
      <c r="E246" s="44"/>
      <c r="F246" s="44"/>
      <c r="G246" s="44"/>
      <c r="H246" s="44"/>
      <c r="I246" s="44"/>
      <c r="J246" s="44"/>
      <c r="K246" s="44"/>
      <c r="L246" s="73"/>
      <c r="S246" s="42"/>
      <c r="T246" s="42"/>
      <c r="U246" s="42"/>
      <c r="V246" s="42"/>
      <c r="W246" s="42"/>
      <c r="X246" s="42"/>
      <c r="Y246" s="42"/>
      <c r="Z246" s="42"/>
      <c r="AA246" s="42"/>
      <c r="AB246" s="42"/>
      <c r="AC246" s="42"/>
      <c r="AD246" s="42"/>
      <c r="AE246" s="42"/>
    </row>
    <row r="247" s="11" customFormat="1" ht="29.28" customHeight="1">
      <c r="A247" s="240"/>
      <c r="B247" s="241"/>
      <c r="C247" s="242" t="s">
        <v>374</v>
      </c>
      <c r="D247" s="243" t="s">
        <v>61</v>
      </c>
      <c r="E247" s="243" t="s">
        <v>57</v>
      </c>
      <c r="F247" s="243" t="s">
        <v>58</v>
      </c>
      <c r="G247" s="243" t="s">
        <v>375</v>
      </c>
      <c r="H247" s="243" t="s">
        <v>376</v>
      </c>
      <c r="I247" s="243" t="s">
        <v>377</v>
      </c>
      <c r="J247" s="244" t="s">
        <v>336</v>
      </c>
      <c r="K247" s="245" t="s">
        <v>378</v>
      </c>
      <c r="L247" s="246"/>
      <c r="M247" s="110" t="s">
        <v>1</v>
      </c>
      <c r="N247" s="111" t="s">
        <v>40</v>
      </c>
      <c r="O247" s="111" t="s">
        <v>379</v>
      </c>
      <c r="P247" s="111" t="s">
        <v>380</v>
      </c>
      <c r="Q247" s="111" t="s">
        <v>381</v>
      </c>
      <c r="R247" s="111" t="s">
        <v>382</v>
      </c>
      <c r="S247" s="111" t="s">
        <v>383</v>
      </c>
      <c r="T247" s="112" t="s">
        <v>384</v>
      </c>
      <c r="U247" s="240"/>
      <c r="V247" s="240"/>
      <c r="W247" s="240"/>
      <c r="X247" s="240"/>
      <c r="Y247" s="240"/>
      <c r="Z247" s="240"/>
      <c r="AA247" s="240"/>
      <c r="AB247" s="240"/>
      <c r="AC247" s="240"/>
      <c r="AD247" s="240"/>
      <c r="AE247" s="240"/>
    </row>
    <row r="248" s="2" customFormat="1" ht="22.8" customHeight="1">
      <c r="A248" s="42"/>
      <c r="B248" s="43"/>
      <c r="C248" s="117" t="s">
        <v>212</v>
      </c>
      <c r="D248" s="44"/>
      <c r="E248" s="44"/>
      <c r="F248" s="44"/>
      <c r="G248" s="44"/>
      <c r="H248" s="44"/>
      <c r="I248" s="44"/>
      <c r="J248" s="247">
        <f>BK248</f>
        <v>0</v>
      </c>
      <c r="K248" s="44"/>
      <c r="L248" s="45"/>
      <c r="M248" s="113"/>
      <c r="N248" s="248"/>
      <c r="O248" s="114"/>
      <c r="P248" s="249">
        <f>P249+P879+P912</f>
        <v>0</v>
      </c>
      <c r="Q248" s="114"/>
      <c r="R248" s="249">
        <f>R249+R879+R912</f>
        <v>0</v>
      </c>
      <c r="S248" s="114"/>
      <c r="T248" s="250">
        <f>T249+T879+T912</f>
        <v>0</v>
      </c>
      <c r="U248" s="42"/>
      <c r="V248" s="42"/>
      <c r="W248" s="42"/>
      <c r="X248" s="42"/>
      <c r="Y248" s="42"/>
      <c r="Z248" s="42"/>
      <c r="AA248" s="42"/>
      <c r="AB248" s="42"/>
      <c r="AC248" s="42"/>
      <c r="AD248" s="42"/>
      <c r="AE248" s="42"/>
      <c r="AT248" s="19" t="s">
        <v>75</v>
      </c>
      <c r="AU248" s="19" t="s">
        <v>338</v>
      </c>
      <c r="BK248" s="251">
        <f>BK249+BK879+BK912</f>
        <v>0</v>
      </c>
    </row>
    <row r="249" s="12" customFormat="1" ht="25.92" customHeight="1">
      <c r="A249" s="12"/>
      <c r="B249" s="252"/>
      <c r="C249" s="253"/>
      <c r="D249" s="254" t="s">
        <v>75</v>
      </c>
      <c r="E249" s="255" t="s">
        <v>2753</v>
      </c>
      <c r="F249" s="255" t="s">
        <v>2128</v>
      </c>
      <c r="G249" s="253"/>
      <c r="H249" s="253"/>
      <c r="I249" s="256"/>
      <c r="J249" s="231">
        <f>BK249</f>
        <v>0</v>
      </c>
      <c r="K249" s="253"/>
      <c r="L249" s="257"/>
      <c r="M249" s="258"/>
      <c r="N249" s="259"/>
      <c r="O249" s="259"/>
      <c r="P249" s="260">
        <f>P250+P278+P308+P320+P348+P400+P446+P514+P557+P581+P619+P655+P691+P723+P754+P792+P843</f>
        <v>0</v>
      </c>
      <c r="Q249" s="259"/>
      <c r="R249" s="260">
        <f>R250+R278+R308+R320+R348+R400+R446+R514+R557+R581+R619+R655+R691+R723+R754+R792+R843</f>
        <v>0</v>
      </c>
      <c r="S249" s="259"/>
      <c r="T249" s="261">
        <f>T250+T278+T308+T320+T348+T400+T446+T514+T557+T581+T619+T655+T691+T723+T754+T792+T843</f>
        <v>0</v>
      </c>
      <c r="U249" s="12"/>
      <c r="V249" s="12"/>
      <c r="W249" s="12"/>
      <c r="X249" s="12"/>
      <c r="Y249" s="12"/>
      <c r="Z249" s="12"/>
      <c r="AA249" s="12"/>
      <c r="AB249" s="12"/>
      <c r="AC249" s="12"/>
      <c r="AD249" s="12"/>
      <c r="AE249" s="12"/>
      <c r="AR249" s="262" t="s">
        <v>99</v>
      </c>
      <c r="AT249" s="263" t="s">
        <v>75</v>
      </c>
      <c r="AU249" s="263" t="s">
        <v>76</v>
      </c>
      <c r="AY249" s="262" t="s">
        <v>387</v>
      </c>
      <c r="BK249" s="264">
        <f>BK250+BK278+BK308+BK320+BK348+BK400+BK446+BK514+BK557+BK581+BK619+BK655+BK691+BK723+BK754+BK792+BK843</f>
        <v>0</v>
      </c>
    </row>
    <row r="250" s="12" customFormat="1" ht="22.8" customHeight="1">
      <c r="A250" s="12"/>
      <c r="B250" s="252"/>
      <c r="C250" s="253"/>
      <c r="D250" s="254" t="s">
        <v>75</v>
      </c>
      <c r="E250" s="265" t="s">
        <v>2754</v>
      </c>
      <c r="F250" s="265" t="s">
        <v>2755</v>
      </c>
      <c r="G250" s="253"/>
      <c r="H250" s="253"/>
      <c r="I250" s="256"/>
      <c r="J250" s="266">
        <f>BK250</f>
        <v>0</v>
      </c>
      <c r="K250" s="253"/>
      <c r="L250" s="257"/>
      <c r="M250" s="258"/>
      <c r="N250" s="259"/>
      <c r="O250" s="259"/>
      <c r="P250" s="260">
        <f>P251+P253+P260+P267+P270+P276</f>
        <v>0</v>
      </c>
      <c r="Q250" s="259"/>
      <c r="R250" s="260">
        <f>R251+R253+R260+R267+R270+R276</f>
        <v>0</v>
      </c>
      <c r="S250" s="259"/>
      <c r="T250" s="261">
        <f>T251+T253+T260+T267+T270+T276</f>
        <v>0</v>
      </c>
      <c r="U250" s="12"/>
      <c r="V250" s="12"/>
      <c r="W250" s="12"/>
      <c r="X250" s="12"/>
      <c r="Y250" s="12"/>
      <c r="Z250" s="12"/>
      <c r="AA250" s="12"/>
      <c r="AB250" s="12"/>
      <c r="AC250" s="12"/>
      <c r="AD250" s="12"/>
      <c r="AE250" s="12"/>
      <c r="AR250" s="262" t="s">
        <v>99</v>
      </c>
      <c r="AT250" s="263" t="s">
        <v>75</v>
      </c>
      <c r="AU250" s="263" t="s">
        <v>84</v>
      </c>
      <c r="AY250" s="262" t="s">
        <v>387</v>
      </c>
      <c r="BK250" s="264">
        <f>BK251+BK253+BK260+BK267+BK270+BK276</f>
        <v>0</v>
      </c>
    </row>
    <row r="251" s="12" customFormat="1" ht="20.88" customHeight="1">
      <c r="A251" s="12"/>
      <c r="B251" s="252"/>
      <c r="C251" s="253"/>
      <c r="D251" s="254" t="s">
        <v>75</v>
      </c>
      <c r="E251" s="265" t="s">
        <v>2756</v>
      </c>
      <c r="F251" s="265" t="s">
        <v>2757</v>
      </c>
      <c r="G251" s="253"/>
      <c r="H251" s="253"/>
      <c r="I251" s="256"/>
      <c r="J251" s="266">
        <f>BK251</f>
        <v>0</v>
      </c>
      <c r="K251" s="253"/>
      <c r="L251" s="257"/>
      <c r="M251" s="258"/>
      <c r="N251" s="259"/>
      <c r="O251" s="259"/>
      <c r="P251" s="260">
        <f>P252</f>
        <v>0</v>
      </c>
      <c r="Q251" s="259"/>
      <c r="R251" s="260">
        <f>R252</f>
        <v>0</v>
      </c>
      <c r="S251" s="259"/>
      <c r="T251" s="261">
        <f>T252</f>
        <v>0</v>
      </c>
      <c r="U251" s="12"/>
      <c r="V251" s="12"/>
      <c r="W251" s="12"/>
      <c r="X251" s="12"/>
      <c r="Y251" s="12"/>
      <c r="Z251" s="12"/>
      <c r="AA251" s="12"/>
      <c r="AB251" s="12"/>
      <c r="AC251" s="12"/>
      <c r="AD251" s="12"/>
      <c r="AE251" s="12"/>
      <c r="AR251" s="262" t="s">
        <v>99</v>
      </c>
      <c r="AT251" s="263" t="s">
        <v>75</v>
      </c>
      <c r="AU251" s="263" t="s">
        <v>92</v>
      </c>
      <c r="AY251" s="262" t="s">
        <v>387</v>
      </c>
      <c r="BK251" s="264">
        <f>BK252</f>
        <v>0</v>
      </c>
    </row>
    <row r="252" s="2" customFormat="1" ht="24.15" customHeight="1">
      <c r="A252" s="42"/>
      <c r="B252" s="43"/>
      <c r="C252" s="280" t="s">
        <v>84</v>
      </c>
      <c r="D252" s="280" t="s">
        <v>393</v>
      </c>
      <c r="E252" s="281" t="s">
        <v>2758</v>
      </c>
      <c r="F252" s="282" t="s">
        <v>2759</v>
      </c>
      <c r="G252" s="283" t="s">
        <v>396</v>
      </c>
      <c r="H252" s="284">
        <v>7</v>
      </c>
      <c r="I252" s="285"/>
      <c r="J252" s="286">
        <f>ROUND(I252*H252,2)</f>
        <v>0</v>
      </c>
      <c r="K252" s="287"/>
      <c r="L252" s="45"/>
      <c r="M252" s="288" t="s">
        <v>1</v>
      </c>
      <c r="N252" s="289" t="s">
        <v>42</v>
      </c>
      <c r="O252" s="101"/>
      <c r="P252" s="290">
        <f>O252*H252</f>
        <v>0</v>
      </c>
      <c r="Q252" s="290">
        <v>0</v>
      </c>
      <c r="R252" s="290">
        <f>Q252*H252</f>
        <v>0</v>
      </c>
      <c r="S252" s="290">
        <v>0</v>
      </c>
      <c r="T252" s="291">
        <f>S252*H252</f>
        <v>0</v>
      </c>
      <c r="U252" s="42"/>
      <c r="V252" s="42"/>
      <c r="W252" s="42"/>
      <c r="X252" s="42"/>
      <c r="Y252" s="42"/>
      <c r="Z252" s="42"/>
      <c r="AA252" s="42"/>
      <c r="AB252" s="42"/>
      <c r="AC252" s="42"/>
      <c r="AD252" s="42"/>
      <c r="AE252" s="42"/>
      <c r="AR252" s="292" t="s">
        <v>731</v>
      </c>
      <c r="AT252" s="292" t="s">
        <v>393</v>
      </c>
      <c r="AU252" s="292" t="s">
        <v>99</v>
      </c>
      <c r="AY252" s="19" t="s">
        <v>387</v>
      </c>
      <c r="BE252" s="162">
        <f>IF(N252="základná",J252,0)</f>
        <v>0</v>
      </c>
      <c r="BF252" s="162">
        <f>IF(N252="znížená",J252,0)</f>
        <v>0</v>
      </c>
      <c r="BG252" s="162">
        <f>IF(N252="zákl. prenesená",J252,0)</f>
        <v>0</v>
      </c>
      <c r="BH252" s="162">
        <f>IF(N252="zníž. prenesená",J252,0)</f>
        <v>0</v>
      </c>
      <c r="BI252" s="162">
        <f>IF(N252="nulová",J252,0)</f>
        <v>0</v>
      </c>
      <c r="BJ252" s="19" t="s">
        <v>92</v>
      </c>
      <c r="BK252" s="162">
        <f>ROUND(I252*H252,2)</f>
        <v>0</v>
      </c>
      <c r="BL252" s="19" t="s">
        <v>731</v>
      </c>
      <c r="BM252" s="292" t="s">
        <v>2760</v>
      </c>
    </row>
    <row r="253" s="12" customFormat="1" ht="20.88" customHeight="1">
      <c r="A253" s="12"/>
      <c r="B253" s="252"/>
      <c r="C253" s="253"/>
      <c r="D253" s="254" t="s">
        <v>75</v>
      </c>
      <c r="E253" s="265" t="s">
        <v>2761</v>
      </c>
      <c r="F253" s="265" t="s">
        <v>2762</v>
      </c>
      <c r="G253" s="253"/>
      <c r="H253" s="253"/>
      <c r="I253" s="256"/>
      <c r="J253" s="266">
        <f>BK253</f>
        <v>0</v>
      </c>
      <c r="K253" s="253"/>
      <c r="L253" s="257"/>
      <c r="M253" s="258"/>
      <c r="N253" s="259"/>
      <c r="O253" s="259"/>
      <c r="P253" s="260">
        <f>SUM(P254:P259)</f>
        <v>0</v>
      </c>
      <c r="Q253" s="259"/>
      <c r="R253" s="260">
        <f>SUM(R254:R259)</f>
        <v>0</v>
      </c>
      <c r="S253" s="259"/>
      <c r="T253" s="261">
        <f>SUM(T254:T259)</f>
        <v>0</v>
      </c>
      <c r="U253" s="12"/>
      <c r="V253" s="12"/>
      <c r="W253" s="12"/>
      <c r="X253" s="12"/>
      <c r="Y253" s="12"/>
      <c r="Z253" s="12"/>
      <c r="AA253" s="12"/>
      <c r="AB253" s="12"/>
      <c r="AC253" s="12"/>
      <c r="AD253" s="12"/>
      <c r="AE253" s="12"/>
      <c r="AR253" s="262" t="s">
        <v>99</v>
      </c>
      <c r="AT253" s="263" t="s">
        <v>75</v>
      </c>
      <c r="AU253" s="263" t="s">
        <v>92</v>
      </c>
      <c r="AY253" s="262" t="s">
        <v>387</v>
      </c>
      <c r="BK253" s="264">
        <f>SUM(BK254:BK259)</f>
        <v>0</v>
      </c>
    </row>
    <row r="254" s="2" customFormat="1" ht="16.5" customHeight="1">
      <c r="A254" s="42"/>
      <c r="B254" s="43"/>
      <c r="C254" s="280" t="s">
        <v>92</v>
      </c>
      <c r="D254" s="280" t="s">
        <v>393</v>
      </c>
      <c r="E254" s="281" t="s">
        <v>2763</v>
      </c>
      <c r="F254" s="282" t="s">
        <v>2764</v>
      </c>
      <c r="G254" s="283" t="s">
        <v>436</v>
      </c>
      <c r="H254" s="284">
        <v>1</v>
      </c>
      <c r="I254" s="285"/>
      <c r="J254" s="286">
        <f>ROUND(I254*H254,2)</f>
        <v>0</v>
      </c>
      <c r="K254" s="287"/>
      <c r="L254" s="45"/>
      <c r="M254" s="288" t="s">
        <v>1</v>
      </c>
      <c r="N254" s="289" t="s">
        <v>42</v>
      </c>
      <c r="O254" s="101"/>
      <c r="P254" s="290">
        <f>O254*H254</f>
        <v>0</v>
      </c>
      <c r="Q254" s="290">
        <v>0</v>
      </c>
      <c r="R254" s="290">
        <f>Q254*H254</f>
        <v>0</v>
      </c>
      <c r="S254" s="290">
        <v>0</v>
      </c>
      <c r="T254" s="291">
        <f>S254*H254</f>
        <v>0</v>
      </c>
      <c r="U254" s="42"/>
      <c r="V254" s="42"/>
      <c r="W254" s="42"/>
      <c r="X254" s="42"/>
      <c r="Y254" s="42"/>
      <c r="Z254" s="42"/>
      <c r="AA254" s="42"/>
      <c r="AB254" s="42"/>
      <c r="AC254" s="42"/>
      <c r="AD254" s="42"/>
      <c r="AE254" s="42"/>
      <c r="AR254" s="292" t="s">
        <v>731</v>
      </c>
      <c r="AT254" s="292" t="s">
        <v>393</v>
      </c>
      <c r="AU254" s="292" t="s">
        <v>99</v>
      </c>
      <c r="AY254" s="19" t="s">
        <v>387</v>
      </c>
      <c r="BE254" s="162">
        <f>IF(N254="základná",J254,0)</f>
        <v>0</v>
      </c>
      <c r="BF254" s="162">
        <f>IF(N254="znížená",J254,0)</f>
        <v>0</v>
      </c>
      <c r="BG254" s="162">
        <f>IF(N254="zákl. prenesená",J254,0)</f>
        <v>0</v>
      </c>
      <c r="BH254" s="162">
        <f>IF(N254="zníž. prenesená",J254,0)</f>
        <v>0</v>
      </c>
      <c r="BI254" s="162">
        <f>IF(N254="nulová",J254,0)</f>
        <v>0</v>
      </c>
      <c r="BJ254" s="19" t="s">
        <v>92</v>
      </c>
      <c r="BK254" s="162">
        <f>ROUND(I254*H254,2)</f>
        <v>0</v>
      </c>
      <c r="BL254" s="19" t="s">
        <v>731</v>
      </c>
      <c r="BM254" s="292" t="s">
        <v>2765</v>
      </c>
    </row>
    <row r="255" s="2" customFormat="1" ht="16.5" customHeight="1">
      <c r="A255" s="42"/>
      <c r="B255" s="43"/>
      <c r="C255" s="280" t="s">
        <v>99</v>
      </c>
      <c r="D255" s="280" t="s">
        <v>393</v>
      </c>
      <c r="E255" s="281" t="s">
        <v>2766</v>
      </c>
      <c r="F255" s="282" t="s">
        <v>2767</v>
      </c>
      <c r="G255" s="283" t="s">
        <v>436</v>
      </c>
      <c r="H255" s="284">
        <v>1</v>
      </c>
      <c r="I255" s="285"/>
      <c r="J255" s="286">
        <f>ROUND(I255*H255,2)</f>
        <v>0</v>
      </c>
      <c r="K255" s="287"/>
      <c r="L255" s="45"/>
      <c r="M255" s="288" t="s">
        <v>1</v>
      </c>
      <c r="N255" s="289" t="s">
        <v>42</v>
      </c>
      <c r="O255" s="101"/>
      <c r="P255" s="290">
        <f>O255*H255</f>
        <v>0</v>
      </c>
      <c r="Q255" s="290">
        <v>0</v>
      </c>
      <c r="R255" s="290">
        <f>Q255*H255</f>
        <v>0</v>
      </c>
      <c r="S255" s="290">
        <v>0</v>
      </c>
      <c r="T255" s="291">
        <f>S255*H255</f>
        <v>0</v>
      </c>
      <c r="U255" s="42"/>
      <c r="V255" s="42"/>
      <c r="W255" s="42"/>
      <c r="X255" s="42"/>
      <c r="Y255" s="42"/>
      <c r="Z255" s="42"/>
      <c r="AA255" s="42"/>
      <c r="AB255" s="42"/>
      <c r="AC255" s="42"/>
      <c r="AD255" s="42"/>
      <c r="AE255" s="42"/>
      <c r="AR255" s="292" t="s">
        <v>731</v>
      </c>
      <c r="AT255" s="292" t="s">
        <v>393</v>
      </c>
      <c r="AU255" s="292" t="s">
        <v>99</v>
      </c>
      <c r="AY255" s="19" t="s">
        <v>387</v>
      </c>
      <c r="BE255" s="162">
        <f>IF(N255="základná",J255,0)</f>
        <v>0</v>
      </c>
      <c r="BF255" s="162">
        <f>IF(N255="znížená",J255,0)</f>
        <v>0</v>
      </c>
      <c r="BG255" s="162">
        <f>IF(N255="zákl. prenesená",J255,0)</f>
        <v>0</v>
      </c>
      <c r="BH255" s="162">
        <f>IF(N255="zníž. prenesená",J255,0)</f>
        <v>0</v>
      </c>
      <c r="BI255" s="162">
        <f>IF(N255="nulová",J255,0)</f>
        <v>0</v>
      </c>
      <c r="BJ255" s="19" t="s">
        <v>92</v>
      </c>
      <c r="BK255" s="162">
        <f>ROUND(I255*H255,2)</f>
        <v>0</v>
      </c>
      <c r="BL255" s="19" t="s">
        <v>731</v>
      </c>
      <c r="BM255" s="292" t="s">
        <v>2768</v>
      </c>
    </row>
    <row r="256" s="2" customFormat="1" ht="16.5" customHeight="1">
      <c r="A256" s="42"/>
      <c r="B256" s="43"/>
      <c r="C256" s="280" t="s">
        <v>386</v>
      </c>
      <c r="D256" s="280" t="s">
        <v>393</v>
      </c>
      <c r="E256" s="281" t="s">
        <v>2769</v>
      </c>
      <c r="F256" s="282" t="s">
        <v>2770</v>
      </c>
      <c r="G256" s="283" t="s">
        <v>436</v>
      </c>
      <c r="H256" s="284">
        <v>1</v>
      </c>
      <c r="I256" s="285"/>
      <c r="J256" s="286">
        <f>ROUND(I256*H256,2)</f>
        <v>0</v>
      </c>
      <c r="K256" s="287"/>
      <c r="L256" s="45"/>
      <c r="M256" s="288" t="s">
        <v>1</v>
      </c>
      <c r="N256" s="289" t="s">
        <v>42</v>
      </c>
      <c r="O256" s="101"/>
      <c r="P256" s="290">
        <f>O256*H256</f>
        <v>0</v>
      </c>
      <c r="Q256" s="290">
        <v>0</v>
      </c>
      <c r="R256" s="290">
        <f>Q256*H256</f>
        <v>0</v>
      </c>
      <c r="S256" s="290">
        <v>0</v>
      </c>
      <c r="T256" s="291">
        <f>S256*H256</f>
        <v>0</v>
      </c>
      <c r="U256" s="42"/>
      <c r="V256" s="42"/>
      <c r="W256" s="42"/>
      <c r="X256" s="42"/>
      <c r="Y256" s="42"/>
      <c r="Z256" s="42"/>
      <c r="AA256" s="42"/>
      <c r="AB256" s="42"/>
      <c r="AC256" s="42"/>
      <c r="AD256" s="42"/>
      <c r="AE256" s="42"/>
      <c r="AR256" s="292" t="s">
        <v>731</v>
      </c>
      <c r="AT256" s="292" t="s">
        <v>393</v>
      </c>
      <c r="AU256" s="292" t="s">
        <v>99</v>
      </c>
      <c r="AY256" s="19" t="s">
        <v>387</v>
      </c>
      <c r="BE256" s="162">
        <f>IF(N256="základná",J256,0)</f>
        <v>0</v>
      </c>
      <c r="BF256" s="162">
        <f>IF(N256="znížená",J256,0)</f>
        <v>0</v>
      </c>
      <c r="BG256" s="162">
        <f>IF(N256="zákl. prenesená",J256,0)</f>
        <v>0</v>
      </c>
      <c r="BH256" s="162">
        <f>IF(N256="zníž. prenesená",J256,0)</f>
        <v>0</v>
      </c>
      <c r="BI256" s="162">
        <f>IF(N256="nulová",J256,0)</f>
        <v>0</v>
      </c>
      <c r="BJ256" s="19" t="s">
        <v>92</v>
      </c>
      <c r="BK256" s="162">
        <f>ROUND(I256*H256,2)</f>
        <v>0</v>
      </c>
      <c r="BL256" s="19" t="s">
        <v>731</v>
      </c>
      <c r="BM256" s="292" t="s">
        <v>2771</v>
      </c>
    </row>
    <row r="257" s="2" customFormat="1" ht="24.15" customHeight="1">
      <c r="A257" s="42"/>
      <c r="B257" s="43"/>
      <c r="C257" s="280" t="s">
        <v>429</v>
      </c>
      <c r="D257" s="280" t="s">
        <v>393</v>
      </c>
      <c r="E257" s="281" t="s">
        <v>2772</v>
      </c>
      <c r="F257" s="282" t="s">
        <v>2773</v>
      </c>
      <c r="G257" s="283" t="s">
        <v>396</v>
      </c>
      <c r="H257" s="284">
        <v>0.40000000000000002</v>
      </c>
      <c r="I257" s="285"/>
      <c r="J257" s="286">
        <f>ROUND(I257*H257,2)</f>
        <v>0</v>
      </c>
      <c r="K257" s="287"/>
      <c r="L257" s="45"/>
      <c r="M257" s="288" t="s">
        <v>1</v>
      </c>
      <c r="N257" s="289" t="s">
        <v>42</v>
      </c>
      <c r="O257" s="101"/>
      <c r="P257" s="290">
        <f>O257*H257</f>
        <v>0</v>
      </c>
      <c r="Q257" s="290">
        <v>0</v>
      </c>
      <c r="R257" s="290">
        <f>Q257*H257</f>
        <v>0</v>
      </c>
      <c r="S257" s="290">
        <v>0</v>
      </c>
      <c r="T257" s="291">
        <f>S257*H257</f>
        <v>0</v>
      </c>
      <c r="U257" s="42"/>
      <c r="V257" s="42"/>
      <c r="W257" s="42"/>
      <c r="X257" s="42"/>
      <c r="Y257" s="42"/>
      <c r="Z257" s="42"/>
      <c r="AA257" s="42"/>
      <c r="AB257" s="42"/>
      <c r="AC257" s="42"/>
      <c r="AD257" s="42"/>
      <c r="AE257" s="42"/>
      <c r="AR257" s="292" t="s">
        <v>731</v>
      </c>
      <c r="AT257" s="292" t="s">
        <v>393</v>
      </c>
      <c r="AU257" s="292" t="s">
        <v>99</v>
      </c>
      <c r="AY257" s="19" t="s">
        <v>387</v>
      </c>
      <c r="BE257" s="162">
        <f>IF(N257="základná",J257,0)</f>
        <v>0</v>
      </c>
      <c r="BF257" s="162">
        <f>IF(N257="znížená",J257,0)</f>
        <v>0</v>
      </c>
      <c r="BG257" s="162">
        <f>IF(N257="zákl. prenesená",J257,0)</f>
        <v>0</v>
      </c>
      <c r="BH257" s="162">
        <f>IF(N257="zníž. prenesená",J257,0)</f>
        <v>0</v>
      </c>
      <c r="BI257" s="162">
        <f>IF(N257="nulová",J257,0)</f>
        <v>0</v>
      </c>
      <c r="BJ257" s="19" t="s">
        <v>92</v>
      </c>
      <c r="BK257" s="162">
        <f>ROUND(I257*H257,2)</f>
        <v>0</v>
      </c>
      <c r="BL257" s="19" t="s">
        <v>731</v>
      </c>
      <c r="BM257" s="292" t="s">
        <v>2774</v>
      </c>
    </row>
    <row r="258" s="2" customFormat="1" ht="16.5" customHeight="1">
      <c r="A258" s="42"/>
      <c r="B258" s="43"/>
      <c r="C258" s="280" t="s">
        <v>433</v>
      </c>
      <c r="D258" s="280" t="s">
        <v>393</v>
      </c>
      <c r="E258" s="281" t="s">
        <v>2775</v>
      </c>
      <c r="F258" s="282" t="s">
        <v>2776</v>
      </c>
      <c r="G258" s="283" t="s">
        <v>436</v>
      </c>
      <c r="H258" s="284">
        <v>1</v>
      </c>
      <c r="I258" s="285"/>
      <c r="J258" s="286">
        <f>ROUND(I258*H258,2)</f>
        <v>0</v>
      </c>
      <c r="K258" s="287"/>
      <c r="L258" s="45"/>
      <c r="M258" s="288" t="s">
        <v>1</v>
      </c>
      <c r="N258" s="289" t="s">
        <v>42</v>
      </c>
      <c r="O258" s="101"/>
      <c r="P258" s="290">
        <f>O258*H258</f>
        <v>0</v>
      </c>
      <c r="Q258" s="290">
        <v>0</v>
      </c>
      <c r="R258" s="290">
        <f>Q258*H258</f>
        <v>0</v>
      </c>
      <c r="S258" s="290">
        <v>0</v>
      </c>
      <c r="T258" s="291">
        <f>S258*H258</f>
        <v>0</v>
      </c>
      <c r="U258" s="42"/>
      <c r="V258" s="42"/>
      <c r="W258" s="42"/>
      <c r="X258" s="42"/>
      <c r="Y258" s="42"/>
      <c r="Z258" s="42"/>
      <c r="AA258" s="42"/>
      <c r="AB258" s="42"/>
      <c r="AC258" s="42"/>
      <c r="AD258" s="42"/>
      <c r="AE258" s="42"/>
      <c r="AR258" s="292" t="s">
        <v>731</v>
      </c>
      <c r="AT258" s="292" t="s">
        <v>393</v>
      </c>
      <c r="AU258" s="292" t="s">
        <v>99</v>
      </c>
      <c r="AY258" s="19" t="s">
        <v>387</v>
      </c>
      <c r="BE258" s="162">
        <f>IF(N258="základná",J258,0)</f>
        <v>0</v>
      </c>
      <c r="BF258" s="162">
        <f>IF(N258="znížená",J258,0)</f>
        <v>0</v>
      </c>
      <c r="BG258" s="162">
        <f>IF(N258="zákl. prenesená",J258,0)</f>
        <v>0</v>
      </c>
      <c r="BH258" s="162">
        <f>IF(N258="zníž. prenesená",J258,0)</f>
        <v>0</v>
      </c>
      <c r="BI258" s="162">
        <f>IF(N258="nulová",J258,0)</f>
        <v>0</v>
      </c>
      <c r="BJ258" s="19" t="s">
        <v>92</v>
      </c>
      <c r="BK258" s="162">
        <f>ROUND(I258*H258,2)</f>
        <v>0</v>
      </c>
      <c r="BL258" s="19" t="s">
        <v>731</v>
      </c>
      <c r="BM258" s="292" t="s">
        <v>2777</v>
      </c>
    </row>
    <row r="259" s="2" customFormat="1" ht="16.5" customHeight="1">
      <c r="A259" s="42"/>
      <c r="B259" s="43"/>
      <c r="C259" s="280" t="s">
        <v>439</v>
      </c>
      <c r="D259" s="280" t="s">
        <v>393</v>
      </c>
      <c r="E259" s="281" t="s">
        <v>2778</v>
      </c>
      <c r="F259" s="282" t="s">
        <v>2779</v>
      </c>
      <c r="G259" s="283" t="s">
        <v>436</v>
      </c>
      <c r="H259" s="284">
        <v>3</v>
      </c>
      <c r="I259" s="285"/>
      <c r="J259" s="286">
        <f>ROUND(I259*H259,2)</f>
        <v>0</v>
      </c>
      <c r="K259" s="287"/>
      <c r="L259" s="45"/>
      <c r="M259" s="288" t="s">
        <v>1</v>
      </c>
      <c r="N259" s="289" t="s">
        <v>42</v>
      </c>
      <c r="O259" s="101"/>
      <c r="P259" s="290">
        <f>O259*H259</f>
        <v>0</v>
      </c>
      <c r="Q259" s="290">
        <v>0</v>
      </c>
      <c r="R259" s="290">
        <f>Q259*H259</f>
        <v>0</v>
      </c>
      <c r="S259" s="290">
        <v>0</v>
      </c>
      <c r="T259" s="291">
        <f>S259*H259</f>
        <v>0</v>
      </c>
      <c r="U259" s="42"/>
      <c r="V259" s="42"/>
      <c r="W259" s="42"/>
      <c r="X259" s="42"/>
      <c r="Y259" s="42"/>
      <c r="Z259" s="42"/>
      <c r="AA259" s="42"/>
      <c r="AB259" s="42"/>
      <c r="AC259" s="42"/>
      <c r="AD259" s="42"/>
      <c r="AE259" s="42"/>
      <c r="AR259" s="292" t="s">
        <v>731</v>
      </c>
      <c r="AT259" s="292" t="s">
        <v>393</v>
      </c>
      <c r="AU259" s="292" t="s">
        <v>99</v>
      </c>
      <c r="AY259" s="19" t="s">
        <v>387</v>
      </c>
      <c r="BE259" s="162">
        <f>IF(N259="základná",J259,0)</f>
        <v>0</v>
      </c>
      <c r="BF259" s="162">
        <f>IF(N259="znížená",J259,0)</f>
        <v>0</v>
      </c>
      <c r="BG259" s="162">
        <f>IF(N259="zákl. prenesená",J259,0)</f>
        <v>0</v>
      </c>
      <c r="BH259" s="162">
        <f>IF(N259="zníž. prenesená",J259,0)</f>
        <v>0</v>
      </c>
      <c r="BI259" s="162">
        <f>IF(N259="nulová",J259,0)</f>
        <v>0</v>
      </c>
      <c r="BJ259" s="19" t="s">
        <v>92</v>
      </c>
      <c r="BK259" s="162">
        <f>ROUND(I259*H259,2)</f>
        <v>0</v>
      </c>
      <c r="BL259" s="19" t="s">
        <v>731</v>
      </c>
      <c r="BM259" s="292" t="s">
        <v>2780</v>
      </c>
    </row>
    <row r="260" s="12" customFormat="1" ht="20.88" customHeight="1">
      <c r="A260" s="12"/>
      <c r="B260" s="252"/>
      <c r="C260" s="253"/>
      <c r="D260" s="254" t="s">
        <v>75</v>
      </c>
      <c r="E260" s="265" t="s">
        <v>2781</v>
      </c>
      <c r="F260" s="265" t="s">
        <v>2782</v>
      </c>
      <c r="G260" s="253"/>
      <c r="H260" s="253"/>
      <c r="I260" s="256"/>
      <c r="J260" s="266">
        <f>BK260</f>
        <v>0</v>
      </c>
      <c r="K260" s="253"/>
      <c r="L260" s="257"/>
      <c r="M260" s="258"/>
      <c r="N260" s="259"/>
      <c r="O260" s="259"/>
      <c r="P260" s="260">
        <f>SUM(P261:P266)</f>
        <v>0</v>
      </c>
      <c r="Q260" s="259"/>
      <c r="R260" s="260">
        <f>SUM(R261:R266)</f>
        <v>0</v>
      </c>
      <c r="S260" s="259"/>
      <c r="T260" s="261">
        <f>SUM(T261:T266)</f>
        <v>0</v>
      </c>
      <c r="U260" s="12"/>
      <c r="V260" s="12"/>
      <c r="W260" s="12"/>
      <c r="X260" s="12"/>
      <c r="Y260" s="12"/>
      <c r="Z260" s="12"/>
      <c r="AA260" s="12"/>
      <c r="AB260" s="12"/>
      <c r="AC260" s="12"/>
      <c r="AD260" s="12"/>
      <c r="AE260" s="12"/>
      <c r="AR260" s="262" t="s">
        <v>84</v>
      </c>
      <c r="AT260" s="263" t="s">
        <v>75</v>
      </c>
      <c r="AU260" s="263" t="s">
        <v>92</v>
      </c>
      <c r="AY260" s="262" t="s">
        <v>387</v>
      </c>
      <c r="BK260" s="264">
        <f>SUM(BK261:BK266)</f>
        <v>0</v>
      </c>
    </row>
    <row r="261" s="2" customFormat="1" ht="16.5" customHeight="1">
      <c r="A261" s="42"/>
      <c r="B261" s="43"/>
      <c r="C261" s="280" t="s">
        <v>443</v>
      </c>
      <c r="D261" s="280" t="s">
        <v>393</v>
      </c>
      <c r="E261" s="281" t="s">
        <v>2783</v>
      </c>
      <c r="F261" s="282" t="s">
        <v>2764</v>
      </c>
      <c r="G261" s="283" t="s">
        <v>436</v>
      </c>
      <c r="H261" s="284">
        <v>1</v>
      </c>
      <c r="I261" s="285"/>
      <c r="J261" s="286">
        <f>ROUND(I261*H261,2)</f>
        <v>0</v>
      </c>
      <c r="K261" s="287"/>
      <c r="L261" s="45"/>
      <c r="M261" s="288" t="s">
        <v>1</v>
      </c>
      <c r="N261" s="289" t="s">
        <v>42</v>
      </c>
      <c r="O261" s="101"/>
      <c r="P261" s="290">
        <f>O261*H261</f>
        <v>0</v>
      </c>
      <c r="Q261" s="290">
        <v>0</v>
      </c>
      <c r="R261" s="290">
        <f>Q261*H261</f>
        <v>0</v>
      </c>
      <c r="S261" s="290">
        <v>0</v>
      </c>
      <c r="T261" s="291">
        <f>S261*H261</f>
        <v>0</v>
      </c>
      <c r="U261" s="42"/>
      <c r="V261" s="42"/>
      <c r="W261" s="42"/>
      <c r="X261" s="42"/>
      <c r="Y261" s="42"/>
      <c r="Z261" s="42"/>
      <c r="AA261" s="42"/>
      <c r="AB261" s="42"/>
      <c r="AC261" s="42"/>
      <c r="AD261" s="42"/>
      <c r="AE261" s="42"/>
      <c r="AR261" s="292" t="s">
        <v>731</v>
      </c>
      <c r="AT261" s="292" t="s">
        <v>393</v>
      </c>
      <c r="AU261" s="292" t="s">
        <v>99</v>
      </c>
      <c r="AY261" s="19" t="s">
        <v>387</v>
      </c>
      <c r="BE261" s="162">
        <f>IF(N261="základná",J261,0)</f>
        <v>0</v>
      </c>
      <c r="BF261" s="162">
        <f>IF(N261="znížená",J261,0)</f>
        <v>0</v>
      </c>
      <c r="BG261" s="162">
        <f>IF(N261="zákl. prenesená",J261,0)</f>
        <v>0</v>
      </c>
      <c r="BH261" s="162">
        <f>IF(N261="zníž. prenesená",J261,0)</f>
        <v>0</v>
      </c>
      <c r="BI261" s="162">
        <f>IF(N261="nulová",J261,0)</f>
        <v>0</v>
      </c>
      <c r="BJ261" s="19" t="s">
        <v>92</v>
      </c>
      <c r="BK261" s="162">
        <f>ROUND(I261*H261,2)</f>
        <v>0</v>
      </c>
      <c r="BL261" s="19" t="s">
        <v>731</v>
      </c>
      <c r="BM261" s="292" t="s">
        <v>2784</v>
      </c>
    </row>
    <row r="262" s="2" customFormat="1" ht="16.5" customHeight="1">
      <c r="A262" s="42"/>
      <c r="B262" s="43"/>
      <c r="C262" s="280" t="s">
        <v>427</v>
      </c>
      <c r="D262" s="280" t="s">
        <v>393</v>
      </c>
      <c r="E262" s="281" t="s">
        <v>2785</v>
      </c>
      <c r="F262" s="282" t="s">
        <v>2767</v>
      </c>
      <c r="G262" s="283" t="s">
        <v>436</v>
      </c>
      <c r="H262" s="284">
        <v>1</v>
      </c>
      <c r="I262" s="285"/>
      <c r="J262" s="286">
        <f>ROUND(I262*H262,2)</f>
        <v>0</v>
      </c>
      <c r="K262" s="287"/>
      <c r="L262" s="45"/>
      <c r="M262" s="288" t="s">
        <v>1</v>
      </c>
      <c r="N262" s="289" t="s">
        <v>42</v>
      </c>
      <c r="O262" s="101"/>
      <c r="P262" s="290">
        <f>O262*H262</f>
        <v>0</v>
      </c>
      <c r="Q262" s="290">
        <v>0</v>
      </c>
      <c r="R262" s="290">
        <f>Q262*H262</f>
        <v>0</v>
      </c>
      <c r="S262" s="290">
        <v>0</v>
      </c>
      <c r="T262" s="291">
        <f>S262*H262</f>
        <v>0</v>
      </c>
      <c r="U262" s="42"/>
      <c r="V262" s="42"/>
      <c r="W262" s="42"/>
      <c r="X262" s="42"/>
      <c r="Y262" s="42"/>
      <c r="Z262" s="42"/>
      <c r="AA262" s="42"/>
      <c r="AB262" s="42"/>
      <c r="AC262" s="42"/>
      <c r="AD262" s="42"/>
      <c r="AE262" s="42"/>
      <c r="AR262" s="292" t="s">
        <v>731</v>
      </c>
      <c r="AT262" s="292" t="s">
        <v>393</v>
      </c>
      <c r="AU262" s="292" t="s">
        <v>99</v>
      </c>
      <c r="AY262" s="19" t="s">
        <v>387</v>
      </c>
      <c r="BE262" s="162">
        <f>IF(N262="základná",J262,0)</f>
        <v>0</v>
      </c>
      <c r="BF262" s="162">
        <f>IF(N262="znížená",J262,0)</f>
        <v>0</v>
      </c>
      <c r="BG262" s="162">
        <f>IF(N262="zákl. prenesená",J262,0)</f>
        <v>0</v>
      </c>
      <c r="BH262" s="162">
        <f>IF(N262="zníž. prenesená",J262,0)</f>
        <v>0</v>
      </c>
      <c r="BI262" s="162">
        <f>IF(N262="nulová",J262,0)</f>
        <v>0</v>
      </c>
      <c r="BJ262" s="19" t="s">
        <v>92</v>
      </c>
      <c r="BK262" s="162">
        <f>ROUND(I262*H262,2)</f>
        <v>0</v>
      </c>
      <c r="BL262" s="19" t="s">
        <v>731</v>
      </c>
      <c r="BM262" s="292" t="s">
        <v>2786</v>
      </c>
    </row>
    <row r="263" s="2" customFormat="1" ht="16.5" customHeight="1">
      <c r="A263" s="42"/>
      <c r="B263" s="43"/>
      <c r="C263" s="280" t="s">
        <v>128</v>
      </c>
      <c r="D263" s="280" t="s">
        <v>393</v>
      </c>
      <c r="E263" s="281" t="s">
        <v>2787</v>
      </c>
      <c r="F263" s="282" t="s">
        <v>2770</v>
      </c>
      <c r="G263" s="283" t="s">
        <v>436</v>
      </c>
      <c r="H263" s="284">
        <v>1</v>
      </c>
      <c r="I263" s="285"/>
      <c r="J263" s="286">
        <f>ROUND(I263*H263,2)</f>
        <v>0</v>
      </c>
      <c r="K263" s="287"/>
      <c r="L263" s="45"/>
      <c r="M263" s="288" t="s">
        <v>1</v>
      </c>
      <c r="N263" s="289" t="s">
        <v>42</v>
      </c>
      <c r="O263" s="101"/>
      <c r="P263" s="290">
        <f>O263*H263</f>
        <v>0</v>
      </c>
      <c r="Q263" s="290">
        <v>0</v>
      </c>
      <c r="R263" s="290">
        <f>Q263*H263</f>
        <v>0</v>
      </c>
      <c r="S263" s="290">
        <v>0</v>
      </c>
      <c r="T263" s="291">
        <f>S263*H263</f>
        <v>0</v>
      </c>
      <c r="U263" s="42"/>
      <c r="V263" s="42"/>
      <c r="W263" s="42"/>
      <c r="X263" s="42"/>
      <c r="Y263" s="42"/>
      <c r="Z263" s="42"/>
      <c r="AA263" s="42"/>
      <c r="AB263" s="42"/>
      <c r="AC263" s="42"/>
      <c r="AD263" s="42"/>
      <c r="AE263" s="42"/>
      <c r="AR263" s="292" t="s">
        <v>731</v>
      </c>
      <c r="AT263" s="292" t="s">
        <v>393</v>
      </c>
      <c r="AU263" s="292" t="s">
        <v>99</v>
      </c>
      <c r="AY263" s="19" t="s">
        <v>387</v>
      </c>
      <c r="BE263" s="162">
        <f>IF(N263="základná",J263,0)</f>
        <v>0</v>
      </c>
      <c r="BF263" s="162">
        <f>IF(N263="znížená",J263,0)</f>
        <v>0</v>
      </c>
      <c r="BG263" s="162">
        <f>IF(N263="zákl. prenesená",J263,0)</f>
        <v>0</v>
      </c>
      <c r="BH263" s="162">
        <f>IF(N263="zníž. prenesená",J263,0)</f>
        <v>0</v>
      </c>
      <c r="BI263" s="162">
        <f>IF(N263="nulová",J263,0)</f>
        <v>0</v>
      </c>
      <c r="BJ263" s="19" t="s">
        <v>92</v>
      </c>
      <c r="BK263" s="162">
        <f>ROUND(I263*H263,2)</f>
        <v>0</v>
      </c>
      <c r="BL263" s="19" t="s">
        <v>731</v>
      </c>
      <c r="BM263" s="292" t="s">
        <v>2788</v>
      </c>
    </row>
    <row r="264" s="2" customFormat="1" ht="24.15" customHeight="1">
      <c r="A264" s="42"/>
      <c r="B264" s="43"/>
      <c r="C264" s="280" t="s">
        <v>131</v>
      </c>
      <c r="D264" s="280" t="s">
        <v>393</v>
      </c>
      <c r="E264" s="281" t="s">
        <v>2789</v>
      </c>
      <c r="F264" s="282" t="s">
        <v>2773</v>
      </c>
      <c r="G264" s="283" t="s">
        <v>396</v>
      </c>
      <c r="H264" s="284">
        <v>0.40000000000000002</v>
      </c>
      <c r="I264" s="285"/>
      <c r="J264" s="286">
        <f>ROUND(I264*H264,2)</f>
        <v>0</v>
      </c>
      <c r="K264" s="287"/>
      <c r="L264" s="45"/>
      <c r="M264" s="288" t="s">
        <v>1</v>
      </c>
      <c r="N264" s="289" t="s">
        <v>42</v>
      </c>
      <c r="O264" s="101"/>
      <c r="P264" s="290">
        <f>O264*H264</f>
        <v>0</v>
      </c>
      <c r="Q264" s="290">
        <v>0</v>
      </c>
      <c r="R264" s="290">
        <f>Q264*H264</f>
        <v>0</v>
      </c>
      <c r="S264" s="290">
        <v>0</v>
      </c>
      <c r="T264" s="291">
        <f>S264*H264</f>
        <v>0</v>
      </c>
      <c r="U264" s="42"/>
      <c r="V264" s="42"/>
      <c r="W264" s="42"/>
      <c r="X264" s="42"/>
      <c r="Y264" s="42"/>
      <c r="Z264" s="42"/>
      <c r="AA264" s="42"/>
      <c r="AB264" s="42"/>
      <c r="AC264" s="42"/>
      <c r="AD264" s="42"/>
      <c r="AE264" s="42"/>
      <c r="AR264" s="292" t="s">
        <v>731</v>
      </c>
      <c r="AT264" s="292" t="s">
        <v>393</v>
      </c>
      <c r="AU264" s="292" t="s">
        <v>99</v>
      </c>
      <c r="AY264" s="19" t="s">
        <v>387</v>
      </c>
      <c r="BE264" s="162">
        <f>IF(N264="základná",J264,0)</f>
        <v>0</v>
      </c>
      <c r="BF264" s="162">
        <f>IF(N264="znížená",J264,0)</f>
        <v>0</v>
      </c>
      <c r="BG264" s="162">
        <f>IF(N264="zákl. prenesená",J264,0)</f>
        <v>0</v>
      </c>
      <c r="BH264" s="162">
        <f>IF(N264="zníž. prenesená",J264,0)</f>
        <v>0</v>
      </c>
      <c r="BI264" s="162">
        <f>IF(N264="nulová",J264,0)</f>
        <v>0</v>
      </c>
      <c r="BJ264" s="19" t="s">
        <v>92</v>
      </c>
      <c r="BK264" s="162">
        <f>ROUND(I264*H264,2)</f>
        <v>0</v>
      </c>
      <c r="BL264" s="19" t="s">
        <v>731</v>
      </c>
      <c r="BM264" s="292" t="s">
        <v>2790</v>
      </c>
    </row>
    <row r="265" s="2" customFormat="1" ht="16.5" customHeight="1">
      <c r="A265" s="42"/>
      <c r="B265" s="43"/>
      <c r="C265" s="280" t="s">
        <v>467</v>
      </c>
      <c r="D265" s="280" t="s">
        <v>393</v>
      </c>
      <c r="E265" s="281" t="s">
        <v>2791</v>
      </c>
      <c r="F265" s="282" t="s">
        <v>2776</v>
      </c>
      <c r="G265" s="283" t="s">
        <v>436</v>
      </c>
      <c r="H265" s="284">
        <v>1</v>
      </c>
      <c r="I265" s="285"/>
      <c r="J265" s="286">
        <f>ROUND(I265*H265,2)</f>
        <v>0</v>
      </c>
      <c r="K265" s="287"/>
      <c r="L265" s="45"/>
      <c r="M265" s="288" t="s">
        <v>1</v>
      </c>
      <c r="N265" s="289" t="s">
        <v>42</v>
      </c>
      <c r="O265" s="101"/>
      <c r="P265" s="290">
        <f>O265*H265</f>
        <v>0</v>
      </c>
      <c r="Q265" s="290">
        <v>0</v>
      </c>
      <c r="R265" s="290">
        <f>Q265*H265</f>
        <v>0</v>
      </c>
      <c r="S265" s="290">
        <v>0</v>
      </c>
      <c r="T265" s="291">
        <f>S265*H265</f>
        <v>0</v>
      </c>
      <c r="U265" s="42"/>
      <c r="V265" s="42"/>
      <c r="W265" s="42"/>
      <c r="X265" s="42"/>
      <c r="Y265" s="42"/>
      <c r="Z265" s="42"/>
      <c r="AA265" s="42"/>
      <c r="AB265" s="42"/>
      <c r="AC265" s="42"/>
      <c r="AD265" s="42"/>
      <c r="AE265" s="42"/>
      <c r="AR265" s="292" t="s">
        <v>731</v>
      </c>
      <c r="AT265" s="292" t="s">
        <v>393</v>
      </c>
      <c r="AU265" s="292" t="s">
        <v>99</v>
      </c>
      <c r="AY265" s="19" t="s">
        <v>387</v>
      </c>
      <c r="BE265" s="162">
        <f>IF(N265="základná",J265,0)</f>
        <v>0</v>
      </c>
      <c r="BF265" s="162">
        <f>IF(N265="znížená",J265,0)</f>
        <v>0</v>
      </c>
      <c r="BG265" s="162">
        <f>IF(N265="zákl. prenesená",J265,0)</f>
        <v>0</v>
      </c>
      <c r="BH265" s="162">
        <f>IF(N265="zníž. prenesená",J265,0)</f>
        <v>0</v>
      </c>
      <c r="BI265" s="162">
        <f>IF(N265="nulová",J265,0)</f>
        <v>0</v>
      </c>
      <c r="BJ265" s="19" t="s">
        <v>92</v>
      </c>
      <c r="BK265" s="162">
        <f>ROUND(I265*H265,2)</f>
        <v>0</v>
      </c>
      <c r="BL265" s="19" t="s">
        <v>731</v>
      </c>
      <c r="BM265" s="292" t="s">
        <v>2792</v>
      </c>
    </row>
    <row r="266" s="2" customFormat="1" ht="16.5" customHeight="1">
      <c r="A266" s="42"/>
      <c r="B266" s="43"/>
      <c r="C266" s="280" t="s">
        <v>471</v>
      </c>
      <c r="D266" s="280" t="s">
        <v>393</v>
      </c>
      <c r="E266" s="281" t="s">
        <v>2793</v>
      </c>
      <c r="F266" s="282" t="s">
        <v>2794</v>
      </c>
      <c r="G266" s="283" t="s">
        <v>436</v>
      </c>
      <c r="H266" s="284">
        <v>3</v>
      </c>
      <c r="I266" s="285"/>
      <c r="J266" s="286">
        <f>ROUND(I266*H266,2)</f>
        <v>0</v>
      </c>
      <c r="K266" s="287"/>
      <c r="L266" s="45"/>
      <c r="M266" s="288" t="s">
        <v>1</v>
      </c>
      <c r="N266" s="289" t="s">
        <v>42</v>
      </c>
      <c r="O266" s="101"/>
      <c r="P266" s="290">
        <f>O266*H266</f>
        <v>0</v>
      </c>
      <c r="Q266" s="290">
        <v>0</v>
      </c>
      <c r="R266" s="290">
        <f>Q266*H266</f>
        <v>0</v>
      </c>
      <c r="S266" s="290">
        <v>0</v>
      </c>
      <c r="T266" s="291">
        <f>S266*H266</f>
        <v>0</v>
      </c>
      <c r="U266" s="42"/>
      <c r="V266" s="42"/>
      <c r="W266" s="42"/>
      <c r="X266" s="42"/>
      <c r="Y266" s="42"/>
      <c r="Z266" s="42"/>
      <c r="AA266" s="42"/>
      <c r="AB266" s="42"/>
      <c r="AC266" s="42"/>
      <c r="AD266" s="42"/>
      <c r="AE266" s="42"/>
      <c r="AR266" s="292" t="s">
        <v>731</v>
      </c>
      <c r="AT266" s="292" t="s">
        <v>393</v>
      </c>
      <c r="AU266" s="292" t="s">
        <v>99</v>
      </c>
      <c r="AY266" s="19" t="s">
        <v>387</v>
      </c>
      <c r="BE266" s="162">
        <f>IF(N266="základná",J266,0)</f>
        <v>0</v>
      </c>
      <c r="BF266" s="162">
        <f>IF(N266="znížená",J266,0)</f>
        <v>0</v>
      </c>
      <c r="BG266" s="162">
        <f>IF(N266="zákl. prenesená",J266,0)</f>
        <v>0</v>
      </c>
      <c r="BH266" s="162">
        <f>IF(N266="zníž. prenesená",J266,0)</f>
        <v>0</v>
      </c>
      <c r="BI266" s="162">
        <f>IF(N266="nulová",J266,0)</f>
        <v>0</v>
      </c>
      <c r="BJ266" s="19" t="s">
        <v>92</v>
      </c>
      <c r="BK266" s="162">
        <f>ROUND(I266*H266,2)</f>
        <v>0</v>
      </c>
      <c r="BL266" s="19" t="s">
        <v>731</v>
      </c>
      <c r="BM266" s="292" t="s">
        <v>2795</v>
      </c>
    </row>
    <row r="267" s="12" customFormat="1" ht="20.88" customHeight="1">
      <c r="A267" s="12"/>
      <c r="B267" s="252"/>
      <c r="C267" s="253"/>
      <c r="D267" s="254" t="s">
        <v>75</v>
      </c>
      <c r="E267" s="265" t="s">
        <v>2796</v>
      </c>
      <c r="F267" s="265" t="s">
        <v>2797</v>
      </c>
      <c r="G267" s="253"/>
      <c r="H267" s="253"/>
      <c r="I267" s="256"/>
      <c r="J267" s="266">
        <f>BK267</f>
        <v>0</v>
      </c>
      <c r="K267" s="253"/>
      <c r="L267" s="257"/>
      <c r="M267" s="258"/>
      <c r="N267" s="259"/>
      <c r="O267" s="259"/>
      <c r="P267" s="260">
        <f>SUM(P268:P269)</f>
        <v>0</v>
      </c>
      <c r="Q267" s="259"/>
      <c r="R267" s="260">
        <f>SUM(R268:R269)</f>
        <v>0</v>
      </c>
      <c r="S267" s="259"/>
      <c r="T267" s="261">
        <f>SUM(T268:T269)</f>
        <v>0</v>
      </c>
      <c r="U267" s="12"/>
      <c r="V267" s="12"/>
      <c r="W267" s="12"/>
      <c r="X267" s="12"/>
      <c r="Y267" s="12"/>
      <c r="Z267" s="12"/>
      <c r="AA267" s="12"/>
      <c r="AB267" s="12"/>
      <c r="AC267" s="12"/>
      <c r="AD267" s="12"/>
      <c r="AE267" s="12"/>
      <c r="AR267" s="262" t="s">
        <v>84</v>
      </c>
      <c r="AT267" s="263" t="s">
        <v>75</v>
      </c>
      <c r="AU267" s="263" t="s">
        <v>92</v>
      </c>
      <c r="AY267" s="262" t="s">
        <v>387</v>
      </c>
      <c r="BK267" s="264">
        <f>SUM(BK268:BK269)</f>
        <v>0</v>
      </c>
    </row>
    <row r="268" s="2" customFormat="1" ht="24.15" customHeight="1">
      <c r="A268" s="42"/>
      <c r="B268" s="43"/>
      <c r="C268" s="280" t="s">
        <v>475</v>
      </c>
      <c r="D268" s="280" t="s">
        <v>393</v>
      </c>
      <c r="E268" s="281" t="s">
        <v>2798</v>
      </c>
      <c r="F268" s="282" t="s">
        <v>2759</v>
      </c>
      <c r="G268" s="283" t="s">
        <v>396</v>
      </c>
      <c r="H268" s="284">
        <v>7</v>
      </c>
      <c r="I268" s="285"/>
      <c r="J268" s="286">
        <f>ROUND(I268*H268,2)</f>
        <v>0</v>
      </c>
      <c r="K268" s="287"/>
      <c r="L268" s="45"/>
      <c r="M268" s="288" t="s">
        <v>1</v>
      </c>
      <c r="N268" s="289" t="s">
        <v>42</v>
      </c>
      <c r="O268" s="101"/>
      <c r="P268" s="290">
        <f>O268*H268</f>
        <v>0</v>
      </c>
      <c r="Q268" s="290">
        <v>0</v>
      </c>
      <c r="R268" s="290">
        <f>Q268*H268</f>
        <v>0</v>
      </c>
      <c r="S268" s="290">
        <v>0</v>
      </c>
      <c r="T268" s="291">
        <f>S268*H268</f>
        <v>0</v>
      </c>
      <c r="U268" s="42"/>
      <c r="V268" s="42"/>
      <c r="W268" s="42"/>
      <c r="X268" s="42"/>
      <c r="Y268" s="42"/>
      <c r="Z268" s="42"/>
      <c r="AA268" s="42"/>
      <c r="AB268" s="42"/>
      <c r="AC268" s="42"/>
      <c r="AD268" s="42"/>
      <c r="AE268" s="42"/>
      <c r="AR268" s="292" t="s">
        <v>731</v>
      </c>
      <c r="AT268" s="292" t="s">
        <v>393</v>
      </c>
      <c r="AU268" s="292" t="s">
        <v>99</v>
      </c>
      <c r="AY268" s="19" t="s">
        <v>387</v>
      </c>
      <c r="BE268" s="162">
        <f>IF(N268="základná",J268,0)</f>
        <v>0</v>
      </c>
      <c r="BF268" s="162">
        <f>IF(N268="znížená",J268,0)</f>
        <v>0</v>
      </c>
      <c r="BG268" s="162">
        <f>IF(N268="zákl. prenesená",J268,0)</f>
        <v>0</v>
      </c>
      <c r="BH268" s="162">
        <f>IF(N268="zníž. prenesená",J268,0)</f>
        <v>0</v>
      </c>
      <c r="BI268" s="162">
        <f>IF(N268="nulová",J268,0)</f>
        <v>0</v>
      </c>
      <c r="BJ268" s="19" t="s">
        <v>92</v>
      </c>
      <c r="BK268" s="162">
        <f>ROUND(I268*H268,2)</f>
        <v>0</v>
      </c>
      <c r="BL268" s="19" t="s">
        <v>731</v>
      </c>
      <c r="BM268" s="292" t="s">
        <v>2799</v>
      </c>
    </row>
    <row r="269" s="2" customFormat="1" ht="21.75" customHeight="1">
      <c r="A269" s="42"/>
      <c r="B269" s="43"/>
      <c r="C269" s="280" t="s">
        <v>479</v>
      </c>
      <c r="D269" s="280" t="s">
        <v>393</v>
      </c>
      <c r="E269" s="281" t="s">
        <v>2800</v>
      </c>
      <c r="F269" s="282" t="s">
        <v>2801</v>
      </c>
      <c r="G269" s="283" t="s">
        <v>405</v>
      </c>
      <c r="H269" s="284">
        <v>1.3</v>
      </c>
      <c r="I269" s="285"/>
      <c r="J269" s="286">
        <f>ROUND(I269*H269,2)</f>
        <v>0</v>
      </c>
      <c r="K269" s="287"/>
      <c r="L269" s="45"/>
      <c r="M269" s="288" t="s">
        <v>1</v>
      </c>
      <c r="N269" s="289" t="s">
        <v>42</v>
      </c>
      <c r="O269" s="101"/>
      <c r="P269" s="290">
        <f>O269*H269</f>
        <v>0</v>
      </c>
      <c r="Q269" s="290">
        <v>0</v>
      </c>
      <c r="R269" s="290">
        <f>Q269*H269</f>
        <v>0</v>
      </c>
      <c r="S269" s="290">
        <v>0</v>
      </c>
      <c r="T269" s="291">
        <f>S269*H269</f>
        <v>0</v>
      </c>
      <c r="U269" s="42"/>
      <c r="V269" s="42"/>
      <c r="W269" s="42"/>
      <c r="X269" s="42"/>
      <c r="Y269" s="42"/>
      <c r="Z269" s="42"/>
      <c r="AA269" s="42"/>
      <c r="AB269" s="42"/>
      <c r="AC269" s="42"/>
      <c r="AD269" s="42"/>
      <c r="AE269" s="42"/>
      <c r="AR269" s="292" t="s">
        <v>731</v>
      </c>
      <c r="AT269" s="292" t="s">
        <v>393</v>
      </c>
      <c r="AU269" s="292" t="s">
        <v>99</v>
      </c>
      <c r="AY269" s="19" t="s">
        <v>387</v>
      </c>
      <c r="BE269" s="162">
        <f>IF(N269="základná",J269,0)</f>
        <v>0</v>
      </c>
      <c r="BF269" s="162">
        <f>IF(N269="znížená",J269,0)</f>
        <v>0</v>
      </c>
      <c r="BG269" s="162">
        <f>IF(N269="zákl. prenesená",J269,0)</f>
        <v>0</v>
      </c>
      <c r="BH269" s="162">
        <f>IF(N269="zníž. prenesená",J269,0)</f>
        <v>0</v>
      </c>
      <c r="BI269" s="162">
        <f>IF(N269="nulová",J269,0)</f>
        <v>0</v>
      </c>
      <c r="BJ269" s="19" t="s">
        <v>92</v>
      </c>
      <c r="BK269" s="162">
        <f>ROUND(I269*H269,2)</f>
        <v>0</v>
      </c>
      <c r="BL269" s="19" t="s">
        <v>731</v>
      </c>
      <c r="BM269" s="292" t="s">
        <v>2802</v>
      </c>
    </row>
    <row r="270" s="12" customFormat="1" ht="20.88" customHeight="1">
      <c r="A270" s="12"/>
      <c r="B270" s="252"/>
      <c r="C270" s="253"/>
      <c r="D270" s="254" t="s">
        <v>75</v>
      </c>
      <c r="E270" s="265" t="s">
        <v>2803</v>
      </c>
      <c r="F270" s="265" t="s">
        <v>137</v>
      </c>
      <c r="G270" s="253"/>
      <c r="H270" s="253"/>
      <c r="I270" s="256"/>
      <c r="J270" s="266">
        <f>BK270</f>
        <v>0</v>
      </c>
      <c r="K270" s="253"/>
      <c r="L270" s="257"/>
      <c r="M270" s="258"/>
      <c r="N270" s="259"/>
      <c r="O270" s="259"/>
      <c r="P270" s="260">
        <f>SUM(P271:P275)</f>
        <v>0</v>
      </c>
      <c r="Q270" s="259"/>
      <c r="R270" s="260">
        <f>SUM(R271:R275)</f>
        <v>0</v>
      </c>
      <c r="S270" s="259"/>
      <c r="T270" s="261">
        <f>SUM(T271:T275)</f>
        <v>0</v>
      </c>
      <c r="U270" s="12"/>
      <c r="V270" s="12"/>
      <c r="W270" s="12"/>
      <c r="X270" s="12"/>
      <c r="Y270" s="12"/>
      <c r="Z270" s="12"/>
      <c r="AA270" s="12"/>
      <c r="AB270" s="12"/>
      <c r="AC270" s="12"/>
      <c r="AD270" s="12"/>
      <c r="AE270" s="12"/>
      <c r="AR270" s="262" t="s">
        <v>84</v>
      </c>
      <c r="AT270" s="263" t="s">
        <v>75</v>
      </c>
      <c r="AU270" s="263" t="s">
        <v>92</v>
      </c>
      <c r="AY270" s="262" t="s">
        <v>387</v>
      </c>
      <c r="BK270" s="264">
        <f>SUM(BK271:BK275)</f>
        <v>0</v>
      </c>
    </row>
    <row r="271" s="2" customFormat="1" ht="24.15" customHeight="1">
      <c r="A271" s="42"/>
      <c r="B271" s="43"/>
      <c r="C271" s="280" t="s">
        <v>422</v>
      </c>
      <c r="D271" s="280" t="s">
        <v>393</v>
      </c>
      <c r="E271" s="281" t="s">
        <v>2804</v>
      </c>
      <c r="F271" s="282" t="s">
        <v>2805</v>
      </c>
      <c r="G271" s="283" t="s">
        <v>2806</v>
      </c>
      <c r="H271" s="284">
        <v>2</v>
      </c>
      <c r="I271" s="285"/>
      <c r="J271" s="286">
        <f>ROUND(I271*H271,2)</f>
        <v>0</v>
      </c>
      <c r="K271" s="287"/>
      <c r="L271" s="45"/>
      <c r="M271" s="288" t="s">
        <v>1</v>
      </c>
      <c r="N271" s="289" t="s">
        <v>42</v>
      </c>
      <c r="O271" s="101"/>
      <c r="P271" s="290">
        <f>O271*H271</f>
        <v>0</v>
      </c>
      <c r="Q271" s="290">
        <v>0</v>
      </c>
      <c r="R271" s="290">
        <f>Q271*H271</f>
        <v>0</v>
      </c>
      <c r="S271" s="290">
        <v>0</v>
      </c>
      <c r="T271" s="291">
        <f>S271*H271</f>
        <v>0</v>
      </c>
      <c r="U271" s="42"/>
      <c r="V271" s="42"/>
      <c r="W271" s="42"/>
      <c r="X271" s="42"/>
      <c r="Y271" s="42"/>
      <c r="Z271" s="42"/>
      <c r="AA271" s="42"/>
      <c r="AB271" s="42"/>
      <c r="AC271" s="42"/>
      <c r="AD271" s="42"/>
      <c r="AE271" s="42"/>
      <c r="AR271" s="292" t="s">
        <v>731</v>
      </c>
      <c r="AT271" s="292" t="s">
        <v>393</v>
      </c>
      <c r="AU271" s="292" t="s">
        <v>99</v>
      </c>
      <c r="AY271" s="19" t="s">
        <v>387</v>
      </c>
      <c r="BE271" s="162">
        <f>IF(N271="základná",J271,0)</f>
        <v>0</v>
      </c>
      <c r="BF271" s="162">
        <f>IF(N271="znížená",J271,0)</f>
        <v>0</v>
      </c>
      <c r="BG271" s="162">
        <f>IF(N271="zákl. prenesená",J271,0)</f>
        <v>0</v>
      </c>
      <c r="BH271" s="162">
        <f>IF(N271="zníž. prenesená",J271,0)</f>
        <v>0</v>
      </c>
      <c r="BI271" s="162">
        <f>IF(N271="nulová",J271,0)</f>
        <v>0</v>
      </c>
      <c r="BJ271" s="19" t="s">
        <v>92</v>
      </c>
      <c r="BK271" s="162">
        <f>ROUND(I271*H271,2)</f>
        <v>0</v>
      </c>
      <c r="BL271" s="19" t="s">
        <v>731</v>
      </c>
      <c r="BM271" s="292" t="s">
        <v>2807</v>
      </c>
    </row>
    <row r="272" s="2" customFormat="1" ht="16.5" customHeight="1">
      <c r="A272" s="42"/>
      <c r="B272" s="43"/>
      <c r="C272" s="280" t="s">
        <v>488</v>
      </c>
      <c r="D272" s="280" t="s">
        <v>393</v>
      </c>
      <c r="E272" s="281" t="s">
        <v>2808</v>
      </c>
      <c r="F272" s="282" t="s">
        <v>2809</v>
      </c>
      <c r="G272" s="283" t="s">
        <v>2806</v>
      </c>
      <c r="H272" s="284">
        <v>1</v>
      </c>
      <c r="I272" s="285"/>
      <c r="J272" s="286">
        <f>ROUND(I272*H272,2)</f>
        <v>0</v>
      </c>
      <c r="K272" s="287"/>
      <c r="L272" s="45"/>
      <c r="M272" s="288" t="s">
        <v>1</v>
      </c>
      <c r="N272" s="289" t="s">
        <v>42</v>
      </c>
      <c r="O272" s="101"/>
      <c r="P272" s="290">
        <f>O272*H272</f>
        <v>0</v>
      </c>
      <c r="Q272" s="290">
        <v>0</v>
      </c>
      <c r="R272" s="290">
        <f>Q272*H272</f>
        <v>0</v>
      </c>
      <c r="S272" s="290">
        <v>0</v>
      </c>
      <c r="T272" s="291">
        <f>S272*H272</f>
        <v>0</v>
      </c>
      <c r="U272" s="42"/>
      <c r="V272" s="42"/>
      <c r="W272" s="42"/>
      <c r="X272" s="42"/>
      <c r="Y272" s="42"/>
      <c r="Z272" s="42"/>
      <c r="AA272" s="42"/>
      <c r="AB272" s="42"/>
      <c r="AC272" s="42"/>
      <c r="AD272" s="42"/>
      <c r="AE272" s="42"/>
      <c r="AR272" s="292" t="s">
        <v>731</v>
      </c>
      <c r="AT272" s="292" t="s">
        <v>393</v>
      </c>
      <c r="AU272" s="292" t="s">
        <v>99</v>
      </c>
      <c r="AY272" s="19" t="s">
        <v>387</v>
      </c>
      <c r="BE272" s="162">
        <f>IF(N272="základná",J272,0)</f>
        <v>0</v>
      </c>
      <c r="BF272" s="162">
        <f>IF(N272="znížená",J272,0)</f>
        <v>0</v>
      </c>
      <c r="BG272" s="162">
        <f>IF(N272="zákl. prenesená",J272,0)</f>
        <v>0</v>
      </c>
      <c r="BH272" s="162">
        <f>IF(N272="zníž. prenesená",J272,0)</f>
        <v>0</v>
      </c>
      <c r="BI272" s="162">
        <f>IF(N272="nulová",J272,0)</f>
        <v>0</v>
      </c>
      <c r="BJ272" s="19" t="s">
        <v>92</v>
      </c>
      <c r="BK272" s="162">
        <f>ROUND(I272*H272,2)</f>
        <v>0</v>
      </c>
      <c r="BL272" s="19" t="s">
        <v>731</v>
      </c>
      <c r="BM272" s="292" t="s">
        <v>2810</v>
      </c>
    </row>
    <row r="273" s="2" customFormat="1" ht="16.5" customHeight="1">
      <c r="A273" s="42"/>
      <c r="B273" s="43"/>
      <c r="C273" s="280" t="s">
        <v>493</v>
      </c>
      <c r="D273" s="280" t="s">
        <v>393</v>
      </c>
      <c r="E273" s="281" t="s">
        <v>2811</v>
      </c>
      <c r="F273" s="282" t="s">
        <v>2812</v>
      </c>
      <c r="G273" s="283" t="s">
        <v>2806</v>
      </c>
      <c r="H273" s="284">
        <v>1</v>
      </c>
      <c r="I273" s="285"/>
      <c r="J273" s="286">
        <f>ROUND(I273*H273,2)</f>
        <v>0</v>
      </c>
      <c r="K273" s="287"/>
      <c r="L273" s="45"/>
      <c r="M273" s="288" t="s">
        <v>1</v>
      </c>
      <c r="N273" s="289" t="s">
        <v>42</v>
      </c>
      <c r="O273" s="101"/>
      <c r="P273" s="290">
        <f>O273*H273</f>
        <v>0</v>
      </c>
      <c r="Q273" s="290">
        <v>0</v>
      </c>
      <c r="R273" s="290">
        <f>Q273*H273</f>
        <v>0</v>
      </c>
      <c r="S273" s="290">
        <v>0</v>
      </c>
      <c r="T273" s="291">
        <f>S273*H273</f>
        <v>0</v>
      </c>
      <c r="U273" s="42"/>
      <c r="V273" s="42"/>
      <c r="W273" s="42"/>
      <c r="X273" s="42"/>
      <c r="Y273" s="42"/>
      <c r="Z273" s="42"/>
      <c r="AA273" s="42"/>
      <c r="AB273" s="42"/>
      <c r="AC273" s="42"/>
      <c r="AD273" s="42"/>
      <c r="AE273" s="42"/>
      <c r="AR273" s="292" t="s">
        <v>731</v>
      </c>
      <c r="AT273" s="292" t="s">
        <v>393</v>
      </c>
      <c r="AU273" s="292" t="s">
        <v>99</v>
      </c>
      <c r="AY273" s="19" t="s">
        <v>387</v>
      </c>
      <c r="BE273" s="162">
        <f>IF(N273="základná",J273,0)</f>
        <v>0</v>
      </c>
      <c r="BF273" s="162">
        <f>IF(N273="znížená",J273,0)</f>
        <v>0</v>
      </c>
      <c r="BG273" s="162">
        <f>IF(N273="zákl. prenesená",J273,0)</f>
        <v>0</v>
      </c>
      <c r="BH273" s="162">
        <f>IF(N273="zníž. prenesená",J273,0)</f>
        <v>0</v>
      </c>
      <c r="BI273" s="162">
        <f>IF(N273="nulová",J273,0)</f>
        <v>0</v>
      </c>
      <c r="BJ273" s="19" t="s">
        <v>92</v>
      </c>
      <c r="BK273" s="162">
        <f>ROUND(I273*H273,2)</f>
        <v>0</v>
      </c>
      <c r="BL273" s="19" t="s">
        <v>731</v>
      </c>
      <c r="BM273" s="292" t="s">
        <v>2813</v>
      </c>
    </row>
    <row r="274" s="2" customFormat="1" ht="16.5" customHeight="1">
      <c r="A274" s="42"/>
      <c r="B274" s="43"/>
      <c r="C274" s="280" t="s">
        <v>499</v>
      </c>
      <c r="D274" s="280" t="s">
        <v>393</v>
      </c>
      <c r="E274" s="281" t="s">
        <v>2814</v>
      </c>
      <c r="F274" s="282" t="s">
        <v>2815</v>
      </c>
      <c r="G274" s="283" t="s">
        <v>716</v>
      </c>
      <c r="H274" s="351"/>
      <c r="I274" s="285"/>
      <c r="J274" s="286">
        <f>ROUND(I274*H274,2)</f>
        <v>0</v>
      </c>
      <c r="K274" s="287"/>
      <c r="L274" s="45"/>
      <c r="M274" s="288" t="s">
        <v>1</v>
      </c>
      <c r="N274" s="289" t="s">
        <v>42</v>
      </c>
      <c r="O274" s="101"/>
      <c r="P274" s="290">
        <f>O274*H274</f>
        <v>0</v>
      </c>
      <c r="Q274" s="290">
        <v>0</v>
      </c>
      <c r="R274" s="290">
        <f>Q274*H274</f>
        <v>0</v>
      </c>
      <c r="S274" s="290">
        <v>0</v>
      </c>
      <c r="T274" s="291">
        <f>S274*H274</f>
        <v>0</v>
      </c>
      <c r="U274" s="42"/>
      <c r="V274" s="42"/>
      <c r="W274" s="42"/>
      <c r="X274" s="42"/>
      <c r="Y274" s="42"/>
      <c r="Z274" s="42"/>
      <c r="AA274" s="42"/>
      <c r="AB274" s="42"/>
      <c r="AC274" s="42"/>
      <c r="AD274" s="42"/>
      <c r="AE274" s="42"/>
      <c r="AR274" s="292" t="s">
        <v>731</v>
      </c>
      <c r="AT274" s="292" t="s">
        <v>393</v>
      </c>
      <c r="AU274" s="292" t="s">
        <v>99</v>
      </c>
      <c r="AY274" s="19" t="s">
        <v>387</v>
      </c>
      <c r="BE274" s="162">
        <f>IF(N274="základná",J274,0)</f>
        <v>0</v>
      </c>
      <c r="BF274" s="162">
        <f>IF(N274="znížená",J274,0)</f>
        <v>0</v>
      </c>
      <c r="BG274" s="162">
        <f>IF(N274="zákl. prenesená",J274,0)</f>
        <v>0</v>
      </c>
      <c r="BH274" s="162">
        <f>IF(N274="zníž. prenesená",J274,0)</f>
        <v>0</v>
      </c>
      <c r="BI274" s="162">
        <f>IF(N274="nulová",J274,0)</f>
        <v>0</v>
      </c>
      <c r="BJ274" s="19" t="s">
        <v>92</v>
      </c>
      <c r="BK274" s="162">
        <f>ROUND(I274*H274,2)</f>
        <v>0</v>
      </c>
      <c r="BL274" s="19" t="s">
        <v>731</v>
      </c>
      <c r="BM274" s="292" t="s">
        <v>2816</v>
      </c>
    </row>
    <row r="275" s="2" customFormat="1" ht="16.5" customHeight="1">
      <c r="A275" s="42"/>
      <c r="B275" s="43"/>
      <c r="C275" s="280" t="s">
        <v>7</v>
      </c>
      <c r="D275" s="280" t="s">
        <v>393</v>
      </c>
      <c r="E275" s="281" t="s">
        <v>2817</v>
      </c>
      <c r="F275" s="282" t="s">
        <v>2818</v>
      </c>
      <c r="G275" s="283" t="s">
        <v>716</v>
      </c>
      <c r="H275" s="351"/>
      <c r="I275" s="285"/>
      <c r="J275" s="286">
        <f>ROUND(I275*H275,2)</f>
        <v>0</v>
      </c>
      <c r="K275" s="287"/>
      <c r="L275" s="45"/>
      <c r="M275" s="288" t="s">
        <v>1</v>
      </c>
      <c r="N275" s="289" t="s">
        <v>42</v>
      </c>
      <c r="O275" s="101"/>
      <c r="P275" s="290">
        <f>O275*H275</f>
        <v>0</v>
      </c>
      <c r="Q275" s="290">
        <v>0</v>
      </c>
      <c r="R275" s="290">
        <f>Q275*H275</f>
        <v>0</v>
      </c>
      <c r="S275" s="290">
        <v>0</v>
      </c>
      <c r="T275" s="291">
        <f>S275*H275</f>
        <v>0</v>
      </c>
      <c r="U275" s="42"/>
      <c r="V275" s="42"/>
      <c r="W275" s="42"/>
      <c r="X275" s="42"/>
      <c r="Y275" s="42"/>
      <c r="Z275" s="42"/>
      <c r="AA275" s="42"/>
      <c r="AB275" s="42"/>
      <c r="AC275" s="42"/>
      <c r="AD275" s="42"/>
      <c r="AE275" s="42"/>
      <c r="AR275" s="292" t="s">
        <v>731</v>
      </c>
      <c r="AT275" s="292" t="s">
        <v>393</v>
      </c>
      <c r="AU275" s="292" t="s">
        <v>99</v>
      </c>
      <c r="AY275" s="19" t="s">
        <v>387</v>
      </c>
      <c r="BE275" s="162">
        <f>IF(N275="základná",J275,0)</f>
        <v>0</v>
      </c>
      <c r="BF275" s="162">
        <f>IF(N275="znížená",J275,0)</f>
        <v>0</v>
      </c>
      <c r="BG275" s="162">
        <f>IF(N275="zákl. prenesená",J275,0)</f>
        <v>0</v>
      </c>
      <c r="BH275" s="162">
        <f>IF(N275="zníž. prenesená",J275,0)</f>
        <v>0</v>
      </c>
      <c r="BI275" s="162">
        <f>IF(N275="nulová",J275,0)</f>
        <v>0</v>
      </c>
      <c r="BJ275" s="19" t="s">
        <v>92</v>
      </c>
      <c r="BK275" s="162">
        <f>ROUND(I275*H275,2)</f>
        <v>0</v>
      </c>
      <c r="BL275" s="19" t="s">
        <v>731</v>
      </c>
      <c r="BM275" s="292" t="s">
        <v>2819</v>
      </c>
    </row>
    <row r="276" s="12" customFormat="1" ht="20.88" customHeight="1">
      <c r="A276" s="12"/>
      <c r="B276" s="252"/>
      <c r="C276" s="253"/>
      <c r="D276" s="254" t="s">
        <v>75</v>
      </c>
      <c r="E276" s="265" t="s">
        <v>367</v>
      </c>
      <c r="F276" s="265" t="s">
        <v>821</v>
      </c>
      <c r="G276" s="253"/>
      <c r="H276" s="253"/>
      <c r="I276" s="256"/>
      <c r="J276" s="266">
        <f>BK276</f>
        <v>0</v>
      </c>
      <c r="K276" s="253"/>
      <c r="L276" s="257"/>
      <c r="M276" s="258"/>
      <c r="N276" s="259"/>
      <c r="O276" s="259"/>
      <c r="P276" s="260">
        <f>P277</f>
        <v>0</v>
      </c>
      <c r="Q276" s="259"/>
      <c r="R276" s="260">
        <f>R277</f>
        <v>0</v>
      </c>
      <c r="S276" s="259"/>
      <c r="T276" s="261">
        <f>T277</f>
        <v>0</v>
      </c>
      <c r="U276" s="12"/>
      <c r="V276" s="12"/>
      <c r="W276" s="12"/>
      <c r="X276" s="12"/>
      <c r="Y276" s="12"/>
      <c r="Z276" s="12"/>
      <c r="AA276" s="12"/>
      <c r="AB276" s="12"/>
      <c r="AC276" s="12"/>
      <c r="AD276" s="12"/>
      <c r="AE276" s="12"/>
      <c r="AR276" s="262" t="s">
        <v>429</v>
      </c>
      <c r="AT276" s="263" t="s">
        <v>75</v>
      </c>
      <c r="AU276" s="263" t="s">
        <v>92</v>
      </c>
      <c r="AY276" s="262" t="s">
        <v>387</v>
      </c>
      <c r="BK276" s="264">
        <f>BK277</f>
        <v>0</v>
      </c>
    </row>
    <row r="277" s="2" customFormat="1" ht="16.5" customHeight="1">
      <c r="A277" s="42"/>
      <c r="B277" s="43"/>
      <c r="C277" s="280" t="s">
        <v>508</v>
      </c>
      <c r="D277" s="280" t="s">
        <v>393</v>
      </c>
      <c r="E277" s="281" t="s">
        <v>2820</v>
      </c>
      <c r="F277" s="282" t="s">
        <v>2821</v>
      </c>
      <c r="G277" s="283" t="s">
        <v>716</v>
      </c>
      <c r="H277" s="351"/>
      <c r="I277" s="285"/>
      <c r="J277" s="286">
        <f>ROUND(I277*H277,2)</f>
        <v>0</v>
      </c>
      <c r="K277" s="287"/>
      <c r="L277" s="45"/>
      <c r="M277" s="288" t="s">
        <v>1</v>
      </c>
      <c r="N277" s="289" t="s">
        <v>42</v>
      </c>
      <c r="O277" s="101"/>
      <c r="P277" s="290">
        <f>O277*H277</f>
        <v>0</v>
      </c>
      <c r="Q277" s="290">
        <v>0</v>
      </c>
      <c r="R277" s="290">
        <f>Q277*H277</f>
        <v>0</v>
      </c>
      <c r="S277" s="290">
        <v>0</v>
      </c>
      <c r="T277" s="291">
        <f>S277*H277</f>
        <v>0</v>
      </c>
      <c r="U277" s="42"/>
      <c r="V277" s="42"/>
      <c r="W277" s="42"/>
      <c r="X277" s="42"/>
      <c r="Y277" s="42"/>
      <c r="Z277" s="42"/>
      <c r="AA277" s="42"/>
      <c r="AB277" s="42"/>
      <c r="AC277" s="42"/>
      <c r="AD277" s="42"/>
      <c r="AE277" s="42"/>
      <c r="AR277" s="292" t="s">
        <v>825</v>
      </c>
      <c r="AT277" s="292" t="s">
        <v>393</v>
      </c>
      <c r="AU277" s="292" t="s">
        <v>99</v>
      </c>
      <c r="AY277" s="19" t="s">
        <v>387</v>
      </c>
      <c r="BE277" s="162">
        <f>IF(N277="základná",J277,0)</f>
        <v>0</v>
      </c>
      <c r="BF277" s="162">
        <f>IF(N277="znížená",J277,0)</f>
        <v>0</v>
      </c>
      <c r="BG277" s="162">
        <f>IF(N277="zákl. prenesená",J277,0)</f>
        <v>0</v>
      </c>
      <c r="BH277" s="162">
        <f>IF(N277="zníž. prenesená",J277,0)</f>
        <v>0</v>
      </c>
      <c r="BI277" s="162">
        <f>IF(N277="nulová",J277,0)</f>
        <v>0</v>
      </c>
      <c r="BJ277" s="19" t="s">
        <v>92</v>
      </c>
      <c r="BK277" s="162">
        <f>ROUND(I277*H277,2)</f>
        <v>0</v>
      </c>
      <c r="BL277" s="19" t="s">
        <v>825</v>
      </c>
      <c r="BM277" s="292" t="s">
        <v>2822</v>
      </c>
    </row>
    <row r="278" s="12" customFormat="1" ht="22.8" customHeight="1">
      <c r="A278" s="12"/>
      <c r="B278" s="252"/>
      <c r="C278" s="253"/>
      <c r="D278" s="254" t="s">
        <v>75</v>
      </c>
      <c r="E278" s="265" t="s">
        <v>2823</v>
      </c>
      <c r="F278" s="265" t="s">
        <v>2824</v>
      </c>
      <c r="G278" s="253"/>
      <c r="H278" s="253"/>
      <c r="I278" s="256"/>
      <c r="J278" s="266">
        <f>BK278</f>
        <v>0</v>
      </c>
      <c r="K278" s="253"/>
      <c r="L278" s="257"/>
      <c r="M278" s="258"/>
      <c r="N278" s="259"/>
      <c r="O278" s="259"/>
      <c r="P278" s="260">
        <f>P279+P283+P289+P295+P300+P306</f>
        <v>0</v>
      </c>
      <c r="Q278" s="259"/>
      <c r="R278" s="260">
        <f>R279+R283+R289+R295+R300+R306</f>
        <v>0</v>
      </c>
      <c r="S278" s="259"/>
      <c r="T278" s="261">
        <f>T279+T283+T289+T295+T300+T306</f>
        <v>0</v>
      </c>
      <c r="U278" s="12"/>
      <c r="V278" s="12"/>
      <c r="W278" s="12"/>
      <c r="X278" s="12"/>
      <c r="Y278" s="12"/>
      <c r="Z278" s="12"/>
      <c r="AA278" s="12"/>
      <c r="AB278" s="12"/>
      <c r="AC278" s="12"/>
      <c r="AD278" s="12"/>
      <c r="AE278" s="12"/>
      <c r="AR278" s="262" t="s">
        <v>84</v>
      </c>
      <c r="AT278" s="263" t="s">
        <v>75</v>
      </c>
      <c r="AU278" s="263" t="s">
        <v>84</v>
      </c>
      <c r="AY278" s="262" t="s">
        <v>387</v>
      </c>
      <c r="BK278" s="264">
        <f>BK279+BK283+BK289+BK295+BK300+BK306</f>
        <v>0</v>
      </c>
    </row>
    <row r="279" s="12" customFormat="1" ht="20.88" customHeight="1">
      <c r="A279" s="12"/>
      <c r="B279" s="252"/>
      <c r="C279" s="253"/>
      <c r="D279" s="254" t="s">
        <v>75</v>
      </c>
      <c r="E279" s="265" t="s">
        <v>2756</v>
      </c>
      <c r="F279" s="265" t="s">
        <v>2757</v>
      </c>
      <c r="G279" s="253"/>
      <c r="H279" s="253"/>
      <c r="I279" s="256"/>
      <c r="J279" s="266">
        <f>BK279</f>
        <v>0</v>
      </c>
      <c r="K279" s="253"/>
      <c r="L279" s="257"/>
      <c r="M279" s="258"/>
      <c r="N279" s="259"/>
      <c r="O279" s="259"/>
      <c r="P279" s="260">
        <f>SUM(P280:P282)</f>
        <v>0</v>
      </c>
      <c r="Q279" s="259"/>
      <c r="R279" s="260">
        <f>SUM(R280:R282)</f>
        <v>0</v>
      </c>
      <c r="S279" s="259"/>
      <c r="T279" s="261">
        <f>SUM(T280:T282)</f>
        <v>0</v>
      </c>
      <c r="U279" s="12"/>
      <c r="V279" s="12"/>
      <c r="W279" s="12"/>
      <c r="X279" s="12"/>
      <c r="Y279" s="12"/>
      <c r="Z279" s="12"/>
      <c r="AA279" s="12"/>
      <c r="AB279" s="12"/>
      <c r="AC279" s="12"/>
      <c r="AD279" s="12"/>
      <c r="AE279" s="12"/>
      <c r="AR279" s="262" t="s">
        <v>99</v>
      </c>
      <c r="AT279" s="263" t="s">
        <v>75</v>
      </c>
      <c r="AU279" s="263" t="s">
        <v>92</v>
      </c>
      <c r="AY279" s="262" t="s">
        <v>387</v>
      </c>
      <c r="BK279" s="264">
        <f>SUM(BK280:BK282)</f>
        <v>0</v>
      </c>
    </row>
    <row r="280" s="2" customFormat="1" ht="24.15" customHeight="1">
      <c r="A280" s="42"/>
      <c r="B280" s="43"/>
      <c r="C280" s="280" t="s">
        <v>515</v>
      </c>
      <c r="D280" s="280" t="s">
        <v>393</v>
      </c>
      <c r="E280" s="281" t="s">
        <v>2825</v>
      </c>
      <c r="F280" s="282" t="s">
        <v>2826</v>
      </c>
      <c r="G280" s="283" t="s">
        <v>396</v>
      </c>
      <c r="H280" s="284">
        <v>0.59999999999999998</v>
      </c>
      <c r="I280" s="285"/>
      <c r="J280" s="286">
        <f>ROUND(I280*H280,2)</f>
        <v>0</v>
      </c>
      <c r="K280" s="287"/>
      <c r="L280" s="45"/>
      <c r="M280" s="288" t="s">
        <v>1</v>
      </c>
      <c r="N280" s="289" t="s">
        <v>42</v>
      </c>
      <c r="O280" s="101"/>
      <c r="P280" s="290">
        <f>O280*H280</f>
        <v>0</v>
      </c>
      <c r="Q280" s="290">
        <v>0</v>
      </c>
      <c r="R280" s="290">
        <f>Q280*H280</f>
        <v>0</v>
      </c>
      <c r="S280" s="290">
        <v>0</v>
      </c>
      <c r="T280" s="291">
        <f>S280*H280</f>
        <v>0</v>
      </c>
      <c r="U280" s="42"/>
      <c r="V280" s="42"/>
      <c r="W280" s="42"/>
      <c r="X280" s="42"/>
      <c r="Y280" s="42"/>
      <c r="Z280" s="42"/>
      <c r="AA280" s="42"/>
      <c r="AB280" s="42"/>
      <c r="AC280" s="42"/>
      <c r="AD280" s="42"/>
      <c r="AE280" s="42"/>
      <c r="AR280" s="292" t="s">
        <v>731</v>
      </c>
      <c r="AT280" s="292" t="s">
        <v>393</v>
      </c>
      <c r="AU280" s="292" t="s">
        <v>99</v>
      </c>
      <c r="AY280" s="19" t="s">
        <v>387</v>
      </c>
      <c r="BE280" s="162">
        <f>IF(N280="základná",J280,0)</f>
        <v>0</v>
      </c>
      <c r="BF280" s="162">
        <f>IF(N280="znížená",J280,0)</f>
        <v>0</v>
      </c>
      <c r="BG280" s="162">
        <f>IF(N280="zákl. prenesená",J280,0)</f>
        <v>0</v>
      </c>
      <c r="BH280" s="162">
        <f>IF(N280="zníž. prenesená",J280,0)</f>
        <v>0</v>
      </c>
      <c r="BI280" s="162">
        <f>IF(N280="nulová",J280,0)</f>
        <v>0</v>
      </c>
      <c r="BJ280" s="19" t="s">
        <v>92</v>
      </c>
      <c r="BK280" s="162">
        <f>ROUND(I280*H280,2)</f>
        <v>0</v>
      </c>
      <c r="BL280" s="19" t="s">
        <v>731</v>
      </c>
      <c r="BM280" s="292" t="s">
        <v>2827</v>
      </c>
    </row>
    <row r="281" s="2" customFormat="1" ht="24.15" customHeight="1">
      <c r="A281" s="42"/>
      <c r="B281" s="43"/>
      <c r="C281" s="280" t="s">
        <v>522</v>
      </c>
      <c r="D281" s="280" t="s">
        <v>393</v>
      </c>
      <c r="E281" s="281" t="s">
        <v>2828</v>
      </c>
      <c r="F281" s="282" t="s">
        <v>2829</v>
      </c>
      <c r="G281" s="283" t="s">
        <v>396</v>
      </c>
      <c r="H281" s="284">
        <v>10.199999999999999</v>
      </c>
      <c r="I281" s="285"/>
      <c r="J281" s="286">
        <f>ROUND(I281*H281,2)</f>
        <v>0</v>
      </c>
      <c r="K281" s="287"/>
      <c r="L281" s="45"/>
      <c r="M281" s="288" t="s">
        <v>1</v>
      </c>
      <c r="N281" s="289" t="s">
        <v>42</v>
      </c>
      <c r="O281" s="101"/>
      <c r="P281" s="290">
        <f>O281*H281</f>
        <v>0</v>
      </c>
      <c r="Q281" s="290">
        <v>0</v>
      </c>
      <c r="R281" s="290">
        <f>Q281*H281</f>
        <v>0</v>
      </c>
      <c r="S281" s="290">
        <v>0</v>
      </c>
      <c r="T281" s="291">
        <f>S281*H281</f>
        <v>0</v>
      </c>
      <c r="U281" s="42"/>
      <c r="V281" s="42"/>
      <c r="W281" s="42"/>
      <c r="X281" s="42"/>
      <c r="Y281" s="42"/>
      <c r="Z281" s="42"/>
      <c r="AA281" s="42"/>
      <c r="AB281" s="42"/>
      <c r="AC281" s="42"/>
      <c r="AD281" s="42"/>
      <c r="AE281" s="42"/>
      <c r="AR281" s="292" t="s">
        <v>731</v>
      </c>
      <c r="AT281" s="292" t="s">
        <v>393</v>
      </c>
      <c r="AU281" s="292" t="s">
        <v>99</v>
      </c>
      <c r="AY281" s="19" t="s">
        <v>387</v>
      </c>
      <c r="BE281" s="162">
        <f>IF(N281="základná",J281,0)</f>
        <v>0</v>
      </c>
      <c r="BF281" s="162">
        <f>IF(N281="znížená",J281,0)</f>
        <v>0</v>
      </c>
      <c r="BG281" s="162">
        <f>IF(N281="zákl. prenesená",J281,0)</f>
        <v>0</v>
      </c>
      <c r="BH281" s="162">
        <f>IF(N281="zníž. prenesená",J281,0)</f>
        <v>0</v>
      </c>
      <c r="BI281" s="162">
        <f>IF(N281="nulová",J281,0)</f>
        <v>0</v>
      </c>
      <c r="BJ281" s="19" t="s">
        <v>92</v>
      </c>
      <c r="BK281" s="162">
        <f>ROUND(I281*H281,2)</f>
        <v>0</v>
      </c>
      <c r="BL281" s="19" t="s">
        <v>731</v>
      </c>
      <c r="BM281" s="292" t="s">
        <v>2830</v>
      </c>
    </row>
    <row r="282" s="2" customFormat="1" ht="24.15" customHeight="1">
      <c r="A282" s="42"/>
      <c r="B282" s="43"/>
      <c r="C282" s="280" t="s">
        <v>296</v>
      </c>
      <c r="D282" s="280" t="s">
        <v>393</v>
      </c>
      <c r="E282" s="281" t="s">
        <v>2831</v>
      </c>
      <c r="F282" s="282" t="s">
        <v>2832</v>
      </c>
      <c r="G282" s="283" t="s">
        <v>396</v>
      </c>
      <c r="H282" s="284">
        <v>11.9</v>
      </c>
      <c r="I282" s="285"/>
      <c r="J282" s="286">
        <f>ROUND(I282*H282,2)</f>
        <v>0</v>
      </c>
      <c r="K282" s="287"/>
      <c r="L282" s="45"/>
      <c r="M282" s="288" t="s">
        <v>1</v>
      </c>
      <c r="N282" s="289" t="s">
        <v>42</v>
      </c>
      <c r="O282" s="101"/>
      <c r="P282" s="290">
        <f>O282*H282</f>
        <v>0</v>
      </c>
      <c r="Q282" s="290">
        <v>0</v>
      </c>
      <c r="R282" s="290">
        <f>Q282*H282</f>
        <v>0</v>
      </c>
      <c r="S282" s="290">
        <v>0</v>
      </c>
      <c r="T282" s="291">
        <f>S282*H282</f>
        <v>0</v>
      </c>
      <c r="U282" s="42"/>
      <c r="V282" s="42"/>
      <c r="W282" s="42"/>
      <c r="X282" s="42"/>
      <c r="Y282" s="42"/>
      <c r="Z282" s="42"/>
      <c r="AA282" s="42"/>
      <c r="AB282" s="42"/>
      <c r="AC282" s="42"/>
      <c r="AD282" s="42"/>
      <c r="AE282" s="42"/>
      <c r="AR282" s="292" t="s">
        <v>731</v>
      </c>
      <c r="AT282" s="292" t="s">
        <v>393</v>
      </c>
      <c r="AU282" s="292" t="s">
        <v>99</v>
      </c>
      <c r="AY282" s="19" t="s">
        <v>387</v>
      </c>
      <c r="BE282" s="162">
        <f>IF(N282="základná",J282,0)</f>
        <v>0</v>
      </c>
      <c r="BF282" s="162">
        <f>IF(N282="znížená",J282,0)</f>
        <v>0</v>
      </c>
      <c r="BG282" s="162">
        <f>IF(N282="zákl. prenesená",J282,0)</f>
        <v>0</v>
      </c>
      <c r="BH282" s="162">
        <f>IF(N282="zníž. prenesená",J282,0)</f>
        <v>0</v>
      </c>
      <c r="BI282" s="162">
        <f>IF(N282="nulová",J282,0)</f>
        <v>0</v>
      </c>
      <c r="BJ282" s="19" t="s">
        <v>92</v>
      </c>
      <c r="BK282" s="162">
        <f>ROUND(I282*H282,2)</f>
        <v>0</v>
      </c>
      <c r="BL282" s="19" t="s">
        <v>731</v>
      </c>
      <c r="BM282" s="292" t="s">
        <v>2833</v>
      </c>
    </row>
    <row r="283" s="12" customFormat="1" ht="20.88" customHeight="1">
      <c r="A283" s="12"/>
      <c r="B283" s="252"/>
      <c r="C283" s="253"/>
      <c r="D283" s="254" t="s">
        <v>75</v>
      </c>
      <c r="E283" s="265" t="s">
        <v>2761</v>
      </c>
      <c r="F283" s="265" t="s">
        <v>2762</v>
      </c>
      <c r="G283" s="253"/>
      <c r="H283" s="253"/>
      <c r="I283" s="256"/>
      <c r="J283" s="266">
        <f>BK283</f>
        <v>0</v>
      </c>
      <c r="K283" s="253"/>
      <c r="L283" s="257"/>
      <c r="M283" s="258"/>
      <c r="N283" s="259"/>
      <c r="O283" s="259"/>
      <c r="P283" s="260">
        <f>SUM(P284:P288)</f>
        <v>0</v>
      </c>
      <c r="Q283" s="259"/>
      <c r="R283" s="260">
        <f>SUM(R284:R288)</f>
        <v>0</v>
      </c>
      <c r="S283" s="259"/>
      <c r="T283" s="261">
        <f>SUM(T284:T288)</f>
        <v>0</v>
      </c>
      <c r="U283" s="12"/>
      <c r="V283" s="12"/>
      <c r="W283" s="12"/>
      <c r="X283" s="12"/>
      <c r="Y283" s="12"/>
      <c r="Z283" s="12"/>
      <c r="AA283" s="12"/>
      <c r="AB283" s="12"/>
      <c r="AC283" s="12"/>
      <c r="AD283" s="12"/>
      <c r="AE283" s="12"/>
      <c r="AR283" s="262" t="s">
        <v>99</v>
      </c>
      <c r="AT283" s="263" t="s">
        <v>75</v>
      </c>
      <c r="AU283" s="263" t="s">
        <v>92</v>
      </c>
      <c r="AY283" s="262" t="s">
        <v>387</v>
      </c>
      <c r="BK283" s="264">
        <f>SUM(BK284:BK288)</f>
        <v>0</v>
      </c>
    </row>
    <row r="284" s="2" customFormat="1" ht="16.5" customHeight="1">
      <c r="A284" s="42"/>
      <c r="B284" s="43"/>
      <c r="C284" s="280" t="s">
        <v>531</v>
      </c>
      <c r="D284" s="280" t="s">
        <v>393</v>
      </c>
      <c r="E284" s="281" t="s">
        <v>2834</v>
      </c>
      <c r="F284" s="282" t="s">
        <v>2835</v>
      </c>
      <c r="G284" s="283" t="s">
        <v>436</v>
      </c>
      <c r="H284" s="284">
        <v>2</v>
      </c>
      <c r="I284" s="285"/>
      <c r="J284" s="286">
        <f>ROUND(I284*H284,2)</f>
        <v>0</v>
      </c>
      <c r="K284" s="287"/>
      <c r="L284" s="45"/>
      <c r="M284" s="288" t="s">
        <v>1</v>
      </c>
      <c r="N284" s="289" t="s">
        <v>42</v>
      </c>
      <c r="O284" s="101"/>
      <c r="P284" s="290">
        <f>O284*H284</f>
        <v>0</v>
      </c>
      <c r="Q284" s="290">
        <v>0</v>
      </c>
      <c r="R284" s="290">
        <f>Q284*H284</f>
        <v>0</v>
      </c>
      <c r="S284" s="290">
        <v>0</v>
      </c>
      <c r="T284" s="291">
        <f>S284*H284</f>
        <v>0</v>
      </c>
      <c r="U284" s="42"/>
      <c r="V284" s="42"/>
      <c r="W284" s="42"/>
      <c r="X284" s="42"/>
      <c r="Y284" s="42"/>
      <c r="Z284" s="42"/>
      <c r="AA284" s="42"/>
      <c r="AB284" s="42"/>
      <c r="AC284" s="42"/>
      <c r="AD284" s="42"/>
      <c r="AE284" s="42"/>
      <c r="AR284" s="292" t="s">
        <v>731</v>
      </c>
      <c r="AT284" s="292" t="s">
        <v>393</v>
      </c>
      <c r="AU284" s="292" t="s">
        <v>99</v>
      </c>
      <c r="AY284" s="19" t="s">
        <v>387</v>
      </c>
      <c r="BE284" s="162">
        <f>IF(N284="základná",J284,0)</f>
        <v>0</v>
      </c>
      <c r="BF284" s="162">
        <f>IF(N284="znížená",J284,0)</f>
        <v>0</v>
      </c>
      <c r="BG284" s="162">
        <f>IF(N284="zákl. prenesená",J284,0)</f>
        <v>0</v>
      </c>
      <c r="BH284" s="162">
        <f>IF(N284="zníž. prenesená",J284,0)</f>
        <v>0</v>
      </c>
      <c r="BI284" s="162">
        <f>IF(N284="nulová",J284,0)</f>
        <v>0</v>
      </c>
      <c r="BJ284" s="19" t="s">
        <v>92</v>
      </c>
      <c r="BK284" s="162">
        <f>ROUND(I284*H284,2)</f>
        <v>0</v>
      </c>
      <c r="BL284" s="19" t="s">
        <v>731</v>
      </c>
      <c r="BM284" s="292" t="s">
        <v>2836</v>
      </c>
    </row>
    <row r="285" s="2" customFormat="1" ht="21.75" customHeight="1">
      <c r="A285" s="42"/>
      <c r="B285" s="43"/>
      <c r="C285" s="280" t="s">
        <v>535</v>
      </c>
      <c r="D285" s="280" t="s">
        <v>393</v>
      </c>
      <c r="E285" s="281" t="s">
        <v>2837</v>
      </c>
      <c r="F285" s="282" t="s">
        <v>2838</v>
      </c>
      <c r="G285" s="283" t="s">
        <v>405</v>
      </c>
      <c r="H285" s="284">
        <v>1.6000000000000001</v>
      </c>
      <c r="I285" s="285"/>
      <c r="J285" s="286">
        <f>ROUND(I285*H285,2)</f>
        <v>0</v>
      </c>
      <c r="K285" s="287"/>
      <c r="L285" s="45"/>
      <c r="M285" s="288" t="s">
        <v>1</v>
      </c>
      <c r="N285" s="289" t="s">
        <v>42</v>
      </c>
      <c r="O285" s="101"/>
      <c r="P285" s="290">
        <f>O285*H285</f>
        <v>0</v>
      </c>
      <c r="Q285" s="290">
        <v>0</v>
      </c>
      <c r="R285" s="290">
        <f>Q285*H285</f>
        <v>0</v>
      </c>
      <c r="S285" s="290">
        <v>0</v>
      </c>
      <c r="T285" s="291">
        <f>S285*H285</f>
        <v>0</v>
      </c>
      <c r="U285" s="42"/>
      <c r="V285" s="42"/>
      <c r="W285" s="42"/>
      <c r="X285" s="42"/>
      <c r="Y285" s="42"/>
      <c r="Z285" s="42"/>
      <c r="AA285" s="42"/>
      <c r="AB285" s="42"/>
      <c r="AC285" s="42"/>
      <c r="AD285" s="42"/>
      <c r="AE285" s="42"/>
      <c r="AR285" s="292" t="s">
        <v>731</v>
      </c>
      <c r="AT285" s="292" t="s">
        <v>393</v>
      </c>
      <c r="AU285" s="292" t="s">
        <v>99</v>
      </c>
      <c r="AY285" s="19" t="s">
        <v>387</v>
      </c>
      <c r="BE285" s="162">
        <f>IF(N285="základná",J285,0)</f>
        <v>0</v>
      </c>
      <c r="BF285" s="162">
        <f>IF(N285="znížená",J285,0)</f>
        <v>0</v>
      </c>
      <c r="BG285" s="162">
        <f>IF(N285="zákl. prenesená",J285,0)</f>
        <v>0</v>
      </c>
      <c r="BH285" s="162">
        <f>IF(N285="zníž. prenesená",J285,0)</f>
        <v>0</v>
      </c>
      <c r="BI285" s="162">
        <f>IF(N285="nulová",J285,0)</f>
        <v>0</v>
      </c>
      <c r="BJ285" s="19" t="s">
        <v>92</v>
      </c>
      <c r="BK285" s="162">
        <f>ROUND(I285*H285,2)</f>
        <v>0</v>
      </c>
      <c r="BL285" s="19" t="s">
        <v>731</v>
      </c>
      <c r="BM285" s="292" t="s">
        <v>2839</v>
      </c>
    </row>
    <row r="286" s="2" customFormat="1" ht="24.15" customHeight="1">
      <c r="A286" s="42"/>
      <c r="B286" s="43"/>
      <c r="C286" s="280" t="s">
        <v>540</v>
      </c>
      <c r="D286" s="280" t="s">
        <v>393</v>
      </c>
      <c r="E286" s="281" t="s">
        <v>2840</v>
      </c>
      <c r="F286" s="282" t="s">
        <v>2841</v>
      </c>
      <c r="G286" s="283" t="s">
        <v>396</v>
      </c>
      <c r="H286" s="284">
        <v>0.29999999999999999</v>
      </c>
      <c r="I286" s="285"/>
      <c r="J286" s="286">
        <f>ROUND(I286*H286,2)</f>
        <v>0</v>
      </c>
      <c r="K286" s="287"/>
      <c r="L286" s="45"/>
      <c r="M286" s="288" t="s">
        <v>1</v>
      </c>
      <c r="N286" s="289" t="s">
        <v>42</v>
      </c>
      <c r="O286" s="101"/>
      <c r="P286" s="290">
        <f>O286*H286</f>
        <v>0</v>
      </c>
      <c r="Q286" s="290">
        <v>0</v>
      </c>
      <c r="R286" s="290">
        <f>Q286*H286</f>
        <v>0</v>
      </c>
      <c r="S286" s="290">
        <v>0</v>
      </c>
      <c r="T286" s="291">
        <f>S286*H286</f>
        <v>0</v>
      </c>
      <c r="U286" s="42"/>
      <c r="V286" s="42"/>
      <c r="W286" s="42"/>
      <c r="X286" s="42"/>
      <c r="Y286" s="42"/>
      <c r="Z286" s="42"/>
      <c r="AA286" s="42"/>
      <c r="AB286" s="42"/>
      <c r="AC286" s="42"/>
      <c r="AD286" s="42"/>
      <c r="AE286" s="42"/>
      <c r="AR286" s="292" t="s">
        <v>731</v>
      </c>
      <c r="AT286" s="292" t="s">
        <v>393</v>
      </c>
      <c r="AU286" s="292" t="s">
        <v>99</v>
      </c>
      <c r="AY286" s="19" t="s">
        <v>387</v>
      </c>
      <c r="BE286" s="162">
        <f>IF(N286="základná",J286,0)</f>
        <v>0</v>
      </c>
      <c r="BF286" s="162">
        <f>IF(N286="znížená",J286,0)</f>
        <v>0</v>
      </c>
      <c r="BG286" s="162">
        <f>IF(N286="zákl. prenesená",J286,0)</f>
        <v>0</v>
      </c>
      <c r="BH286" s="162">
        <f>IF(N286="zníž. prenesená",J286,0)</f>
        <v>0</v>
      </c>
      <c r="BI286" s="162">
        <f>IF(N286="nulová",J286,0)</f>
        <v>0</v>
      </c>
      <c r="BJ286" s="19" t="s">
        <v>92</v>
      </c>
      <c r="BK286" s="162">
        <f>ROUND(I286*H286,2)</f>
        <v>0</v>
      </c>
      <c r="BL286" s="19" t="s">
        <v>731</v>
      </c>
      <c r="BM286" s="292" t="s">
        <v>2842</v>
      </c>
    </row>
    <row r="287" s="2" customFormat="1" ht="16.5" customHeight="1">
      <c r="A287" s="42"/>
      <c r="B287" s="43"/>
      <c r="C287" s="280" t="s">
        <v>546</v>
      </c>
      <c r="D287" s="280" t="s">
        <v>393</v>
      </c>
      <c r="E287" s="281" t="s">
        <v>2843</v>
      </c>
      <c r="F287" s="282" t="s">
        <v>2844</v>
      </c>
      <c r="G287" s="283" t="s">
        <v>436</v>
      </c>
      <c r="H287" s="284">
        <v>1</v>
      </c>
      <c r="I287" s="285"/>
      <c r="J287" s="286">
        <f>ROUND(I287*H287,2)</f>
        <v>0</v>
      </c>
      <c r="K287" s="287"/>
      <c r="L287" s="45"/>
      <c r="M287" s="288" t="s">
        <v>1</v>
      </c>
      <c r="N287" s="289" t="s">
        <v>42</v>
      </c>
      <c r="O287" s="101"/>
      <c r="P287" s="290">
        <f>O287*H287</f>
        <v>0</v>
      </c>
      <c r="Q287" s="290">
        <v>0</v>
      </c>
      <c r="R287" s="290">
        <f>Q287*H287</f>
        <v>0</v>
      </c>
      <c r="S287" s="290">
        <v>0</v>
      </c>
      <c r="T287" s="291">
        <f>S287*H287</f>
        <v>0</v>
      </c>
      <c r="U287" s="42"/>
      <c r="V287" s="42"/>
      <c r="W287" s="42"/>
      <c r="X287" s="42"/>
      <c r="Y287" s="42"/>
      <c r="Z287" s="42"/>
      <c r="AA287" s="42"/>
      <c r="AB287" s="42"/>
      <c r="AC287" s="42"/>
      <c r="AD287" s="42"/>
      <c r="AE287" s="42"/>
      <c r="AR287" s="292" t="s">
        <v>731</v>
      </c>
      <c r="AT287" s="292" t="s">
        <v>393</v>
      </c>
      <c r="AU287" s="292" t="s">
        <v>99</v>
      </c>
      <c r="AY287" s="19" t="s">
        <v>387</v>
      </c>
      <c r="BE287" s="162">
        <f>IF(N287="základná",J287,0)</f>
        <v>0</v>
      </c>
      <c r="BF287" s="162">
        <f>IF(N287="znížená",J287,0)</f>
        <v>0</v>
      </c>
      <c r="BG287" s="162">
        <f>IF(N287="zákl. prenesená",J287,0)</f>
        <v>0</v>
      </c>
      <c r="BH287" s="162">
        <f>IF(N287="zníž. prenesená",J287,0)</f>
        <v>0</v>
      </c>
      <c r="BI287" s="162">
        <f>IF(N287="nulová",J287,0)</f>
        <v>0</v>
      </c>
      <c r="BJ287" s="19" t="s">
        <v>92</v>
      </c>
      <c r="BK287" s="162">
        <f>ROUND(I287*H287,2)</f>
        <v>0</v>
      </c>
      <c r="BL287" s="19" t="s">
        <v>731</v>
      </c>
      <c r="BM287" s="292" t="s">
        <v>2845</v>
      </c>
    </row>
    <row r="288" s="2" customFormat="1" ht="16.5" customHeight="1">
      <c r="A288" s="42"/>
      <c r="B288" s="43"/>
      <c r="C288" s="280" t="s">
        <v>554</v>
      </c>
      <c r="D288" s="280" t="s">
        <v>393</v>
      </c>
      <c r="E288" s="281" t="s">
        <v>2846</v>
      </c>
      <c r="F288" s="282" t="s">
        <v>2847</v>
      </c>
      <c r="G288" s="283" t="s">
        <v>436</v>
      </c>
      <c r="H288" s="284">
        <v>5</v>
      </c>
      <c r="I288" s="285"/>
      <c r="J288" s="286">
        <f>ROUND(I288*H288,2)</f>
        <v>0</v>
      </c>
      <c r="K288" s="287"/>
      <c r="L288" s="45"/>
      <c r="M288" s="288" t="s">
        <v>1</v>
      </c>
      <c r="N288" s="289" t="s">
        <v>42</v>
      </c>
      <c r="O288" s="101"/>
      <c r="P288" s="290">
        <f>O288*H288</f>
        <v>0</v>
      </c>
      <c r="Q288" s="290">
        <v>0</v>
      </c>
      <c r="R288" s="290">
        <f>Q288*H288</f>
        <v>0</v>
      </c>
      <c r="S288" s="290">
        <v>0</v>
      </c>
      <c r="T288" s="291">
        <f>S288*H288</f>
        <v>0</v>
      </c>
      <c r="U288" s="42"/>
      <c r="V288" s="42"/>
      <c r="W288" s="42"/>
      <c r="X288" s="42"/>
      <c r="Y288" s="42"/>
      <c r="Z288" s="42"/>
      <c r="AA288" s="42"/>
      <c r="AB288" s="42"/>
      <c r="AC288" s="42"/>
      <c r="AD288" s="42"/>
      <c r="AE288" s="42"/>
      <c r="AR288" s="292" t="s">
        <v>731</v>
      </c>
      <c r="AT288" s="292" t="s">
        <v>393</v>
      </c>
      <c r="AU288" s="292" t="s">
        <v>99</v>
      </c>
      <c r="AY288" s="19" t="s">
        <v>387</v>
      </c>
      <c r="BE288" s="162">
        <f>IF(N288="základná",J288,0)</f>
        <v>0</v>
      </c>
      <c r="BF288" s="162">
        <f>IF(N288="znížená",J288,0)</f>
        <v>0</v>
      </c>
      <c r="BG288" s="162">
        <f>IF(N288="zákl. prenesená",J288,0)</f>
        <v>0</v>
      </c>
      <c r="BH288" s="162">
        <f>IF(N288="zníž. prenesená",J288,0)</f>
        <v>0</v>
      </c>
      <c r="BI288" s="162">
        <f>IF(N288="nulová",J288,0)</f>
        <v>0</v>
      </c>
      <c r="BJ288" s="19" t="s">
        <v>92</v>
      </c>
      <c r="BK288" s="162">
        <f>ROUND(I288*H288,2)</f>
        <v>0</v>
      </c>
      <c r="BL288" s="19" t="s">
        <v>731</v>
      </c>
      <c r="BM288" s="292" t="s">
        <v>2848</v>
      </c>
    </row>
    <row r="289" s="12" customFormat="1" ht="20.88" customHeight="1">
      <c r="A289" s="12"/>
      <c r="B289" s="252"/>
      <c r="C289" s="253"/>
      <c r="D289" s="254" t="s">
        <v>75</v>
      </c>
      <c r="E289" s="265" t="s">
        <v>2781</v>
      </c>
      <c r="F289" s="265" t="s">
        <v>2782</v>
      </c>
      <c r="G289" s="253"/>
      <c r="H289" s="253"/>
      <c r="I289" s="256"/>
      <c r="J289" s="266">
        <f>BK289</f>
        <v>0</v>
      </c>
      <c r="K289" s="253"/>
      <c r="L289" s="257"/>
      <c r="M289" s="258"/>
      <c r="N289" s="259"/>
      <c r="O289" s="259"/>
      <c r="P289" s="260">
        <f>SUM(P290:P294)</f>
        <v>0</v>
      </c>
      <c r="Q289" s="259"/>
      <c r="R289" s="260">
        <f>SUM(R290:R294)</f>
        <v>0</v>
      </c>
      <c r="S289" s="259"/>
      <c r="T289" s="261">
        <f>SUM(T290:T294)</f>
        <v>0</v>
      </c>
      <c r="U289" s="12"/>
      <c r="V289" s="12"/>
      <c r="W289" s="12"/>
      <c r="X289" s="12"/>
      <c r="Y289" s="12"/>
      <c r="Z289" s="12"/>
      <c r="AA289" s="12"/>
      <c r="AB289" s="12"/>
      <c r="AC289" s="12"/>
      <c r="AD289" s="12"/>
      <c r="AE289" s="12"/>
      <c r="AR289" s="262" t="s">
        <v>84</v>
      </c>
      <c r="AT289" s="263" t="s">
        <v>75</v>
      </c>
      <c r="AU289" s="263" t="s">
        <v>92</v>
      </c>
      <c r="AY289" s="262" t="s">
        <v>387</v>
      </c>
      <c r="BK289" s="264">
        <f>SUM(BK290:BK294)</f>
        <v>0</v>
      </c>
    </row>
    <row r="290" s="2" customFormat="1" ht="16.5" customHeight="1">
      <c r="A290" s="42"/>
      <c r="B290" s="43"/>
      <c r="C290" s="280" t="s">
        <v>560</v>
      </c>
      <c r="D290" s="280" t="s">
        <v>393</v>
      </c>
      <c r="E290" s="281" t="s">
        <v>2849</v>
      </c>
      <c r="F290" s="282" t="s">
        <v>2835</v>
      </c>
      <c r="G290" s="283" t="s">
        <v>436</v>
      </c>
      <c r="H290" s="284">
        <v>2</v>
      </c>
      <c r="I290" s="285"/>
      <c r="J290" s="286">
        <f>ROUND(I290*H290,2)</f>
        <v>0</v>
      </c>
      <c r="K290" s="287"/>
      <c r="L290" s="45"/>
      <c r="M290" s="288" t="s">
        <v>1</v>
      </c>
      <c r="N290" s="289" t="s">
        <v>42</v>
      </c>
      <c r="O290" s="101"/>
      <c r="P290" s="290">
        <f>O290*H290</f>
        <v>0</v>
      </c>
      <c r="Q290" s="290">
        <v>0</v>
      </c>
      <c r="R290" s="290">
        <f>Q290*H290</f>
        <v>0</v>
      </c>
      <c r="S290" s="290">
        <v>0</v>
      </c>
      <c r="T290" s="291">
        <f>S290*H290</f>
        <v>0</v>
      </c>
      <c r="U290" s="42"/>
      <c r="V290" s="42"/>
      <c r="W290" s="42"/>
      <c r="X290" s="42"/>
      <c r="Y290" s="42"/>
      <c r="Z290" s="42"/>
      <c r="AA290" s="42"/>
      <c r="AB290" s="42"/>
      <c r="AC290" s="42"/>
      <c r="AD290" s="42"/>
      <c r="AE290" s="42"/>
      <c r="AR290" s="292" t="s">
        <v>731</v>
      </c>
      <c r="AT290" s="292" t="s">
        <v>393</v>
      </c>
      <c r="AU290" s="292" t="s">
        <v>99</v>
      </c>
      <c r="AY290" s="19" t="s">
        <v>387</v>
      </c>
      <c r="BE290" s="162">
        <f>IF(N290="základná",J290,0)</f>
        <v>0</v>
      </c>
      <c r="BF290" s="162">
        <f>IF(N290="znížená",J290,0)</f>
        <v>0</v>
      </c>
      <c r="BG290" s="162">
        <f>IF(N290="zákl. prenesená",J290,0)</f>
        <v>0</v>
      </c>
      <c r="BH290" s="162">
        <f>IF(N290="zníž. prenesená",J290,0)</f>
        <v>0</v>
      </c>
      <c r="BI290" s="162">
        <f>IF(N290="nulová",J290,0)</f>
        <v>0</v>
      </c>
      <c r="BJ290" s="19" t="s">
        <v>92</v>
      </c>
      <c r="BK290" s="162">
        <f>ROUND(I290*H290,2)</f>
        <v>0</v>
      </c>
      <c r="BL290" s="19" t="s">
        <v>731</v>
      </c>
      <c r="BM290" s="292" t="s">
        <v>2850</v>
      </c>
    </row>
    <row r="291" s="2" customFormat="1" ht="21.75" customHeight="1">
      <c r="A291" s="42"/>
      <c r="B291" s="43"/>
      <c r="C291" s="280" t="s">
        <v>570</v>
      </c>
      <c r="D291" s="280" t="s">
        <v>393</v>
      </c>
      <c r="E291" s="281" t="s">
        <v>2851</v>
      </c>
      <c r="F291" s="282" t="s">
        <v>2838</v>
      </c>
      <c r="G291" s="283" t="s">
        <v>405</v>
      </c>
      <c r="H291" s="284">
        <v>1.6000000000000001</v>
      </c>
      <c r="I291" s="285"/>
      <c r="J291" s="286">
        <f>ROUND(I291*H291,2)</f>
        <v>0</v>
      </c>
      <c r="K291" s="287"/>
      <c r="L291" s="45"/>
      <c r="M291" s="288" t="s">
        <v>1</v>
      </c>
      <c r="N291" s="289" t="s">
        <v>42</v>
      </c>
      <c r="O291" s="101"/>
      <c r="P291" s="290">
        <f>O291*H291</f>
        <v>0</v>
      </c>
      <c r="Q291" s="290">
        <v>0</v>
      </c>
      <c r="R291" s="290">
        <f>Q291*H291</f>
        <v>0</v>
      </c>
      <c r="S291" s="290">
        <v>0</v>
      </c>
      <c r="T291" s="291">
        <f>S291*H291</f>
        <v>0</v>
      </c>
      <c r="U291" s="42"/>
      <c r="V291" s="42"/>
      <c r="W291" s="42"/>
      <c r="X291" s="42"/>
      <c r="Y291" s="42"/>
      <c r="Z291" s="42"/>
      <c r="AA291" s="42"/>
      <c r="AB291" s="42"/>
      <c r="AC291" s="42"/>
      <c r="AD291" s="42"/>
      <c r="AE291" s="42"/>
      <c r="AR291" s="292" t="s">
        <v>731</v>
      </c>
      <c r="AT291" s="292" t="s">
        <v>393</v>
      </c>
      <c r="AU291" s="292" t="s">
        <v>99</v>
      </c>
      <c r="AY291" s="19" t="s">
        <v>387</v>
      </c>
      <c r="BE291" s="162">
        <f>IF(N291="základná",J291,0)</f>
        <v>0</v>
      </c>
      <c r="BF291" s="162">
        <f>IF(N291="znížená",J291,0)</f>
        <v>0</v>
      </c>
      <c r="BG291" s="162">
        <f>IF(N291="zákl. prenesená",J291,0)</f>
        <v>0</v>
      </c>
      <c r="BH291" s="162">
        <f>IF(N291="zníž. prenesená",J291,0)</f>
        <v>0</v>
      </c>
      <c r="BI291" s="162">
        <f>IF(N291="nulová",J291,0)</f>
        <v>0</v>
      </c>
      <c r="BJ291" s="19" t="s">
        <v>92</v>
      </c>
      <c r="BK291" s="162">
        <f>ROUND(I291*H291,2)</f>
        <v>0</v>
      </c>
      <c r="BL291" s="19" t="s">
        <v>731</v>
      </c>
      <c r="BM291" s="292" t="s">
        <v>2852</v>
      </c>
    </row>
    <row r="292" s="2" customFormat="1" ht="24.15" customHeight="1">
      <c r="A292" s="42"/>
      <c r="B292" s="43"/>
      <c r="C292" s="280" t="s">
        <v>575</v>
      </c>
      <c r="D292" s="280" t="s">
        <v>393</v>
      </c>
      <c r="E292" s="281" t="s">
        <v>2853</v>
      </c>
      <c r="F292" s="282" t="s">
        <v>2841</v>
      </c>
      <c r="G292" s="283" t="s">
        <v>396</v>
      </c>
      <c r="H292" s="284">
        <v>0.29999999999999999</v>
      </c>
      <c r="I292" s="285"/>
      <c r="J292" s="286">
        <f>ROUND(I292*H292,2)</f>
        <v>0</v>
      </c>
      <c r="K292" s="287"/>
      <c r="L292" s="45"/>
      <c r="M292" s="288" t="s">
        <v>1</v>
      </c>
      <c r="N292" s="289" t="s">
        <v>42</v>
      </c>
      <c r="O292" s="101"/>
      <c r="P292" s="290">
        <f>O292*H292</f>
        <v>0</v>
      </c>
      <c r="Q292" s="290">
        <v>0</v>
      </c>
      <c r="R292" s="290">
        <f>Q292*H292</f>
        <v>0</v>
      </c>
      <c r="S292" s="290">
        <v>0</v>
      </c>
      <c r="T292" s="291">
        <f>S292*H292</f>
        <v>0</v>
      </c>
      <c r="U292" s="42"/>
      <c r="V292" s="42"/>
      <c r="W292" s="42"/>
      <c r="X292" s="42"/>
      <c r="Y292" s="42"/>
      <c r="Z292" s="42"/>
      <c r="AA292" s="42"/>
      <c r="AB292" s="42"/>
      <c r="AC292" s="42"/>
      <c r="AD292" s="42"/>
      <c r="AE292" s="42"/>
      <c r="AR292" s="292" t="s">
        <v>731</v>
      </c>
      <c r="AT292" s="292" t="s">
        <v>393</v>
      </c>
      <c r="AU292" s="292" t="s">
        <v>99</v>
      </c>
      <c r="AY292" s="19" t="s">
        <v>387</v>
      </c>
      <c r="BE292" s="162">
        <f>IF(N292="základná",J292,0)</f>
        <v>0</v>
      </c>
      <c r="BF292" s="162">
        <f>IF(N292="znížená",J292,0)</f>
        <v>0</v>
      </c>
      <c r="BG292" s="162">
        <f>IF(N292="zákl. prenesená",J292,0)</f>
        <v>0</v>
      </c>
      <c r="BH292" s="162">
        <f>IF(N292="zníž. prenesená",J292,0)</f>
        <v>0</v>
      </c>
      <c r="BI292" s="162">
        <f>IF(N292="nulová",J292,0)</f>
        <v>0</v>
      </c>
      <c r="BJ292" s="19" t="s">
        <v>92</v>
      </c>
      <c r="BK292" s="162">
        <f>ROUND(I292*H292,2)</f>
        <v>0</v>
      </c>
      <c r="BL292" s="19" t="s">
        <v>731</v>
      </c>
      <c r="BM292" s="292" t="s">
        <v>2854</v>
      </c>
    </row>
    <row r="293" s="2" customFormat="1" ht="16.5" customHeight="1">
      <c r="A293" s="42"/>
      <c r="B293" s="43"/>
      <c r="C293" s="280" t="s">
        <v>580</v>
      </c>
      <c r="D293" s="280" t="s">
        <v>393</v>
      </c>
      <c r="E293" s="281" t="s">
        <v>2855</v>
      </c>
      <c r="F293" s="282" t="s">
        <v>2844</v>
      </c>
      <c r="G293" s="283" t="s">
        <v>436</v>
      </c>
      <c r="H293" s="284">
        <v>1</v>
      </c>
      <c r="I293" s="285"/>
      <c r="J293" s="286">
        <f>ROUND(I293*H293,2)</f>
        <v>0</v>
      </c>
      <c r="K293" s="287"/>
      <c r="L293" s="45"/>
      <c r="M293" s="288" t="s">
        <v>1</v>
      </c>
      <c r="N293" s="289" t="s">
        <v>42</v>
      </c>
      <c r="O293" s="101"/>
      <c r="P293" s="290">
        <f>O293*H293</f>
        <v>0</v>
      </c>
      <c r="Q293" s="290">
        <v>0</v>
      </c>
      <c r="R293" s="290">
        <f>Q293*H293</f>
        <v>0</v>
      </c>
      <c r="S293" s="290">
        <v>0</v>
      </c>
      <c r="T293" s="291">
        <f>S293*H293</f>
        <v>0</v>
      </c>
      <c r="U293" s="42"/>
      <c r="V293" s="42"/>
      <c r="W293" s="42"/>
      <c r="X293" s="42"/>
      <c r="Y293" s="42"/>
      <c r="Z293" s="42"/>
      <c r="AA293" s="42"/>
      <c r="AB293" s="42"/>
      <c r="AC293" s="42"/>
      <c r="AD293" s="42"/>
      <c r="AE293" s="42"/>
      <c r="AR293" s="292" t="s">
        <v>731</v>
      </c>
      <c r="AT293" s="292" t="s">
        <v>393</v>
      </c>
      <c r="AU293" s="292" t="s">
        <v>99</v>
      </c>
      <c r="AY293" s="19" t="s">
        <v>387</v>
      </c>
      <c r="BE293" s="162">
        <f>IF(N293="základná",J293,0)</f>
        <v>0</v>
      </c>
      <c r="BF293" s="162">
        <f>IF(N293="znížená",J293,0)</f>
        <v>0</v>
      </c>
      <c r="BG293" s="162">
        <f>IF(N293="zákl. prenesená",J293,0)</f>
        <v>0</v>
      </c>
      <c r="BH293" s="162">
        <f>IF(N293="zníž. prenesená",J293,0)</f>
        <v>0</v>
      </c>
      <c r="BI293" s="162">
        <f>IF(N293="nulová",J293,0)</f>
        <v>0</v>
      </c>
      <c r="BJ293" s="19" t="s">
        <v>92</v>
      </c>
      <c r="BK293" s="162">
        <f>ROUND(I293*H293,2)</f>
        <v>0</v>
      </c>
      <c r="BL293" s="19" t="s">
        <v>731</v>
      </c>
      <c r="BM293" s="292" t="s">
        <v>2856</v>
      </c>
    </row>
    <row r="294" s="2" customFormat="1" ht="16.5" customHeight="1">
      <c r="A294" s="42"/>
      <c r="B294" s="43"/>
      <c r="C294" s="280" t="s">
        <v>584</v>
      </c>
      <c r="D294" s="280" t="s">
        <v>393</v>
      </c>
      <c r="E294" s="281" t="s">
        <v>2857</v>
      </c>
      <c r="F294" s="282" t="s">
        <v>2858</v>
      </c>
      <c r="G294" s="283" t="s">
        <v>436</v>
      </c>
      <c r="H294" s="284">
        <v>5</v>
      </c>
      <c r="I294" s="285"/>
      <c r="J294" s="286">
        <f>ROUND(I294*H294,2)</f>
        <v>0</v>
      </c>
      <c r="K294" s="287"/>
      <c r="L294" s="45"/>
      <c r="M294" s="288" t="s">
        <v>1</v>
      </c>
      <c r="N294" s="289" t="s">
        <v>42</v>
      </c>
      <c r="O294" s="101"/>
      <c r="P294" s="290">
        <f>O294*H294</f>
        <v>0</v>
      </c>
      <c r="Q294" s="290">
        <v>0</v>
      </c>
      <c r="R294" s="290">
        <f>Q294*H294</f>
        <v>0</v>
      </c>
      <c r="S294" s="290">
        <v>0</v>
      </c>
      <c r="T294" s="291">
        <f>S294*H294</f>
        <v>0</v>
      </c>
      <c r="U294" s="42"/>
      <c r="V294" s="42"/>
      <c r="W294" s="42"/>
      <c r="X294" s="42"/>
      <c r="Y294" s="42"/>
      <c r="Z294" s="42"/>
      <c r="AA294" s="42"/>
      <c r="AB294" s="42"/>
      <c r="AC294" s="42"/>
      <c r="AD294" s="42"/>
      <c r="AE294" s="42"/>
      <c r="AR294" s="292" t="s">
        <v>731</v>
      </c>
      <c r="AT294" s="292" t="s">
        <v>393</v>
      </c>
      <c r="AU294" s="292" t="s">
        <v>99</v>
      </c>
      <c r="AY294" s="19" t="s">
        <v>387</v>
      </c>
      <c r="BE294" s="162">
        <f>IF(N294="základná",J294,0)</f>
        <v>0</v>
      </c>
      <c r="BF294" s="162">
        <f>IF(N294="znížená",J294,0)</f>
        <v>0</v>
      </c>
      <c r="BG294" s="162">
        <f>IF(N294="zákl. prenesená",J294,0)</f>
        <v>0</v>
      </c>
      <c r="BH294" s="162">
        <f>IF(N294="zníž. prenesená",J294,0)</f>
        <v>0</v>
      </c>
      <c r="BI294" s="162">
        <f>IF(N294="nulová",J294,0)</f>
        <v>0</v>
      </c>
      <c r="BJ294" s="19" t="s">
        <v>92</v>
      </c>
      <c r="BK294" s="162">
        <f>ROUND(I294*H294,2)</f>
        <v>0</v>
      </c>
      <c r="BL294" s="19" t="s">
        <v>731</v>
      </c>
      <c r="BM294" s="292" t="s">
        <v>2859</v>
      </c>
    </row>
    <row r="295" s="12" customFormat="1" ht="20.88" customHeight="1">
      <c r="A295" s="12"/>
      <c r="B295" s="252"/>
      <c r="C295" s="253"/>
      <c r="D295" s="254" t="s">
        <v>75</v>
      </c>
      <c r="E295" s="265" t="s">
        <v>2796</v>
      </c>
      <c r="F295" s="265" t="s">
        <v>2797</v>
      </c>
      <c r="G295" s="253"/>
      <c r="H295" s="253"/>
      <c r="I295" s="256"/>
      <c r="J295" s="266">
        <f>BK295</f>
        <v>0</v>
      </c>
      <c r="K295" s="253"/>
      <c r="L295" s="257"/>
      <c r="M295" s="258"/>
      <c r="N295" s="259"/>
      <c r="O295" s="259"/>
      <c r="P295" s="260">
        <f>SUM(P296:P299)</f>
        <v>0</v>
      </c>
      <c r="Q295" s="259"/>
      <c r="R295" s="260">
        <f>SUM(R296:R299)</f>
        <v>0</v>
      </c>
      <c r="S295" s="259"/>
      <c r="T295" s="261">
        <f>SUM(T296:T299)</f>
        <v>0</v>
      </c>
      <c r="U295" s="12"/>
      <c r="V295" s="12"/>
      <c r="W295" s="12"/>
      <c r="X295" s="12"/>
      <c r="Y295" s="12"/>
      <c r="Z295" s="12"/>
      <c r="AA295" s="12"/>
      <c r="AB295" s="12"/>
      <c r="AC295" s="12"/>
      <c r="AD295" s="12"/>
      <c r="AE295" s="12"/>
      <c r="AR295" s="262" t="s">
        <v>84</v>
      </c>
      <c r="AT295" s="263" t="s">
        <v>75</v>
      </c>
      <c r="AU295" s="263" t="s">
        <v>92</v>
      </c>
      <c r="AY295" s="262" t="s">
        <v>387</v>
      </c>
      <c r="BK295" s="264">
        <f>SUM(BK296:BK299)</f>
        <v>0</v>
      </c>
    </row>
    <row r="296" s="2" customFormat="1" ht="24.15" customHeight="1">
      <c r="A296" s="42"/>
      <c r="B296" s="43"/>
      <c r="C296" s="280" t="s">
        <v>591</v>
      </c>
      <c r="D296" s="280" t="s">
        <v>393</v>
      </c>
      <c r="E296" s="281" t="s">
        <v>2860</v>
      </c>
      <c r="F296" s="282" t="s">
        <v>2826</v>
      </c>
      <c r="G296" s="283" t="s">
        <v>396</v>
      </c>
      <c r="H296" s="284">
        <v>0.59999999999999998</v>
      </c>
      <c r="I296" s="285"/>
      <c r="J296" s="286">
        <f>ROUND(I296*H296,2)</f>
        <v>0</v>
      </c>
      <c r="K296" s="287"/>
      <c r="L296" s="45"/>
      <c r="M296" s="288" t="s">
        <v>1</v>
      </c>
      <c r="N296" s="289" t="s">
        <v>42</v>
      </c>
      <c r="O296" s="101"/>
      <c r="P296" s="290">
        <f>O296*H296</f>
        <v>0</v>
      </c>
      <c r="Q296" s="290">
        <v>0</v>
      </c>
      <c r="R296" s="290">
        <f>Q296*H296</f>
        <v>0</v>
      </c>
      <c r="S296" s="290">
        <v>0</v>
      </c>
      <c r="T296" s="291">
        <f>S296*H296</f>
        <v>0</v>
      </c>
      <c r="U296" s="42"/>
      <c r="V296" s="42"/>
      <c r="W296" s="42"/>
      <c r="X296" s="42"/>
      <c r="Y296" s="42"/>
      <c r="Z296" s="42"/>
      <c r="AA296" s="42"/>
      <c r="AB296" s="42"/>
      <c r="AC296" s="42"/>
      <c r="AD296" s="42"/>
      <c r="AE296" s="42"/>
      <c r="AR296" s="292" t="s">
        <v>731</v>
      </c>
      <c r="AT296" s="292" t="s">
        <v>393</v>
      </c>
      <c r="AU296" s="292" t="s">
        <v>99</v>
      </c>
      <c r="AY296" s="19" t="s">
        <v>387</v>
      </c>
      <c r="BE296" s="162">
        <f>IF(N296="základná",J296,0)</f>
        <v>0</v>
      </c>
      <c r="BF296" s="162">
        <f>IF(N296="znížená",J296,0)</f>
        <v>0</v>
      </c>
      <c r="BG296" s="162">
        <f>IF(N296="zákl. prenesená",J296,0)</f>
        <v>0</v>
      </c>
      <c r="BH296" s="162">
        <f>IF(N296="zníž. prenesená",J296,0)</f>
        <v>0</v>
      </c>
      <c r="BI296" s="162">
        <f>IF(N296="nulová",J296,0)</f>
        <v>0</v>
      </c>
      <c r="BJ296" s="19" t="s">
        <v>92</v>
      </c>
      <c r="BK296" s="162">
        <f>ROUND(I296*H296,2)</f>
        <v>0</v>
      </c>
      <c r="BL296" s="19" t="s">
        <v>731</v>
      </c>
      <c r="BM296" s="292" t="s">
        <v>2861</v>
      </c>
    </row>
    <row r="297" s="2" customFormat="1" ht="24.15" customHeight="1">
      <c r="A297" s="42"/>
      <c r="B297" s="43"/>
      <c r="C297" s="280" t="s">
        <v>292</v>
      </c>
      <c r="D297" s="280" t="s">
        <v>393</v>
      </c>
      <c r="E297" s="281" t="s">
        <v>2862</v>
      </c>
      <c r="F297" s="282" t="s">
        <v>2829</v>
      </c>
      <c r="G297" s="283" t="s">
        <v>396</v>
      </c>
      <c r="H297" s="284">
        <v>10.199999999999999</v>
      </c>
      <c r="I297" s="285"/>
      <c r="J297" s="286">
        <f>ROUND(I297*H297,2)</f>
        <v>0</v>
      </c>
      <c r="K297" s="287"/>
      <c r="L297" s="45"/>
      <c r="M297" s="288" t="s">
        <v>1</v>
      </c>
      <c r="N297" s="289" t="s">
        <v>42</v>
      </c>
      <c r="O297" s="101"/>
      <c r="P297" s="290">
        <f>O297*H297</f>
        <v>0</v>
      </c>
      <c r="Q297" s="290">
        <v>0</v>
      </c>
      <c r="R297" s="290">
        <f>Q297*H297</f>
        <v>0</v>
      </c>
      <c r="S297" s="290">
        <v>0</v>
      </c>
      <c r="T297" s="291">
        <f>S297*H297</f>
        <v>0</v>
      </c>
      <c r="U297" s="42"/>
      <c r="V297" s="42"/>
      <c r="W297" s="42"/>
      <c r="X297" s="42"/>
      <c r="Y297" s="42"/>
      <c r="Z297" s="42"/>
      <c r="AA297" s="42"/>
      <c r="AB297" s="42"/>
      <c r="AC297" s="42"/>
      <c r="AD297" s="42"/>
      <c r="AE297" s="42"/>
      <c r="AR297" s="292" t="s">
        <v>731</v>
      </c>
      <c r="AT297" s="292" t="s">
        <v>393</v>
      </c>
      <c r="AU297" s="292" t="s">
        <v>99</v>
      </c>
      <c r="AY297" s="19" t="s">
        <v>387</v>
      </c>
      <c r="BE297" s="162">
        <f>IF(N297="základná",J297,0)</f>
        <v>0</v>
      </c>
      <c r="BF297" s="162">
        <f>IF(N297="znížená",J297,0)</f>
        <v>0</v>
      </c>
      <c r="BG297" s="162">
        <f>IF(N297="zákl. prenesená",J297,0)</f>
        <v>0</v>
      </c>
      <c r="BH297" s="162">
        <f>IF(N297="zníž. prenesená",J297,0)</f>
        <v>0</v>
      </c>
      <c r="BI297" s="162">
        <f>IF(N297="nulová",J297,0)</f>
        <v>0</v>
      </c>
      <c r="BJ297" s="19" t="s">
        <v>92</v>
      </c>
      <c r="BK297" s="162">
        <f>ROUND(I297*H297,2)</f>
        <v>0</v>
      </c>
      <c r="BL297" s="19" t="s">
        <v>731</v>
      </c>
      <c r="BM297" s="292" t="s">
        <v>2863</v>
      </c>
    </row>
    <row r="298" s="2" customFormat="1" ht="24.15" customHeight="1">
      <c r="A298" s="42"/>
      <c r="B298" s="43"/>
      <c r="C298" s="280" t="s">
        <v>602</v>
      </c>
      <c r="D298" s="280" t="s">
        <v>393</v>
      </c>
      <c r="E298" s="281" t="s">
        <v>2864</v>
      </c>
      <c r="F298" s="282" t="s">
        <v>2832</v>
      </c>
      <c r="G298" s="283" t="s">
        <v>396</v>
      </c>
      <c r="H298" s="284">
        <v>11.9</v>
      </c>
      <c r="I298" s="285"/>
      <c r="J298" s="286">
        <f>ROUND(I298*H298,2)</f>
        <v>0</v>
      </c>
      <c r="K298" s="287"/>
      <c r="L298" s="45"/>
      <c r="M298" s="288" t="s">
        <v>1</v>
      </c>
      <c r="N298" s="289" t="s">
        <v>42</v>
      </c>
      <c r="O298" s="101"/>
      <c r="P298" s="290">
        <f>O298*H298</f>
        <v>0</v>
      </c>
      <c r="Q298" s="290">
        <v>0</v>
      </c>
      <c r="R298" s="290">
        <f>Q298*H298</f>
        <v>0</v>
      </c>
      <c r="S298" s="290">
        <v>0</v>
      </c>
      <c r="T298" s="291">
        <f>S298*H298</f>
        <v>0</v>
      </c>
      <c r="U298" s="42"/>
      <c r="V298" s="42"/>
      <c r="W298" s="42"/>
      <c r="X298" s="42"/>
      <c r="Y298" s="42"/>
      <c r="Z298" s="42"/>
      <c r="AA298" s="42"/>
      <c r="AB298" s="42"/>
      <c r="AC298" s="42"/>
      <c r="AD298" s="42"/>
      <c r="AE298" s="42"/>
      <c r="AR298" s="292" t="s">
        <v>731</v>
      </c>
      <c r="AT298" s="292" t="s">
        <v>393</v>
      </c>
      <c r="AU298" s="292" t="s">
        <v>99</v>
      </c>
      <c r="AY298" s="19" t="s">
        <v>387</v>
      </c>
      <c r="BE298" s="162">
        <f>IF(N298="základná",J298,0)</f>
        <v>0</v>
      </c>
      <c r="BF298" s="162">
        <f>IF(N298="znížená",J298,0)</f>
        <v>0</v>
      </c>
      <c r="BG298" s="162">
        <f>IF(N298="zákl. prenesená",J298,0)</f>
        <v>0</v>
      </c>
      <c r="BH298" s="162">
        <f>IF(N298="zníž. prenesená",J298,0)</f>
        <v>0</v>
      </c>
      <c r="BI298" s="162">
        <f>IF(N298="nulová",J298,0)</f>
        <v>0</v>
      </c>
      <c r="BJ298" s="19" t="s">
        <v>92</v>
      </c>
      <c r="BK298" s="162">
        <f>ROUND(I298*H298,2)</f>
        <v>0</v>
      </c>
      <c r="BL298" s="19" t="s">
        <v>731</v>
      </c>
      <c r="BM298" s="292" t="s">
        <v>2865</v>
      </c>
    </row>
    <row r="299" s="2" customFormat="1" ht="21.75" customHeight="1">
      <c r="A299" s="42"/>
      <c r="B299" s="43"/>
      <c r="C299" s="280" t="s">
        <v>606</v>
      </c>
      <c r="D299" s="280" t="s">
        <v>393</v>
      </c>
      <c r="E299" s="281" t="s">
        <v>2866</v>
      </c>
      <c r="F299" s="282" t="s">
        <v>2801</v>
      </c>
      <c r="G299" s="283" t="s">
        <v>405</v>
      </c>
      <c r="H299" s="284">
        <v>5.5</v>
      </c>
      <c r="I299" s="285"/>
      <c r="J299" s="286">
        <f>ROUND(I299*H299,2)</f>
        <v>0</v>
      </c>
      <c r="K299" s="287"/>
      <c r="L299" s="45"/>
      <c r="M299" s="288" t="s">
        <v>1</v>
      </c>
      <c r="N299" s="289" t="s">
        <v>42</v>
      </c>
      <c r="O299" s="101"/>
      <c r="P299" s="290">
        <f>O299*H299</f>
        <v>0</v>
      </c>
      <c r="Q299" s="290">
        <v>0</v>
      </c>
      <c r="R299" s="290">
        <f>Q299*H299</f>
        <v>0</v>
      </c>
      <c r="S299" s="290">
        <v>0</v>
      </c>
      <c r="T299" s="291">
        <f>S299*H299</f>
        <v>0</v>
      </c>
      <c r="U299" s="42"/>
      <c r="V299" s="42"/>
      <c r="W299" s="42"/>
      <c r="X299" s="42"/>
      <c r="Y299" s="42"/>
      <c r="Z299" s="42"/>
      <c r="AA299" s="42"/>
      <c r="AB299" s="42"/>
      <c r="AC299" s="42"/>
      <c r="AD299" s="42"/>
      <c r="AE299" s="42"/>
      <c r="AR299" s="292" t="s">
        <v>731</v>
      </c>
      <c r="AT299" s="292" t="s">
        <v>393</v>
      </c>
      <c r="AU299" s="292" t="s">
        <v>99</v>
      </c>
      <c r="AY299" s="19" t="s">
        <v>387</v>
      </c>
      <c r="BE299" s="162">
        <f>IF(N299="základná",J299,0)</f>
        <v>0</v>
      </c>
      <c r="BF299" s="162">
        <f>IF(N299="znížená",J299,0)</f>
        <v>0</v>
      </c>
      <c r="BG299" s="162">
        <f>IF(N299="zákl. prenesená",J299,0)</f>
        <v>0</v>
      </c>
      <c r="BH299" s="162">
        <f>IF(N299="zníž. prenesená",J299,0)</f>
        <v>0</v>
      </c>
      <c r="BI299" s="162">
        <f>IF(N299="nulová",J299,0)</f>
        <v>0</v>
      </c>
      <c r="BJ299" s="19" t="s">
        <v>92</v>
      </c>
      <c r="BK299" s="162">
        <f>ROUND(I299*H299,2)</f>
        <v>0</v>
      </c>
      <c r="BL299" s="19" t="s">
        <v>731</v>
      </c>
      <c r="BM299" s="292" t="s">
        <v>2867</v>
      </c>
    </row>
    <row r="300" s="12" customFormat="1" ht="20.88" customHeight="1">
      <c r="A300" s="12"/>
      <c r="B300" s="252"/>
      <c r="C300" s="253"/>
      <c r="D300" s="254" t="s">
        <v>75</v>
      </c>
      <c r="E300" s="265" t="s">
        <v>2803</v>
      </c>
      <c r="F300" s="265" t="s">
        <v>137</v>
      </c>
      <c r="G300" s="253"/>
      <c r="H300" s="253"/>
      <c r="I300" s="256"/>
      <c r="J300" s="266">
        <f>BK300</f>
        <v>0</v>
      </c>
      <c r="K300" s="253"/>
      <c r="L300" s="257"/>
      <c r="M300" s="258"/>
      <c r="N300" s="259"/>
      <c r="O300" s="259"/>
      <c r="P300" s="260">
        <f>SUM(P301:P305)</f>
        <v>0</v>
      </c>
      <c r="Q300" s="259"/>
      <c r="R300" s="260">
        <f>SUM(R301:R305)</f>
        <v>0</v>
      </c>
      <c r="S300" s="259"/>
      <c r="T300" s="261">
        <f>SUM(T301:T305)</f>
        <v>0</v>
      </c>
      <c r="U300" s="12"/>
      <c r="V300" s="12"/>
      <c r="W300" s="12"/>
      <c r="X300" s="12"/>
      <c r="Y300" s="12"/>
      <c r="Z300" s="12"/>
      <c r="AA300" s="12"/>
      <c r="AB300" s="12"/>
      <c r="AC300" s="12"/>
      <c r="AD300" s="12"/>
      <c r="AE300" s="12"/>
      <c r="AR300" s="262" t="s">
        <v>84</v>
      </c>
      <c r="AT300" s="263" t="s">
        <v>75</v>
      </c>
      <c r="AU300" s="263" t="s">
        <v>92</v>
      </c>
      <c r="AY300" s="262" t="s">
        <v>387</v>
      </c>
      <c r="BK300" s="264">
        <f>SUM(BK301:BK305)</f>
        <v>0</v>
      </c>
    </row>
    <row r="301" s="2" customFormat="1" ht="24.15" customHeight="1">
      <c r="A301" s="42"/>
      <c r="B301" s="43"/>
      <c r="C301" s="280" t="s">
        <v>611</v>
      </c>
      <c r="D301" s="280" t="s">
        <v>393</v>
      </c>
      <c r="E301" s="281" t="s">
        <v>2868</v>
      </c>
      <c r="F301" s="282" t="s">
        <v>2805</v>
      </c>
      <c r="G301" s="283" t="s">
        <v>2806</v>
      </c>
      <c r="H301" s="284">
        <v>2</v>
      </c>
      <c r="I301" s="285"/>
      <c r="J301" s="286">
        <f>ROUND(I301*H301,2)</f>
        <v>0</v>
      </c>
      <c r="K301" s="287"/>
      <c r="L301" s="45"/>
      <c r="M301" s="288" t="s">
        <v>1</v>
      </c>
      <c r="N301" s="289" t="s">
        <v>42</v>
      </c>
      <c r="O301" s="101"/>
      <c r="P301" s="290">
        <f>O301*H301</f>
        <v>0</v>
      </c>
      <c r="Q301" s="290">
        <v>0</v>
      </c>
      <c r="R301" s="290">
        <f>Q301*H301</f>
        <v>0</v>
      </c>
      <c r="S301" s="290">
        <v>0</v>
      </c>
      <c r="T301" s="291">
        <f>S301*H301</f>
        <v>0</v>
      </c>
      <c r="U301" s="42"/>
      <c r="V301" s="42"/>
      <c r="W301" s="42"/>
      <c r="X301" s="42"/>
      <c r="Y301" s="42"/>
      <c r="Z301" s="42"/>
      <c r="AA301" s="42"/>
      <c r="AB301" s="42"/>
      <c r="AC301" s="42"/>
      <c r="AD301" s="42"/>
      <c r="AE301" s="42"/>
      <c r="AR301" s="292" t="s">
        <v>731</v>
      </c>
      <c r="AT301" s="292" t="s">
        <v>393</v>
      </c>
      <c r="AU301" s="292" t="s">
        <v>99</v>
      </c>
      <c r="AY301" s="19" t="s">
        <v>387</v>
      </c>
      <c r="BE301" s="162">
        <f>IF(N301="základná",J301,0)</f>
        <v>0</v>
      </c>
      <c r="BF301" s="162">
        <f>IF(N301="znížená",J301,0)</f>
        <v>0</v>
      </c>
      <c r="BG301" s="162">
        <f>IF(N301="zákl. prenesená",J301,0)</f>
        <v>0</v>
      </c>
      <c r="BH301" s="162">
        <f>IF(N301="zníž. prenesená",J301,0)</f>
        <v>0</v>
      </c>
      <c r="BI301" s="162">
        <f>IF(N301="nulová",J301,0)</f>
        <v>0</v>
      </c>
      <c r="BJ301" s="19" t="s">
        <v>92</v>
      </c>
      <c r="BK301" s="162">
        <f>ROUND(I301*H301,2)</f>
        <v>0</v>
      </c>
      <c r="BL301" s="19" t="s">
        <v>731</v>
      </c>
      <c r="BM301" s="292" t="s">
        <v>2869</v>
      </c>
    </row>
    <row r="302" s="2" customFormat="1" ht="16.5" customHeight="1">
      <c r="A302" s="42"/>
      <c r="B302" s="43"/>
      <c r="C302" s="280" t="s">
        <v>615</v>
      </c>
      <c r="D302" s="280" t="s">
        <v>393</v>
      </c>
      <c r="E302" s="281" t="s">
        <v>2870</v>
      </c>
      <c r="F302" s="282" t="s">
        <v>2809</v>
      </c>
      <c r="G302" s="283" t="s">
        <v>2806</v>
      </c>
      <c r="H302" s="284">
        <v>1</v>
      </c>
      <c r="I302" s="285"/>
      <c r="J302" s="286">
        <f>ROUND(I302*H302,2)</f>
        <v>0</v>
      </c>
      <c r="K302" s="287"/>
      <c r="L302" s="45"/>
      <c r="M302" s="288" t="s">
        <v>1</v>
      </c>
      <c r="N302" s="289" t="s">
        <v>42</v>
      </c>
      <c r="O302" s="101"/>
      <c r="P302" s="290">
        <f>O302*H302</f>
        <v>0</v>
      </c>
      <c r="Q302" s="290">
        <v>0</v>
      </c>
      <c r="R302" s="290">
        <f>Q302*H302</f>
        <v>0</v>
      </c>
      <c r="S302" s="290">
        <v>0</v>
      </c>
      <c r="T302" s="291">
        <f>S302*H302</f>
        <v>0</v>
      </c>
      <c r="U302" s="42"/>
      <c r="V302" s="42"/>
      <c r="W302" s="42"/>
      <c r="X302" s="42"/>
      <c r="Y302" s="42"/>
      <c r="Z302" s="42"/>
      <c r="AA302" s="42"/>
      <c r="AB302" s="42"/>
      <c r="AC302" s="42"/>
      <c r="AD302" s="42"/>
      <c r="AE302" s="42"/>
      <c r="AR302" s="292" t="s">
        <v>731</v>
      </c>
      <c r="AT302" s="292" t="s">
        <v>393</v>
      </c>
      <c r="AU302" s="292" t="s">
        <v>99</v>
      </c>
      <c r="AY302" s="19" t="s">
        <v>387</v>
      </c>
      <c r="BE302" s="162">
        <f>IF(N302="základná",J302,0)</f>
        <v>0</v>
      </c>
      <c r="BF302" s="162">
        <f>IF(N302="znížená",J302,0)</f>
        <v>0</v>
      </c>
      <c r="BG302" s="162">
        <f>IF(N302="zákl. prenesená",J302,0)</f>
        <v>0</v>
      </c>
      <c r="BH302" s="162">
        <f>IF(N302="zníž. prenesená",J302,0)</f>
        <v>0</v>
      </c>
      <c r="BI302" s="162">
        <f>IF(N302="nulová",J302,0)</f>
        <v>0</v>
      </c>
      <c r="BJ302" s="19" t="s">
        <v>92</v>
      </c>
      <c r="BK302" s="162">
        <f>ROUND(I302*H302,2)</f>
        <v>0</v>
      </c>
      <c r="BL302" s="19" t="s">
        <v>731</v>
      </c>
      <c r="BM302" s="292" t="s">
        <v>2871</v>
      </c>
    </row>
    <row r="303" s="2" customFormat="1" ht="16.5" customHeight="1">
      <c r="A303" s="42"/>
      <c r="B303" s="43"/>
      <c r="C303" s="280" t="s">
        <v>620</v>
      </c>
      <c r="D303" s="280" t="s">
        <v>393</v>
      </c>
      <c r="E303" s="281" t="s">
        <v>2872</v>
      </c>
      <c r="F303" s="282" t="s">
        <v>2812</v>
      </c>
      <c r="G303" s="283" t="s">
        <v>2806</v>
      </c>
      <c r="H303" s="284">
        <v>1</v>
      </c>
      <c r="I303" s="285"/>
      <c r="J303" s="286">
        <f>ROUND(I303*H303,2)</f>
        <v>0</v>
      </c>
      <c r="K303" s="287"/>
      <c r="L303" s="45"/>
      <c r="M303" s="288" t="s">
        <v>1</v>
      </c>
      <c r="N303" s="289" t="s">
        <v>42</v>
      </c>
      <c r="O303" s="101"/>
      <c r="P303" s="290">
        <f>O303*H303</f>
        <v>0</v>
      </c>
      <c r="Q303" s="290">
        <v>0</v>
      </c>
      <c r="R303" s="290">
        <f>Q303*H303</f>
        <v>0</v>
      </c>
      <c r="S303" s="290">
        <v>0</v>
      </c>
      <c r="T303" s="291">
        <f>S303*H303</f>
        <v>0</v>
      </c>
      <c r="U303" s="42"/>
      <c r="V303" s="42"/>
      <c r="W303" s="42"/>
      <c r="X303" s="42"/>
      <c r="Y303" s="42"/>
      <c r="Z303" s="42"/>
      <c r="AA303" s="42"/>
      <c r="AB303" s="42"/>
      <c r="AC303" s="42"/>
      <c r="AD303" s="42"/>
      <c r="AE303" s="42"/>
      <c r="AR303" s="292" t="s">
        <v>731</v>
      </c>
      <c r="AT303" s="292" t="s">
        <v>393</v>
      </c>
      <c r="AU303" s="292" t="s">
        <v>99</v>
      </c>
      <c r="AY303" s="19" t="s">
        <v>387</v>
      </c>
      <c r="BE303" s="162">
        <f>IF(N303="základná",J303,0)</f>
        <v>0</v>
      </c>
      <c r="BF303" s="162">
        <f>IF(N303="znížená",J303,0)</f>
        <v>0</v>
      </c>
      <c r="BG303" s="162">
        <f>IF(N303="zákl. prenesená",J303,0)</f>
        <v>0</v>
      </c>
      <c r="BH303" s="162">
        <f>IF(N303="zníž. prenesená",J303,0)</f>
        <v>0</v>
      </c>
      <c r="BI303" s="162">
        <f>IF(N303="nulová",J303,0)</f>
        <v>0</v>
      </c>
      <c r="BJ303" s="19" t="s">
        <v>92</v>
      </c>
      <c r="BK303" s="162">
        <f>ROUND(I303*H303,2)</f>
        <v>0</v>
      </c>
      <c r="BL303" s="19" t="s">
        <v>731</v>
      </c>
      <c r="BM303" s="292" t="s">
        <v>2873</v>
      </c>
    </row>
    <row r="304" s="2" customFormat="1" ht="16.5" customHeight="1">
      <c r="A304" s="42"/>
      <c r="B304" s="43"/>
      <c r="C304" s="280" t="s">
        <v>287</v>
      </c>
      <c r="D304" s="280" t="s">
        <v>393</v>
      </c>
      <c r="E304" s="281" t="s">
        <v>2874</v>
      </c>
      <c r="F304" s="282" t="s">
        <v>2815</v>
      </c>
      <c r="G304" s="283" t="s">
        <v>716</v>
      </c>
      <c r="H304" s="351"/>
      <c r="I304" s="285"/>
      <c r="J304" s="286">
        <f>ROUND(I304*H304,2)</f>
        <v>0</v>
      </c>
      <c r="K304" s="287"/>
      <c r="L304" s="45"/>
      <c r="M304" s="288" t="s">
        <v>1</v>
      </c>
      <c r="N304" s="289" t="s">
        <v>42</v>
      </c>
      <c r="O304" s="101"/>
      <c r="P304" s="290">
        <f>O304*H304</f>
        <v>0</v>
      </c>
      <c r="Q304" s="290">
        <v>0</v>
      </c>
      <c r="R304" s="290">
        <f>Q304*H304</f>
        <v>0</v>
      </c>
      <c r="S304" s="290">
        <v>0</v>
      </c>
      <c r="T304" s="291">
        <f>S304*H304</f>
        <v>0</v>
      </c>
      <c r="U304" s="42"/>
      <c r="V304" s="42"/>
      <c r="W304" s="42"/>
      <c r="X304" s="42"/>
      <c r="Y304" s="42"/>
      <c r="Z304" s="42"/>
      <c r="AA304" s="42"/>
      <c r="AB304" s="42"/>
      <c r="AC304" s="42"/>
      <c r="AD304" s="42"/>
      <c r="AE304" s="42"/>
      <c r="AR304" s="292" t="s">
        <v>731</v>
      </c>
      <c r="AT304" s="292" t="s">
        <v>393</v>
      </c>
      <c r="AU304" s="292" t="s">
        <v>99</v>
      </c>
      <c r="AY304" s="19" t="s">
        <v>387</v>
      </c>
      <c r="BE304" s="162">
        <f>IF(N304="základná",J304,0)</f>
        <v>0</v>
      </c>
      <c r="BF304" s="162">
        <f>IF(N304="znížená",J304,0)</f>
        <v>0</v>
      </c>
      <c r="BG304" s="162">
        <f>IF(N304="zákl. prenesená",J304,0)</f>
        <v>0</v>
      </c>
      <c r="BH304" s="162">
        <f>IF(N304="zníž. prenesená",J304,0)</f>
        <v>0</v>
      </c>
      <c r="BI304" s="162">
        <f>IF(N304="nulová",J304,0)</f>
        <v>0</v>
      </c>
      <c r="BJ304" s="19" t="s">
        <v>92</v>
      </c>
      <c r="BK304" s="162">
        <f>ROUND(I304*H304,2)</f>
        <v>0</v>
      </c>
      <c r="BL304" s="19" t="s">
        <v>731</v>
      </c>
      <c r="BM304" s="292" t="s">
        <v>2875</v>
      </c>
    </row>
    <row r="305" s="2" customFormat="1" ht="16.5" customHeight="1">
      <c r="A305" s="42"/>
      <c r="B305" s="43"/>
      <c r="C305" s="280" t="s">
        <v>627</v>
      </c>
      <c r="D305" s="280" t="s">
        <v>393</v>
      </c>
      <c r="E305" s="281" t="s">
        <v>2876</v>
      </c>
      <c r="F305" s="282" t="s">
        <v>2818</v>
      </c>
      <c r="G305" s="283" t="s">
        <v>716</v>
      </c>
      <c r="H305" s="351"/>
      <c r="I305" s="285"/>
      <c r="J305" s="286">
        <f>ROUND(I305*H305,2)</f>
        <v>0</v>
      </c>
      <c r="K305" s="287"/>
      <c r="L305" s="45"/>
      <c r="M305" s="288" t="s">
        <v>1</v>
      </c>
      <c r="N305" s="289" t="s">
        <v>42</v>
      </c>
      <c r="O305" s="101"/>
      <c r="P305" s="290">
        <f>O305*H305</f>
        <v>0</v>
      </c>
      <c r="Q305" s="290">
        <v>0</v>
      </c>
      <c r="R305" s="290">
        <f>Q305*H305</f>
        <v>0</v>
      </c>
      <c r="S305" s="290">
        <v>0</v>
      </c>
      <c r="T305" s="291">
        <f>S305*H305</f>
        <v>0</v>
      </c>
      <c r="U305" s="42"/>
      <c r="V305" s="42"/>
      <c r="W305" s="42"/>
      <c r="X305" s="42"/>
      <c r="Y305" s="42"/>
      <c r="Z305" s="42"/>
      <c r="AA305" s="42"/>
      <c r="AB305" s="42"/>
      <c r="AC305" s="42"/>
      <c r="AD305" s="42"/>
      <c r="AE305" s="42"/>
      <c r="AR305" s="292" t="s">
        <v>731</v>
      </c>
      <c r="AT305" s="292" t="s">
        <v>393</v>
      </c>
      <c r="AU305" s="292" t="s">
        <v>99</v>
      </c>
      <c r="AY305" s="19" t="s">
        <v>387</v>
      </c>
      <c r="BE305" s="162">
        <f>IF(N305="základná",J305,0)</f>
        <v>0</v>
      </c>
      <c r="BF305" s="162">
        <f>IF(N305="znížená",J305,0)</f>
        <v>0</v>
      </c>
      <c r="BG305" s="162">
        <f>IF(N305="zákl. prenesená",J305,0)</f>
        <v>0</v>
      </c>
      <c r="BH305" s="162">
        <f>IF(N305="zníž. prenesená",J305,0)</f>
        <v>0</v>
      </c>
      <c r="BI305" s="162">
        <f>IF(N305="nulová",J305,0)</f>
        <v>0</v>
      </c>
      <c r="BJ305" s="19" t="s">
        <v>92</v>
      </c>
      <c r="BK305" s="162">
        <f>ROUND(I305*H305,2)</f>
        <v>0</v>
      </c>
      <c r="BL305" s="19" t="s">
        <v>731</v>
      </c>
      <c r="BM305" s="292" t="s">
        <v>2877</v>
      </c>
    </row>
    <row r="306" s="12" customFormat="1" ht="20.88" customHeight="1">
      <c r="A306" s="12"/>
      <c r="B306" s="252"/>
      <c r="C306" s="253"/>
      <c r="D306" s="254" t="s">
        <v>75</v>
      </c>
      <c r="E306" s="265" t="s">
        <v>367</v>
      </c>
      <c r="F306" s="265" t="s">
        <v>821</v>
      </c>
      <c r="G306" s="253"/>
      <c r="H306" s="253"/>
      <c r="I306" s="256"/>
      <c r="J306" s="266">
        <f>BK306</f>
        <v>0</v>
      </c>
      <c r="K306" s="253"/>
      <c r="L306" s="257"/>
      <c r="M306" s="258"/>
      <c r="N306" s="259"/>
      <c r="O306" s="259"/>
      <c r="P306" s="260">
        <f>P307</f>
        <v>0</v>
      </c>
      <c r="Q306" s="259"/>
      <c r="R306" s="260">
        <f>R307</f>
        <v>0</v>
      </c>
      <c r="S306" s="259"/>
      <c r="T306" s="261">
        <f>T307</f>
        <v>0</v>
      </c>
      <c r="U306" s="12"/>
      <c r="V306" s="12"/>
      <c r="W306" s="12"/>
      <c r="X306" s="12"/>
      <c r="Y306" s="12"/>
      <c r="Z306" s="12"/>
      <c r="AA306" s="12"/>
      <c r="AB306" s="12"/>
      <c r="AC306" s="12"/>
      <c r="AD306" s="12"/>
      <c r="AE306" s="12"/>
      <c r="AR306" s="262" t="s">
        <v>429</v>
      </c>
      <c r="AT306" s="263" t="s">
        <v>75</v>
      </c>
      <c r="AU306" s="263" t="s">
        <v>92</v>
      </c>
      <c r="AY306" s="262" t="s">
        <v>387</v>
      </c>
      <c r="BK306" s="264">
        <f>BK307</f>
        <v>0</v>
      </c>
    </row>
    <row r="307" s="2" customFormat="1" ht="16.5" customHeight="1">
      <c r="A307" s="42"/>
      <c r="B307" s="43"/>
      <c r="C307" s="280" t="s">
        <v>631</v>
      </c>
      <c r="D307" s="280" t="s">
        <v>393</v>
      </c>
      <c r="E307" s="281" t="s">
        <v>2820</v>
      </c>
      <c r="F307" s="282" t="s">
        <v>2821</v>
      </c>
      <c r="G307" s="283" t="s">
        <v>716</v>
      </c>
      <c r="H307" s="351"/>
      <c r="I307" s="285"/>
      <c r="J307" s="286">
        <f>ROUND(I307*H307,2)</f>
        <v>0</v>
      </c>
      <c r="K307" s="287"/>
      <c r="L307" s="45"/>
      <c r="M307" s="288" t="s">
        <v>1</v>
      </c>
      <c r="N307" s="289" t="s">
        <v>42</v>
      </c>
      <c r="O307" s="101"/>
      <c r="P307" s="290">
        <f>O307*H307</f>
        <v>0</v>
      </c>
      <c r="Q307" s="290">
        <v>0</v>
      </c>
      <c r="R307" s="290">
        <f>Q307*H307</f>
        <v>0</v>
      </c>
      <c r="S307" s="290">
        <v>0</v>
      </c>
      <c r="T307" s="291">
        <f>S307*H307</f>
        <v>0</v>
      </c>
      <c r="U307" s="42"/>
      <c r="V307" s="42"/>
      <c r="W307" s="42"/>
      <c r="X307" s="42"/>
      <c r="Y307" s="42"/>
      <c r="Z307" s="42"/>
      <c r="AA307" s="42"/>
      <c r="AB307" s="42"/>
      <c r="AC307" s="42"/>
      <c r="AD307" s="42"/>
      <c r="AE307" s="42"/>
      <c r="AR307" s="292" t="s">
        <v>825</v>
      </c>
      <c r="AT307" s="292" t="s">
        <v>393</v>
      </c>
      <c r="AU307" s="292" t="s">
        <v>99</v>
      </c>
      <c r="AY307" s="19" t="s">
        <v>387</v>
      </c>
      <c r="BE307" s="162">
        <f>IF(N307="základná",J307,0)</f>
        <v>0</v>
      </c>
      <c r="BF307" s="162">
        <f>IF(N307="znížená",J307,0)</f>
        <v>0</v>
      </c>
      <c r="BG307" s="162">
        <f>IF(N307="zákl. prenesená",J307,0)</f>
        <v>0</v>
      </c>
      <c r="BH307" s="162">
        <f>IF(N307="zníž. prenesená",J307,0)</f>
        <v>0</v>
      </c>
      <c r="BI307" s="162">
        <f>IF(N307="nulová",J307,0)</f>
        <v>0</v>
      </c>
      <c r="BJ307" s="19" t="s">
        <v>92</v>
      </c>
      <c r="BK307" s="162">
        <f>ROUND(I307*H307,2)</f>
        <v>0</v>
      </c>
      <c r="BL307" s="19" t="s">
        <v>825</v>
      </c>
      <c r="BM307" s="292" t="s">
        <v>2878</v>
      </c>
    </row>
    <row r="308" s="12" customFormat="1" ht="22.8" customHeight="1">
      <c r="A308" s="12"/>
      <c r="B308" s="252"/>
      <c r="C308" s="253"/>
      <c r="D308" s="254" t="s">
        <v>75</v>
      </c>
      <c r="E308" s="265" t="s">
        <v>2879</v>
      </c>
      <c r="F308" s="265" t="s">
        <v>2880</v>
      </c>
      <c r="G308" s="253"/>
      <c r="H308" s="253"/>
      <c r="I308" s="256"/>
      <c r="J308" s="266">
        <f>BK308</f>
        <v>0</v>
      </c>
      <c r="K308" s="253"/>
      <c r="L308" s="257"/>
      <c r="M308" s="258"/>
      <c r="N308" s="259"/>
      <c r="O308" s="259"/>
      <c r="P308" s="260">
        <f>P309+P311+P313+P318</f>
        <v>0</v>
      </c>
      <c r="Q308" s="259"/>
      <c r="R308" s="260">
        <f>R309+R311+R313+R318</f>
        <v>0</v>
      </c>
      <c r="S308" s="259"/>
      <c r="T308" s="261">
        <f>T309+T311+T313+T318</f>
        <v>0</v>
      </c>
      <c r="U308" s="12"/>
      <c r="V308" s="12"/>
      <c r="W308" s="12"/>
      <c r="X308" s="12"/>
      <c r="Y308" s="12"/>
      <c r="Z308" s="12"/>
      <c r="AA308" s="12"/>
      <c r="AB308" s="12"/>
      <c r="AC308" s="12"/>
      <c r="AD308" s="12"/>
      <c r="AE308" s="12"/>
      <c r="AR308" s="262" t="s">
        <v>84</v>
      </c>
      <c r="AT308" s="263" t="s">
        <v>75</v>
      </c>
      <c r="AU308" s="263" t="s">
        <v>84</v>
      </c>
      <c r="AY308" s="262" t="s">
        <v>387</v>
      </c>
      <c r="BK308" s="264">
        <f>BK309+BK311+BK313+BK318</f>
        <v>0</v>
      </c>
    </row>
    <row r="309" s="12" customFormat="1" ht="20.88" customHeight="1">
      <c r="A309" s="12"/>
      <c r="B309" s="252"/>
      <c r="C309" s="253"/>
      <c r="D309" s="254" t="s">
        <v>75</v>
      </c>
      <c r="E309" s="265" t="s">
        <v>2756</v>
      </c>
      <c r="F309" s="265" t="s">
        <v>2757</v>
      </c>
      <c r="G309" s="253"/>
      <c r="H309" s="253"/>
      <c r="I309" s="256"/>
      <c r="J309" s="266">
        <f>BK309</f>
        <v>0</v>
      </c>
      <c r="K309" s="253"/>
      <c r="L309" s="257"/>
      <c r="M309" s="258"/>
      <c r="N309" s="259"/>
      <c r="O309" s="259"/>
      <c r="P309" s="260">
        <f>P310</f>
        <v>0</v>
      </c>
      <c r="Q309" s="259"/>
      <c r="R309" s="260">
        <f>R310</f>
        <v>0</v>
      </c>
      <c r="S309" s="259"/>
      <c r="T309" s="261">
        <f>T310</f>
        <v>0</v>
      </c>
      <c r="U309" s="12"/>
      <c r="V309" s="12"/>
      <c r="W309" s="12"/>
      <c r="X309" s="12"/>
      <c r="Y309" s="12"/>
      <c r="Z309" s="12"/>
      <c r="AA309" s="12"/>
      <c r="AB309" s="12"/>
      <c r="AC309" s="12"/>
      <c r="AD309" s="12"/>
      <c r="AE309" s="12"/>
      <c r="AR309" s="262" t="s">
        <v>99</v>
      </c>
      <c r="AT309" s="263" t="s">
        <v>75</v>
      </c>
      <c r="AU309" s="263" t="s">
        <v>92</v>
      </c>
      <c r="AY309" s="262" t="s">
        <v>387</v>
      </c>
      <c r="BK309" s="264">
        <f>BK310</f>
        <v>0</v>
      </c>
    </row>
    <row r="310" s="2" customFormat="1" ht="16.5" customHeight="1">
      <c r="A310" s="42"/>
      <c r="B310" s="43"/>
      <c r="C310" s="280" t="s">
        <v>640</v>
      </c>
      <c r="D310" s="280" t="s">
        <v>393</v>
      </c>
      <c r="E310" s="281" t="s">
        <v>2881</v>
      </c>
      <c r="F310" s="282" t="s">
        <v>2882</v>
      </c>
      <c r="G310" s="283" t="s">
        <v>436</v>
      </c>
      <c r="H310" s="284">
        <v>2</v>
      </c>
      <c r="I310" s="285"/>
      <c r="J310" s="286">
        <f>ROUND(I310*H310,2)</f>
        <v>0</v>
      </c>
      <c r="K310" s="287"/>
      <c r="L310" s="45"/>
      <c r="M310" s="288" t="s">
        <v>1</v>
      </c>
      <c r="N310" s="289" t="s">
        <v>42</v>
      </c>
      <c r="O310" s="101"/>
      <c r="P310" s="290">
        <f>O310*H310</f>
        <v>0</v>
      </c>
      <c r="Q310" s="290">
        <v>0</v>
      </c>
      <c r="R310" s="290">
        <f>Q310*H310</f>
        <v>0</v>
      </c>
      <c r="S310" s="290">
        <v>0</v>
      </c>
      <c r="T310" s="291">
        <f>S310*H310</f>
        <v>0</v>
      </c>
      <c r="U310" s="42"/>
      <c r="V310" s="42"/>
      <c r="W310" s="42"/>
      <c r="X310" s="42"/>
      <c r="Y310" s="42"/>
      <c r="Z310" s="42"/>
      <c r="AA310" s="42"/>
      <c r="AB310" s="42"/>
      <c r="AC310" s="42"/>
      <c r="AD310" s="42"/>
      <c r="AE310" s="42"/>
      <c r="AR310" s="292" t="s">
        <v>731</v>
      </c>
      <c r="AT310" s="292" t="s">
        <v>393</v>
      </c>
      <c r="AU310" s="292" t="s">
        <v>99</v>
      </c>
      <c r="AY310" s="19" t="s">
        <v>387</v>
      </c>
      <c r="BE310" s="162">
        <f>IF(N310="základná",J310,0)</f>
        <v>0</v>
      </c>
      <c r="BF310" s="162">
        <f>IF(N310="znížená",J310,0)</f>
        <v>0</v>
      </c>
      <c r="BG310" s="162">
        <f>IF(N310="zákl. prenesená",J310,0)</f>
        <v>0</v>
      </c>
      <c r="BH310" s="162">
        <f>IF(N310="zníž. prenesená",J310,0)</f>
        <v>0</v>
      </c>
      <c r="BI310" s="162">
        <f>IF(N310="nulová",J310,0)</f>
        <v>0</v>
      </c>
      <c r="BJ310" s="19" t="s">
        <v>92</v>
      </c>
      <c r="BK310" s="162">
        <f>ROUND(I310*H310,2)</f>
        <v>0</v>
      </c>
      <c r="BL310" s="19" t="s">
        <v>731</v>
      </c>
      <c r="BM310" s="292" t="s">
        <v>2883</v>
      </c>
    </row>
    <row r="311" s="12" customFormat="1" ht="20.88" customHeight="1">
      <c r="A311" s="12"/>
      <c r="B311" s="252"/>
      <c r="C311" s="253"/>
      <c r="D311" s="254" t="s">
        <v>75</v>
      </c>
      <c r="E311" s="265" t="s">
        <v>2796</v>
      </c>
      <c r="F311" s="265" t="s">
        <v>2797</v>
      </c>
      <c r="G311" s="253"/>
      <c r="H311" s="253"/>
      <c r="I311" s="256"/>
      <c r="J311" s="266">
        <f>BK311</f>
        <v>0</v>
      </c>
      <c r="K311" s="253"/>
      <c r="L311" s="257"/>
      <c r="M311" s="258"/>
      <c r="N311" s="259"/>
      <c r="O311" s="259"/>
      <c r="P311" s="260">
        <f>P312</f>
        <v>0</v>
      </c>
      <c r="Q311" s="259"/>
      <c r="R311" s="260">
        <f>R312</f>
        <v>0</v>
      </c>
      <c r="S311" s="259"/>
      <c r="T311" s="261">
        <f>T312</f>
        <v>0</v>
      </c>
      <c r="U311" s="12"/>
      <c r="V311" s="12"/>
      <c r="W311" s="12"/>
      <c r="X311" s="12"/>
      <c r="Y311" s="12"/>
      <c r="Z311" s="12"/>
      <c r="AA311" s="12"/>
      <c r="AB311" s="12"/>
      <c r="AC311" s="12"/>
      <c r="AD311" s="12"/>
      <c r="AE311" s="12"/>
      <c r="AR311" s="262" t="s">
        <v>84</v>
      </c>
      <c r="AT311" s="263" t="s">
        <v>75</v>
      </c>
      <c r="AU311" s="263" t="s">
        <v>92</v>
      </c>
      <c r="AY311" s="262" t="s">
        <v>387</v>
      </c>
      <c r="BK311" s="264">
        <f>BK312</f>
        <v>0</v>
      </c>
    </row>
    <row r="312" s="2" customFormat="1" ht="16.5" customHeight="1">
      <c r="A312" s="42"/>
      <c r="B312" s="43"/>
      <c r="C312" s="280" t="s">
        <v>644</v>
      </c>
      <c r="D312" s="280" t="s">
        <v>393</v>
      </c>
      <c r="E312" s="281" t="s">
        <v>2884</v>
      </c>
      <c r="F312" s="282" t="s">
        <v>2882</v>
      </c>
      <c r="G312" s="283" t="s">
        <v>436</v>
      </c>
      <c r="H312" s="284">
        <v>2</v>
      </c>
      <c r="I312" s="285"/>
      <c r="J312" s="286">
        <f>ROUND(I312*H312,2)</f>
        <v>0</v>
      </c>
      <c r="K312" s="287"/>
      <c r="L312" s="45"/>
      <c r="M312" s="288" t="s">
        <v>1</v>
      </c>
      <c r="N312" s="289" t="s">
        <v>42</v>
      </c>
      <c r="O312" s="101"/>
      <c r="P312" s="290">
        <f>O312*H312</f>
        <v>0</v>
      </c>
      <c r="Q312" s="290">
        <v>0</v>
      </c>
      <c r="R312" s="290">
        <f>Q312*H312</f>
        <v>0</v>
      </c>
      <c r="S312" s="290">
        <v>0</v>
      </c>
      <c r="T312" s="291">
        <f>S312*H312</f>
        <v>0</v>
      </c>
      <c r="U312" s="42"/>
      <c r="V312" s="42"/>
      <c r="W312" s="42"/>
      <c r="X312" s="42"/>
      <c r="Y312" s="42"/>
      <c r="Z312" s="42"/>
      <c r="AA312" s="42"/>
      <c r="AB312" s="42"/>
      <c r="AC312" s="42"/>
      <c r="AD312" s="42"/>
      <c r="AE312" s="42"/>
      <c r="AR312" s="292" t="s">
        <v>731</v>
      </c>
      <c r="AT312" s="292" t="s">
        <v>393</v>
      </c>
      <c r="AU312" s="292" t="s">
        <v>99</v>
      </c>
      <c r="AY312" s="19" t="s">
        <v>387</v>
      </c>
      <c r="BE312" s="162">
        <f>IF(N312="základná",J312,0)</f>
        <v>0</v>
      </c>
      <c r="BF312" s="162">
        <f>IF(N312="znížená",J312,0)</f>
        <v>0</v>
      </c>
      <c r="BG312" s="162">
        <f>IF(N312="zákl. prenesená",J312,0)</f>
        <v>0</v>
      </c>
      <c r="BH312" s="162">
        <f>IF(N312="zníž. prenesená",J312,0)</f>
        <v>0</v>
      </c>
      <c r="BI312" s="162">
        <f>IF(N312="nulová",J312,0)</f>
        <v>0</v>
      </c>
      <c r="BJ312" s="19" t="s">
        <v>92</v>
      </c>
      <c r="BK312" s="162">
        <f>ROUND(I312*H312,2)</f>
        <v>0</v>
      </c>
      <c r="BL312" s="19" t="s">
        <v>731</v>
      </c>
      <c r="BM312" s="292" t="s">
        <v>2885</v>
      </c>
    </row>
    <row r="313" s="12" customFormat="1" ht="20.88" customHeight="1">
      <c r="A313" s="12"/>
      <c r="B313" s="252"/>
      <c r="C313" s="253"/>
      <c r="D313" s="254" t="s">
        <v>75</v>
      </c>
      <c r="E313" s="265" t="s">
        <v>2803</v>
      </c>
      <c r="F313" s="265" t="s">
        <v>137</v>
      </c>
      <c r="G313" s="253"/>
      <c r="H313" s="253"/>
      <c r="I313" s="256"/>
      <c r="J313" s="266">
        <f>BK313</f>
        <v>0</v>
      </c>
      <c r="K313" s="253"/>
      <c r="L313" s="257"/>
      <c r="M313" s="258"/>
      <c r="N313" s="259"/>
      <c r="O313" s="259"/>
      <c r="P313" s="260">
        <f>SUM(P314:P317)</f>
        <v>0</v>
      </c>
      <c r="Q313" s="259"/>
      <c r="R313" s="260">
        <f>SUM(R314:R317)</f>
        <v>0</v>
      </c>
      <c r="S313" s="259"/>
      <c r="T313" s="261">
        <f>SUM(T314:T317)</f>
        <v>0</v>
      </c>
      <c r="U313" s="12"/>
      <c r="V313" s="12"/>
      <c r="W313" s="12"/>
      <c r="X313" s="12"/>
      <c r="Y313" s="12"/>
      <c r="Z313" s="12"/>
      <c r="AA313" s="12"/>
      <c r="AB313" s="12"/>
      <c r="AC313" s="12"/>
      <c r="AD313" s="12"/>
      <c r="AE313" s="12"/>
      <c r="AR313" s="262" t="s">
        <v>84</v>
      </c>
      <c r="AT313" s="263" t="s">
        <v>75</v>
      </c>
      <c r="AU313" s="263" t="s">
        <v>92</v>
      </c>
      <c r="AY313" s="262" t="s">
        <v>387</v>
      </c>
      <c r="BK313" s="264">
        <f>SUM(BK314:BK317)</f>
        <v>0</v>
      </c>
    </row>
    <row r="314" s="2" customFormat="1" ht="16.5" customHeight="1">
      <c r="A314" s="42"/>
      <c r="B314" s="43"/>
      <c r="C314" s="280" t="s">
        <v>648</v>
      </c>
      <c r="D314" s="280" t="s">
        <v>393</v>
      </c>
      <c r="E314" s="281" t="s">
        <v>2886</v>
      </c>
      <c r="F314" s="282" t="s">
        <v>2809</v>
      </c>
      <c r="G314" s="283" t="s">
        <v>2806</v>
      </c>
      <c r="H314" s="284">
        <v>1</v>
      </c>
      <c r="I314" s="285"/>
      <c r="J314" s="286">
        <f>ROUND(I314*H314,2)</f>
        <v>0</v>
      </c>
      <c r="K314" s="287"/>
      <c r="L314" s="45"/>
      <c r="M314" s="288" t="s">
        <v>1</v>
      </c>
      <c r="N314" s="289" t="s">
        <v>42</v>
      </c>
      <c r="O314" s="101"/>
      <c r="P314" s="290">
        <f>O314*H314</f>
        <v>0</v>
      </c>
      <c r="Q314" s="290">
        <v>0</v>
      </c>
      <c r="R314" s="290">
        <f>Q314*H314</f>
        <v>0</v>
      </c>
      <c r="S314" s="290">
        <v>0</v>
      </c>
      <c r="T314" s="291">
        <f>S314*H314</f>
        <v>0</v>
      </c>
      <c r="U314" s="42"/>
      <c r="V314" s="42"/>
      <c r="W314" s="42"/>
      <c r="X314" s="42"/>
      <c r="Y314" s="42"/>
      <c r="Z314" s="42"/>
      <c r="AA314" s="42"/>
      <c r="AB314" s="42"/>
      <c r="AC314" s="42"/>
      <c r="AD314" s="42"/>
      <c r="AE314" s="42"/>
      <c r="AR314" s="292" t="s">
        <v>731</v>
      </c>
      <c r="AT314" s="292" t="s">
        <v>393</v>
      </c>
      <c r="AU314" s="292" t="s">
        <v>99</v>
      </c>
      <c r="AY314" s="19" t="s">
        <v>387</v>
      </c>
      <c r="BE314" s="162">
        <f>IF(N314="základná",J314,0)</f>
        <v>0</v>
      </c>
      <c r="BF314" s="162">
        <f>IF(N314="znížená",J314,0)</f>
        <v>0</v>
      </c>
      <c r="BG314" s="162">
        <f>IF(N314="zákl. prenesená",J314,0)</f>
        <v>0</v>
      </c>
      <c r="BH314" s="162">
        <f>IF(N314="zníž. prenesená",J314,0)</f>
        <v>0</v>
      </c>
      <c r="BI314" s="162">
        <f>IF(N314="nulová",J314,0)</f>
        <v>0</v>
      </c>
      <c r="BJ314" s="19" t="s">
        <v>92</v>
      </c>
      <c r="BK314" s="162">
        <f>ROUND(I314*H314,2)</f>
        <v>0</v>
      </c>
      <c r="BL314" s="19" t="s">
        <v>731</v>
      </c>
      <c r="BM314" s="292" t="s">
        <v>2887</v>
      </c>
    </row>
    <row r="315" s="2" customFormat="1" ht="16.5" customHeight="1">
      <c r="A315" s="42"/>
      <c r="B315" s="43"/>
      <c r="C315" s="280" t="s">
        <v>654</v>
      </c>
      <c r="D315" s="280" t="s">
        <v>393</v>
      </c>
      <c r="E315" s="281" t="s">
        <v>2888</v>
      </c>
      <c r="F315" s="282" t="s">
        <v>2812</v>
      </c>
      <c r="G315" s="283" t="s">
        <v>2806</v>
      </c>
      <c r="H315" s="284">
        <v>1</v>
      </c>
      <c r="I315" s="285"/>
      <c r="J315" s="286">
        <f>ROUND(I315*H315,2)</f>
        <v>0</v>
      </c>
      <c r="K315" s="287"/>
      <c r="L315" s="45"/>
      <c r="M315" s="288" t="s">
        <v>1</v>
      </c>
      <c r="N315" s="289" t="s">
        <v>42</v>
      </c>
      <c r="O315" s="101"/>
      <c r="P315" s="290">
        <f>O315*H315</f>
        <v>0</v>
      </c>
      <c r="Q315" s="290">
        <v>0</v>
      </c>
      <c r="R315" s="290">
        <f>Q315*H315</f>
        <v>0</v>
      </c>
      <c r="S315" s="290">
        <v>0</v>
      </c>
      <c r="T315" s="291">
        <f>S315*H315</f>
        <v>0</v>
      </c>
      <c r="U315" s="42"/>
      <c r="V315" s="42"/>
      <c r="W315" s="42"/>
      <c r="X315" s="42"/>
      <c r="Y315" s="42"/>
      <c r="Z315" s="42"/>
      <c r="AA315" s="42"/>
      <c r="AB315" s="42"/>
      <c r="AC315" s="42"/>
      <c r="AD315" s="42"/>
      <c r="AE315" s="42"/>
      <c r="AR315" s="292" t="s">
        <v>731</v>
      </c>
      <c r="AT315" s="292" t="s">
        <v>393</v>
      </c>
      <c r="AU315" s="292" t="s">
        <v>99</v>
      </c>
      <c r="AY315" s="19" t="s">
        <v>387</v>
      </c>
      <c r="BE315" s="162">
        <f>IF(N315="základná",J315,0)</f>
        <v>0</v>
      </c>
      <c r="BF315" s="162">
        <f>IF(N315="znížená",J315,0)</f>
        <v>0</v>
      </c>
      <c r="BG315" s="162">
        <f>IF(N315="zákl. prenesená",J315,0)</f>
        <v>0</v>
      </c>
      <c r="BH315" s="162">
        <f>IF(N315="zníž. prenesená",J315,0)</f>
        <v>0</v>
      </c>
      <c r="BI315" s="162">
        <f>IF(N315="nulová",J315,0)</f>
        <v>0</v>
      </c>
      <c r="BJ315" s="19" t="s">
        <v>92</v>
      </c>
      <c r="BK315" s="162">
        <f>ROUND(I315*H315,2)</f>
        <v>0</v>
      </c>
      <c r="BL315" s="19" t="s">
        <v>731</v>
      </c>
      <c r="BM315" s="292" t="s">
        <v>2889</v>
      </c>
    </row>
    <row r="316" s="2" customFormat="1" ht="16.5" customHeight="1">
      <c r="A316" s="42"/>
      <c r="B316" s="43"/>
      <c r="C316" s="280" t="s">
        <v>660</v>
      </c>
      <c r="D316" s="280" t="s">
        <v>393</v>
      </c>
      <c r="E316" s="281" t="s">
        <v>2890</v>
      </c>
      <c r="F316" s="282" t="s">
        <v>2815</v>
      </c>
      <c r="G316" s="283" t="s">
        <v>716</v>
      </c>
      <c r="H316" s="351"/>
      <c r="I316" s="285"/>
      <c r="J316" s="286">
        <f>ROUND(I316*H316,2)</f>
        <v>0</v>
      </c>
      <c r="K316" s="287"/>
      <c r="L316" s="45"/>
      <c r="M316" s="288" t="s">
        <v>1</v>
      </c>
      <c r="N316" s="289" t="s">
        <v>42</v>
      </c>
      <c r="O316" s="101"/>
      <c r="P316" s="290">
        <f>O316*H316</f>
        <v>0</v>
      </c>
      <c r="Q316" s="290">
        <v>0</v>
      </c>
      <c r="R316" s="290">
        <f>Q316*H316</f>
        <v>0</v>
      </c>
      <c r="S316" s="290">
        <v>0</v>
      </c>
      <c r="T316" s="291">
        <f>S316*H316</f>
        <v>0</v>
      </c>
      <c r="U316" s="42"/>
      <c r="V316" s="42"/>
      <c r="W316" s="42"/>
      <c r="X316" s="42"/>
      <c r="Y316" s="42"/>
      <c r="Z316" s="42"/>
      <c r="AA316" s="42"/>
      <c r="AB316" s="42"/>
      <c r="AC316" s="42"/>
      <c r="AD316" s="42"/>
      <c r="AE316" s="42"/>
      <c r="AR316" s="292" t="s">
        <v>731</v>
      </c>
      <c r="AT316" s="292" t="s">
        <v>393</v>
      </c>
      <c r="AU316" s="292" t="s">
        <v>99</v>
      </c>
      <c r="AY316" s="19" t="s">
        <v>387</v>
      </c>
      <c r="BE316" s="162">
        <f>IF(N316="základná",J316,0)</f>
        <v>0</v>
      </c>
      <c r="BF316" s="162">
        <f>IF(N316="znížená",J316,0)</f>
        <v>0</v>
      </c>
      <c r="BG316" s="162">
        <f>IF(N316="zákl. prenesená",J316,0)</f>
        <v>0</v>
      </c>
      <c r="BH316" s="162">
        <f>IF(N316="zníž. prenesená",J316,0)</f>
        <v>0</v>
      </c>
      <c r="BI316" s="162">
        <f>IF(N316="nulová",J316,0)</f>
        <v>0</v>
      </c>
      <c r="BJ316" s="19" t="s">
        <v>92</v>
      </c>
      <c r="BK316" s="162">
        <f>ROUND(I316*H316,2)</f>
        <v>0</v>
      </c>
      <c r="BL316" s="19" t="s">
        <v>731</v>
      </c>
      <c r="BM316" s="292" t="s">
        <v>2891</v>
      </c>
    </row>
    <row r="317" s="2" customFormat="1" ht="16.5" customHeight="1">
      <c r="A317" s="42"/>
      <c r="B317" s="43"/>
      <c r="C317" s="280" t="s">
        <v>666</v>
      </c>
      <c r="D317" s="280" t="s">
        <v>393</v>
      </c>
      <c r="E317" s="281" t="s">
        <v>2892</v>
      </c>
      <c r="F317" s="282" t="s">
        <v>2818</v>
      </c>
      <c r="G317" s="283" t="s">
        <v>716</v>
      </c>
      <c r="H317" s="351"/>
      <c r="I317" s="285"/>
      <c r="J317" s="286">
        <f>ROUND(I317*H317,2)</f>
        <v>0</v>
      </c>
      <c r="K317" s="287"/>
      <c r="L317" s="45"/>
      <c r="M317" s="288" t="s">
        <v>1</v>
      </c>
      <c r="N317" s="289" t="s">
        <v>42</v>
      </c>
      <c r="O317" s="101"/>
      <c r="P317" s="290">
        <f>O317*H317</f>
        <v>0</v>
      </c>
      <c r="Q317" s="290">
        <v>0</v>
      </c>
      <c r="R317" s="290">
        <f>Q317*H317</f>
        <v>0</v>
      </c>
      <c r="S317" s="290">
        <v>0</v>
      </c>
      <c r="T317" s="291">
        <f>S317*H317</f>
        <v>0</v>
      </c>
      <c r="U317" s="42"/>
      <c r="V317" s="42"/>
      <c r="W317" s="42"/>
      <c r="X317" s="42"/>
      <c r="Y317" s="42"/>
      <c r="Z317" s="42"/>
      <c r="AA317" s="42"/>
      <c r="AB317" s="42"/>
      <c r="AC317" s="42"/>
      <c r="AD317" s="42"/>
      <c r="AE317" s="42"/>
      <c r="AR317" s="292" t="s">
        <v>731</v>
      </c>
      <c r="AT317" s="292" t="s">
        <v>393</v>
      </c>
      <c r="AU317" s="292" t="s">
        <v>99</v>
      </c>
      <c r="AY317" s="19" t="s">
        <v>387</v>
      </c>
      <c r="BE317" s="162">
        <f>IF(N317="základná",J317,0)</f>
        <v>0</v>
      </c>
      <c r="BF317" s="162">
        <f>IF(N317="znížená",J317,0)</f>
        <v>0</v>
      </c>
      <c r="BG317" s="162">
        <f>IF(N317="zákl. prenesená",J317,0)</f>
        <v>0</v>
      </c>
      <c r="BH317" s="162">
        <f>IF(N317="zníž. prenesená",J317,0)</f>
        <v>0</v>
      </c>
      <c r="BI317" s="162">
        <f>IF(N317="nulová",J317,0)</f>
        <v>0</v>
      </c>
      <c r="BJ317" s="19" t="s">
        <v>92</v>
      </c>
      <c r="BK317" s="162">
        <f>ROUND(I317*H317,2)</f>
        <v>0</v>
      </c>
      <c r="BL317" s="19" t="s">
        <v>731</v>
      </c>
      <c r="BM317" s="292" t="s">
        <v>2893</v>
      </c>
    </row>
    <row r="318" s="12" customFormat="1" ht="20.88" customHeight="1">
      <c r="A318" s="12"/>
      <c r="B318" s="252"/>
      <c r="C318" s="253"/>
      <c r="D318" s="254" t="s">
        <v>75</v>
      </c>
      <c r="E318" s="265" t="s">
        <v>367</v>
      </c>
      <c r="F318" s="265" t="s">
        <v>821</v>
      </c>
      <c r="G318" s="253"/>
      <c r="H318" s="253"/>
      <c r="I318" s="256"/>
      <c r="J318" s="266">
        <f>BK318</f>
        <v>0</v>
      </c>
      <c r="K318" s="253"/>
      <c r="L318" s="257"/>
      <c r="M318" s="258"/>
      <c r="N318" s="259"/>
      <c r="O318" s="259"/>
      <c r="P318" s="260">
        <f>P319</f>
        <v>0</v>
      </c>
      <c r="Q318" s="259"/>
      <c r="R318" s="260">
        <f>R319</f>
        <v>0</v>
      </c>
      <c r="S318" s="259"/>
      <c r="T318" s="261">
        <f>T319</f>
        <v>0</v>
      </c>
      <c r="U318" s="12"/>
      <c r="V318" s="12"/>
      <c r="W318" s="12"/>
      <c r="X318" s="12"/>
      <c r="Y318" s="12"/>
      <c r="Z318" s="12"/>
      <c r="AA318" s="12"/>
      <c r="AB318" s="12"/>
      <c r="AC318" s="12"/>
      <c r="AD318" s="12"/>
      <c r="AE318" s="12"/>
      <c r="AR318" s="262" t="s">
        <v>429</v>
      </c>
      <c r="AT318" s="263" t="s">
        <v>75</v>
      </c>
      <c r="AU318" s="263" t="s">
        <v>92</v>
      </c>
      <c r="AY318" s="262" t="s">
        <v>387</v>
      </c>
      <c r="BK318" s="264">
        <f>BK319</f>
        <v>0</v>
      </c>
    </row>
    <row r="319" s="2" customFormat="1" ht="16.5" customHeight="1">
      <c r="A319" s="42"/>
      <c r="B319" s="43"/>
      <c r="C319" s="280" t="s">
        <v>670</v>
      </c>
      <c r="D319" s="280" t="s">
        <v>393</v>
      </c>
      <c r="E319" s="281" t="s">
        <v>2820</v>
      </c>
      <c r="F319" s="282" t="s">
        <v>2821</v>
      </c>
      <c r="G319" s="283" t="s">
        <v>716</v>
      </c>
      <c r="H319" s="351"/>
      <c r="I319" s="285"/>
      <c r="J319" s="286">
        <f>ROUND(I319*H319,2)</f>
        <v>0</v>
      </c>
      <c r="K319" s="287"/>
      <c r="L319" s="45"/>
      <c r="M319" s="288" t="s">
        <v>1</v>
      </c>
      <c r="N319" s="289" t="s">
        <v>42</v>
      </c>
      <c r="O319" s="101"/>
      <c r="P319" s="290">
        <f>O319*H319</f>
        <v>0</v>
      </c>
      <c r="Q319" s="290">
        <v>0</v>
      </c>
      <c r="R319" s="290">
        <f>Q319*H319</f>
        <v>0</v>
      </c>
      <c r="S319" s="290">
        <v>0</v>
      </c>
      <c r="T319" s="291">
        <f>S319*H319</f>
        <v>0</v>
      </c>
      <c r="U319" s="42"/>
      <c r="V319" s="42"/>
      <c r="W319" s="42"/>
      <c r="X319" s="42"/>
      <c r="Y319" s="42"/>
      <c r="Z319" s="42"/>
      <c r="AA319" s="42"/>
      <c r="AB319" s="42"/>
      <c r="AC319" s="42"/>
      <c r="AD319" s="42"/>
      <c r="AE319" s="42"/>
      <c r="AR319" s="292" t="s">
        <v>825</v>
      </c>
      <c r="AT319" s="292" t="s">
        <v>393</v>
      </c>
      <c r="AU319" s="292" t="s">
        <v>99</v>
      </c>
      <c r="AY319" s="19" t="s">
        <v>387</v>
      </c>
      <c r="BE319" s="162">
        <f>IF(N319="základná",J319,0)</f>
        <v>0</v>
      </c>
      <c r="BF319" s="162">
        <f>IF(N319="znížená",J319,0)</f>
        <v>0</v>
      </c>
      <c r="BG319" s="162">
        <f>IF(N319="zákl. prenesená",J319,0)</f>
        <v>0</v>
      </c>
      <c r="BH319" s="162">
        <f>IF(N319="zníž. prenesená",J319,0)</f>
        <v>0</v>
      </c>
      <c r="BI319" s="162">
        <f>IF(N319="nulová",J319,0)</f>
        <v>0</v>
      </c>
      <c r="BJ319" s="19" t="s">
        <v>92</v>
      </c>
      <c r="BK319" s="162">
        <f>ROUND(I319*H319,2)</f>
        <v>0</v>
      </c>
      <c r="BL319" s="19" t="s">
        <v>825</v>
      </c>
      <c r="BM319" s="292" t="s">
        <v>2894</v>
      </c>
    </row>
    <row r="320" s="12" customFormat="1" ht="22.8" customHeight="1">
      <c r="A320" s="12"/>
      <c r="B320" s="252"/>
      <c r="C320" s="253"/>
      <c r="D320" s="254" t="s">
        <v>75</v>
      </c>
      <c r="E320" s="265" t="s">
        <v>2895</v>
      </c>
      <c r="F320" s="265" t="s">
        <v>2896</v>
      </c>
      <c r="G320" s="253"/>
      <c r="H320" s="253"/>
      <c r="I320" s="256"/>
      <c r="J320" s="266">
        <f>BK320</f>
        <v>0</v>
      </c>
      <c r="K320" s="253"/>
      <c r="L320" s="257"/>
      <c r="M320" s="258"/>
      <c r="N320" s="259"/>
      <c r="O320" s="259"/>
      <c r="P320" s="260">
        <f>P321+P324+P330+P336+P340+P346</f>
        <v>0</v>
      </c>
      <c r="Q320" s="259"/>
      <c r="R320" s="260">
        <f>R321+R324+R330+R336+R340+R346</f>
        <v>0</v>
      </c>
      <c r="S320" s="259"/>
      <c r="T320" s="261">
        <f>T321+T324+T330+T336+T340+T346</f>
        <v>0</v>
      </c>
      <c r="U320" s="12"/>
      <c r="V320" s="12"/>
      <c r="W320" s="12"/>
      <c r="X320" s="12"/>
      <c r="Y320" s="12"/>
      <c r="Z320" s="12"/>
      <c r="AA320" s="12"/>
      <c r="AB320" s="12"/>
      <c r="AC320" s="12"/>
      <c r="AD320" s="12"/>
      <c r="AE320" s="12"/>
      <c r="AR320" s="262" t="s">
        <v>84</v>
      </c>
      <c r="AT320" s="263" t="s">
        <v>75</v>
      </c>
      <c r="AU320" s="263" t="s">
        <v>84</v>
      </c>
      <c r="AY320" s="262" t="s">
        <v>387</v>
      </c>
      <c r="BK320" s="264">
        <f>BK321+BK324+BK330+BK336+BK340+BK346</f>
        <v>0</v>
      </c>
    </row>
    <row r="321" s="12" customFormat="1" ht="20.88" customHeight="1">
      <c r="A321" s="12"/>
      <c r="B321" s="252"/>
      <c r="C321" s="253"/>
      <c r="D321" s="254" t="s">
        <v>75</v>
      </c>
      <c r="E321" s="265" t="s">
        <v>2756</v>
      </c>
      <c r="F321" s="265" t="s">
        <v>2757</v>
      </c>
      <c r="G321" s="253"/>
      <c r="H321" s="253"/>
      <c r="I321" s="256"/>
      <c r="J321" s="266">
        <f>BK321</f>
        <v>0</v>
      </c>
      <c r="K321" s="253"/>
      <c r="L321" s="257"/>
      <c r="M321" s="258"/>
      <c r="N321" s="259"/>
      <c r="O321" s="259"/>
      <c r="P321" s="260">
        <f>SUM(P322:P323)</f>
        <v>0</v>
      </c>
      <c r="Q321" s="259"/>
      <c r="R321" s="260">
        <f>SUM(R322:R323)</f>
        <v>0</v>
      </c>
      <c r="S321" s="259"/>
      <c r="T321" s="261">
        <f>SUM(T322:T323)</f>
        <v>0</v>
      </c>
      <c r="U321" s="12"/>
      <c r="V321" s="12"/>
      <c r="W321" s="12"/>
      <c r="X321" s="12"/>
      <c r="Y321" s="12"/>
      <c r="Z321" s="12"/>
      <c r="AA321" s="12"/>
      <c r="AB321" s="12"/>
      <c r="AC321" s="12"/>
      <c r="AD321" s="12"/>
      <c r="AE321" s="12"/>
      <c r="AR321" s="262" t="s">
        <v>99</v>
      </c>
      <c r="AT321" s="263" t="s">
        <v>75</v>
      </c>
      <c r="AU321" s="263" t="s">
        <v>92</v>
      </c>
      <c r="AY321" s="262" t="s">
        <v>387</v>
      </c>
      <c r="BK321" s="264">
        <f>SUM(BK322:BK323)</f>
        <v>0</v>
      </c>
    </row>
    <row r="322" s="2" customFormat="1" ht="24.15" customHeight="1">
      <c r="A322" s="42"/>
      <c r="B322" s="43"/>
      <c r="C322" s="280" t="s">
        <v>674</v>
      </c>
      <c r="D322" s="280" t="s">
        <v>393</v>
      </c>
      <c r="E322" s="281" t="s">
        <v>2897</v>
      </c>
      <c r="F322" s="282" t="s">
        <v>2898</v>
      </c>
      <c r="G322" s="283" t="s">
        <v>396</v>
      </c>
      <c r="H322" s="284">
        <v>13.300000000000001</v>
      </c>
      <c r="I322" s="285"/>
      <c r="J322" s="286">
        <f>ROUND(I322*H322,2)</f>
        <v>0</v>
      </c>
      <c r="K322" s="287"/>
      <c r="L322" s="45"/>
      <c r="M322" s="288" t="s">
        <v>1</v>
      </c>
      <c r="N322" s="289" t="s">
        <v>42</v>
      </c>
      <c r="O322" s="101"/>
      <c r="P322" s="290">
        <f>O322*H322</f>
        <v>0</v>
      </c>
      <c r="Q322" s="290">
        <v>0</v>
      </c>
      <c r="R322" s="290">
        <f>Q322*H322</f>
        <v>0</v>
      </c>
      <c r="S322" s="290">
        <v>0</v>
      </c>
      <c r="T322" s="291">
        <f>S322*H322</f>
        <v>0</v>
      </c>
      <c r="U322" s="42"/>
      <c r="V322" s="42"/>
      <c r="W322" s="42"/>
      <c r="X322" s="42"/>
      <c r="Y322" s="42"/>
      <c r="Z322" s="42"/>
      <c r="AA322" s="42"/>
      <c r="AB322" s="42"/>
      <c r="AC322" s="42"/>
      <c r="AD322" s="42"/>
      <c r="AE322" s="42"/>
      <c r="AR322" s="292" t="s">
        <v>731</v>
      </c>
      <c r="AT322" s="292" t="s">
        <v>393</v>
      </c>
      <c r="AU322" s="292" t="s">
        <v>99</v>
      </c>
      <c r="AY322" s="19" t="s">
        <v>387</v>
      </c>
      <c r="BE322" s="162">
        <f>IF(N322="základná",J322,0)</f>
        <v>0</v>
      </c>
      <c r="BF322" s="162">
        <f>IF(N322="znížená",J322,0)</f>
        <v>0</v>
      </c>
      <c r="BG322" s="162">
        <f>IF(N322="zákl. prenesená",J322,0)</f>
        <v>0</v>
      </c>
      <c r="BH322" s="162">
        <f>IF(N322="zníž. prenesená",J322,0)</f>
        <v>0</v>
      </c>
      <c r="BI322" s="162">
        <f>IF(N322="nulová",J322,0)</f>
        <v>0</v>
      </c>
      <c r="BJ322" s="19" t="s">
        <v>92</v>
      </c>
      <c r="BK322" s="162">
        <f>ROUND(I322*H322,2)</f>
        <v>0</v>
      </c>
      <c r="BL322" s="19" t="s">
        <v>731</v>
      </c>
      <c r="BM322" s="292" t="s">
        <v>2899</v>
      </c>
    </row>
    <row r="323" s="2" customFormat="1" ht="24.15" customHeight="1">
      <c r="A323" s="42"/>
      <c r="B323" s="43"/>
      <c r="C323" s="280" t="s">
        <v>677</v>
      </c>
      <c r="D323" s="280" t="s">
        <v>393</v>
      </c>
      <c r="E323" s="281" t="s">
        <v>2900</v>
      </c>
      <c r="F323" s="282" t="s">
        <v>2841</v>
      </c>
      <c r="G323" s="283" t="s">
        <v>396</v>
      </c>
      <c r="H323" s="284">
        <v>1.8</v>
      </c>
      <c r="I323" s="285"/>
      <c r="J323" s="286">
        <f>ROUND(I323*H323,2)</f>
        <v>0</v>
      </c>
      <c r="K323" s="287"/>
      <c r="L323" s="45"/>
      <c r="M323" s="288" t="s">
        <v>1</v>
      </c>
      <c r="N323" s="289" t="s">
        <v>42</v>
      </c>
      <c r="O323" s="101"/>
      <c r="P323" s="290">
        <f>O323*H323</f>
        <v>0</v>
      </c>
      <c r="Q323" s="290">
        <v>0</v>
      </c>
      <c r="R323" s="290">
        <f>Q323*H323</f>
        <v>0</v>
      </c>
      <c r="S323" s="290">
        <v>0</v>
      </c>
      <c r="T323" s="291">
        <f>S323*H323</f>
        <v>0</v>
      </c>
      <c r="U323" s="42"/>
      <c r="V323" s="42"/>
      <c r="W323" s="42"/>
      <c r="X323" s="42"/>
      <c r="Y323" s="42"/>
      <c r="Z323" s="42"/>
      <c r="AA323" s="42"/>
      <c r="AB323" s="42"/>
      <c r="AC323" s="42"/>
      <c r="AD323" s="42"/>
      <c r="AE323" s="42"/>
      <c r="AR323" s="292" t="s">
        <v>731</v>
      </c>
      <c r="AT323" s="292" t="s">
        <v>393</v>
      </c>
      <c r="AU323" s="292" t="s">
        <v>99</v>
      </c>
      <c r="AY323" s="19" t="s">
        <v>387</v>
      </c>
      <c r="BE323" s="162">
        <f>IF(N323="základná",J323,0)</f>
        <v>0</v>
      </c>
      <c r="BF323" s="162">
        <f>IF(N323="znížená",J323,0)</f>
        <v>0</v>
      </c>
      <c r="BG323" s="162">
        <f>IF(N323="zákl. prenesená",J323,0)</f>
        <v>0</v>
      </c>
      <c r="BH323" s="162">
        <f>IF(N323="zníž. prenesená",J323,0)</f>
        <v>0</v>
      </c>
      <c r="BI323" s="162">
        <f>IF(N323="nulová",J323,0)</f>
        <v>0</v>
      </c>
      <c r="BJ323" s="19" t="s">
        <v>92</v>
      </c>
      <c r="BK323" s="162">
        <f>ROUND(I323*H323,2)</f>
        <v>0</v>
      </c>
      <c r="BL323" s="19" t="s">
        <v>731</v>
      </c>
      <c r="BM323" s="292" t="s">
        <v>2901</v>
      </c>
    </row>
    <row r="324" s="12" customFormat="1" ht="20.88" customHeight="1">
      <c r="A324" s="12"/>
      <c r="B324" s="252"/>
      <c r="C324" s="253"/>
      <c r="D324" s="254" t="s">
        <v>75</v>
      </c>
      <c r="E324" s="265" t="s">
        <v>2761</v>
      </c>
      <c r="F324" s="265" t="s">
        <v>2762</v>
      </c>
      <c r="G324" s="253"/>
      <c r="H324" s="253"/>
      <c r="I324" s="256"/>
      <c r="J324" s="266">
        <f>BK324</f>
        <v>0</v>
      </c>
      <c r="K324" s="253"/>
      <c r="L324" s="257"/>
      <c r="M324" s="258"/>
      <c r="N324" s="259"/>
      <c r="O324" s="259"/>
      <c r="P324" s="260">
        <f>SUM(P325:P329)</f>
        <v>0</v>
      </c>
      <c r="Q324" s="259"/>
      <c r="R324" s="260">
        <f>SUM(R325:R329)</f>
        <v>0</v>
      </c>
      <c r="S324" s="259"/>
      <c r="T324" s="261">
        <f>SUM(T325:T329)</f>
        <v>0</v>
      </c>
      <c r="U324" s="12"/>
      <c r="V324" s="12"/>
      <c r="W324" s="12"/>
      <c r="X324" s="12"/>
      <c r="Y324" s="12"/>
      <c r="Z324" s="12"/>
      <c r="AA324" s="12"/>
      <c r="AB324" s="12"/>
      <c r="AC324" s="12"/>
      <c r="AD324" s="12"/>
      <c r="AE324" s="12"/>
      <c r="AR324" s="262" t="s">
        <v>99</v>
      </c>
      <c r="AT324" s="263" t="s">
        <v>75</v>
      </c>
      <c r="AU324" s="263" t="s">
        <v>92</v>
      </c>
      <c r="AY324" s="262" t="s">
        <v>387</v>
      </c>
      <c r="BK324" s="264">
        <f>SUM(BK325:BK329)</f>
        <v>0</v>
      </c>
    </row>
    <row r="325" s="2" customFormat="1" ht="24.15" customHeight="1">
      <c r="A325" s="42"/>
      <c r="B325" s="43"/>
      <c r="C325" s="280" t="s">
        <v>682</v>
      </c>
      <c r="D325" s="280" t="s">
        <v>393</v>
      </c>
      <c r="E325" s="281" t="s">
        <v>2902</v>
      </c>
      <c r="F325" s="282" t="s">
        <v>2903</v>
      </c>
      <c r="G325" s="283" t="s">
        <v>396</v>
      </c>
      <c r="H325" s="284">
        <v>1.1000000000000001</v>
      </c>
      <c r="I325" s="285"/>
      <c r="J325" s="286">
        <f>ROUND(I325*H325,2)</f>
        <v>0</v>
      </c>
      <c r="K325" s="287"/>
      <c r="L325" s="45"/>
      <c r="M325" s="288" t="s">
        <v>1</v>
      </c>
      <c r="N325" s="289" t="s">
        <v>42</v>
      </c>
      <c r="O325" s="101"/>
      <c r="P325" s="290">
        <f>O325*H325</f>
        <v>0</v>
      </c>
      <c r="Q325" s="290">
        <v>0</v>
      </c>
      <c r="R325" s="290">
        <f>Q325*H325</f>
        <v>0</v>
      </c>
      <c r="S325" s="290">
        <v>0</v>
      </c>
      <c r="T325" s="291">
        <f>S325*H325</f>
        <v>0</v>
      </c>
      <c r="U325" s="42"/>
      <c r="V325" s="42"/>
      <c r="W325" s="42"/>
      <c r="X325" s="42"/>
      <c r="Y325" s="42"/>
      <c r="Z325" s="42"/>
      <c r="AA325" s="42"/>
      <c r="AB325" s="42"/>
      <c r="AC325" s="42"/>
      <c r="AD325" s="42"/>
      <c r="AE325" s="42"/>
      <c r="AR325" s="292" t="s">
        <v>731</v>
      </c>
      <c r="AT325" s="292" t="s">
        <v>393</v>
      </c>
      <c r="AU325" s="292" t="s">
        <v>99</v>
      </c>
      <c r="AY325" s="19" t="s">
        <v>387</v>
      </c>
      <c r="BE325" s="162">
        <f>IF(N325="základná",J325,0)</f>
        <v>0</v>
      </c>
      <c r="BF325" s="162">
        <f>IF(N325="znížená",J325,0)</f>
        <v>0</v>
      </c>
      <c r="BG325" s="162">
        <f>IF(N325="zákl. prenesená",J325,0)</f>
        <v>0</v>
      </c>
      <c r="BH325" s="162">
        <f>IF(N325="zníž. prenesená",J325,0)</f>
        <v>0</v>
      </c>
      <c r="BI325" s="162">
        <f>IF(N325="nulová",J325,0)</f>
        <v>0</v>
      </c>
      <c r="BJ325" s="19" t="s">
        <v>92</v>
      </c>
      <c r="BK325" s="162">
        <f>ROUND(I325*H325,2)</f>
        <v>0</v>
      </c>
      <c r="BL325" s="19" t="s">
        <v>731</v>
      </c>
      <c r="BM325" s="292" t="s">
        <v>2904</v>
      </c>
    </row>
    <row r="326" s="2" customFormat="1" ht="24.15" customHeight="1">
      <c r="A326" s="42"/>
      <c r="B326" s="43"/>
      <c r="C326" s="280" t="s">
        <v>319</v>
      </c>
      <c r="D326" s="280" t="s">
        <v>393</v>
      </c>
      <c r="E326" s="281" t="s">
        <v>2905</v>
      </c>
      <c r="F326" s="282" t="s">
        <v>2898</v>
      </c>
      <c r="G326" s="283" t="s">
        <v>396</v>
      </c>
      <c r="H326" s="284">
        <v>1</v>
      </c>
      <c r="I326" s="285"/>
      <c r="J326" s="286">
        <f>ROUND(I326*H326,2)</f>
        <v>0</v>
      </c>
      <c r="K326" s="287"/>
      <c r="L326" s="45"/>
      <c r="M326" s="288" t="s">
        <v>1</v>
      </c>
      <c r="N326" s="289" t="s">
        <v>42</v>
      </c>
      <c r="O326" s="101"/>
      <c r="P326" s="290">
        <f>O326*H326</f>
        <v>0</v>
      </c>
      <c r="Q326" s="290">
        <v>0</v>
      </c>
      <c r="R326" s="290">
        <f>Q326*H326</f>
        <v>0</v>
      </c>
      <c r="S326" s="290">
        <v>0</v>
      </c>
      <c r="T326" s="291">
        <f>S326*H326</f>
        <v>0</v>
      </c>
      <c r="U326" s="42"/>
      <c r="V326" s="42"/>
      <c r="W326" s="42"/>
      <c r="X326" s="42"/>
      <c r="Y326" s="42"/>
      <c r="Z326" s="42"/>
      <c r="AA326" s="42"/>
      <c r="AB326" s="42"/>
      <c r="AC326" s="42"/>
      <c r="AD326" s="42"/>
      <c r="AE326" s="42"/>
      <c r="AR326" s="292" t="s">
        <v>731</v>
      </c>
      <c r="AT326" s="292" t="s">
        <v>393</v>
      </c>
      <c r="AU326" s="292" t="s">
        <v>99</v>
      </c>
      <c r="AY326" s="19" t="s">
        <v>387</v>
      </c>
      <c r="BE326" s="162">
        <f>IF(N326="základná",J326,0)</f>
        <v>0</v>
      </c>
      <c r="BF326" s="162">
        <f>IF(N326="znížená",J326,0)</f>
        <v>0</v>
      </c>
      <c r="BG326" s="162">
        <f>IF(N326="zákl. prenesená",J326,0)</f>
        <v>0</v>
      </c>
      <c r="BH326" s="162">
        <f>IF(N326="zníž. prenesená",J326,0)</f>
        <v>0</v>
      </c>
      <c r="BI326" s="162">
        <f>IF(N326="nulová",J326,0)</f>
        <v>0</v>
      </c>
      <c r="BJ326" s="19" t="s">
        <v>92</v>
      </c>
      <c r="BK326" s="162">
        <f>ROUND(I326*H326,2)</f>
        <v>0</v>
      </c>
      <c r="BL326" s="19" t="s">
        <v>731</v>
      </c>
      <c r="BM326" s="292" t="s">
        <v>2906</v>
      </c>
    </row>
    <row r="327" s="2" customFormat="1" ht="24.15" customHeight="1">
      <c r="A327" s="42"/>
      <c r="B327" s="43"/>
      <c r="C327" s="280" t="s">
        <v>690</v>
      </c>
      <c r="D327" s="280" t="s">
        <v>393</v>
      </c>
      <c r="E327" s="281" t="s">
        <v>2907</v>
      </c>
      <c r="F327" s="282" t="s">
        <v>2908</v>
      </c>
      <c r="G327" s="283" t="s">
        <v>396</v>
      </c>
      <c r="H327" s="284">
        <v>2.1000000000000001</v>
      </c>
      <c r="I327" s="285"/>
      <c r="J327" s="286">
        <f>ROUND(I327*H327,2)</f>
        <v>0</v>
      </c>
      <c r="K327" s="287"/>
      <c r="L327" s="45"/>
      <c r="M327" s="288" t="s">
        <v>1</v>
      </c>
      <c r="N327" s="289" t="s">
        <v>42</v>
      </c>
      <c r="O327" s="101"/>
      <c r="P327" s="290">
        <f>O327*H327</f>
        <v>0</v>
      </c>
      <c r="Q327" s="290">
        <v>0</v>
      </c>
      <c r="R327" s="290">
        <f>Q327*H327</f>
        <v>0</v>
      </c>
      <c r="S327" s="290">
        <v>0</v>
      </c>
      <c r="T327" s="291">
        <f>S327*H327</f>
        <v>0</v>
      </c>
      <c r="U327" s="42"/>
      <c r="V327" s="42"/>
      <c r="W327" s="42"/>
      <c r="X327" s="42"/>
      <c r="Y327" s="42"/>
      <c r="Z327" s="42"/>
      <c r="AA327" s="42"/>
      <c r="AB327" s="42"/>
      <c r="AC327" s="42"/>
      <c r="AD327" s="42"/>
      <c r="AE327" s="42"/>
      <c r="AR327" s="292" t="s">
        <v>731</v>
      </c>
      <c r="AT327" s="292" t="s">
        <v>393</v>
      </c>
      <c r="AU327" s="292" t="s">
        <v>99</v>
      </c>
      <c r="AY327" s="19" t="s">
        <v>387</v>
      </c>
      <c r="BE327" s="162">
        <f>IF(N327="základná",J327,0)</f>
        <v>0</v>
      </c>
      <c r="BF327" s="162">
        <f>IF(N327="znížená",J327,0)</f>
        <v>0</v>
      </c>
      <c r="BG327" s="162">
        <f>IF(N327="zákl. prenesená",J327,0)</f>
        <v>0</v>
      </c>
      <c r="BH327" s="162">
        <f>IF(N327="zníž. prenesená",J327,0)</f>
        <v>0</v>
      </c>
      <c r="BI327" s="162">
        <f>IF(N327="nulová",J327,0)</f>
        <v>0</v>
      </c>
      <c r="BJ327" s="19" t="s">
        <v>92</v>
      </c>
      <c r="BK327" s="162">
        <f>ROUND(I327*H327,2)</f>
        <v>0</v>
      </c>
      <c r="BL327" s="19" t="s">
        <v>731</v>
      </c>
      <c r="BM327" s="292" t="s">
        <v>2909</v>
      </c>
    </row>
    <row r="328" s="2" customFormat="1" ht="24.15" customHeight="1">
      <c r="A328" s="42"/>
      <c r="B328" s="43"/>
      <c r="C328" s="280" t="s">
        <v>696</v>
      </c>
      <c r="D328" s="280" t="s">
        <v>393</v>
      </c>
      <c r="E328" s="281" t="s">
        <v>2910</v>
      </c>
      <c r="F328" s="282" t="s">
        <v>2841</v>
      </c>
      <c r="G328" s="283" t="s">
        <v>396</v>
      </c>
      <c r="H328" s="284">
        <v>0.80000000000000004</v>
      </c>
      <c r="I328" s="285"/>
      <c r="J328" s="286">
        <f>ROUND(I328*H328,2)</f>
        <v>0</v>
      </c>
      <c r="K328" s="287"/>
      <c r="L328" s="45"/>
      <c r="M328" s="288" t="s">
        <v>1</v>
      </c>
      <c r="N328" s="289" t="s">
        <v>42</v>
      </c>
      <c r="O328" s="101"/>
      <c r="P328" s="290">
        <f>O328*H328</f>
        <v>0</v>
      </c>
      <c r="Q328" s="290">
        <v>0</v>
      </c>
      <c r="R328" s="290">
        <f>Q328*H328</f>
        <v>0</v>
      </c>
      <c r="S328" s="290">
        <v>0</v>
      </c>
      <c r="T328" s="291">
        <f>S328*H328</f>
        <v>0</v>
      </c>
      <c r="U328" s="42"/>
      <c r="V328" s="42"/>
      <c r="W328" s="42"/>
      <c r="X328" s="42"/>
      <c r="Y328" s="42"/>
      <c r="Z328" s="42"/>
      <c r="AA328" s="42"/>
      <c r="AB328" s="42"/>
      <c r="AC328" s="42"/>
      <c r="AD328" s="42"/>
      <c r="AE328" s="42"/>
      <c r="AR328" s="292" t="s">
        <v>731</v>
      </c>
      <c r="AT328" s="292" t="s">
        <v>393</v>
      </c>
      <c r="AU328" s="292" t="s">
        <v>99</v>
      </c>
      <c r="AY328" s="19" t="s">
        <v>387</v>
      </c>
      <c r="BE328" s="162">
        <f>IF(N328="základná",J328,0)</f>
        <v>0</v>
      </c>
      <c r="BF328" s="162">
        <f>IF(N328="znížená",J328,0)</f>
        <v>0</v>
      </c>
      <c r="BG328" s="162">
        <f>IF(N328="zákl. prenesená",J328,0)</f>
        <v>0</v>
      </c>
      <c r="BH328" s="162">
        <f>IF(N328="zníž. prenesená",J328,0)</f>
        <v>0</v>
      </c>
      <c r="BI328" s="162">
        <f>IF(N328="nulová",J328,0)</f>
        <v>0</v>
      </c>
      <c r="BJ328" s="19" t="s">
        <v>92</v>
      </c>
      <c r="BK328" s="162">
        <f>ROUND(I328*H328,2)</f>
        <v>0</v>
      </c>
      <c r="BL328" s="19" t="s">
        <v>731</v>
      </c>
      <c r="BM328" s="292" t="s">
        <v>2911</v>
      </c>
    </row>
    <row r="329" s="2" customFormat="1" ht="16.5" customHeight="1">
      <c r="A329" s="42"/>
      <c r="B329" s="43"/>
      <c r="C329" s="280" t="s">
        <v>701</v>
      </c>
      <c r="D329" s="280" t="s">
        <v>393</v>
      </c>
      <c r="E329" s="281" t="s">
        <v>2912</v>
      </c>
      <c r="F329" s="282" t="s">
        <v>2913</v>
      </c>
      <c r="G329" s="283" t="s">
        <v>436</v>
      </c>
      <c r="H329" s="284">
        <v>2</v>
      </c>
      <c r="I329" s="285"/>
      <c r="J329" s="286">
        <f>ROUND(I329*H329,2)</f>
        <v>0</v>
      </c>
      <c r="K329" s="287"/>
      <c r="L329" s="45"/>
      <c r="M329" s="288" t="s">
        <v>1</v>
      </c>
      <c r="N329" s="289" t="s">
        <v>42</v>
      </c>
      <c r="O329" s="101"/>
      <c r="P329" s="290">
        <f>O329*H329</f>
        <v>0</v>
      </c>
      <c r="Q329" s="290">
        <v>0</v>
      </c>
      <c r="R329" s="290">
        <f>Q329*H329</f>
        <v>0</v>
      </c>
      <c r="S329" s="290">
        <v>0</v>
      </c>
      <c r="T329" s="291">
        <f>S329*H329</f>
        <v>0</v>
      </c>
      <c r="U329" s="42"/>
      <c r="V329" s="42"/>
      <c r="W329" s="42"/>
      <c r="X329" s="42"/>
      <c r="Y329" s="42"/>
      <c r="Z329" s="42"/>
      <c r="AA329" s="42"/>
      <c r="AB329" s="42"/>
      <c r="AC329" s="42"/>
      <c r="AD329" s="42"/>
      <c r="AE329" s="42"/>
      <c r="AR329" s="292" t="s">
        <v>731</v>
      </c>
      <c r="AT329" s="292" t="s">
        <v>393</v>
      </c>
      <c r="AU329" s="292" t="s">
        <v>99</v>
      </c>
      <c r="AY329" s="19" t="s">
        <v>387</v>
      </c>
      <c r="BE329" s="162">
        <f>IF(N329="základná",J329,0)</f>
        <v>0</v>
      </c>
      <c r="BF329" s="162">
        <f>IF(N329="znížená",J329,0)</f>
        <v>0</v>
      </c>
      <c r="BG329" s="162">
        <f>IF(N329="zákl. prenesená",J329,0)</f>
        <v>0</v>
      </c>
      <c r="BH329" s="162">
        <f>IF(N329="zníž. prenesená",J329,0)</f>
        <v>0</v>
      </c>
      <c r="BI329" s="162">
        <f>IF(N329="nulová",J329,0)</f>
        <v>0</v>
      </c>
      <c r="BJ329" s="19" t="s">
        <v>92</v>
      </c>
      <c r="BK329" s="162">
        <f>ROUND(I329*H329,2)</f>
        <v>0</v>
      </c>
      <c r="BL329" s="19" t="s">
        <v>731</v>
      </c>
      <c r="BM329" s="292" t="s">
        <v>2914</v>
      </c>
    </row>
    <row r="330" s="12" customFormat="1" ht="20.88" customHeight="1">
      <c r="A330" s="12"/>
      <c r="B330" s="252"/>
      <c r="C330" s="253"/>
      <c r="D330" s="254" t="s">
        <v>75</v>
      </c>
      <c r="E330" s="265" t="s">
        <v>2781</v>
      </c>
      <c r="F330" s="265" t="s">
        <v>2782</v>
      </c>
      <c r="G330" s="253"/>
      <c r="H330" s="253"/>
      <c r="I330" s="256"/>
      <c r="J330" s="266">
        <f>BK330</f>
        <v>0</v>
      </c>
      <c r="K330" s="253"/>
      <c r="L330" s="257"/>
      <c r="M330" s="258"/>
      <c r="N330" s="259"/>
      <c r="O330" s="259"/>
      <c r="P330" s="260">
        <f>SUM(P331:P335)</f>
        <v>0</v>
      </c>
      <c r="Q330" s="259"/>
      <c r="R330" s="260">
        <f>SUM(R331:R335)</f>
        <v>0</v>
      </c>
      <c r="S330" s="259"/>
      <c r="T330" s="261">
        <f>SUM(T331:T335)</f>
        <v>0</v>
      </c>
      <c r="U330" s="12"/>
      <c r="V330" s="12"/>
      <c r="W330" s="12"/>
      <c r="X330" s="12"/>
      <c r="Y330" s="12"/>
      <c r="Z330" s="12"/>
      <c r="AA330" s="12"/>
      <c r="AB330" s="12"/>
      <c r="AC330" s="12"/>
      <c r="AD330" s="12"/>
      <c r="AE330" s="12"/>
      <c r="AR330" s="262" t="s">
        <v>84</v>
      </c>
      <c r="AT330" s="263" t="s">
        <v>75</v>
      </c>
      <c r="AU330" s="263" t="s">
        <v>92</v>
      </c>
      <c r="AY330" s="262" t="s">
        <v>387</v>
      </c>
      <c r="BK330" s="264">
        <f>SUM(BK331:BK335)</f>
        <v>0</v>
      </c>
    </row>
    <row r="331" s="2" customFormat="1" ht="24.15" customHeight="1">
      <c r="A331" s="42"/>
      <c r="B331" s="43"/>
      <c r="C331" s="280" t="s">
        <v>705</v>
      </c>
      <c r="D331" s="280" t="s">
        <v>393</v>
      </c>
      <c r="E331" s="281" t="s">
        <v>2915</v>
      </c>
      <c r="F331" s="282" t="s">
        <v>2903</v>
      </c>
      <c r="G331" s="283" t="s">
        <v>396</v>
      </c>
      <c r="H331" s="284">
        <v>1.1000000000000001</v>
      </c>
      <c r="I331" s="285"/>
      <c r="J331" s="286">
        <f>ROUND(I331*H331,2)</f>
        <v>0</v>
      </c>
      <c r="K331" s="287"/>
      <c r="L331" s="45"/>
      <c r="M331" s="288" t="s">
        <v>1</v>
      </c>
      <c r="N331" s="289" t="s">
        <v>42</v>
      </c>
      <c r="O331" s="101"/>
      <c r="P331" s="290">
        <f>O331*H331</f>
        <v>0</v>
      </c>
      <c r="Q331" s="290">
        <v>0</v>
      </c>
      <c r="R331" s="290">
        <f>Q331*H331</f>
        <v>0</v>
      </c>
      <c r="S331" s="290">
        <v>0</v>
      </c>
      <c r="T331" s="291">
        <f>S331*H331</f>
        <v>0</v>
      </c>
      <c r="U331" s="42"/>
      <c r="V331" s="42"/>
      <c r="W331" s="42"/>
      <c r="X331" s="42"/>
      <c r="Y331" s="42"/>
      <c r="Z331" s="42"/>
      <c r="AA331" s="42"/>
      <c r="AB331" s="42"/>
      <c r="AC331" s="42"/>
      <c r="AD331" s="42"/>
      <c r="AE331" s="42"/>
      <c r="AR331" s="292" t="s">
        <v>731</v>
      </c>
      <c r="AT331" s="292" t="s">
        <v>393</v>
      </c>
      <c r="AU331" s="292" t="s">
        <v>99</v>
      </c>
      <c r="AY331" s="19" t="s">
        <v>387</v>
      </c>
      <c r="BE331" s="162">
        <f>IF(N331="základná",J331,0)</f>
        <v>0</v>
      </c>
      <c r="BF331" s="162">
        <f>IF(N331="znížená",J331,0)</f>
        <v>0</v>
      </c>
      <c r="BG331" s="162">
        <f>IF(N331="zákl. prenesená",J331,0)</f>
        <v>0</v>
      </c>
      <c r="BH331" s="162">
        <f>IF(N331="zníž. prenesená",J331,0)</f>
        <v>0</v>
      </c>
      <c r="BI331" s="162">
        <f>IF(N331="nulová",J331,0)</f>
        <v>0</v>
      </c>
      <c r="BJ331" s="19" t="s">
        <v>92</v>
      </c>
      <c r="BK331" s="162">
        <f>ROUND(I331*H331,2)</f>
        <v>0</v>
      </c>
      <c r="BL331" s="19" t="s">
        <v>731</v>
      </c>
      <c r="BM331" s="292" t="s">
        <v>2916</v>
      </c>
    </row>
    <row r="332" s="2" customFormat="1" ht="24.15" customHeight="1">
      <c r="A332" s="42"/>
      <c r="B332" s="43"/>
      <c r="C332" s="280" t="s">
        <v>709</v>
      </c>
      <c r="D332" s="280" t="s">
        <v>393</v>
      </c>
      <c r="E332" s="281" t="s">
        <v>2917</v>
      </c>
      <c r="F332" s="282" t="s">
        <v>2898</v>
      </c>
      <c r="G332" s="283" t="s">
        <v>396</v>
      </c>
      <c r="H332" s="284">
        <v>1</v>
      </c>
      <c r="I332" s="285"/>
      <c r="J332" s="286">
        <f>ROUND(I332*H332,2)</f>
        <v>0</v>
      </c>
      <c r="K332" s="287"/>
      <c r="L332" s="45"/>
      <c r="M332" s="288" t="s">
        <v>1</v>
      </c>
      <c r="N332" s="289" t="s">
        <v>42</v>
      </c>
      <c r="O332" s="101"/>
      <c r="P332" s="290">
        <f>O332*H332</f>
        <v>0</v>
      </c>
      <c r="Q332" s="290">
        <v>0</v>
      </c>
      <c r="R332" s="290">
        <f>Q332*H332</f>
        <v>0</v>
      </c>
      <c r="S332" s="290">
        <v>0</v>
      </c>
      <c r="T332" s="291">
        <f>S332*H332</f>
        <v>0</v>
      </c>
      <c r="U332" s="42"/>
      <c r="V332" s="42"/>
      <c r="W332" s="42"/>
      <c r="X332" s="42"/>
      <c r="Y332" s="42"/>
      <c r="Z332" s="42"/>
      <c r="AA332" s="42"/>
      <c r="AB332" s="42"/>
      <c r="AC332" s="42"/>
      <c r="AD332" s="42"/>
      <c r="AE332" s="42"/>
      <c r="AR332" s="292" t="s">
        <v>731</v>
      </c>
      <c r="AT332" s="292" t="s">
        <v>393</v>
      </c>
      <c r="AU332" s="292" t="s">
        <v>99</v>
      </c>
      <c r="AY332" s="19" t="s">
        <v>387</v>
      </c>
      <c r="BE332" s="162">
        <f>IF(N332="základná",J332,0)</f>
        <v>0</v>
      </c>
      <c r="BF332" s="162">
        <f>IF(N332="znížená",J332,0)</f>
        <v>0</v>
      </c>
      <c r="BG332" s="162">
        <f>IF(N332="zákl. prenesená",J332,0)</f>
        <v>0</v>
      </c>
      <c r="BH332" s="162">
        <f>IF(N332="zníž. prenesená",J332,0)</f>
        <v>0</v>
      </c>
      <c r="BI332" s="162">
        <f>IF(N332="nulová",J332,0)</f>
        <v>0</v>
      </c>
      <c r="BJ332" s="19" t="s">
        <v>92</v>
      </c>
      <c r="BK332" s="162">
        <f>ROUND(I332*H332,2)</f>
        <v>0</v>
      </c>
      <c r="BL332" s="19" t="s">
        <v>731</v>
      </c>
      <c r="BM332" s="292" t="s">
        <v>2918</v>
      </c>
    </row>
    <row r="333" s="2" customFormat="1" ht="24.15" customHeight="1">
      <c r="A333" s="42"/>
      <c r="B333" s="43"/>
      <c r="C333" s="280" t="s">
        <v>713</v>
      </c>
      <c r="D333" s="280" t="s">
        <v>393</v>
      </c>
      <c r="E333" s="281" t="s">
        <v>2919</v>
      </c>
      <c r="F333" s="282" t="s">
        <v>2908</v>
      </c>
      <c r="G333" s="283" t="s">
        <v>396</v>
      </c>
      <c r="H333" s="284">
        <v>2.1000000000000001</v>
      </c>
      <c r="I333" s="285"/>
      <c r="J333" s="286">
        <f>ROUND(I333*H333,2)</f>
        <v>0</v>
      </c>
      <c r="K333" s="287"/>
      <c r="L333" s="45"/>
      <c r="M333" s="288" t="s">
        <v>1</v>
      </c>
      <c r="N333" s="289" t="s">
        <v>42</v>
      </c>
      <c r="O333" s="101"/>
      <c r="P333" s="290">
        <f>O333*H333</f>
        <v>0</v>
      </c>
      <c r="Q333" s="290">
        <v>0</v>
      </c>
      <c r="R333" s="290">
        <f>Q333*H333</f>
        <v>0</v>
      </c>
      <c r="S333" s="290">
        <v>0</v>
      </c>
      <c r="T333" s="291">
        <f>S333*H333</f>
        <v>0</v>
      </c>
      <c r="U333" s="42"/>
      <c r="V333" s="42"/>
      <c r="W333" s="42"/>
      <c r="X333" s="42"/>
      <c r="Y333" s="42"/>
      <c r="Z333" s="42"/>
      <c r="AA333" s="42"/>
      <c r="AB333" s="42"/>
      <c r="AC333" s="42"/>
      <c r="AD333" s="42"/>
      <c r="AE333" s="42"/>
      <c r="AR333" s="292" t="s">
        <v>731</v>
      </c>
      <c r="AT333" s="292" t="s">
        <v>393</v>
      </c>
      <c r="AU333" s="292" t="s">
        <v>99</v>
      </c>
      <c r="AY333" s="19" t="s">
        <v>387</v>
      </c>
      <c r="BE333" s="162">
        <f>IF(N333="základná",J333,0)</f>
        <v>0</v>
      </c>
      <c r="BF333" s="162">
        <f>IF(N333="znížená",J333,0)</f>
        <v>0</v>
      </c>
      <c r="BG333" s="162">
        <f>IF(N333="zákl. prenesená",J333,0)</f>
        <v>0</v>
      </c>
      <c r="BH333" s="162">
        <f>IF(N333="zníž. prenesená",J333,0)</f>
        <v>0</v>
      </c>
      <c r="BI333" s="162">
        <f>IF(N333="nulová",J333,0)</f>
        <v>0</v>
      </c>
      <c r="BJ333" s="19" t="s">
        <v>92</v>
      </c>
      <c r="BK333" s="162">
        <f>ROUND(I333*H333,2)</f>
        <v>0</v>
      </c>
      <c r="BL333" s="19" t="s">
        <v>731</v>
      </c>
      <c r="BM333" s="292" t="s">
        <v>2920</v>
      </c>
    </row>
    <row r="334" s="2" customFormat="1" ht="24.15" customHeight="1">
      <c r="A334" s="42"/>
      <c r="B334" s="43"/>
      <c r="C334" s="280" t="s">
        <v>720</v>
      </c>
      <c r="D334" s="280" t="s">
        <v>393</v>
      </c>
      <c r="E334" s="281" t="s">
        <v>2921</v>
      </c>
      <c r="F334" s="282" t="s">
        <v>2841</v>
      </c>
      <c r="G334" s="283" t="s">
        <v>396</v>
      </c>
      <c r="H334" s="284">
        <v>0.80000000000000004</v>
      </c>
      <c r="I334" s="285"/>
      <c r="J334" s="286">
        <f>ROUND(I334*H334,2)</f>
        <v>0</v>
      </c>
      <c r="K334" s="287"/>
      <c r="L334" s="45"/>
      <c r="M334" s="288" t="s">
        <v>1</v>
      </c>
      <c r="N334" s="289" t="s">
        <v>42</v>
      </c>
      <c r="O334" s="101"/>
      <c r="P334" s="290">
        <f>O334*H334</f>
        <v>0</v>
      </c>
      <c r="Q334" s="290">
        <v>0</v>
      </c>
      <c r="R334" s="290">
        <f>Q334*H334</f>
        <v>0</v>
      </c>
      <c r="S334" s="290">
        <v>0</v>
      </c>
      <c r="T334" s="291">
        <f>S334*H334</f>
        <v>0</v>
      </c>
      <c r="U334" s="42"/>
      <c r="V334" s="42"/>
      <c r="W334" s="42"/>
      <c r="X334" s="42"/>
      <c r="Y334" s="42"/>
      <c r="Z334" s="42"/>
      <c r="AA334" s="42"/>
      <c r="AB334" s="42"/>
      <c r="AC334" s="42"/>
      <c r="AD334" s="42"/>
      <c r="AE334" s="42"/>
      <c r="AR334" s="292" t="s">
        <v>731</v>
      </c>
      <c r="AT334" s="292" t="s">
        <v>393</v>
      </c>
      <c r="AU334" s="292" t="s">
        <v>99</v>
      </c>
      <c r="AY334" s="19" t="s">
        <v>387</v>
      </c>
      <c r="BE334" s="162">
        <f>IF(N334="základná",J334,0)</f>
        <v>0</v>
      </c>
      <c r="BF334" s="162">
        <f>IF(N334="znížená",J334,0)</f>
        <v>0</v>
      </c>
      <c r="BG334" s="162">
        <f>IF(N334="zákl. prenesená",J334,0)</f>
        <v>0</v>
      </c>
      <c r="BH334" s="162">
        <f>IF(N334="zníž. prenesená",J334,0)</f>
        <v>0</v>
      </c>
      <c r="BI334" s="162">
        <f>IF(N334="nulová",J334,0)</f>
        <v>0</v>
      </c>
      <c r="BJ334" s="19" t="s">
        <v>92</v>
      </c>
      <c r="BK334" s="162">
        <f>ROUND(I334*H334,2)</f>
        <v>0</v>
      </c>
      <c r="BL334" s="19" t="s">
        <v>731</v>
      </c>
      <c r="BM334" s="292" t="s">
        <v>2922</v>
      </c>
    </row>
    <row r="335" s="2" customFormat="1" ht="16.5" customHeight="1">
      <c r="A335" s="42"/>
      <c r="B335" s="43"/>
      <c r="C335" s="280" t="s">
        <v>725</v>
      </c>
      <c r="D335" s="280" t="s">
        <v>393</v>
      </c>
      <c r="E335" s="281" t="s">
        <v>2923</v>
      </c>
      <c r="F335" s="282" t="s">
        <v>2913</v>
      </c>
      <c r="G335" s="283" t="s">
        <v>436</v>
      </c>
      <c r="H335" s="284">
        <v>2</v>
      </c>
      <c r="I335" s="285"/>
      <c r="J335" s="286">
        <f>ROUND(I335*H335,2)</f>
        <v>0</v>
      </c>
      <c r="K335" s="287"/>
      <c r="L335" s="45"/>
      <c r="M335" s="288" t="s">
        <v>1</v>
      </c>
      <c r="N335" s="289" t="s">
        <v>42</v>
      </c>
      <c r="O335" s="101"/>
      <c r="P335" s="290">
        <f>O335*H335</f>
        <v>0</v>
      </c>
      <c r="Q335" s="290">
        <v>0</v>
      </c>
      <c r="R335" s="290">
        <f>Q335*H335</f>
        <v>0</v>
      </c>
      <c r="S335" s="290">
        <v>0</v>
      </c>
      <c r="T335" s="291">
        <f>S335*H335</f>
        <v>0</v>
      </c>
      <c r="U335" s="42"/>
      <c r="V335" s="42"/>
      <c r="W335" s="42"/>
      <c r="X335" s="42"/>
      <c r="Y335" s="42"/>
      <c r="Z335" s="42"/>
      <c r="AA335" s="42"/>
      <c r="AB335" s="42"/>
      <c r="AC335" s="42"/>
      <c r="AD335" s="42"/>
      <c r="AE335" s="42"/>
      <c r="AR335" s="292" t="s">
        <v>731</v>
      </c>
      <c r="AT335" s="292" t="s">
        <v>393</v>
      </c>
      <c r="AU335" s="292" t="s">
        <v>99</v>
      </c>
      <c r="AY335" s="19" t="s">
        <v>387</v>
      </c>
      <c r="BE335" s="162">
        <f>IF(N335="základná",J335,0)</f>
        <v>0</v>
      </c>
      <c r="BF335" s="162">
        <f>IF(N335="znížená",J335,0)</f>
        <v>0</v>
      </c>
      <c r="BG335" s="162">
        <f>IF(N335="zákl. prenesená",J335,0)</f>
        <v>0</v>
      </c>
      <c r="BH335" s="162">
        <f>IF(N335="zníž. prenesená",J335,0)</f>
        <v>0</v>
      </c>
      <c r="BI335" s="162">
        <f>IF(N335="nulová",J335,0)</f>
        <v>0</v>
      </c>
      <c r="BJ335" s="19" t="s">
        <v>92</v>
      </c>
      <c r="BK335" s="162">
        <f>ROUND(I335*H335,2)</f>
        <v>0</v>
      </c>
      <c r="BL335" s="19" t="s">
        <v>731</v>
      </c>
      <c r="BM335" s="292" t="s">
        <v>2924</v>
      </c>
    </row>
    <row r="336" s="12" customFormat="1" ht="20.88" customHeight="1">
      <c r="A336" s="12"/>
      <c r="B336" s="252"/>
      <c r="C336" s="253"/>
      <c r="D336" s="254" t="s">
        <v>75</v>
      </c>
      <c r="E336" s="265" t="s">
        <v>2796</v>
      </c>
      <c r="F336" s="265" t="s">
        <v>2797</v>
      </c>
      <c r="G336" s="253"/>
      <c r="H336" s="253"/>
      <c r="I336" s="256"/>
      <c r="J336" s="266">
        <f>BK336</f>
        <v>0</v>
      </c>
      <c r="K336" s="253"/>
      <c r="L336" s="257"/>
      <c r="M336" s="258"/>
      <c r="N336" s="259"/>
      <c r="O336" s="259"/>
      <c r="P336" s="260">
        <f>SUM(P337:P339)</f>
        <v>0</v>
      </c>
      <c r="Q336" s="259"/>
      <c r="R336" s="260">
        <f>SUM(R337:R339)</f>
        <v>0</v>
      </c>
      <c r="S336" s="259"/>
      <c r="T336" s="261">
        <f>SUM(T337:T339)</f>
        <v>0</v>
      </c>
      <c r="U336" s="12"/>
      <c r="V336" s="12"/>
      <c r="W336" s="12"/>
      <c r="X336" s="12"/>
      <c r="Y336" s="12"/>
      <c r="Z336" s="12"/>
      <c r="AA336" s="12"/>
      <c r="AB336" s="12"/>
      <c r="AC336" s="12"/>
      <c r="AD336" s="12"/>
      <c r="AE336" s="12"/>
      <c r="AR336" s="262" t="s">
        <v>84</v>
      </c>
      <c r="AT336" s="263" t="s">
        <v>75</v>
      </c>
      <c r="AU336" s="263" t="s">
        <v>92</v>
      </c>
      <c r="AY336" s="262" t="s">
        <v>387</v>
      </c>
      <c r="BK336" s="264">
        <f>SUM(BK337:BK339)</f>
        <v>0</v>
      </c>
    </row>
    <row r="337" s="2" customFormat="1" ht="24.15" customHeight="1">
      <c r="A337" s="42"/>
      <c r="B337" s="43"/>
      <c r="C337" s="280" t="s">
        <v>731</v>
      </c>
      <c r="D337" s="280" t="s">
        <v>393</v>
      </c>
      <c r="E337" s="281" t="s">
        <v>2925</v>
      </c>
      <c r="F337" s="282" t="s">
        <v>2898</v>
      </c>
      <c r="G337" s="283" t="s">
        <v>396</v>
      </c>
      <c r="H337" s="284">
        <v>13.300000000000001</v>
      </c>
      <c r="I337" s="285"/>
      <c r="J337" s="286">
        <f>ROUND(I337*H337,2)</f>
        <v>0</v>
      </c>
      <c r="K337" s="287"/>
      <c r="L337" s="45"/>
      <c r="M337" s="288" t="s">
        <v>1</v>
      </c>
      <c r="N337" s="289" t="s">
        <v>42</v>
      </c>
      <c r="O337" s="101"/>
      <c r="P337" s="290">
        <f>O337*H337</f>
        <v>0</v>
      </c>
      <c r="Q337" s="290">
        <v>0</v>
      </c>
      <c r="R337" s="290">
        <f>Q337*H337</f>
        <v>0</v>
      </c>
      <c r="S337" s="290">
        <v>0</v>
      </c>
      <c r="T337" s="291">
        <f>S337*H337</f>
        <v>0</v>
      </c>
      <c r="U337" s="42"/>
      <c r="V337" s="42"/>
      <c r="W337" s="42"/>
      <c r="X337" s="42"/>
      <c r="Y337" s="42"/>
      <c r="Z337" s="42"/>
      <c r="AA337" s="42"/>
      <c r="AB337" s="42"/>
      <c r="AC337" s="42"/>
      <c r="AD337" s="42"/>
      <c r="AE337" s="42"/>
      <c r="AR337" s="292" t="s">
        <v>731</v>
      </c>
      <c r="AT337" s="292" t="s">
        <v>393</v>
      </c>
      <c r="AU337" s="292" t="s">
        <v>99</v>
      </c>
      <c r="AY337" s="19" t="s">
        <v>387</v>
      </c>
      <c r="BE337" s="162">
        <f>IF(N337="základná",J337,0)</f>
        <v>0</v>
      </c>
      <c r="BF337" s="162">
        <f>IF(N337="znížená",J337,0)</f>
        <v>0</v>
      </c>
      <c r="BG337" s="162">
        <f>IF(N337="zákl. prenesená",J337,0)</f>
        <v>0</v>
      </c>
      <c r="BH337" s="162">
        <f>IF(N337="zníž. prenesená",J337,0)</f>
        <v>0</v>
      </c>
      <c r="BI337" s="162">
        <f>IF(N337="nulová",J337,0)</f>
        <v>0</v>
      </c>
      <c r="BJ337" s="19" t="s">
        <v>92</v>
      </c>
      <c r="BK337" s="162">
        <f>ROUND(I337*H337,2)</f>
        <v>0</v>
      </c>
      <c r="BL337" s="19" t="s">
        <v>731</v>
      </c>
      <c r="BM337" s="292" t="s">
        <v>2926</v>
      </c>
    </row>
    <row r="338" s="2" customFormat="1" ht="24.15" customHeight="1">
      <c r="A338" s="42"/>
      <c r="B338" s="43"/>
      <c r="C338" s="280" t="s">
        <v>736</v>
      </c>
      <c r="D338" s="280" t="s">
        <v>393</v>
      </c>
      <c r="E338" s="281" t="s">
        <v>2927</v>
      </c>
      <c r="F338" s="282" t="s">
        <v>2841</v>
      </c>
      <c r="G338" s="283" t="s">
        <v>396</v>
      </c>
      <c r="H338" s="284">
        <v>1.8</v>
      </c>
      <c r="I338" s="285"/>
      <c r="J338" s="286">
        <f>ROUND(I338*H338,2)</f>
        <v>0</v>
      </c>
      <c r="K338" s="287"/>
      <c r="L338" s="45"/>
      <c r="M338" s="288" t="s">
        <v>1</v>
      </c>
      <c r="N338" s="289" t="s">
        <v>42</v>
      </c>
      <c r="O338" s="101"/>
      <c r="P338" s="290">
        <f>O338*H338</f>
        <v>0</v>
      </c>
      <c r="Q338" s="290">
        <v>0</v>
      </c>
      <c r="R338" s="290">
        <f>Q338*H338</f>
        <v>0</v>
      </c>
      <c r="S338" s="290">
        <v>0</v>
      </c>
      <c r="T338" s="291">
        <f>S338*H338</f>
        <v>0</v>
      </c>
      <c r="U338" s="42"/>
      <c r="V338" s="42"/>
      <c r="W338" s="42"/>
      <c r="X338" s="42"/>
      <c r="Y338" s="42"/>
      <c r="Z338" s="42"/>
      <c r="AA338" s="42"/>
      <c r="AB338" s="42"/>
      <c r="AC338" s="42"/>
      <c r="AD338" s="42"/>
      <c r="AE338" s="42"/>
      <c r="AR338" s="292" t="s">
        <v>731</v>
      </c>
      <c r="AT338" s="292" t="s">
        <v>393</v>
      </c>
      <c r="AU338" s="292" t="s">
        <v>99</v>
      </c>
      <c r="AY338" s="19" t="s">
        <v>387</v>
      </c>
      <c r="BE338" s="162">
        <f>IF(N338="základná",J338,0)</f>
        <v>0</v>
      </c>
      <c r="BF338" s="162">
        <f>IF(N338="znížená",J338,0)</f>
        <v>0</v>
      </c>
      <c r="BG338" s="162">
        <f>IF(N338="zákl. prenesená",J338,0)</f>
        <v>0</v>
      </c>
      <c r="BH338" s="162">
        <f>IF(N338="zníž. prenesená",J338,0)</f>
        <v>0</v>
      </c>
      <c r="BI338" s="162">
        <f>IF(N338="nulová",J338,0)</f>
        <v>0</v>
      </c>
      <c r="BJ338" s="19" t="s">
        <v>92</v>
      </c>
      <c r="BK338" s="162">
        <f>ROUND(I338*H338,2)</f>
        <v>0</v>
      </c>
      <c r="BL338" s="19" t="s">
        <v>731</v>
      </c>
      <c r="BM338" s="292" t="s">
        <v>2928</v>
      </c>
    </row>
    <row r="339" s="2" customFormat="1" ht="21.75" customHeight="1">
      <c r="A339" s="42"/>
      <c r="B339" s="43"/>
      <c r="C339" s="280" t="s">
        <v>741</v>
      </c>
      <c r="D339" s="280" t="s">
        <v>393</v>
      </c>
      <c r="E339" s="281" t="s">
        <v>2929</v>
      </c>
      <c r="F339" s="282" t="s">
        <v>2801</v>
      </c>
      <c r="G339" s="283" t="s">
        <v>405</v>
      </c>
      <c r="H339" s="284">
        <v>7.4000000000000004</v>
      </c>
      <c r="I339" s="285"/>
      <c r="J339" s="286">
        <f>ROUND(I339*H339,2)</f>
        <v>0</v>
      </c>
      <c r="K339" s="287"/>
      <c r="L339" s="45"/>
      <c r="M339" s="288" t="s">
        <v>1</v>
      </c>
      <c r="N339" s="289" t="s">
        <v>42</v>
      </c>
      <c r="O339" s="101"/>
      <c r="P339" s="290">
        <f>O339*H339</f>
        <v>0</v>
      </c>
      <c r="Q339" s="290">
        <v>0</v>
      </c>
      <c r="R339" s="290">
        <f>Q339*H339</f>
        <v>0</v>
      </c>
      <c r="S339" s="290">
        <v>0</v>
      </c>
      <c r="T339" s="291">
        <f>S339*H339</f>
        <v>0</v>
      </c>
      <c r="U339" s="42"/>
      <c r="V339" s="42"/>
      <c r="W339" s="42"/>
      <c r="X339" s="42"/>
      <c r="Y339" s="42"/>
      <c r="Z339" s="42"/>
      <c r="AA339" s="42"/>
      <c r="AB339" s="42"/>
      <c r="AC339" s="42"/>
      <c r="AD339" s="42"/>
      <c r="AE339" s="42"/>
      <c r="AR339" s="292" t="s">
        <v>731</v>
      </c>
      <c r="AT339" s="292" t="s">
        <v>393</v>
      </c>
      <c r="AU339" s="292" t="s">
        <v>99</v>
      </c>
      <c r="AY339" s="19" t="s">
        <v>387</v>
      </c>
      <c r="BE339" s="162">
        <f>IF(N339="základná",J339,0)</f>
        <v>0</v>
      </c>
      <c r="BF339" s="162">
        <f>IF(N339="znížená",J339,0)</f>
        <v>0</v>
      </c>
      <c r="BG339" s="162">
        <f>IF(N339="zákl. prenesená",J339,0)</f>
        <v>0</v>
      </c>
      <c r="BH339" s="162">
        <f>IF(N339="zníž. prenesená",J339,0)</f>
        <v>0</v>
      </c>
      <c r="BI339" s="162">
        <f>IF(N339="nulová",J339,0)</f>
        <v>0</v>
      </c>
      <c r="BJ339" s="19" t="s">
        <v>92</v>
      </c>
      <c r="BK339" s="162">
        <f>ROUND(I339*H339,2)</f>
        <v>0</v>
      </c>
      <c r="BL339" s="19" t="s">
        <v>731</v>
      </c>
      <c r="BM339" s="292" t="s">
        <v>2930</v>
      </c>
    </row>
    <row r="340" s="12" customFormat="1" ht="20.88" customHeight="1">
      <c r="A340" s="12"/>
      <c r="B340" s="252"/>
      <c r="C340" s="253"/>
      <c r="D340" s="254" t="s">
        <v>75</v>
      </c>
      <c r="E340" s="265" t="s">
        <v>2803</v>
      </c>
      <c r="F340" s="265" t="s">
        <v>137</v>
      </c>
      <c r="G340" s="253"/>
      <c r="H340" s="253"/>
      <c r="I340" s="256"/>
      <c r="J340" s="266">
        <f>BK340</f>
        <v>0</v>
      </c>
      <c r="K340" s="253"/>
      <c r="L340" s="257"/>
      <c r="M340" s="258"/>
      <c r="N340" s="259"/>
      <c r="O340" s="259"/>
      <c r="P340" s="260">
        <f>SUM(P341:P345)</f>
        <v>0</v>
      </c>
      <c r="Q340" s="259"/>
      <c r="R340" s="260">
        <f>SUM(R341:R345)</f>
        <v>0</v>
      </c>
      <c r="S340" s="259"/>
      <c r="T340" s="261">
        <f>SUM(T341:T345)</f>
        <v>0</v>
      </c>
      <c r="U340" s="12"/>
      <c r="V340" s="12"/>
      <c r="W340" s="12"/>
      <c r="X340" s="12"/>
      <c r="Y340" s="12"/>
      <c r="Z340" s="12"/>
      <c r="AA340" s="12"/>
      <c r="AB340" s="12"/>
      <c r="AC340" s="12"/>
      <c r="AD340" s="12"/>
      <c r="AE340" s="12"/>
      <c r="AR340" s="262" t="s">
        <v>84</v>
      </c>
      <c r="AT340" s="263" t="s">
        <v>75</v>
      </c>
      <c r="AU340" s="263" t="s">
        <v>92</v>
      </c>
      <c r="AY340" s="262" t="s">
        <v>387</v>
      </c>
      <c r="BK340" s="264">
        <f>SUM(BK341:BK345)</f>
        <v>0</v>
      </c>
    </row>
    <row r="341" s="2" customFormat="1" ht="24.15" customHeight="1">
      <c r="A341" s="42"/>
      <c r="B341" s="43"/>
      <c r="C341" s="280" t="s">
        <v>745</v>
      </c>
      <c r="D341" s="280" t="s">
        <v>393</v>
      </c>
      <c r="E341" s="281" t="s">
        <v>2931</v>
      </c>
      <c r="F341" s="282" t="s">
        <v>2805</v>
      </c>
      <c r="G341" s="283" t="s">
        <v>2806</v>
      </c>
      <c r="H341" s="284">
        <v>2</v>
      </c>
      <c r="I341" s="285"/>
      <c r="J341" s="286">
        <f>ROUND(I341*H341,2)</f>
        <v>0</v>
      </c>
      <c r="K341" s="287"/>
      <c r="L341" s="45"/>
      <c r="M341" s="288" t="s">
        <v>1</v>
      </c>
      <c r="N341" s="289" t="s">
        <v>42</v>
      </c>
      <c r="O341" s="101"/>
      <c r="P341" s="290">
        <f>O341*H341</f>
        <v>0</v>
      </c>
      <c r="Q341" s="290">
        <v>0</v>
      </c>
      <c r="R341" s="290">
        <f>Q341*H341</f>
        <v>0</v>
      </c>
      <c r="S341" s="290">
        <v>0</v>
      </c>
      <c r="T341" s="291">
        <f>S341*H341</f>
        <v>0</v>
      </c>
      <c r="U341" s="42"/>
      <c r="V341" s="42"/>
      <c r="W341" s="42"/>
      <c r="X341" s="42"/>
      <c r="Y341" s="42"/>
      <c r="Z341" s="42"/>
      <c r="AA341" s="42"/>
      <c r="AB341" s="42"/>
      <c r="AC341" s="42"/>
      <c r="AD341" s="42"/>
      <c r="AE341" s="42"/>
      <c r="AR341" s="292" t="s">
        <v>731</v>
      </c>
      <c r="AT341" s="292" t="s">
        <v>393</v>
      </c>
      <c r="AU341" s="292" t="s">
        <v>99</v>
      </c>
      <c r="AY341" s="19" t="s">
        <v>387</v>
      </c>
      <c r="BE341" s="162">
        <f>IF(N341="základná",J341,0)</f>
        <v>0</v>
      </c>
      <c r="BF341" s="162">
        <f>IF(N341="znížená",J341,0)</f>
        <v>0</v>
      </c>
      <c r="BG341" s="162">
        <f>IF(N341="zákl. prenesená",J341,0)</f>
        <v>0</v>
      </c>
      <c r="BH341" s="162">
        <f>IF(N341="zníž. prenesená",J341,0)</f>
        <v>0</v>
      </c>
      <c r="BI341" s="162">
        <f>IF(N341="nulová",J341,0)</f>
        <v>0</v>
      </c>
      <c r="BJ341" s="19" t="s">
        <v>92</v>
      </c>
      <c r="BK341" s="162">
        <f>ROUND(I341*H341,2)</f>
        <v>0</v>
      </c>
      <c r="BL341" s="19" t="s">
        <v>731</v>
      </c>
      <c r="BM341" s="292" t="s">
        <v>2932</v>
      </c>
    </row>
    <row r="342" s="2" customFormat="1" ht="16.5" customHeight="1">
      <c r="A342" s="42"/>
      <c r="B342" s="43"/>
      <c r="C342" s="280" t="s">
        <v>751</v>
      </c>
      <c r="D342" s="280" t="s">
        <v>393</v>
      </c>
      <c r="E342" s="281" t="s">
        <v>2933</v>
      </c>
      <c r="F342" s="282" t="s">
        <v>2809</v>
      </c>
      <c r="G342" s="283" t="s">
        <v>2806</v>
      </c>
      <c r="H342" s="284">
        <v>1</v>
      </c>
      <c r="I342" s="285"/>
      <c r="J342" s="286">
        <f>ROUND(I342*H342,2)</f>
        <v>0</v>
      </c>
      <c r="K342" s="287"/>
      <c r="L342" s="45"/>
      <c r="M342" s="288" t="s">
        <v>1</v>
      </c>
      <c r="N342" s="289" t="s">
        <v>42</v>
      </c>
      <c r="O342" s="101"/>
      <c r="P342" s="290">
        <f>O342*H342</f>
        <v>0</v>
      </c>
      <c r="Q342" s="290">
        <v>0</v>
      </c>
      <c r="R342" s="290">
        <f>Q342*H342</f>
        <v>0</v>
      </c>
      <c r="S342" s="290">
        <v>0</v>
      </c>
      <c r="T342" s="291">
        <f>S342*H342</f>
        <v>0</v>
      </c>
      <c r="U342" s="42"/>
      <c r="V342" s="42"/>
      <c r="W342" s="42"/>
      <c r="X342" s="42"/>
      <c r="Y342" s="42"/>
      <c r="Z342" s="42"/>
      <c r="AA342" s="42"/>
      <c r="AB342" s="42"/>
      <c r="AC342" s="42"/>
      <c r="AD342" s="42"/>
      <c r="AE342" s="42"/>
      <c r="AR342" s="292" t="s">
        <v>731</v>
      </c>
      <c r="AT342" s="292" t="s">
        <v>393</v>
      </c>
      <c r="AU342" s="292" t="s">
        <v>99</v>
      </c>
      <c r="AY342" s="19" t="s">
        <v>387</v>
      </c>
      <c r="BE342" s="162">
        <f>IF(N342="základná",J342,0)</f>
        <v>0</v>
      </c>
      <c r="BF342" s="162">
        <f>IF(N342="znížená",J342,0)</f>
        <v>0</v>
      </c>
      <c r="BG342" s="162">
        <f>IF(N342="zákl. prenesená",J342,0)</f>
        <v>0</v>
      </c>
      <c r="BH342" s="162">
        <f>IF(N342="zníž. prenesená",J342,0)</f>
        <v>0</v>
      </c>
      <c r="BI342" s="162">
        <f>IF(N342="nulová",J342,0)</f>
        <v>0</v>
      </c>
      <c r="BJ342" s="19" t="s">
        <v>92</v>
      </c>
      <c r="BK342" s="162">
        <f>ROUND(I342*H342,2)</f>
        <v>0</v>
      </c>
      <c r="BL342" s="19" t="s">
        <v>731</v>
      </c>
      <c r="BM342" s="292" t="s">
        <v>2934</v>
      </c>
    </row>
    <row r="343" s="2" customFormat="1" ht="16.5" customHeight="1">
      <c r="A343" s="42"/>
      <c r="B343" s="43"/>
      <c r="C343" s="280" t="s">
        <v>230</v>
      </c>
      <c r="D343" s="280" t="s">
        <v>393</v>
      </c>
      <c r="E343" s="281" t="s">
        <v>2935</v>
      </c>
      <c r="F343" s="282" t="s">
        <v>2812</v>
      </c>
      <c r="G343" s="283" t="s">
        <v>2806</v>
      </c>
      <c r="H343" s="284">
        <v>1</v>
      </c>
      <c r="I343" s="285"/>
      <c r="J343" s="286">
        <f>ROUND(I343*H343,2)</f>
        <v>0</v>
      </c>
      <c r="K343" s="287"/>
      <c r="L343" s="45"/>
      <c r="M343" s="288" t="s">
        <v>1</v>
      </c>
      <c r="N343" s="289" t="s">
        <v>42</v>
      </c>
      <c r="O343" s="101"/>
      <c r="P343" s="290">
        <f>O343*H343</f>
        <v>0</v>
      </c>
      <c r="Q343" s="290">
        <v>0</v>
      </c>
      <c r="R343" s="290">
        <f>Q343*H343</f>
        <v>0</v>
      </c>
      <c r="S343" s="290">
        <v>0</v>
      </c>
      <c r="T343" s="291">
        <f>S343*H343</f>
        <v>0</v>
      </c>
      <c r="U343" s="42"/>
      <c r="V343" s="42"/>
      <c r="W343" s="42"/>
      <c r="X343" s="42"/>
      <c r="Y343" s="42"/>
      <c r="Z343" s="42"/>
      <c r="AA343" s="42"/>
      <c r="AB343" s="42"/>
      <c r="AC343" s="42"/>
      <c r="AD343" s="42"/>
      <c r="AE343" s="42"/>
      <c r="AR343" s="292" t="s">
        <v>731</v>
      </c>
      <c r="AT343" s="292" t="s">
        <v>393</v>
      </c>
      <c r="AU343" s="292" t="s">
        <v>99</v>
      </c>
      <c r="AY343" s="19" t="s">
        <v>387</v>
      </c>
      <c r="BE343" s="162">
        <f>IF(N343="základná",J343,0)</f>
        <v>0</v>
      </c>
      <c r="BF343" s="162">
        <f>IF(N343="znížená",J343,0)</f>
        <v>0</v>
      </c>
      <c r="BG343" s="162">
        <f>IF(N343="zákl. prenesená",J343,0)</f>
        <v>0</v>
      </c>
      <c r="BH343" s="162">
        <f>IF(N343="zníž. prenesená",J343,0)</f>
        <v>0</v>
      </c>
      <c r="BI343" s="162">
        <f>IF(N343="nulová",J343,0)</f>
        <v>0</v>
      </c>
      <c r="BJ343" s="19" t="s">
        <v>92</v>
      </c>
      <c r="BK343" s="162">
        <f>ROUND(I343*H343,2)</f>
        <v>0</v>
      </c>
      <c r="BL343" s="19" t="s">
        <v>731</v>
      </c>
      <c r="BM343" s="292" t="s">
        <v>2936</v>
      </c>
    </row>
    <row r="344" s="2" customFormat="1" ht="16.5" customHeight="1">
      <c r="A344" s="42"/>
      <c r="B344" s="43"/>
      <c r="C344" s="280" t="s">
        <v>759</v>
      </c>
      <c r="D344" s="280" t="s">
        <v>393</v>
      </c>
      <c r="E344" s="281" t="s">
        <v>2937</v>
      </c>
      <c r="F344" s="282" t="s">
        <v>2815</v>
      </c>
      <c r="G344" s="283" t="s">
        <v>716</v>
      </c>
      <c r="H344" s="351"/>
      <c r="I344" s="285"/>
      <c r="J344" s="286">
        <f>ROUND(I344*H344,2)</f>
        <v>0</v>
      </c>
      <c r="K344" s="287"/>
      <c r="L344" s="45"/>
      <c r="M344" s="288" t="s">
        <v>1</v>
      </c>
      <c r="N344" s="289" t="s">
        <v>42</v>
      </c>
      <c r="O344" s="101"/>
      <c r="P344" s="290">
        <f>O344*H344</f>
        <v>0</v>
      </c>
      <c r="Q344" s="290">
        <v>0</v>
      </c>
      <c r="R344" s="290">
        <f>Q344*H344</f>
        <v>0</v>
      </c>
      <c r="S344" s="290">
        <v>0</v>
      </c>
      <c r="T344" s="291">
        <f>S344*H344</f>
        <v>0</v>
      </c>
      <c r="U344" s="42"/>
      <c r="V344" s="42"/>
      <c r="W344" s="42"/>
      <c r="X344" s="42"/>
      <c r="Y344" s="42"/>
      <c r="Z344" s="42"/>
      <c r="AA344" s="42"/>
      <c r="AB344" s="42"/>
      <c r="AC344" s="42"/>
      <c r="AD344" s="42"/>
      <c r="AE344" s="42"/>
      <c r="AR344" s="292" t="s">
        <v>731</v>
      </c>
      <c r="AT344" s="292" t="s">
        <v>393</v>
      </c>
      <c r="AU344" s="292" t="s">
        <v>99</v>
      </c>
      <c r="AY344" s="19" t="s">
        <v>387</v>
      </c>
      <c r="BE344" s="162">
        <f>IF(N344="základná",J344,0)</f>
        <v>0</v>
      </c>
      <c r="BF344" s="162">
        <f>IF(N344="znížená",J344,0)</f>
        <v>0</v>
      </c>
      <c r="BG344" s="162">
        <f>IF(N344="zákl. prenesená",J344,0)</f>
        <v>0</v>
      </c>
      <c r="BH344" s="162">
        <f>IF(N344="zníž. prenesená",J344,0)</f>
        <v>0</v>
      </c>
      <c r="BI344" s="162">
        <f>IF(N344="nulová",J344,0)</f>
        <v>0</v>
      </c>
      <c r="BJ344" s="19" t="s">
        <v>92</v>
      </c>
      <c r="BK344" s="162">
        <f>ROUND(I344*H344,2)</f>
        <v>0</v>
      </c>
      <c r="BL344" s="19" t="s">
        <v>731</v>
      </c>
      <c r="BM344" s="292" t="s">
        <v>2938</v>
      </c>
    </row>
    <row r="345" s="2" customFormat="1" ht="16.5" customHeight="1">
      <c r="A345" s="42"/>
      <c r="B345" s="43"/>
      <c r="C345" s="280" t="s">
        <v>763</v>
      </c>
      <c r="D345" s="280" t="s">
        <v>393</v>
      </c>
      <c r="E345" s="281" t="s">
        <v>2939</v>
      </c>
      <c r="F345" s="282" t="s">
        <v>2818</v>
      </c>
      <c r="G345" s="283" t="s">
        <v>716</v>
      </c>
      <c r="H345" s="351"/>
      <c r="I345" s="285"/>
      <c r="J345" s="286">
        <f>ROUND(I345*H345,2)</f>
        <v>0</v>
      </c>
      <c r="K345" s="287"/>
      <c r="L345" s="45"/>
      <c r="M345" s="288" t="s">
        <v>1</v>
      </c>
      <c r="N345" s="289" t="s">
        <v>42</v>
      </c>
      <c r="O345" s="101"/>
      <c r="P345" s="290">
        <f>O345*H345</f>
        <v>0</v>
      </c>
      <c r="Q345" s="290">
        <v>0</v>
      </c>
      <c r="R345" s="290">
        <f>Q345*H345</f>
        <v>0</v>
      </c>
      <c r="S345" s="290">
        <v>0</v>
      </c>
      <c r="T345" s="291">
        <f>S345*H345</f>
        <v>0</v>
      </c>
      <c r="U345" s="42"/>
      <c r="V345" s="42"/>
      <c r="W345" s="42"/>
      <c r="X345" s="42"/>
      <c r="Y345" s="42"/>
      <c r="Z345" s="42"/>
      <c r="AA345" s="42"/>
      <c r="AB345" s="42"/>
      <c r="AC345" s="42"/>
      <c r="AD345" s="42"/>
      <c r="AE345" s="42"/>
      <c r="AR345" s="292" t="s">
        <v>731</v>
      </c>
      <c r="AT345" s="292" t="s">
        <v>393</v>
      </c>
      <c r="AU345" s="292" t="s">
        <v>99</v>
      </c>
      <c r="AY345" s="19" t="s">
        <v>387</v>
      </c>
      <c r="BE345" s="162">
        <f>IF(N345="základná",J345,0)</f>
        <v>0</v>
      </c>
      <c r="BF345" s="162">
        <f>IF(N345="znížená",J345,0)</f>
        <v>0</v>
      </c>
      <c r="BG345" s="162">
        <f>IF(N345="zákl. prenesená",J345,0)</f>
        <v>0</v>
      </c>
      <c r="BH345" s="162">
        <f>IF(N345="zníž. prenesená",J345,0)</f>
        <v>0</v>
      </c>
      <c r="BI345" s="162">
        <f>IF(N345="nulová",J345,0)</f>
        <v>0</v>
      </c>
      <c r="BJ345" s="19" t="s">
        <v>92</v>
      </c>
      <c r="BK345" s="162">
        <f>ROUND(I345*H345,2)</f>
        <v>0</v>
      </c>
      <c r="BL345" s="19" t="s">
        <v>731</v>
      </c>
      <c r="BM345" s="292" t="s">
        <v>2940</v>
      </c>
    </row>
    <row r="346" s="12" customFormat="1" ht="20.88" customHeight="1">
      <c r="A346" s="12"/>
      <c r="B346" s="252"/>
      <c r="C346" s="253"/>
      <c r="D346" s="254" t="s">
        <v>75</v>
      </c>
      <c r="E346" s="265" t="s">
        <v>367</v>
      </c>
      <c r="F346" s="265" t="s">
        <v>821</v>
      </c>
      <c r="G346" s="253"/>
      <c r="H346" s="253"/>
      <c r="I346" s="256"/>
      <c r="J346" s="266">
        <f>BK346</f>
        <v>0</v>
      </c>
      <c r="K346" s="253"/>
      <c r="L346" s="257"/>
      <c r="M346" s="258"/>
      <c r="N346" s="259"/>
      <c r="O346" s="259"/>
      <c r="P346" s="260">
        <f>P347</f>
        <v>0</v>
      </c>
      <c r="Q346" s="259"/>
      <c r="R346" s="260">
        <f>R347</f>
        <v>0</v>
      </c>
      <c r="S346" s="259"/>
      <c r="T346" s="261">
        <f>T347</f>
        <v>0</v>
      </c>
      <c r="U346" s="12"/>
      <c r="V346" s="12"/>
      <c r="W346" s="12"/>
      <c r="X346" s="12"/>
      <c r="Y346" s="12"/>
      <c r="Z346" s="12"/>
      <c r="AA346" s="12"/>
      <c r="AB346" s="12"/>
      <c r="AC346" s="12"/>
      <c r="AD346" s="12"/>
      <c r="AE346" s="12"/>
      <c r="AR346" s="262" t="s">
        <v>429</v>
      </c>
      <c r="AT346" s="263" t="s">
        <v>75</v>
      </c>
      <c r="AU346" s="263" t="s">
        <v>92</v>
      </c>
      <c r="AY346" s="262" t="s">
        <v>387</v>
      </c>
      <c r="BK346" s="264">
        <f>BK347</f>
        <v>0</v>
      </c>
    </row>
    <row r="347" s="2" customFormat="1" ht="16.5" customHeight="1">
      <c r="A347" s="42"/>
      <c r="B347" s="43"/>
      <c r="C347" s="280" t="s">
        <v>769</v>
      </c>
      <c r="D347" s="280" t="s">
        <v>393</v>
      </c>
      <c r="E347" s="281" t="s">
        <v>2820</v>
      </c>
      <c r="F347" s="282" t="s">
        <v>2821</v>
      </c>
      <c r="G347" s="283" t="s">
        <v>716</v>
      </c>
      <c r="H347" s="351"/>
      <c r="I347" s="285"/>
      <c r="J347" s="286">
        <f>ROUND(I347*H347,2)</f>
        <v>0</v>
      </c>
      <c r="K347" s="287"/>
      <c r="L347" s="45"/>
      <c r="M347" s="288" t="s">
        <v>1</v>
      </c>
      <c r="N347" s="289" t="s">
        <v>42</v>
      </c>
      <c r="O347" s="101"/>
      <c r="P347" s="290">
        <f>O347*H347</f>
        <v>0</v>
      </c>
      <c r="Q347" s="290">
        <v>0</v>
      </c>
      <c r="R347" s="290">
        <f>Q347*H347</f>
        <v>0</v>
      </c>
      <c r="S347" s="290">
        <v>0</v>
      </c>
      <c r="T347" s="291">
        <f>S347*H347</f>
        <v>0</v>
      </c>
      <c r="U347" s="42"/>
      <c r="V347" s="42"/>
      <c r="W347" s="42"/>
      <c r="X347" s="42"/>
      <c r="Y347" s="42"/>
      <c r="Z347" s="42"/>
      <c r="AA347" s="42"/>
      <c r="AB347" s="42"/>
      <c r="AC347" s="42"/>
      <c r="AD347" s="42"/>
      <c r="AE347" s="42"/>
      <c r="AR347" s="292" t="s">
        <v>825</v>
      </c>
      <c r="AT347" s="292" t="s">
        <v>393</v>
      </c>
      <c r="AU347" s="292" t="s">
        <v>99</v>
      </c>
      <c r="AY347" s="19" t="s">
        <v>387</v>
      </c>
      <c r="BE347" s="162">
        <f>IF(N347="základná",J347,0)</f>
        <v>0</v>
      </c>
      <c r="BF347" s="162">
        <f>IF(N347="znížená",J347,0)</f>
        <v>0</v>
      </c>
      <c r="BG347" s="162">
        <f>IF(N347="zákl. prenesená",J347,0)</f>
        <v>0</v>
      </c>
      <c r="BH347" s="162">
        <f>IF(N347="zníž. prenesená",J347,0)</f>
        <v>0</v>
      </c>
      <c r="BI347" s="162">
        <f>IF(N347="nulová",J347,0)</f>
        <v>0</v>
      </c>
      <c r="BJ347" s="19" t="s">
        <v>92</v>
      </c>
      <c r="BK347" s="162">
        <f>ROUND(I347*H347,2)</f>
        <v>0</v>
      </c>
      <c r="BL347" s="19" t="s">
        <v>825</v>
      </c>
      <c r="BM347" s="292" t="s">
        <v>2941</v>
      </c>
    </row>
    <row r="348" s="12" customFormat="1" ht="22.8" customHeight="1">
      <c r="A348" s="12"/>
      <c r="B348" s="252"/>
      <c r="C348" s="253"/>
      <c r="D348" s="254" t="s">
        <v>75</v>
      </c>
      <c r="E348" s="265" t="s">
        <v>2942</v>
      </c>
      <c r="F348" s="265" t="s">
        <v>2943</v>
      </c>
      <c r="G348" s="253"/>
      <c r="H348" s="253"/>
      <c r="I348" s="256"/>
      <c r="J348" s="266">
        <f>BK348</f>
        <v>0</v>
      </c>
      <c r="K348" s="253"/>
      <c r="L348" s="257"/>
      <c r="M348" s="258"/>
      <c r="N348" s="259"/>
      <c r="O348" s="259"/>
      <c r="P348" s="260">
        <f>P349+P356+P370+P384+P392+P398</f>
        <v>0</v>
      </c>
      <c r="Q348" s="259"/>
      <c r="R348" s="260">
        <f>R349+R356+R370+R384+R392+R398</f>
        <v>0</v>
      </c>
      <c r="S348" s="259"/>
      <c r="T348" s="261">
        <f>T349+T356+T370+T384+T392+T398</f>
        <v>0</v>
      </c>
      <c r="U348" s="12"/>
      <c r="V348" s="12"/>
      <c r="W348" s="12"/>
      <c r="X348" s="12"/>
      <c r="Y348" s="12"/>
      <c r="Z348" s="12"/>
      <c r="AA348" s="12"/>
      <c r="AB348" s="12"/>
      <c r="AC348" s="12"/>
      <c r="AD348" s="12"/>
      <c r="AE348" s="12"/>
      <c r="AR348" s="262" t="s">
        <v>84</v>
      </c>
      <c r="AT348" s="263" t="s">
        <v>75</v>
      </c>
      <c r="AU348" s="263" t="s">
        <v>84</v>
      </c>
      <c r="AY348" s="262" t="s">
        <v>387</v>
      </c>
      <c r="BK348" s="264">
        <f>BK349+BK356+BK370+BK384+BK392+BK398</f>
        <v>0</v>
      </c>
    </row>
    <row r="349" s="12" customFormat="1" ht="20.88" customHeight="1">
      <c r="A349" s="12"/>
      <c r="B349" s="252"/>
      <c r="C349" s="253"/>
      <c r="D349" s="254" t="s">
        <v>75</v>
      </c>
      <c r="E349" s="265" t="s">
        <v>2756</v>
      </c>
      <c r="F349" s="265" t="s">
        <v>2757</v>
      </c>
      <c r="G349" s="253"/>
      <c r="H349" s="253"/>
      <c r="I349" s="256"/>
      <c r="J349" s="266">
        <f>BK349</f>
        <v>0</v>
      </c>
      <c r="K349" s="253"/>
      <c r="L349" s="257"/>
      <c r="M349" s="258"/>
      <c r="N349" s="259"/>
      <c r="O349" s="259"/>
      <c r="P349" s="260">
        <f>SUM(P350:P355)</f>
        <v>0</v>
      </c>
      <c r="Q349" s="259"/>
      <c r="R349" s="260">
        <f>SUM(R350:R355)</f>
        <v>0</v>
      </c>
      <c r="S349" s="259"/>
      <c r="T349" s="261">
        <f>SUM(T350:T355)</f>
        <v>0</v>
      </c>
      <c r="U349" s="12"/>
      <c r="V349" s="12"/>
      <c r="W349" s="12"/>
      <c r="X349" s="12"/>
      <c r="Y349" s="12"/>
      <c r="Z349" s="12"/>
      <c r="AA349" s="12"/>
      <c r="AB349" s="12"/>
      <c r="AC349" s="12"/>
      <c r="AD349" s="12"/>
      <c r="AE349" s="12"/>
      <c r="AR349" s="262" t="s">
        <v>99</v>
      </c>
      <c r="AT349" s="263" t="s">
        <v>75</v>
      </c>
      <c r="AU349" s="263" t="s">
        <v>92</v>
      </c>
      <c r="AY349" s="262" t="s">
        <v>387</v>
      </c>
      <c r="BK349" s="264">
        <f>SUM(BK350:BK355)</f>
        <v>0</v>
      </c>
    </row>
    <row r="350" s="2" customFormat="1" ht="24.15" customHeight="1">
      <c r="A350" s="42"/>
      <c r="B350" s="43"/>
      <c r="C350" s="280" t="s">
        <v>775</v>
      </c>
      <c r="D350" s="280" t="s">
        <v>393</v>
      </c>
      <c r="E350" s="281" t="s">
        <v>2944</v>
      </c>
      <c r="F350" s="282" t="s">
        <v>2945</v>
      </c>
      <c r="G350" s="283" t="s">
        <v>396</v>
      </c>
      <c r="H350" s="284">
        <v>2.7999999999999998</v>
      </c>
      <c r="I350" s="285"/>
      <c r="J350" s="286">
        <f>ROUND(I350*H350,2)</f>
        <v>0</v>
      </c>
      <c r="K350" s="287"/>
      <c r="L350" s="45"/>
      <c r="M350" s="288" t="s">
        <v>1</v>
      </c>
      <c r="N350" s="289" t="s">
        <v>42</v>
      </c>
      <c r="O350" s="101"/>
      <c r="P350" s="290">
        <f>O350*H350</f>
        <v>0</v>
      </c>
      <c r="Q350" s="290">
        <v>0</v>
      </c>
      <c r="R350" s="290">
        <f>Q350*H350</f>
        <v>0</v>
      </c>
      <c r="S350" s="290">
        <v>0</v>
      </c>
      <c r="T350" s="291">
        <f>S350*H350</f>
        <v>0</v>
      </c>
      <c r="U350" s="42"/>
      <c r="V350" s="42"/>
      <c r="W350" s="42"/>
      <c r="X350" s="42"/>
      <c r="Y350" s="42"/>
      <c r="Z350" s="42"/>
      <c r="AA350" s="42"/>
      <c r="AB350" s="42"/>
      <c r="AC350" s="42"/>
      <c r="AD350" s="42"/>
      <c r="AE350" s="42"/>
      <c r="AR350" s="292" t="s">
        <v>731</v>
      </c>
      <c r="AT350" s="292" t="s">
        <v>393</v>
      </c>
      <c r="AU350" s="292" t="s">
        <v>99</v>
      </c>
      <c r="AY350" s="19" t="s">
        <v>387</v>
      </c>
      <c r="BE350" s="162">
        <f>IF(N350="základná",J350,0)</f>
        <v>0</v>
      </c>
      <c r="BF350" s="162">
        <f>IF(N350="znížená",J350,0)</f>
        <v>0</v>
      </c>
      <c r="BG350" s="162">
        <f>IF(N350="zákl. prenesená",J350,0)</f>
        <v>0</v>
      </c>
      <c r="BH350" s="162">
        <f>IF(N350="zníž. prenesená",J350,0)</f>
        <v>0</v>
      </c>
      <c r="BI350" s="162">
        <f>IF(N350="nulová",J350,0)</f>
        <v>0</v>
      </c>
      <c r="BJ350" s="19" t="s">
        <v>92</v>
      </c>
      <c r="BK350" s="162">
        <f>ROUND(I350*H350,2)</f>
        <v>0</v>
      </c>
      <c r="BL350" s="19" t="s">
        <v>731</v>
      </c>
      <c r="BM350" s="292" t="s">
        <v>2946</v>
      </c>
    </row>
    <row r="351" s="2" customFormat="1" ht="24.15" customHeight="1">
      <c r="A351" s="42"/>
      <c r="B351" s="43"/>
      <c r="C351" s="280" t="s">
        <v>779</v>
      </c>
      <c r="D351" s="280" t="s">
        <v>393</v>
      </c>
      <c r="E351" s="281" t="s">
        <v>2947</v>
      </c>
      <c r="F351" s="282" t="s">
        <v>2948</v>
      </c>
      <c r="G351" s="283" t="s">
        <v>396</v>
      </c>
      <c r="H351" s="284">
        <v>4.7000000000000002</v>
      </c>
      <c r="I351" s="285"/>
      <c r="J351" s="286">
        <f>ROUND(I351*H351,2)</f>
        <v>0</v>
      </c>
      <c r="K351" s="287"/>
      <c r="L351" s="45"/>
      <c r="M351" s="288" t="s">
        <v>1</v>
      </c>
      <c r="N351" s="289" t="s">
        <v>42</v>
      </c>
      <c r="O351" s="101"/>
      <c r="P351" s="290">
        <f>O351*H351</f>
        <v>0</v>
      </c>
      <c r="Q351" s="290">
        <v>0</v>
      </c>
      <c r="R351" s="290">
        <f>Q351*H351</f>
        <v>0</v>
      </c>
      <c r="S351" s="290">
        <v>0</v>
      </c>
      <c r="T351" s="291">
        <f>S351*H351</f>
        <v>0</v>
      </c>
      <c r="U351" s="42"/>
      <c r="V351" s="42"/>
      <c r="W351" s="42"/>
      <c r="X351" s="42"/>
      <c r="Y351" s="42"/>
      <c r="Z351" s="42"/>
      <c r="AA351" s="42"/>
      <c r="AB351" s="42"/>
      <c r="AC351" s="42"/>
      <c r="AD351" s="42"/>
      <c r="AE351" s="42"/>
      <c r="AR351" s="292" t="s">
        <v>731</v>
      </c>
      <c r="AT351" s="292" t="s">
        <v>393</v>
      </c>
      <c r="AU351" s="292" t="s">
        <v>99</v>
      </c>
      <c r="AY351" s="19" t="s">
        <v>387</v>
      </c>
      <c r="BE351" s="162">
        <f>IF(N351="základná",J351,0)</f>
        <v>0</v>
      </c>
      <c r="BF351" s="162">
        <f>IF(N351="znížená",J351,0)</f>
        <v>0</v>
      </c>
      <c r="BG351" s="162">
        <f>IF(N351="zákl. prenesená",J351,0)</f>
        <v>0</v>
      </c>
      <c r="BH351" s="162">
        <f>IF(N351="zníž. prenesená",J351,0)</f>
        <v>0</v>
      </c>
      <c r="BI351" s="162">
        <f>IF(N351="nulová",J351,0)</f>
        <v>0</v>
      </c>
      <c r="BJ351" s="19" t="s">
        <v>92</v>
      </c>
      <c r="BK351" s="162">
        <f>ROUND(I351*H351,2)</f>
        <v>0</v>
      </c>
      <c r="BL351" s="19" t="s">
        <v>731</v>
      </c>
      <c r="BM351" s="292" t="s">
        <v>2949</v>
      </c>
    </row>
    <row r="352" s="2" customFormat="1" ht="24.15" customHeight="1">
      <c r="A352" s="42"/>
      <c r="B352" s="43"/>
      <c r="C352" s="280" t="s">
        <v>787</v>
      </c>
      <c r="D352" s="280" t="s">
        <v>393</v>
      </c>
      <c r="E352" s="281" t="s">
        <v>2950</v>
      </c>
      <c r="F352" s="282" t="s">
        <v>2951</v>
      </c>
      <c r="G352" s="283" t="s">
        <v>396</v>
      </c>
      <c r="H352" s="284">
        <v>22.100000000000001</v>
      </c>
      <c r="I352" s="285"/>
      <c r="J352" s="286">
        <f>ROUND(I352*H352,2)</f>
        <v>0</v>
      </c>
      <c r="K352" s="287"/>
      <c r="L352" s="45"/>
      <c r="M352" s="288" t="s">
        <v>1</v>
      </c>
      <c r="N352" s="289" t="s">
        <v>42</v>
      </c>
      <c r="O352" s="101"/>
      <c r="P352" s="290">
        <f>O352*H352</f>
        <v>0</v>
      </c>
      <c r="Q352" s="290">
        <v>0</v>
      </c>
      <c r="R352" s="290">
        <f>Q352*H352</f>
        <v>0</v>
      </c>
      <c r="S352" s="290">
        <v>0</v>
      </c>
      <c r="T352" s="291">
        <f>S352*H352</f>
        <v>0</v>
      </c>
      <c r="U352" s="42"/>
      <c r="V352" s="42"/>
      <c r="W352" s="42"/>
      <c r="X352" s="42"/>
      <c r="Y352" s="42"/>
      <c r="Z352" s="42"/>
      <c r="AA352" s="42"/>
      <c r="AB352" s="42"/>
      <c r="AC352" s="42"/>
      <c r="AD352" s="42"/>
      <c r="AE352" s="42"/>
      <c r="AR352" s="292" t="s">
        <v>731</v>
      </c>
      <c r="AT352" s="292" t="s">
        <v>393</v>
      </c>
      <c r="AU352" s="292" t="s">
        <v>99</v>
      </c>
      <c r="AY352" s="19" t="s">
        <v>387</v>
      </c>
      <c r="BE352" s="162">
        <f>IF(N352="základná",J352,0)</f>
        <v>0</v>
      </c>
      <c r="BF352" s="162">
        <f>IF(N352="znížená",J352,0)</f>
        <v>0</v>
      </c>
      <c r="BG352" s="162">
        <f>IF(N352="zákl. prenesená",J352,0)</f>
        <v>0</v>
      </c>
      <c r="BH352" s="162">
        <f>IF(N352="zníž. prenesená",J352,0)</f>
        <v>0</v>
      </c>
      <c r="BI352" s="162">
        <f>IF(N352="nulová",J352,0)</f>
        <v>0</v>
      </c>
      <c r="BJ352" s="19" t="s">
        <v>92</v>
      </c>
      <c r="BK352" s="162">
        <f>ROUND(I352*H352,2)</f>
        <v>0</v>
      </c>
      <c r="BL352" s="19" t="s">
        <v>731</v>
      </c>
      <c r="BM352" s="292" t="s">
        <v>2952</v>
      </c>
    </row>
    <row r="353" s="2" customFormat="1" ht="24.15" customHeight="1">
      <c r="A353" s="42"/>
      <c r="B353" s="43"/>
      <c r="C353" s="280" t="s">
        <v>792</v>
      </c>
      <c r="D353" s="280" t="s">
        <v>393</v>
      </c>
      <c r="E353" s="281" t="s">
        <v>2953</v>
      </c>
      <c r="F353" s="282" t="s">
        <v>2954</v>
      </c>
      <c r="G353" s="283" t="s">
        <v>396</v>
      </c>
      <c r="H353" s="284">
        <v>2.8999999999999999</v>
      </c>
      <c r="I353" s="285"/>
      <c r="J353" s="286">
        <f>ROUND(I353*H353,2)</f>
        <v>0</v>
      </c>
      <c r="K353" s="287"/>
      <c r="L353" s="45"/>
      <c r="M353" s="288" t="s">
        <v>1</v>
      </c>
      <c r="N353" s="289" t="s">
        <v>42</v>
      </c>
      <c r="O353" s="101"/>
      <c r="P353" s="290">
        <f>O353*H353</f>
        <v>0</v>
      </c>
      <c r="Q353" s="290">
        <v>0</v>
      </c>
      <c r="R353" s="290">
        <f>Q353*H353</f>
        <v>0</v>
      </c>
      <c r="S353" s="290">
        <v>0</v>
      </c>
      <c r="T353" s="291">
        <f>S353*H353</f>
        <v>0</v>
      </c>
      <c r="U353" s="42"/>
      <c r="V353" s="42"/>
      <c r="W353" s="42"/>
      <c r="X353" s="42"/>
      <c r="Y353" s="42"/>
      <c r="Z353" s="42"/>
      <c r="AA353" s="42"/>
      <c r="AB353" s="42"/>
      <c r="AC353" s="42"/>
      <c r="AD353" s="42"/>
      <c r="AE353" s="42"/>
      <c r="AR353" s="292" t="s">
        <v>731</v>
      </c>
      <c r="AT353" s="292" t="s">
        <v>393</v>
      </c>
      <c r="AU353" s="292" t="s">
        <v>99</v>
      </c>
      <c r="AY353" s="19" t="s">
        <v>387</v>
      </c>
      <c r="BE353" s="162">
        <f>IF(N353="základná",J353,0)</f>
        <v>0</v>
      </c>
      <c r="BF353" s="162">
        <f>IF(N353="znížená",J353,0)</f>
        <v>0</v>
      </c>
      <c r="BG353" s="162">
        <f>IF(N353="zákl. prenesená",J353,0)</f>
        <v>0</v>
      </c>
      <c r="BH353" s="162">
        <f>IF(N353="zníž. prenesená",J353,0)</f>
        <v>0</v>
      </c>
      <c r="BI353" s="162">
        <f>IF(N353="nulová",J353,0)</f>
        <v>0</v>
      </c>
      <c r="BJ353" s="19" t="s">
        <v>92</v>
      </c>
      <c r="BK353" s="162">
        <f>ROUND(I353*H353,2)</f>
        <v>0</v>
      </c>
      <c r="BL353" s="19" t="s">
        <v>731</v>
      </c>
      <c r="BM353" s="292" t="s">
        <v>2955</v>
      </c>
    </row>
    <row r="354" s="2" customFormat="1" ht="24.15" customHeight="1">
      <c r="A354" s="42"/>
      <c r="B354" s="43"/>
      <c r="C354" s="280" t="s">
        <v>798</v>
      </c>
      <c r="D354" s="280" t="s">
        <v>393</v>
      </c>
      <c r="E354" s="281" t="s">
        <v>2956</v>
      </c>
      <c r="F354" s="282" t="s">
        <v>2957</v>
      </c>
      <c r="G354" s="283" t="s">
        <v>396</v>
      </c>
      <c r="H354" s="284">
        <v>6.7999999999999998</v>
      </c>
      <c r="I354" s="285"/>
      <c r="J354" s="286">
        <f>ROUND(I354*H354,2)</f>
        <v>0</v>
      </c>
      <c r="K354" s="287"/>
      <c r="L354" s="45"/>
      <c r="M354" s="288" t="s">
        <v>1</v>
      </c>
      <c r="N354" s="289" t="s">
        <v>42</v>
      </c>
      <c r="O354" s="101"/>
      <c r="P354" s="290">
        <f>O354*H354</f>
        <v>0</v>
      </c>
      <c r="Q354" s="290">
        <v>0</v>
      </c>
      <c r="R354" s="290">
        <f>Q354*H354</f>
        <v>0</v>
      </c>
      <c r="S354" s="290">
        <v>0</v>
      </c>
      <c r="T354" s="291">
        <f>S354*H354</f>
        <v>0</v>
      </c>
      <c r="U354" s="42"/>
      <c r="V354" s="42"/>
      <c r="W354" s="42"/>
      <c r="X354" s="42"/>
      <c r="Y354" s="42"/>
      <c r="Z354" s="42"/>
      <c r="AA354" s="42"/>
      <c r="AB354" s="42"/>
      <c r="AC354" s="42"/>
      <c r="AD354" s="42"/>
      <c r="AE354" s="42"/>
      <c r="AR354" s="292" t="s">
        <v>731</v>
      </c>
      <c r="AT354" s="292" t="s">
        <v>393</v>
      </c>
      <c r="AU354" s="292" t="s">
        <v>99</v>
      </c>
      <c r="AY354" s="19" t="s">
        <v>387</v>
      </c>
      <c r="BE354" s="162">
        <f>IF(N354="základná",J354,0)</f>
        <v>0</v>
      </c>
      <c r="BF354" s="162">
        <f>IF(N354="znížená",J354,0)</f>
        <v>0</v>
      </c>
      <c r="BG354" s="162">
        <f>IF(N354="zákl. prenesená",J354,0)</f>
        <v>0</v>
      </c>
      <c r="BH354" s="162">
        <f>IF(N354="zníž. prenesená",J354,0)</f>
        <v>0</v>
      </c>
      <c r="BI354" s="162">
        <f>IF(N354="nulová",J354,0)</f>
        <v>0</v>
      </c>
      <c r="BJ354" s="19" t="s">
        <v>92</v>
      </c>
      <c r="BK354" s="162">
        <f>ROUND(I354*H354,2)</f>
        <v>0</v>
      </c>
      <c r="BL354" s="19" t="s">
        <v>731</v>
      </c>
      <c r="BM354" s="292" t="s">
        <v>2958</v>
      </c>
    </row>
    <row r="355" s="2" customFormat="1" ht="24.15" customHeight="1">
      <c r="A355" s="42"/>
      <c r="B355" s="43"/>
      <c r="C355" s="280" t="s">
        <v>805</v>
      </c>
      <c r="D355" s="280" t="s">
        <v>393</v>
      </c>
      <c r="E355" s="281" t="s">
        <v>2959</v>
      </c>
      <c r="F355" s="282" t="s">
        <v>2960</v>
      </c>
      <c r="G355" s="283" t="s">
        <v>396</v>
      </c>
      <c r="H355" s="284">
        <v>2.6000000000000001</v>
      </c>
      <c r="I355" s="285"/>
      <c r="J355" s="286">
        <f>ROUND(I355*H355,2)</f>
        <v>0</v>
      </c>
      <c r="K355" s="287"/>
      <c r="L355" s="45"/>
      <c r="M355" s="288" t="s">
        <v>1</v>
      </c>
      <c r="N355" s="289" t="s">
        <v>42</v>
      </c>
      <c r="O355" s="101"/>
      <c r="P355" s="290">
        <f>O355*H355</f>
        <v>0</v>
      </c>
      <c r="Q355" s="290">
        <v>0</v>
      </c>
      <c r="R355" s="290">
        <f>Q355*H355</f>
        <v>0</v>
      </c>
      <c r="S355" s="290">
        <v>0</v>
      </c>
      <c r="T355" s="291">
        <f>S355*H355</f>
        <v>0</v>
      </c>
      <c r="U355" s="42"/>
      <c r="V355" s="42"/>
      <c r="W355" s="42"/>
      <c r="X355" s="42"/>
      <c r="Y355" s="42"/>
      <c r="Z355" s="42"/>
      <c r="AA355" s="42"/>
      <c r="AB355" s="42"/>
      <c r="AC355" s="42"/>
      <c r="AD355" s="42"/>
      <c r="AE355" s="42"/>
      <c r="AR355" s="292" t="s">
        <v>731</v>
      </c>
      <c r="AT355" s="292" t="s">
        <v>393</v>
      </c>
      <c r="AU355" s="292" t="s">
        <v>99</v>
      </c>
      <c r="AY355" s="19" t="s">
        <v>387</v>
      </c>
      <c r="BE355" s="162">
        <f>IF(N355="základná",J355,0)</f>
        <v>0</v>
      </c>
      <c r="BF355" s="162">
        <f>IF(N355="znížená",J355,0)</f>
        <v>0</v>
      </c>
      <c r="BG355" s="162">
        <f>IF(N355="zákl. prenesená",J355,0)</f>
        <v>0</v>
      </c>
      <c r="BH355" s="162">
        <f>IF(N355="zníž. prenesená",J355,0)</f>
        <v>0</v>
      </c>
      <c r="BI355" s="162">
        <f>IF(N355="nulová",J355,0)</f>
        <v>0</v>
      </c>
      <c r="BJ355" s="19" t="s">
        <v>92</v>
      </c>
      <c r="BK355" s="162">
        <f>ROUND(I355*H355,2)</f>
        <v>0</v>
      </c>
      <c r="BL355" s="19" t="s">
        <v>731</v>
      </c>
      <c r="BM355" s="292" t="s">
        <v>2961</v>
      </c>
    </row>
    <row r="356" s="12" customFormat="1" ht="20.88" customHeight="1">
      <c r="A356" s="12"/>
      <c r="B356" s="252"/>
      <c r="C356" s="253"/>
      <c r="D356" s="254" t="s">
        <v>75</v>
      </c>
      <c r="E356" s="265" t="s">
        <v>2761</v>
      </c>
      <c r="F356" s="265" t="s">
        <v>2762</v>
      </c>
      <c r="G356" s="253"/>
      <c r="H356" s="253"/>
      <c r="I356" s="256"/>
      <c r="J356" s="266">
        <f>BK356</f>
        <v>0</v>
      </c>
      <c r="K356" s="253"/>
      <c r="L356" s="257"/>
      <c r="M356" s="258"/>
      <c r="N356" s="259"/>
      <c r="O356" s="259"/>
      <c r="P356" s="260">
        <f>SUM(P357:P369)</f>
        <v>0</v>
      </c>
      <c r="Q356" s="259"/>
      <c r="R356" s="260">
        <f>SUM(R357:R369)</f>
        <v>0</v>
      </c>
      <c r="S356" s="259"/>
      <c r="T356" s="261">
        <f>SUM(T357:T369)</f>
        <v>0</v>
      </c>
      <c r="U356" s="12"/>
      <c r="V356" s="12"/>
      <c r="W356" s="12"/>
      <c r="X356" s="12"/>
      <c r="Y356" s="12"/>
      <c r="Z356" s="12"/>
      <c r="AA356" s="12"/>
      <c r="AB356" s="12"/>
      <c r="AC356" s="12"/>
      <c r="AD356" s="12"/>
      <c r="AE356" s="12"/>
      <c r="AR356" s="262" t="s">
        <v>99</v>
      </c>
      <c r="AT356" s="263" t="s">
        <v>75</v>
      </c>
      <c r="AU356" s="263" t="s">
        <v>92</v>
      </c>
      <c r="AY356" s="262" t="s">
        <v>387</v>
      </c>
      <c r="BK356" s="264">
        <f>SUM(BK357:BK369)</f>
        <v>0</v>
      </c>
    </row>
    <row r="357" s="2" customFormat="1" ht="21.75" customHeight="1">
      <c r="A357" s="42"/>
      <c r="B357" s="43"/>
      <c r="C357" s="280" t="s">
        <v>812</v>
      </c>
      <c r="D357" s="280" t="s">
        <v>393</v>
      </c>
      <c r="E357" s="281" t="s">
        <v>2962</v>
      </c>
      <c r="F357" s="282" t="s">
        <v>2963</v>
      </c>
      <c r="G357" s="283" t="s">
        <v>396</v>
      </c>
      <c r="H357" s="284">
        <v>6</v>
      </c>
      <c r="I357" s="285"/>
      <c r="J357" s="286">
        <f>ROUND(I357*H357,2)</f>
        <v>0</v>
      </c>
      <c r="K357" s="287"/>
      <c r="L357" s="45"/>
      <c r="M357" s="288" t="s">
        <v>1</v>
      </c>
      <c r="N357" s="289" t="s">
        <v>42</v>
      </c>
      <c r="O357" s="101"/>
      <c r="P357" s="290">
        <f>O357*H357</f>
        <v>0</v>
      </c>
      <c r="Q357" s="290">
        <v>0</v>
      </c>
      <c r="R357" s="290">
        <f>Q357*H357</f>
        <v>0</v>
      </c>
      <c r="S357" s="290">
        <v>0</v>
      </c>
      <c r="T357" s="291">
        <f>S357*H357</f>
        <v>0</v>
      </c>
      <c r="U357" s="42"/>
      <c r="V357" s="42"/>
      <c r="W357" s="42"/>
      <c r="X357" s="42"/>
      <c r="Y357" s="42"/>
      <c r="Z357" s="42"/>
      <c r="AA357" s="42"/>
      <c r="AB357" s="42"/>
      <c r="AC357" s="42"/>
      <c r="AD357" s="42"/>
      <c r="AE357" s="42"/>
      <c r="AR357" s="292" t="s">
        <v>731</v>
      </c>
      <c r="AT357" s="292" t="s">
        <v>393</v>
      </c>
      <c r="AU357" s="292" t="s">
        <v>99</v>
      </c>
      <c r="AY357" s="19" t="s">
        <v>387</v>
      </c>
      <c r="BE357" s="162">
        <f>IF(N357="základná",J357,0)</f>
        <v>0</v>
      </c>
      <c r="BF357" s="162">
        <f>IF(N357="znížená",J357,0)</f>
        <v>0</v>
      </c>
      <c r="BG357" s="162">
        <f>IF(N357="zákl. prenesená",J357,0)</f>
        <v>0</v>
      </c>
      <c r="BH357" s="162">
        <f>IF(N357="zníž. prenesená",J357,0)</f>
        <v>0</v>
      </c>
      <c r="BI357" s="162">
        <f>IF(N357="nulová",J357,0)</f>
        <v>0</v>
      </c>
      <c r="BJ357" s="19" t="s">
        <v>92</v>
      </c>
      <c r="BK357" s="162">
        <f>ROUND(I357*H357,2)</f>
        <v>0</v>
      </c>
      <c r="BL357" s="19" t="s">
        <v>731</v>
      </c>
      <c r="BM357" s="292" t="s">
        <v>2964</v>
      </c>
    </row>
    <row r="358" s="2" customFormat="1" ht="21.75" customHeight="1">
      <c r="A358" s="42"/>
      <c r="B358" s="43"/>
      <c r="C358" s="280" t="s">
        <v>322</v>
      </c>
      <c r="D358" s="280" t="s">
        <v>393</v>
      </c>
      <c r="E358" s="281" t="s">
        <v>2965</v>
      </c>
      <c r="F358" s="282" t="s">
        <v>2966</v>
      </c>
      <c r="G358" s="283" t="s">
        <v>396</v>
      </c>
      <c r="H358" s="284">
        <v>2.3999999999999999</v>
      </c>
      <c r="I358" s="285"/>
      <c r="J358" s="286">
        <f>ROUND(I358*H358,2)</f>
        <v>0</v>
      </c>
      <c r="K358" s="287"/>
      <c r="L358" s="45"/>
      <c r="M358" s="288" t="s">
        <v>1</v>
      </c>
      <c r="N358" s="289" t="s">
        <v>42</v>
      </c>
      <c r="O358" s="101"/>
      <c r="P358" s="290">
        <f>O358*H358</f>
        <v>0</v>
      </c>
      <c r="Q358" s="290">
        <v>0</v>
      </c>
      <c r="R358" s="290">
        <f>Q358*H358</f>
        <v>0</v>
      </c>
      <c r="S358" s="290">
        <v>0</v>
      </c>
      <c r="T358" s="291">
        <f>S358*H358</f>
        <v>0</v>
      </c>
      <c r="U358" s="42"/>
      <c r="V358" s="42"/>
      <c r="W358" s="42"/>
      <c r="X358" s="42"/>
      <c r="Y358" s="42"/>
      <c r="Z358" s="42"/>
      <c r="AA358" s="42"/>
      <c r="AB358" s="42"/>
      <c r="AC358" s="42"/>
      <c r="AD358" s="42"/>
      <c r="AE358" s="42"/>
      <c r="AR358" s="292" t="s">
        <v>731</v>
      </c>
      <c r="AT358" s="292" t="s">
        <v>393</v>
      </c>
      <c r="AU358" s="292" t="s">
        <v>99</v>
      </c>
      <c r="AY358" s="19" t="s">
        <v>387</v>
      </c>
      <c r="BE358" s="162">
        <f>IF(N358="základná",J358,0)</f>
        <v>0</v>
      </c>
      <c r="BF358" s="162">
        <f>IF(N358="znížená",J358,0)</f>
        <v>0</v>
      </c>
      <c r="BG358" s="162">
        <f>IF(N358="zákl. prenesená",J358,0)</f>
        <v>0</v>
      </c>
      <c r="BH358" s="162">
        <f>IF(N358="zníž. prenesená",J358,0)</f>
        <v>0</v>
      </c>
      <c r="BI358" s="162">
        <f>IF(N358="nulová",J358,0)</f>
        <v>0</v>
      </c>
      <c r="BJ358" s="19" t="s">
        <v>92</v>
      </c>
      <c r="BK358" s="162">
        <f>ROUND(I358*H358,2)</f>
        <v>0</v>
      </c>
      <c r="BL358" s="19" t="s">
        <v>731</v>
      </c>
      <c r="BM358" s="292" t="s">
        <v>2967</v>
      </c>
    </row>
    <row r="359" s="2" customFormat="1" ht="21.75" customHeight="1">
      <c r="A359" s="42"/>
      <c r="B359" s="43"/>
      <c r="C359" s="280" t="s">
        <v>822</v>
      </c>
      <c r="D359" s="280" t="s">
        <v>393</v>
      </c>
      <c r="E359" s="281" t="s">
        <v>2968</v>
      </c>
      <c r="F359" s="282" t="s">
        <v>2969</v>
      </c>
      <c r="G359" s="283" t="s">
        <v>396</v>
      </c>
      <c r="H359" s="284">
        <v>1.5</v>
      </c>
      <c r="I359" s="285"/>
      <c r="J359" s="286">
        <f>ROUND(I359*H359,2)</f>
        <v>0</v>
      </c>
      <c r="K359" s="287"/>
      <c r="L359" s="45"/>
      <c r="M359" s="288" t="s">
        <v>1</v>
      </c>
      <c r="N359" s="289" t="s">
        <v>42</v>
      </c>
      <c r="O359" s="101"/>
      <c r="P359" s="290">
        <f>O359*H359</f>
        <v>0</v>
      </c>
      <c r="Q359" s="290">
        <v>0</v>
      </c>
      <c r="R359" s="290">
        <f>Q359*H359</f>
        <v>0</v>
      </c>
      <c r="S359" s="290">
        <v>0</v>
      </c>
      <c r="T359" s="291">
        <f>S359*H359</f>
        <v>0</v>
      </c>
      <c r="U359" s="42"/>
      <c r="V359" s="42"/>
      <c r="W359" s="42"/>
      <c r="X359" s="42"/>
      <c r="Y359" s="42"/>
      <c r="Z359" s="42"/>
      <c r="AA359" s="42"/>
      <c r="AB359" s="42"/>
      <c r="AC359" s="42"/>
      <c r="AD359" s="42"/>
      <c r="AE359" s="42"/>
      <c r="AR359" s="292" t="s">
        <v>731</v>
      </c>
      <c r="AT359" s="292" t="s">
        <v>393</v>
      </c>
      <c r="AU359" s="292" t="s">
        <v>99</v>
      </c>
      <c r="AY359" s="19" t="s">
        <v>387</v>
      </c>
      <c r="BE359" s="162">
        <f>IF(N359="základná",J359,0)</f>
        <v>0</v>
      </c>
      <c r="BF359" s="162">
        <f>IF(N359="znížená",J359,0)</f>
        <v>0</v>
      </c>
      <c r="BG359" s="162">
        <f>IF(N359="zákl. prenesená",J359,0)</f>
        <v>0</v>
      </c>
      <c r="BH359" s="162">
        <f>IF(N359="zníž. prenesená",J359,0)</f>
        <v>0</v>
      </c>
      <c r="BI359" s="162">
        <f>IF(N359="nulová",J359,0)</f>
        <v>0</v>
      </c>
      <c r="BJ359" s="19" t="s">
        <v>92</v>
      </c>
      <c r="BK359" s="162">
        <f>ROUND(I359*H359,2)</f>
        <v>0</v>
      </c>
      <c r="BL359" s="19" t="s">
        <v>731</v>
      </c>
      <c r="BM359" s="292" t="s">
        <v>2970</v>
      </c>
    </row>
    <row r="360" s="2" customFormat="1" ht="21.75" customHeight="1">
      <c r="A360" s="42"/>
      <c r="B360" s="43"/>
      <c r="C360" s="280" t="s">
        <v>829</v>
      </c>
      <c r="D360" s="280" t="s">
        <v>393</v>
      </c>
      <c r="E360" s="281" t="s">
        <v>2971</v>
      </c>
      <c r="F360" s="282" t="s">
        <v>2972</v>
      </c>
      <c r="G360" s="283" t="s">
        <v>396</v>
      </c>
      <c r="H360" s="284">
        <v>20</v>
      </c>
      <c r="I360" s="285"/>
      <c r="J360" s="286">
        <f>ROUND(I360*H360,2)</f>
        <v>0</v>
      </c>
      <c r="K360" s="287"/>
      <c r="L360" s="45"/>
      <c r="M360" s="288" t="s">
        <v>1</v>
      </c>
      <c r="N360" s="289" t="s">
        <v>42</v>
      </c>
      <c r="O360" s="101"/>
      <c r="P360" s="290">
        <f>O360*H360</f>
        <v>0</v>
      </c>
      <c r="Q360" s="290">
        <v>0</v>
      </c>
      <c r="R360" s="290">
        <f>Q360*H360</f>
        <v>0</v>
      </c>
      <c r="S360" s="290">
        <v>0</v>
      </c>
      <c r="T360" s="291">
        <f>S360*H360</f>
        <v>0</v>
      </c>
      <c r="U360" s="42"/>
      <c r="V360" s="42"/>
      <c r="W360" s="42"/>
      <c r="X360" s="42"/>
      <c r="Y360" s="42"/>
      <c r="Z360" s="42"/>
      <c r="AA360" s="42"/>
      <c r="AB360" s="42"/>
      <c r="AC360" s="42"/>
      <c r="AD360" s="42"/>
      <c r="AE360" s="42"/>
      <c r="AR360" s="292" t="s">
        <v>731</v>
      </c>
      <c r="AT360" s="292" t="s">
        <v>393</v>
      </c>
      <c r="AU360" s="292" t="s">
        <v>99</v>
      </c>
      <c r="AY360" s="19" t="s">
        <v>387</v>
      </c>
      <c r="BE360" s="162">
        <f>IF(N360="základná",J360,0)</f>
        <v>0</v>
      </c>
      <c r="BF360" s="162">
        <f>IF(N360="znížená",J360,0)</f>
        <v>0</v>
      </c>
      <c r="BG360" s="162">
        <f>IF(N360="zákl. prenesená",J360,0)</f>
        <v>0</v>
      </c>
      <c r="BH360" s="162">
        <f>IF(N360="zníž. prenesená",J360,0)</f>
        <v>0</v>
      </c>
      <c r="BI360" s="162">
        <f>IF(N360="nulová",J360,0)</f>
        <v>0</v>
      </c>
      <c r="BJ360" s="19" t="s">
        <v>92</v>
      </c>
      <c r="BK360" s="162">
        <f>ROUND(I360*H360,2)</f>
        <v>0</v>
      </c>
      <c r="BL360" s="19" t="s">
        <v>731</v>
      </c>
      <c r="BM360" s="292" t="s">
        <v>2973</v>
      </c>
    </row>
    <row r="361" s="2" customFormat="1" ht="21.75" customHeight="1">
      <c r="A361" s="42"/>
      <c r="B361" s="43"/>
      <c r="C361" s="280" t="s">
        <v>834</v>
      </c>
      <c r="D361" s="280" t="s">
        <v>393</v>
      </c>
      <c r="E361" s="281" t="s">
        <v>2974</v>
      </c>
      <c r="F361" s="282" t="s">
        <v>2975</v>
      </c>
      <c r="G361" s="283" t="s">
        <v>396</v>
      </c>
      <c r="H361" s="284">
        <v>13.300000000000001</v>
      </c>
      <c r="I361" s="285"/>
      <c r="J361" s="286">
        <f>ROUND(I361*H361,2)</f>
        <v>0</v>
      </c>
      <c r="K361" s="287"/>
      <c r="L361" s="45"/>
      <c r="M361" s="288" t="s">
        <v>1</v>
      </c>
      <c r="N361" s="289" t="s">
        <v>42</v>
      </c>
      <c r="O361" s="101"/>
      <c r="P361" s="290">
        <f>O361*H361</f>
        <v>0</v>
      </c>
      <c r="Q361" s="290">
        <v>0</v>
      </c>
      <c r="R361" s="290">
        <f>Q361*H361</f>
        <v>0</v>
      </c>
      <c r="S361" s="290">
        <v>0</v>
      </c>
      <c r="T361" s="291">
        <f>S361*H361</f>
        <v>0</v>
      </c>
      <c r="U361" s="42"/>
      <c r="V361" s="42"/>
      <c r="W361" s="42"/>
      <c r="X361" s="42"/>
      <c r="Y361" s="42"/>
      <c r="Z361" s="42"/>
      <c r="AA361" s="42"/>
      <c r="AB361" s="42"/>
      <c r="AC361" s="42"/>
      <c r="AD361" s="42"/>
      <c r="AE361" s="42"/>
      <c r="AR361" s="292" t="s">
        <v>731</v>
      </c>
      <c r="AT361" s="292" t="s">
        <v>393</v>
      </c>
      <c r="AU361" s="292" t="s">
        <v>99</v>
      </c>
      <c r="AY361" s="19" t="s">
        <v>387</v>
      </c>
      <c r="BE361" s="162">
        <f>IF(N361="základná",J361,0)</f>
        <v>0</v>
      </c>
      <c r="BF361" s="162">
        <f>IF(N361="znížená",J361,0)</f>
        <v>0</v>
      </c>
      <c r="BG361" s="162">
        <f>IF(N361="zákl. prenesená",J361,0)</f>
        <v>0</v>
      </c>
      <c r="BH361" s="162">
        <f>IF(N361="zníž. prenesená",J361,0)</f>
        <v>0</v>
      </c>
      <c r="BI361" s="162">
        <f>IF(N361="nulová",J361,0)</f>
        <v>0</v>
      </c>
      <c r="BJ361" s="19" t="s">
        <v>92</v>
      </c>
      <c r="BK361" s="162">
        <f>ROUND(I361*H361,2)</f>
        <v>0</v>
      </c>
      <c r="BL361" s="19" t="s">
        <v>731</v>
      </c>
      <c r="BM361" s="292" t="s">
        <v>2976</v>
      </c>
    </row>
    <row r="362" s="2" customFormat="1" ht="21.75" customHeight="1">
      <c r="A362" s="42"/>
      <c r="B362" s="43"/>
      <c r="C362" s="280" t="s">
        <v>839</v>
      </c>
      <c r="D362" s="280" t="s">
        <v>393</v>
      </c>
      <c r="E362" s="281" t="s">
        <v>2977</v>
      </c>
      <c r="F362" s="282" t="s">
        <v>2978</v>
      </c>
      <c r="G362" s="283" t="s">
        <v>396</v>
      </c>
      <c r="H362" s="284">
        <v>0.90000000000000002</v>
      </c>
      <c r="I362" s="285"/>
      <c r="J362" s="286">
        <f>ROUND(I362*H362,2)</f>
        <v>0</v>
      </c>
      <c r="K362" s="287"/>
      <c r="L362" s="45"/>
      <c r="M362" s="288" t="s">
        <v>1</v>
      </c>
      <c r="N362" s="289" t="s">
        <v>42</v>
      </c>
      <c r="O362" s="101"/>
      <c r="P362" s="290">
        <f>O362*H362</f>
        <v>0</v>
      </c>
      <c r="Q362" s="290">
        <v>0</v>
      </c>
      <c r="R362" s="290">
        <f>Q362*H362</f>
        <v>0</v>
      </c>
      <c r="S362" s="290">
        <v>0</v>
      </c>
      <c r="T362" s="291">
        <f>S362*H362</f>
        <v>0</v>
      </c>
      <c r="U362" s="42"/>
      <c r="V362" s="42"/>
      <c r="W362" s="42"/>
      <c r="X362" s="42"/>
      <c r="Y362" s="42"/>
      <c r="Z362" s="42"/>
      <c r="AA362" s="42"/>
      <c r="AB362" s="42"/>
      <c r="AC362" s="42"/>
      <c r="AD362" s="42"/>
      <c r="AE362" s="42"/>
      <c r="AR362" s="292" t="s">
        <v>731</v>
      </c>
      <c r="AT362" s="292" t="s">
        <v>393</v>
      </c>
      <c r="AU362" s="292" t="s">
        <v>99</v>
      </c>
      <c r="AY362" s="19" t="s">
        <v>387</v>
      </c>
      <c r="BE362" s="162">
        <f>IF(N362="základná",J362,0)</f>
        <v>0</v>
      </c>
      <c r="BF362" s="162">
        <f>IF(N362="znížená",J362,0)</f>
        <v>0</v>
      </c>
      <c r="BG362" s="162">
        <f>IF(N362="zákl. prenesená",J362,0)</f>
        <v>0</v>
      </c>
      <c r="BH362" s="162">
        <f>IF(N362="zníž. prenesená",J362,0)</f>
        <v>0</v>
      </c>
      <c r="BI362" s="162">
        <f>IF(N362="nulová",J362,0)</f>
        <v>0</v>
      </c>
      <c r="BJ362" s="19" t="s">
        <v>92</v>
      </c>
      <c r="BK362" s="162">
        <f>ROUND(I362*H362,2)</f>
        <v>0</v>
      </c>
      <c r="BL362" s="19" t="s">
        <v>731</v>
      </c>
      <c r="BM362" s="292" t="s">
        <v>2979</v>
      </c>
    </row>
    <row r="363" s="2" customFormat="1" ht="21.75" customHeight="1">
      <c r="A363" s="42"/>
      <c r="B363" s="43"/>
      <c r="C363" s="280" t="s">
        <v>842</v>
      </c>
      <c r="D363" s="280" t="s">
        <v>393</v>
      </c>
      <c r="E363" s="281" t="s">
        <v>2980</v>
      </c>
      <c r="F363" s="282" t="s">
        <v>2981</v>
      </c>
      <c r="G363" s="283" t="s">
        <v>396</v>
      </c>
      <c r="H363" s="284">
        <v>10.6</v>
      </c>
      <c r="I363" s="285"/>
      <c r="J363" s="286">
        <f>ROUND(I363*H363,2)</f>
        <v>0</v>
      </c>
      <c r="K363" s="287"/>
      <c r="L363" s="45"/>
      <c r="M363" s="288" t="s">
        <v>1</v>
      </c>
      <c r="N363" s="289" t="s">
        <v>42</v>
      </c>
      <c r="O363" s="101"/>
      <c r="P363" s="290">
        <f>O363*H363</f>
        <v>0</v>
      </c>
      <c r="Q363" s="290">
        <v>0</v>
      </c>
      <c r="R363" s="290">
        <f>Q363*H363</f>
        <v>0</v>
      </c>
      <c r="S363" s="290">
        <v>0</v>
      </c>
      <c r="T363" s="291">
        <f>S363*H363</f>
        <v>0</v>
      </c>
      <c r="U363" s="42"/>
      <c r="V363" s="42"/>
      <c r="W363" s="42"/>
      <c r="X363" s="42"/>
      <c r="Y363" s="42"/>
      <c r="Z363" s="42"/>
      <c r="AA363" s="42"/>
      <c r="AB363" s="42"/>
      <c r="AC363" s="42"/>
      <c r="AD363" s="42"/>
      <c r="AE363" s="42"/>
      <c r="AR363" s="292" t="s">
        <v>731</v>
      </c>
      <c r="AT363" s="292" t="s">
        <v>393</v>
      </c>
      <c r="AU363" s="292" t="s">
        <v>99</v>
      </c>
      <c r="AY363" s="19" t="s">
        <v>387</v>
      </c>
      <c r="BE363" s="162">
        <f>IF(N363="základná",J363,0)</f>
        <v>0</v>
      </c>
      <c r="BF363" s="162">
        <f>IF(N363="znížená",J363,0)</f>
        <v>0</v>
      </c>
      <c r="BG363" s="162">
        <f>IF(N363="zákl. prenesená",J363,0)</f>
        <v>0</v>
      </c>
      <c r="BH363" s="162">
        <f>IF(N363="zníž. prenesená",J363,0)</f>
        <v>0</v>
      </c>
      <c r="BI363" s="162">
        <f>IF(N363="nulová",J363,0)</f>
        <v>0</v>
      </c>
      <c r="BJ363" s="19" t="s">
        <v>92</v>
      </c>
      <c r="BK363" s="162">
        <f>ROUND(I363*H363,2)</f>
        <v>0</v>
      </c>
      <c r="BL363" s="19" t="s">
        <v>731</v>
      </c>
      <c r="BM363" s="292" t="s">
        <v>2982</v>
      </c>
    </row>
    <row r="364" s="2" customFormat="1" ht="21.75" customHeight="1">
      <c r="A364" s="42"/>
      <c r="B364" s="43"/>
      <c r="C364" s="280" t="s">
        <v>847</v>
      </c>
      <c r="D364" s="280" t="s">
        <v>393</v>
      </c>
      <c r="E364" s="281" t="s">
        <v>2983</v>
      </c>
      <c r="F364" s="282" t="s">
        <v>2984</v>
      </c>
      <c r="G364" s="283" t="s">
        <v>396</v>
      </c>
      <c r="H364" s="284">
        <v>5</v>
      </c>
      <c r="I364" s="285"/>
      <c r="J364" s="286">
        <f>ROUND(I364*H364,2)</f>
        <v>0</v>
      </c>
      <c r="K364" s="287"/>
      <c r="L364" s="45"/>
      <c r="M364" s="288" t="s">
        <v>1</v>
      </c>
      <c r="N364" s="289" t="s">
        <v>42</v>
      </c>
      <c r="O364" s="101"/>
      <c r="P364" s="290">
        <f>O364*H364</f>
        <v>0</v>
      </c>
      <c r="Q364" s="290">
        <v>0</v>
      </c>
      <c r="R364" s="290">
        <f>Q364*H364</f>
        <v>0</v>
      </c>
      <c r="S364" s="290">
        <v>0</v>
      </c>
      <c r="T364" s="291">
        <f>S364*H364</f>
        <v>0</v>
      </c>
      <c r="U364" s="42"/>
      <c r="V364" s="42"/>
      <c r="W364" s="42"/>
      <c r="X364" s="42"/>
      <c r="Y364" s="42"/>
      <c r="Z364" s="42"/>
      <c r="AA364" s="42"/>
      <c r="AB364" s="42"/>
      <c r="AC364" s="42"/>
      <c r="AD364" s="42"/>
      <c r="AE364" s="42"/>
      <c r="AR364" s="292" t="s">
        <v>731</v>
      </c>
      <c r="AT364" s="292" t="s">
        <v>393</v>
      </c>
      <c r="AU364" s="292" t="s">
        <v>99</v>
      </c>
      <c r="AY364" s="19" t="s">
        <v>387</v>
      </c>
      <c r="BE364" s="162">
        <f>IF(N364="základná",J364,0)</f>
        <v>0</v>
      </c>
      <c r="BF364" s="162">
        <f>IF(N364="znížená",J364,0)</f>
        <v>0</v>
      </c>
      <c r="BG364" s="162">
        <f>IF(N364="zákl. prenesená",J364,0)</f>
        <v>0</v>
      </c>
      <c r="BH364" s="162">
        <f>IF(N364="zníž. prenesená",J364,0)</f>
        <v>0</v>
      </c>
      <c r="BI364" s="162">
        <f>IF(N364="nulová",J364,0)</f>
        <v>0</v>
      </c>
      <c r="BJ364" s="19" t="s">
        <v>92</v>
      </c>
      <c r="BK364" s="162">
        <f>ROUND(I364*H364,2)</f>
        <v>0</v>
      </c>
      <c r="BL364" s="19" t="s">
        <v>731</v>
      </c>
      <c r="BM364" s="292" t="s">
        <v>2985</v>
      </c>
    </row>
    <row r="365" s="2" customFormat="1" ht="16.5" customHeight="1">
      <c r="A365" s="42"/>
      <c r="B365" s="43"/>
      <c r="C365" s="280" t="s">
        <v>315</v>
      </c>
      <c r="D365" s="280" t="s">
        <v>393</v>
      </c>
      <c r="E365" s="281" t="s">
        <v>2986</v>
      </c>
      <c r="F365" s="282" t="s">
        <v>2987</v>
      </c>
      <c r="G365" s="283" t="s">
        <v>436</v>
      </c>
      <c r="H365" s="284">
        <v>2</v>
      </c>
      <c r="I365" s="285"/>
      <c r="J365" s="286">
        <f>ROUND(I365*H365,2)</f>
        <v>0</v>
      </c>
      <c r="K365" s="287"/>
      <c r="L365" s="45"/>
      <c r="M365" s="288" t="s">
        <v>1</v>
      </c>
      <c r="N365" s="289" t="s">
        <v>42</v>
      </c>
      <c r="O365" s="101"/>
      <c r="P365" s="290">
        <f>O365*H365</f>
        <v>0</v>
      </c>
      <c r="Q365" s="290">
        <v>0</v>
      </c>
      <c r="R365" s="290">
        <f>Q365*H365</f>
        <v>0</v>
      </c>
      <c r="S365" s="290">
        <v>0</v>
      </c>
      <c r="T365" s="291">
        <f>S365*H365</f>
        <v>0</v>
      </c>
      <c r="U365" s="42"/>
      <c r="V365" s="42"/>
      <c r="W365" s="42"/>
      <c r="X365" s="42"/>
      <c r="Y365" s="42"/>
      <c r="Z365" s="42"/>
      <c r="AA365" s="42"/>
      <c r="AB365" s="42"/>
      <c r="AC365" s="42"/>
      <c r="AD365" s="42"/>
      <c r="AE365" s="42"/>
      <c r="AR365" s="292" t="s">
        <v>731</v>
      </c>
      <c r="AT365" s="292" t="s">
        <v>393</v>
      </c>
      <c r="AU365" s="292" t="s">
        <v>99</v>
      </c>
      <c r="AY365" s="19" t="s">
        <v>387</v>
      </c>
      <c r="BE365" s="162">
        <f>IF(N365="základná",J365,0)</f>
        <v>0</v>
      </c>
      <c r="BF365" s="162">
        <f>IF(N365="znížená",J365,0)</f>
        <v>0</v>
      </c>
      <c r="BG365" s="162">
        <f>IF(N365="zákl. prenesená",J365,0)</f>
        <v>0</v>
      </c>
      <c r="BH365" s="162">
        <f>IF(N365="zníž. prenesená",J365,0)</f>
        <v>0</v>
      </c>
      <c r="BI365" s="162">
        <f>IF(N365="nulová",J365,0)</f>
        <v>0</v>
      </c>
      <c r="BJ365" s="19" t="s">
        <v>92</v>
      </c>
      <c r="BK365" s="162">
        <f>ROUND(I365*H365,2)</f>
        <v>0</v>
      </c>
      <c r="BL365" s="19" t="s">
        <v>731</v>
      </c>
      <c r="BM365" s="292" t="s">
        <v>2988</v>
      </c>
    </row>
    <row r="366" s="2" customFormat="1" ht="21.75" customHeight="1">
      <c r="A366" s="42"/>
      <c r="B366" s="43"/>
      <c r="C366" s="280" t="s">
        <v>857</v>
      </c>
      <c r="D366" s="280" t="s">
        <v>393</v>
      </c>
      <c r="E366" s="281" t="s">
        <v>2989</v>
      </c>
      <c r="F366" s="282" t="s">
        <v>2838</v>
      </c>
      <c r="G366" s="283" t="s">
        <v>405</v>
      </c>
      <c r="H366" s="284">
        <v>0.29999999999999999</v>
      </c>
      <c r="I366" s="285"/>
      <c r="J366" s="286">
        <f>ROUND(I366*H366,2)</f>
        <v>0</v>
      </c>
      <c r="K366" s="287"/>
      <c r="L366" s="45"/>
      <c r="M366" s="288" t="s">
        <v>1</v>
      </c>
      <c r="N366" s="289" t="s">
        <v>42</v>
      </c>
      <c r="O366" s="101"/>
      <c r="P366" s="290">
        <f>O366*H366</f>
        <v>0</v>
      </c>
      <c r="Q366" s="290">
        <v>0</v>
      </c>
      <c r="R366" s="290">
        <f>Q366*H366</f>
        <v>0</v>
      </c>
      <c r="S366" s="290">
        <v>0</v>
      </c>
      <c r="T366" s="291">
        <f>S366*H366</f>
        <v>0</v>
      </c>
      <c r="U366" s="42"/>
      <c r="V366" s="42"/>
      <c r="W366" s="42"/>
      <c r="X366" s="42"/>
      <c r="Y366" s="42"/>
      <c r="Z366" s="42"/>
      <c r="AA366" s="42"/>
      <c r="AB366" s="42"/>
      <c r="AC366" s="42"/>
      <c r="AD366" s="42"/>
      <c r="AE366" s="42"/>
      <c r="AR366" s="292" t="s">
        <v>731</v>
      </c>
      <c r="AT366" s="292" t="s">
        <v>393</v>
      </c>
      <c r="AU366" s="292" t="s">
        <v>99</v>
      </c>
      <c r="AY366" s="19" t="s">
        <v>387</v>
      </c>
      <c r="BE366" s="162">
        <f>IF(N366="základná",J366,0)</f>
        <v>0</v>
      </c>
      <c r="BF366" s="162">
        <f>IF(N366="znížená",J366,0)</f>
        <v>0</v>
      </c>
      <c r="BG366" s="162">
        <f>IF(N366="zákl. prenesená",J366,0)</f>
        <v>0</v>
      </c>
      <c r="BH366" s="162">
        <f>IF(N366="zníž. prenesená",J366,0)</f>
        <v>0</v>
      </c>
      <c r="BI366" s="162">
        <f>IF(N366="nulová",J366,0)</f>
        <v>0</v>
      </c>
      <c r="BJ366" s="19" t="s">
        <v>92</v>
      </c>
      <c r="BK366" s="162">
        <f>ROUND(I366*H366,2)</f>
        <v>0</v>
      </c>
      <c r="BL366" s="19" t="s">
        <v>731</v>
      </c>
      <c r="BM366" s="292" t="s">
        <v>2990</v>
      </c>
    </row>
    <row r="367" s="2" customFormat="1" ht="16.5" customHeight="1">
      <c r="A367" s="42"/>
      <c r="B367" s="43"/>
      <c r="C367" s="280" t="s">
        <v>861</v>
      </c>
      <c r="D367" s="280" t="s">
        <v>393</v>
      </c>
      <c r="E367" s="281" t="s">
        <v>2991</v>
      </c>
      <c r="F367" s="282" t="s">
        <v>2992</v>
      </c>
      <c r="G367" s="283" t="s">
        <v>436</v>
      </c>
      <c r="H367" s="284">
        <v>4</v>
      </c>
      <c r="I367" s="285"/>
      <c r="J367" s="286">
        <f>ROUND(I367*H367,2)</f>
        <v>0</v>
      </c>
      <c r="K367" s="287"/>
      <c r="L367" s="45"/>
      <c r="M367" s="288" t="s">
        <v>1</v>
      </c>
      <c r="N367" s="289" t="s">
        <v>42</v>
      </c>
      <c r="O367" s="101"/>
      <c r="P367" s="290">
        <f>O367*H367</f>
        <v>0</v>
      </c>
      <c r="Q367" s="290">
        <v>0</v>
      </c>
      <c r="R367" s="290">
        <f>Q367*H367</f>
        <v>0</v>
      </c>
      <c r="S367" s="290">
        <v>0</v>
      </c>
      <c r="T367" s="291">
        <f>S367*H367</f>
        <v>0</v>
      </c>
      <c r="U367" s="42"/>
      <c r="V367" s="42"/>
      <c r="W367" s="42"/>
      <c r="X367" s="42"/>
      <c r="Y367" s="42"/>
      <c r="Z367" s="42"/>
      <c r="AA367" s="42"/>
      <c r="AB367" s="42"/>
      <c r="AC367" s="42"/>
      <c r="AD367" s="42"/>
      <c r="AE367" s="42"/>
      <c r="AR367" s="292" t="s">
        <v>731</v>
      </c>
      <c r="AT367" s="292" t="s">
        <v>393</v>
      </c>
      <c r="AU367" s="292" t="s">
        <v>99</v>
      </c>
      <c r="AY367" s="19" t="s">
        <v>387</v>
      </c>
      <c r="BE367" s="162">
        <f>IF(N367="základná",J367,0)</f>
        <v>0</v>
      </c>
      <c r="BF367" s="162">
        <f>IF(N367="znížená",J367,0)</f>
        <v>0</v>
      </c>
      <c r="BG367" s="162">
        <f>IF(N367="zákl. prenesená",J367,0)</f>
        <v>0</v>
      </c>
      <c r="BH367" s="162">
        <f>IF(N367="zníž. prenesená",J367,0)</f>
        <v>0</v>
      </c>
      <c r="BI367" s="162">
        <f>IF(N367="nulová",J367,0)</f>
        <v>0</v>
      </c>
      <c r="BJ367" s="19" t="s">
        <v>92</v>
      </c>
      <c r="BK367" s="162">
        <f>ROUND(I367*H367,2)</f>
        <v>0</v>
      </c>
      <c r="BL367" s="19" t="s">
        <v>731</v>
      </c>
      <c r="BM367" s="292" t="s">
        <v>2993</v>
      </c>
    </row>
    <row r="368" s="2" customFormat="1" ht="16.5" customHeight="1">
      <c r="A368" s="42"/>
      <c r="B368" s="43"/>
      <c r="C368" s="280" t="s">
        <v>864</v>
      </c>
      <c r="D368" s="280" t="s">
        <v>393</v>
      </c>
      <c r="E368" s="281" t="s">
        <v>2994</v>
      </c>
      <c r="F368" s="282" t="s">
        <v>2995</v>
      </c>
      <c r="G368" s="283" t="s">
        <v>436</v>
      </c>
      <c r="H368" s="284">
        <v>2</v>
      </c>
      <c r="I368" s="285"/>
      <c r="J368" s="286">
        <f>ROUND(I368*H368,2)</f>
        <v>0</v>
      </c>
      <c r="K368" s="287"/>
      <c r="L368" s="45"/>
      <c r="M368" s="288" t="s">
        <v>1</v>
      </c>
      <c r="N368" s="289" t="s">
        <v>42</v>
      </c>
      <c r="O368" s="101"/>
      <c r="P368" s="290">
        <f>O368*H368</f>
        <v>0</v>
      </c>
      <c r="Q368" s="290">
        <v>0</v>
      </c>
      <c r="R368" s="290">
        <f>Q368*H368</f>
        <v>0</v>
      </c>
      <c r="S368" s="290">
        <v>0</v>
      </c>
      <c r="T368" s="291">
        <f>S368*H368</f>
        <v>0</v>
      </c>
      <c r="U368" s="42"/>
      <c r="V368" s="42"/>
      <c r="W368" s="42"/>
      <c r="X368" s="42"/>
      <c r="Y368" s="42"/>
      <c r="Z368" s="42"/>
      <c r="AA368" s="42"/>
      <c r="AB368" s="42"/>
      <c r="AC368" s="42"/>
      <c r="AD368" s="42"/>
      <c r="AE368" s="42"/>
      <c r="AR368" s="292" t="s">
        <v>731</v>
      </c>
      <c r="AT368" s="292" t="s">
        <v>393</v>
      </c>
      <c r="AU368" s="292" t="s">
        <v>99</v>
      </c>
      <c r="AY368" s="19" t="s">
        <v>387</v>
      </c>
      <c r="BE368" s="162">
        <f>IF(N368="základná",J368,0)</f>
        <v>0</v>
      </c>
      <c r="BF368" s="162">
        <f>IF(N368="znížená",J368,0)</f>
        <v>0</v>
      </c>
      <c r="BG368" s="162">
        <f>IF(N368="zákl. prenesená",J368,0)</f>
        <v>0</v>
      </c>
      <c r="BH368" s="162">
        <f>IF(N368="zníž. prenesená",J368,0)</f>
        <v>0</v>
      </c>
      <c r="BI368" s="162">
        <f>IF(N368="nulová",J368,0)</f>
        <v>0</v>
      </c>
      <c r="BJ368" s="19" t="s">
        <v>92</v>
      </c>
      <c r="BK368" s="162">
        <f>ROUND(I368*H368,2)</f>
        <v>0</v>
      </c>
      <c r="BL368" s="19" t="s">
        <v>731</v>
      </c>
      <c r="BM368" s="292" t="s">
        <v>2996</v>
      </c>
    </row>
    <row r="369" s="2" customFormat="1" ht="16.5" customHeight="1">
      <c r="A369" s="42"/>
      <c r="B369" s="43"/>
      <c r="C369" s="280" t="s">
        <v>866</v>
      </c>
      <c r="D369" s="280" t="s">
        <v>393</v>
      </c>
      <c r="E369" s="281" t="s">
        <v>2997</v>
      </c>
      <c r="F369" s="282" t="s">
        <v>2998</v>
      </c>
      <c r="G369" s="283" t="s">
        <v>436</v>
      </c>
      <c r="H369" s="284">
        <v>4</v>
      </c>
      <c r="I369" s="285"/>
      <c r="J369" s="286">
        <f>ROUND(I369*H369,2)</f>
        <v>0</v>
      </c>
      <c r="K369" s="287"/>
      <c r="L369" s="45"/>
      <c r="M369" s="288" t="s">
        <v>1</v>
      </c>
      <c r="N369" s="289" t="s">
        <v>42</v>
      </c>
      <c r="O369" s="101"/>
      <c r="P369" s="290">
        <f>O369*H369</f>
        <v>0</v>
      </c>
      <c r="Q369" s="290">
        <v>0</v>
      </c>
      <c r="R369" s="290">
        <f>Q369*H369</f>
        <v>0</v>
      </c>
      <c r="S369" s="290">
        <v>0</v>
      </c>
      <c r="T369" s="291">
        <f>S369*H369</f>
        <v>0</v>
      </c>
      <c r="U369" s="42"/>
      <c r="V369" s="42"/>
      <c r="W369" s="42"/>
      <c r="X369" s="42"/>
      <c r="Y369" s="42"/>
      <c r="Z369" s="42"/>
      <c r="AA369" s="42"/>
      <c r="AB369" s="42"/>
      <c r="AC369" s="42"/>
      <c r="AD369" s="42"/>
      <c r="AE369" s="42"/>
      <c r="AR369" s="292" t="s">
        <v>731</v>
      </c>
      <c r="AT369" s="292" t="s">
        <v>393</v>
      </c>
      <c r="AU369" s="292" t="s">
        <v>99</v>
      </c>
      <c r="AY369" s="19" t="s">
        <v>387</v>
      </c>
      <c r="BE369" s="162">
        <f>IF(N369="základná",J369,0)</f>
        <v>0</v>
      </c>
      <c r="BF369" s="162">
        <f>IF(N369="znížená",J369,0)</f>
        <v>0</v>
      </c>
      <c r="BG369" s="162">
        <f>IF(N369="zákl. prenesená",J369,0)</f>
        <v>0</v>
      </c>
      <c r="BH369" s="162">
        <f>IF(N369="zníž. prenesená",J369,0)</f>
        <v>0</v>
      </c>
      <c r="BI369" s="162">
        <f>IF(N369="nulová",J369,0)</f>
        <v>0</v>
      </c>
      <c r="BJ369" s="19" t="s">
        <v>92</v>
      </c>
      <c r="BK369" s="162">
        <f>ROUND(I369*H369,2)</f>
        <v>0</v>
      </c>
      <c r="BL369" s="19" t="s">
        <v>731</v>
      </c>
      <c r="BM369" s="292" t="s">
        <v>2999</v>
      </c>
    </row>
    <row r="370" s="12" customFormat="1" ht="20.88" customHeight="1">
      <c r="A370" s="12"/>
      <c r="B370" s="252"/>
      <c r="C370" s="253"/>
      <c r="D370" s="254" t="s">
        <v>75</v>
      </c>
      <c r="E370" s="265" t="s">
        <v>2761</v>
      </c>
      <c r="F370" s="265" t="s">
        <v>2762</v>
      </c>
      <c r="G370" s="253"/>
      <c r="H370" s="253"/>
      <c r="I370" s="256"/>
      <c r="J370" s="266">
        <f>BK370</f>
        <v>0</v>
      </c>
      <c r="K370" s="253"/>
      <c r="L370" s="257"/>
      <c r="M370" s="258"/>
      <c r="N370" s="259"/>
      <c r="O370" s="259"/>
      <c r="P370" s="260">
        <f>SUM(P371:P383)</f>
        <v>0</v>
      </c>
      <c r="Q370" s="259"/>
      <c r="R370" s="260">
        <f>SUM(R371:R383)</f>
        <v>0</v>
      </c>
      <c r="S370" s="259"/>
      <c r="T370" s="261">
        <f>SUM(T371:T383)</f>
        <v>0</v>
      </c>
      <c r="U370" s="12"/>
      <c r="V370" s="12"/>
      <c r="W370" s="12"/>
      <c r="X370" s="12"/>
      <c r="Y370" s="12"/>
      <c r="Z370" s="12"/>
      <c r="AA370" s="12"/>
      <c r="AB370" s="12"/>
      <c r="AC370" s="12"/>
      <c r="AD370" s="12"/>
      <c r="AE370" s="12"/>
      <c r="AR370" s="262" t="s">
        <v>99</v>
      </c>
      <c r="AT370" s="263" t="s">
        <v>75</v>
      </c>
      <c r="AU370" s="263" t="s">
        <v>92</v>
      </c>
      <c r="AY370" s="262" t="s">
        <v>387</v>
      </c>
      <c r="BK370" s="264">
        <f>SUM(BK371:BK383)</f>
        <v>0</v>
      </c>
    </row>
    <row r="371" s="2" customFormat="1" ht="21.75" customHeight="1">
      <c r="A371" s="42"/>
      <c r="B371" s="43"/>
      <c r="C371" s="280" t="s">
        <v>869</v>
      </c>
      <c r="D371" s="280" t="s">
        <v>393</v>
      </c>
      <c r="E371" s="281" t="s">
        <v>3000</v>
      </c>
      <c r="F371" s="282" t="s">
        <v>2963</v>
      </c>
      <c r="G371" s="283" t="s">
        <v>396</v>
      </c>
      <c r="H371" s="284">
        <v>6</v>
      </c>
      <c r="I371" s="285"/>
      <c r="J371" s="286">
        <f>ROUND(I371*H371,2)</f>
        <v>0</v>
      </c>
      <c r="K371" s="287"/>
      <c r="L371" s="45"/>
      <c r="M371" s="288" t="s">
        <v>1</v>
      </c>
      <c r="N371" s="289" t="s">
        <v>42</v>
      </c>
      <c r="O371" s="101"/>
      <c r="P371" s="290">
        <f>O371*H371</f>
        <v>0</v>
      </c>
      <c r="Q371" s="290">
        <v>0</v>
      </c>
      <c r="R371" s="290">
        <f>Q371*H371</f>
        <v>0</v>
      </c>
      <c r="S371" s="290">
        <v>0</v>
      </c>
      <c r="T371" s="291">
        <f>S371*H371</f>
        <v>0</v>
      </c>
      <c r="U371" s="42"/>
      <c r="V371" s="42"/>
      <c r="W371" s="42"/>
      <c r="X371" s="42"/>
      <c r="Y371" s="42"/>
      <c r="Z371" s="42"/>
      <c r="AA371" s="42"/>
      <c r="AB371" s="42"/>
      <c r="AC371" s="42"/>
      <c r="AD371" s="42"/>
      <c r="AE371" s="42"/>
      <c r="AR371" s="292" t="s">
        <v>731</v>
      </c>
      <c r="AT371" s="292" t="s">
        <v>393</v>
      </c>
      <c r="AU371" s="292" t="s">
        <v>99</v>
      </c>
      <c r="AY371" s="19" t="s">
        <v>387</v>
      </c>
      <c r="BE371" s="162">
        <f>IF(N371="základná",J371,0)</f>
        <v>0</v>
      </c>
      <c r="BF371" s="162">
        <f>IF(N371="znížená",J371,0)</f>
        <v>0</v>
      </c>
      <c r="BG371" s="162">
        <f>IF(N371="zákl. prenesená",J371,0)</f>
        <v>0</v>
      </c>
      <c r="BH371" s="162">
        <f>IF(N371="zníž. prenesená",J371,0)</f>
        <v>0</v>
      </c>
      <c r="BI371" s="162">
        <f>IF(N371="nulová",J371,0)</f>
        <v>0</v>
      </c>
      <c r="BJ371" s="19" t="s">
        <v>92</v>
      </c>
      <c r="BK371" s="162">
        <f>ROUND(I371*H371,2)</f>
        <v>0</v>
      </c>
      <c r="BL371" s="19" t="s">
        <v>731</v>
      </c>
      <c r="BM371" s="292" t="s">
        <v>3001</v>
      </c>
    </row>
    <row r="372" s="2" customFormat="1" ht="21.75" customHeight="1">
      <c r="A372" s="42"/>
      <c r="B372" s="43"/>
      <c r="C372" s="280" t="s">
        <v>289</v>
      </c>
      <c r="D372" s="280" t="s">
        <v>393</v>
      </c>
      <c r="E372" s="281" t="s">
        <v>3002</v>
      </c>
      <c r="F372" s="282" t="s">
        <v>2966</v>
      </c>
      <c r="G372" s="283" t="s">
        <v>396</v>
      </c>
      <c r="H372" s="284">
        <v>2.3999999999999999</v>
      </c>
      <c r="I372" s="285"/>
      <c r="J372" s="286">
        <f>ROUND(I372*H372,2)</f>
        <v>0</v>
      </c>
      <c r="K372" s="287"/>
      <c r="L372" s="45"/>
      <c r="M372" s="288" t="s">
        <v>1</v>
      </c>
      <c r="N372" s="289" t="s">
        <v>42</v>
      </c>
      <c r="O372" s="101"/>
      <c r="P372" s="290">
        <f>O372*H372</f>
        <v>0</v>
      </c>
      <c r="Q372" s="290">
        <v>0</v>
      </c>
      <c r="R372" s="290">
        <f>Q372*H372</f>
        <v>0</v>
      </c>
      <c r="S372" s="290">
        <v>0</v>
      </c>
      <c r="T372" s="291">
        <f>S372*H372</f>
        <v>0</v>
      </c>
      <c r="U372" s="42"/>
      <c r="V372" s="42"/>
      <c r="W372" s="42"/>
      <c r="X372" s="42"/>
      <c r="Y372" s="42"/>
      <c r="Z372" s="42"/>
      <c r="AA372" s="42"/>
      <c r="AB372" s="42"/>
      <c r="AC372" s="42"/>
      <c r="AD372" s="42"/>
      <c r="AE372" s="42"/>
      <c r="AR372" s="292" t="s">
        <v>731</v>
      </c>
      <c r="AT372" s="292" t="s">
        <v>393</v>
      </c>
      <c r="AU372" s="292" t="s">
        <v>99</v>
      </c>
      <c r="AY372" s="19" t="s">
        <v>387</v>
      </c>
      <c r="BE372" s="162">
        <f>IF(N372="základná",J372,0)</f>
        <v>0</v>
      </c>
      <c r="BF372" s="162">
        <f>IF(N372="znížená",J372,0)</f>
        <v>0</v>
      </c>
      <c r="BG372" s="162">
        <f>IF(N372="zákl. prenesená",J372,0)</f>
        <v>0</v>
      </c>
      <c r="BH372" s="162">
        <f>IF(N372="zníž. prenesená",J372,0)</f>
        <v>0</v>
      </c>
      <c r="BI372" s="162">
        <f>IF(N372="nulová",J372,0)</f>
        <v>0</v>
      </c>
      <c r="BJ372" s="19" t="s">
        <v>92</v>
      </c>
      <c r="BK372" s="162">
        <f>ROUND(I372*H372,2)</f>
        <v>0</v>
      </c>
      <c r="BL372" s="19" t="s">
        <v>731</v>
      </c>
      <c r="BM372" s="292" t="s">
        <v>3003</v>
      </c>
    </row>
    <row r="373" s="2" customFormat="1" ht="21.75" customHeight="1">
      <c r="A373" s="42"/>
      <c r="B373" s="43"/>
      <c r="C373" s="280" t="s">
        <v>875</v>
      </c>
      <c r="D373" s="280" t="s">
        <v>393</v>
      </c>
      <c r="E373" s="281" t="s">
        <v>3004</v>
      </c>
      <c r="F373" s="282" t="s">
        <v>3005</v>
      </c>
      <c r="G373" s="283" t="s">
        <v>396</v>
      </c>
      <c r="H373" s="284">
        <v>1.5</v>
      </c>
      <c r="I373" s="285"/>
      <c r="J373" s="286">
        <f>ROUND(I373*H373,2)</f>
        <v>0</v>
      </c>
      <c r="K373" s="287"/>
      <c r="L373" s="45"/>
      <c r="M373" s="288" t="s">
        <v>1</v>
      </c>
      <c r="N373" s="289" t="s">
        <v>42</v>
      </c>
      <c r="O373" s="101"/>
      <c r="P373" s="290">
        <f>O373*H373</f>
        <v>0</v>
      </c>
      <c r="Q373" s="290">
        <v>0</v>
      </c>
      <c r="R373" s="290">
        <f>Q373*H373</f>
        <v>0</v>
      </c>
      <c r="S373" s="290">
        <v>0</v>
      </c>
      <c r="T373" s="291">
        <f>S373*H373</f>
        <v>0</v>
      </c>
      <c r="U373" s="42"/>
      <c r="V373" s="42"/>
      <c r="W373" s="42"/>
      <c r="X373" s="42"/>
      <c r="Y373" s="42"/>
      <c r="Z373" s="42"/>
      <c r="AA373" s="42"/>
      <c r="AB373" s="42"/>
      <c r="AC373" s="42"/>
      <c r="AD373" s="42"/>
      <c r="AE373" s="42"/>
      <c r="AR373" s="292" t="s">
        <v>731</v>
      </c>
      <c r="AT373" s="292" t="s">
        <v>393</v>
      </c>
      <c r="AU373" s="292" t="s">
        <v>99</v>
      </c>
      <c r="AY373" s="19" t="s">
        <v>387</v>
      </c>
      <c r="BE373" s="162">
        <f>IF(N373="základná",J373,0)</f>
        <v>0</v>
      </c>
      <c r="BF373" s="162">
        <f>IF(N373="znížená",J373,0)</f>
        <v>0</v>
      </c>
      <c r="BG373" s="162">
        <f>IF(N373="zákl. prenesená",J373,0)</f>
        <v>0</v>
      </c>
      <c r="BH373" s="162">
        <f>IF(N373="zníž. prenesená",J373,0)</f>
        <v>0</v>
      </c>
      <c r="BI373" s="162">
        <f>IF(N373="nulová",J373,0)</f>
        <v>0</v>
      </c>
      <c r="BJ373" s="19" t="s">
        <v>92</v>
      </c>
      <c r="BK373" s="162">
        <f>ROUND(I373*H373,2)</f>
        <v>0</v>
      </c>
      <c r="BL373" s="19" t="s">
        <v>731</v>
      </c>
      <c r="BM373" s="292" t="s">
        <v>3006</v>
      </c>
    </row>
    <row r="374" s="2" customFormat="1" ht="21.75" customHeight="1">
      <c r="A374" s="42"/>
      <c r="B374" s="43"/>
      <c r="C374" s="280" t="s">
        <v>881</v>
      </c>
      <c r="D374" s="280" t="s">
        <v>393</v>
      </c>
      <c r="E374" s="281" t="s">
        <v>3007</v>
      </c>
      <c r="F374" s="282" t="s">
        <v>2972</v>
      </c>
      <c r="G374" s="283" t="s">
        <v>396</v>
      </c>
      <c r="H374" s="284">
        <v>20</v>
      </c>
      <c r="I374" s="285"/>
      <c r="J374" s="286">
        <f>ROUND(I374*H374,2)</f>
        <v>0</v>
      </c>
      <c r="K374" s="287"/>
      <c r="L374" s="45"/>
      <c r="M374" s="288" t="s">
        <v>1</v>
      </c>
      <c r="N374" s="289" t="s">
        <v>42</v>
      </c>
      <c r="O374" s="101"/>
      <c r="P374" s="290">
        <f>O374*H374</f>
        <v>0</v>
      </c>
      <c r="Q374" s="290">
        <v>0</v>
      </c>
      <c r="R374" s="290">
        <f>Q374*H374</f>
        <v>0</v>
      </c>
      <c r="S374" s="290">
        <v>0</v>
      </c>
      <c r="T374" s="291">
        <f>S374*H374</f>
        <v>0</v>
      </c>
      <c r="U374" s="42"/>
      <c r="V374" s="42"/>
      <c r="W374" s="42"/>
      <c r="X374" s="42"/>
      <c r="Y374" s="42"/>
      <c r="Z374" s="42"/>
      <c r="AA374" s="42"/>
      <c r="AB374" s="42"/>
      <c r="AC374" s="42"/>
      <c r="AD374" s="42"/>
      <c r="AE374" s="42"/>
      <c r="AR374" s="292" t="s">
        <v>731</v>
      </c>
      <c r="AT374" s="292" t="s">
        <v>393</v>
      </c>
      <c r="AU374" s="292" t="s">
        <v>99</v>
      </c>
      <c r="AY374" s="19" t="s">
        <v>387</v>
      </c>
      <c r="BE374" s="162">
        <f>IF(N374="základná",J374,0)</f>
        <v>0</v>
      </c>
      <c r="BF374" s="162">
        <f>IF(N374="znížená",J374,0)</f>
        <v>0</v>
      </c>
      <c r="BG374" s="162">
        <f>IF(N374="zákl. prenesená",J374,0)</f>
        <v>0</v>
      </c>
      <c r="BH374" s="162">
        <f>IF(N374="zníž. prenesená",J374,0)</f>
        <v>0</v>
      </c>
      <c r="BI374" s="162">
        <f>IF(N374="nulová",J374,0)</f>
        <v>0</v>
      </c>
      <c r="BJ374" s="19" t="s">
        <v>92</v>
      </c>
      <c r="BK374" s="162">
        <f>ROUND(I374*H374,2)</f>
        <v>0</v>
      </c>
      <c r="BL374" s="19" t="s">
        <v>731</v>
      </c>
      <c r="BM374" s="292" t="s">
        <v>3008</v>
      </c>
    </row>
    <row r="375" s="2" customFormat="1" ht="21.75" customHeight="1">
      <c r="A375" s="42"/>
      <c r="B375" s="43"/>
      <c r="C375" s="280" t="s">
        <v>887</v>
      </c>
      <c r="D375" s="280" t="s">
        <v>393</v>
      </c>
      <c r="E375" s="281" t="s">
        <v>3009</v>
      </c>
      <c r="F375" s="282" t="s">
        <v>3010</v>
      </c>
      <c r="G375" s="283" t="s">
        <v>396</v>
      </c>
      <c r="H375" s="284">
        <v>13.300000000000001</v>
      </c>
      <c r="I375" s="285"/>
      <c r="J375" s="286">
        <f>ROUND(I375*H375,2)</f>
        <v>0</v>
      </c>
      <c r="K375" s="287"/>
      <c r="L375" s="45"/>
      <c r="M375" s="288" t="s">
        <v>1</v>
      </c>
      <c r="N375" s="289" t="s">
        <v>42</v>
      </c>
      <c r="O375" s="101"/>
      <c r="P375" s="290">
        <f>O375*H375</f>
        <v>0</v>
      </c>
      <c r="Q375" s="290">
        <v>0</v>
      </c>
      <c r="R375" s="290">
        <f>Q375*H375</f>
        <v>0</v>
      </c>
      <c r="S375" s="290">
        <v>0</v>
      </c>
      <c r="T375" s="291">
        <f>S375*H375</f>
        <v>0</v>
      </c>
      <c r="U375" s="42"/>
      <c r="V375" s="42"/>
      <c r="W375" s="42"/>
      <c r="X375" s="42"/>
      <c r="Y375" s="42"/>
      <c r="Z375" s="42"/>
      <c r="AA375" s="42"/>
      <c r="AB375" s="42"/>
      <c r="AC375" s="42"/>
      <c r="AD375" s="42"/>
      <c r="AE375" s="42"/>
      <c r="AR375" s="292" t="s">
        <v>731</v>
      </c>
      <c r="AT375" s="292" t="s">
        <v>393</v>
      </c>
      <c r="AU375" s="292" t="s">
        <v>99</v>
      </c>
      <c r="AY375" s="19" t="s">
        <v>387</v>
      </c>
      <c r="BE375" s="162">
        <f>IF(N375="základná",J375,0)</f>
        <v>0</v>
      </c>
      <c r="BF375" s="162">
        <f>IF(N375="znížená",J375,0)</f>
        <v>0</v>
      </c>
      <c r="BG375" s="162">
        <f>IF(N375="zákl. prenesená",J375,0)</f>
        <v>0</v>
      </c>
      <c r="BH375" s="162">
        <f>IF(N375="zníž. prenesená",J375,0)</f>
        <v>0</v>
      </c>
      <c r="BI375" s="162">
        <f>IF(N375="nulová",J375,0)</f>
        <v>0</v>
      </c>
      <c r="BJ375" s="19" t="s">
        <v>92</v>
      </c>
      <c r="BK375" s="162">
        <f>ROUND(I375*H375,2)</f>
        <v>0</v>
      </c>
      <c r="BL375" s="19" t="s">
        <v>731</v>
      </c>
      <c r="BM375" s="292" t="s">
        <v>3011</v>
      </c>
    </row>
    <row r="376" s="2" customFormat="1" ht="21.75" customHeight="1">
      <c r="A376" s="42"/>
      <c r="B376" s="43"/>
      <c r="C376" s="280" t="s">
        <v>889</v>
      </c>
      <c r="D376" s="280" t="s">
        <v>393</v>
      </c>
      <c r="E376" s="281" t="s">
        <v>3012</v>
      </c>
      <c r="F376" s="282" t="s">
        <v>2978</v>
      </c>
      <c r="G376" s="283" t="s">
        <v>396</v>
      </c>
      <c r="H376" s="284">
        <v>0.90000000000000002</v>
      </c>
      <c r="I376" s="285"/>
      <c r="J376" s="286">
        <f>ROUND(I376*H376,2)</f>
        <v>0</v>
      </c>
      <c r="K376" s="287"/>
      <c r="L376" s="45"/>
      <c r="M376" s="288" t="s">
        <v>1</v>
      </c>
      <c r="N376" s="289" t="s">
        <v>42</v>
      </c>
      <c r="O376" s="101"/>
      <c r="P376" s="290">
        <f>O376*H376</f>
        <v>0</v>
      </c>
      <c r="Q376" s="290">
        <v>0</v>
      </c>
      <c r="R376" s="290">
        <f>Q376*H376</f>
        <v>0</v>
      </c>
      <c r="S376" s="290">
        <v>0</v>
      </c>
      <c r="T376" s="291">
        <f>S376*H376</f>
        <v>0</v>
      </c>
      <c r="U376" s="42"/>
      <c r="V376" s="42"/>
      <c r="W376" s="42"/>
      <c r="X376" s="42"/>
      <c r="Y376" s="42"/>
      <c r="Z376" s="42"/>
      <c r="AA376" s="42"/>
      <c r="AB376" s="42"/>
      <c r="AC376" s="42"/>
      <c r="AD376" s="42"/>
      <c r="AE376" s="42"/>
      <c r="AR376" s="292" t="s">
        <v>731</v>
      </c>
      <c r="AT376" s="292" t="s">
        <v>393</v>
      </c>
      <c r="AU376" s="292" t="s">
        <v>99</v>
      </c>
      <c r="AY376" s="19" t="s">
        <v>387</v>
      </c>
      <c r="BE376" s="162">
        <f>IF(N376="základná",J376,0)</f>
        <v>0</v>
      </c>
      <c r="BF376" s="162">
        <f>IF(N376="znížená",J376,0)</f>
        <v>0</v>
      </c>
      <c r="BG376" s="162">
        <f>IF(N376="zákl. prenesená",J376,0)</f>
        <v>0</v>
      </c>
      <c r="BH376" s="162">
        <f>IF(N376="zníž. prenesená",J376,0)</f>
        <v>0</v>
      </c>
      <c r="BI376" s="162">
        <f>IF(N376="nulová",J376,0)</f>
        <v>0</v>
      </c>
      <c r="BJ376" s="19" t="s">
        <v>92</v>
      </c>
      <c r="BK376" s="162">
        <f>ROUND(I376*H376,2)</f>
        <v>0</v>
      </c>
      <c r="BL376" s="19" t="s">
        <v>731</v>
      </c>
      <c r="BM376" s="292" t="s">
        <v>3013</v>
      </c>
    </row>
    <row r="377" s="2" customFormat="1" ht="21.75" customHeight="1">
      <c r="A377" s="42"/>
      <c r="B377" s="43"/>
      <c r="C377" s="280" t="s">
        <v>891</v>
      </c>
      <c r="D377" s="280" t="s">
        <v>393</v>
      </c>
      <c r="E377" s="281" t="s">
        <v>3014</v>
      </c>
      <c r="F377" s="282" t="s">
        <v>2981</v>
      </c>
      <c r="G377" s="283" t="s">
        <v>396</v>
      </c>
      <c r="H377" s="284">
        <v>10.6</v>
      </c>
      <c r="I377" s="285"/>
      <c r="J377" s="286">
        <f>ROUND(I377*H377,2)</f>
        <v>0</v>
      </c>
      <c r="K377" s="287"/>
      <c r="L377" s="45"/>
      <c r="M377" s="288" t="s">
        <v>1</v>
      </c>
      <c r="N377" s="289" t="s">
        <v>42</v>
      </c>
      <c r="O377" s="101"/>
      <c r="P377" s="290">
        <f>O377*H377</f>
        <v>0</v>
      </c>
      <c r="Q377" s="290">
        <v>0</v>
      </c>
      <c r="R377" s="290">
        <f>Q377*H377</f>
        <v>0</v>
      </c>
      <c r="S377" s="290">
        <v>0</v>
      </c>
      <c r="T377" s="291">
        <f>S377*H377</f>
        <v>0</v>
      </c>
      <c r="U377" s="42"/>
      <c r="V377" s="42"/>
      <c r="W377" s="42"/>
      <c r="X377" s="42"/>
      <c r="Y377" s="42"/>
      <c r="Z377" s="42"/>
      <c r="AA377" s="42"/>
      <c r="AB377" s="42"/>
      <c r="AC377" s="42"/>
      <c r="AD377" s="42"/>
      <c r="AE377" s="42"/>
      <c r="AR377" s="292" t="s">
        <v>731</v>
      </c>
      <c r="AT377" s="292" t="s">
        <v>393</v>
      </c>
      <c r="AU377" s="292" t="s">
        <v>99</v>
      </c>
      <c r="AY377" s="19" t="s">
        <v>387</v>
      </c>
      <c r="BE377" s="162">
        <f>IF(N377="základná",J377,0)</f>
        <v>0</v>
      </c>
      <c r="BF377" s="162">
        <f>IF(N377="znížená",J377,0)</f>
        <v>0</v>
      </c>
      <c r="BG377" s="162">
        <f>IF(N377="zákl. prenesená",J377,0)</f>
        <v>0</v>
      </c>
      <c r="BH377" s="162">
        <f>IF(N377="zníž. prenesená",J377,0)</f>
        <v>0</v>
      </c>
      <c r="BI377" s="162">
        <f>IF(N377="nulová",J377,0)</f>
        <v>0</v>
      </c>
      <c r="BJ377" s="19" t="s">
        <v>92</v>
      </c>
      <c r="BK377" s="162">
        <f>ROUND(I377*H377,2)</f>
        <v>0</v>
      </c>
      <c r="BL377" s="19" t="s">
        <v>731</v>
      </c>
      <c r="BM377" s="292" t="s">
        <v>3015</v>
      </c>
    </row>
    <row r="378" s="2" customFormat="1" ht="21.75" customHeight="1">
      <c r="A378" s="42"/>
      <c r="B378" s="43"/>
      <c r="C378" s="280" t="s">
        <v>544</v>
      </c>
      <c r="D378" s="280" t="s">
        <v>393</v>
      </c>
      <c r="E378" s="281" t="s">
        <v>3016</v>
      </c>
      <c r="F378" s="282" t="s">
        <v>2984</v>
      </c>
      <c r="G378" s="283" t="s">
        <v>396</v>
      </c>
      <c r="H378" s="284">
        <v>5</v>
      </c>
      <c r="I378" s="285"/>
      <c r="J378" s="286">
        <f>ROUND(I378*H378,2)</f>
        <v>0</v>
      </c>
      <c r="K378" s="287"/>
      <c r="L378" s="45"/>
      <c r="M378" s="288" t="s">
        <v>1</v>
      </c>
      <c r="N378" s="289" t="s">
        <v>42</v>
      </c>
      <c r="O378" s="101"/>
      <c r="P378" s="290">
        <f>O378*H378</f>
        <v>0</v>
      </c>
      <c r="Q378" s="290">
        <v>0</v>
      </c>
      <c r="R378" s="290">
        <f>Q378*H378</f>
        <v>0</v>
      </c>
      <c r="S378" s="290">
        <v>0</v>
      </c>
      <c r="T378" s="291">
        <f>S378*H378</f>
        <v>0</v>
      </c>
      <c r="U378" s="42"/>
      <c r="V378" s="42"/>
      <c r="W378" s="42"/>
      <c r="X378" s="42"/>
      <c r="Y378" s="42"/>
      <c r="Z378" s="42"/>
      <c r="AA378" s="42"/>
      <c r="AB378" s="42"/>
      <c r="AC378" s="42"/>
      <c r="AD378" s="42"/>
      <c r="AE378" s="42"/>
      <c r="AR378" s="292" t="s">
        <v>731</v>
      </c>
      <c r="AT378" s="292" t="s">
        <v>393</v>
      </c>
      <c r="AU378" s="292" t="s">
        <v>99</v>
      </c>
      <c r="AY378" s="19" t="s">
        <v>387</v>
      </c>
      <c r="BE378" s="162">
        <f>IF(N378="základná",J378,0)</f>
        <v>0</v>
      </c>
      <c r="BF378" s="162">
        <f>IF(N378="znížená",J378,0)</f>
        <v>0</v>
      </c>
      <c r="BG378" s="162">
        <f>IF(N378="zákl. prenesená",J378,0)</f>
        <v>0</v>
      </c>
      <c r="BH378" s="162">
        <f>IF(N378="zníž. prenesená",J378,0)</f>
        <v>0</v>
      </c>
      <c r="BI378" s="162">
        <f>IF(N378="nulová",J378,0)</f>
        <v>0</v>
      </c>
      <c r="BJ378" s="19" t="s">
        <v>92</v>
      </c>
      <c r="BK378" s="162">
        <f>ROUND(I378*H378,2)</f>
        <v>0</v>
      </c>
      <c r="BL378" s="19" t="s">
        <v>731</v>
      </c>
      <c r="BM378" s="292" t="s">
        <v>3017</v>
      </c>
    </row>
    <row r="379" s="2" customFormat="1" ht="16.5" customHeight="1">
      <c r="A379" s="42"/>
      <c r="B379" s="43"/>
      <c r="C379" s="280" t="s">
        <v>894</v>
      </c>
      <c r="D379" s="280" t="s">
        <v>393</v>
      </c>
      <c r="E379" s="281" t="s">
        <v>3018</v>
      </c>
      <c r="F379" s="282" t="s">
        <v>2987</v>
      </c>
      <c r="G379" s="283" t="s">
        <v>436</v>
      </c>
      <c r="H379" s="284">
        <v>2</v>
      </c>
      <c r="I379" s="285"/>
      <c r="J379" s="286">
        <f>ROUND(I379*H379,2)</f>
        <v>0</v>
      </c>
      <c r="K379" s="287"/>
      <c r="L379" s="45"/>
      <c r="M379" s="288" t="s">
        <v>1</v>
      </c>
      <c r="N379" s="289" t="s">
        <v>42</v>
      </c>
      <c r="O379" s="101"/>
      <c r="P379" s="290">
        <f>O379*H379</f>
        <v>0</v>
      </c>
      <c r="Q379" s="290">
        <v>0</v>
      </c>
      <c r="R379" s="290">
        <f>Q379*H379</f>
        <v>0</v>
      </c>
      <c r="S379" s="290">
        <v>0</v>
      </c>
      <c r="T379" s="291">
        <f>S379*H379</f>
        <v>0</v>
      </c>
      <c r="U379" s="42"/>
      <c r="V379" s="42"/>
      <c r="W379" s="42"/>
      <c r="X379" s="42"/>
      <c r="Y379" s="42"/>
      <c r="Z379" s="42"/>
      <c r="AA379" s="42"/>
      <c r="AB379" s="42"/>
      <c r="AC379" s="42"/>
      <c r="AD379" s="42"/>
      <c r="AE379" s="42"/>
      <c r="AR379" s="292" t="s">
        <v>731</v>
      </c>
      <c r="AT379" s="292" t="s">
        <v>393</v>
      </c>
      <c r="AU379" s="292" t="s">
        <v>99</v>
      </c>
      <c r="AY379" s="19" t="s">
        <v>387</v>
      </c>
      <c r="BE379" s="162">
        <f>IF(N379="základná",J379,0)</f>
        <v>0</v>
      </c>
      <c r="BF379" s="162">
        <f>IF(N379="znížená",J379,0)</f>
        <v>0</v>
      </c>
      <c r="BG379" s="162">
        <f>IF(N379="zákl. prenesená",J379,0)</f>
        <v>0</v>
      </c>
      <c r="BH379" s="162">
        <f>IF(N379="zníž. prenesená",J379,0)</f>
        <v>0</v>
      </c>
      <c r="BI379" s="162">
        <f>IF(N379="nulová",J379,0)</f>
        <v>0</v>
      </c>
      <c r="BJ379" s="19" t="s">
        <v>92</v>
      </c>
      <c r="BK379" s="162">
        <f>ROUND(I379*H379,2)</f>
        <v>0</v>
      </c>
      <c r="BL379" s="19" t="s">
        <v>731</v>
      </c>
      <c r="BM379" s="292" t="s">
        <v>3019</v>
      </c>
    </row>
    <row r="380" s="2" customFormat="1" ht="21.75" customHeight="1">
      <c r="A380" s="42"/>
      <c r="B380" s="43"/>
      <c r="C380" s="280" t="s">
        <v>898</v>
      </c>
      <c r="D380" s="280" t="s">
        <v>393</v>
      </c>
      <c r="E380" s="281" t="s">
        <v>3020</v>
      </c>
      <c r="F380" s="282" t="s">
        <v>2838</v>
      </c>
      <c r="G380" s="283" t="s">
        <v>405</v>
      </c>
      <c r="H380" s="284">
        <v>0.29999999999999999</v>
      </c>
      <c r="I380" s="285"/>
      <c r="J380" s="286">
        <f>ROUND(I380*H380,2)</f>
        <v>0</v>
      </c>
      <c r="K380" s="287"/>
      <c r="L380" s="45"/>
      <c r="M380" s="288" t="s">
        <v>1</v>
      </c>
      <c r="N380" s="289" t="s">
        <v>42</v>
      </c>
      <c r="O380" s="101"/>
      <c r="P380" s="290">
        <f>O380*H380</f>
        <v>0</v>
      </c>
      <c r="Q380" s="290">
        <v>0</v>
      </c>
      <c r="R380" s="290">
        <f>Q380*H380</f>
        <v>0</v>
      </c>
      <c r="S380" s="290">
        <v>0</v>
      </c>
      <c r="T380" s="291">
        <f>S380*H380</f>
        <v>0</v>
      </c>
      <c r="U380" s="42"/>
      <c r="V380" s="42"/>
      <c r="W380" s="42"/>
      <c r="X380" s="42"/>
      <c r="Y380" s="42"/>
      <c r="Z380" s="42"/>
      <c r="AA380" s="42"/>
      <c r="AB380" s="42"/>
      <c r="AC380" s="42"/>
      <c r="AD380" s="42"/>
      <c r="AE380" s="42"/>
      <c r="AR380" s="292" t="s">
        <v>731</v>
      </c>
      <c r="AT380" s="292" t="s">
        <v>393</v>
      </c>
      <c r="AU380" s="292" t="s">
        <v>99</v>
      </c>
      <c r="AY380" s="19" t="s">
        <v>387</v>
      </c>
      <c r="BE380" s="162">
        <f>IF(N380="základná",J380,0)</f>
        <v>0</v>
      </c>
      <c r="BF380" s="162">
        <f>IF(N380="znížená",J380,0)</f>
        <v>0</v>
      </c>
      <c r="BG380" s="162">
        <f>IF(N380="zákl. prenesená",J380,0)</f>
        <v>0</v>
      </c>
      <c r="BH380" s="162">
        <f>IF(N380="zníž. prenesená",J380,0)</f>
        <v>0</v>
      </c>
      <c r="BI380" s="162">
        <f>IF(N380="nulová",J380,0)</f>
        <v>0</v>
      </c>
      <c r="BJ380" s="19" t="s">
        <v>92</v>
      </c>
      <c r="BK380" s="162">
        <f>ROUND(I380*H380,2)</f>
        <v>0</v>
      </c>
      <c r="BL380" s="19" t="s">
        <v>731</v>
      </c>
      <c r="BM380" s="292" t="s">
        <v>3021</v>
      </c>
    </row>
    <row r="381" s="2" customFormat="1" ht="16.5" customHeight="1">
      <c r="A381" s="42"/>
      <c r="B381" s="43"/>
      <c r="C381" s="280" t="s">
        <v>901</v>
      </c>
      <c r="D381" s="280" t="s">
        <v>393</v>
      </c>
      <c r="E381" s="281" t="s">
        <v>3022</v>
      </c>
      <c r="F381" s="282" t="s">
        <v>2992</v>
      </c>
      <c r="G381" s="283" t="s">
        <v>436</v>
      </c>
      <c r="H381" s="284">
        <v>4</v>
      </c>
      <c r="I381" s="285"/>
      <c r="J381" s="286">
        <f>ROUND(I381*H381,2)</f>
        <v>0</v>
      </c>
      <c r="K381" s="287"/>
      <c r="L381" s="45"/>
      <c r="M381" s="288" t="s">
        <v>1</v>
      </c>
      <c r="N381" s="289" t="s">
        <v>42</v>
      </c>
      <c r="O381" s="101"/>
      <c r="P381" s="290">
        <f>O381*H381</f>
        <v>0</v>
      </c>
      <c r="Q381" s="290">
        <v>0</v>
      </c>
      <c r="R381" s="290">
        <f>Q381*H381</f>
        <v>0</v>
      </c>
      <c r="S381" s="290">
        <v>0</v>
      </c>
      <c r="T381" s="291">
        <f>S381*H381</f>
        <v>0</v>
      </c>
      <c r="U381" s="42"/>
      <c r="V381" s="42"/>
      <c r="W381" s="42"/>
      <c r="X381" s="42"/>
      <c r="Y381" s="42"/>
      <c r="Z381" s="42"/>
      <c r="AA381" s="42"/>
      <c r="AB381" s="42"/>
      <c r="AC381" s="42"/>
      <c r="AD381" s="42"/>
      <c r="AE381" s="42"/>
      <c r="AR381" s="292" t="s">
        <v>731</v>
      </c>
      <c r="AT381" s="292" t="s">
        <v>393</v>
      </c>
      <c r="AU381" s="292" t="s">
        <v>99</v>
      </c>
      <c r="AY381" s="19" t="s">
        <v>387</v>
      </c>
      <c r="BE381" s="162">
        <f>IF(N381="základná",J381,0)</f>
        <v>0</v>
      </c>
      <c r="BF381" s="162">
        <f>IF(N381="znížená",J381,0)</f>
        <v>0</v>
      </c>
      <c r="BG381" s="162">
        <f>IF(N381="zákl. prenesená",J381,0)</f>
        <v>0</v>
      </c>
      <c r="BH381" s="162">
        <f>IF(N381="zníž. prenesená",J381,0)</f>
        <v>0</v>
      </c>
      <c r="BI381" s="162">
        <f>IF(N381="nulová",J381,0)</f>
        <v>0</v>
      </c>
      <c r="BJ381" s="19" t="s">
        <v>92</v>
      </c>
      <c r="BK381" s="162">
        <f>ROUND(I381*H381,2)</f>
        <v>0</v>
      </c>
      <c r="BL381" s="19" t="s">
        <v>731</v>
      </c>
      <c r="BM381" s="292" t="s">
        <v>3023</v>
      </c>
    </row>
    <row r="382" s="2" customFormat="1" ht="16.5" customHeight="1">
      <c r="A382" s="42"/>
      <c r="B382" s="43"/>
      <c r="C382" s="280" t="s">
        <v>904</v>
      </c>
      <c r="D382" s="280" t="s">
        <v>393</v>
      </c>
      <c r="E382" s="281" t="s">
        <v>3024</v>
      </c>
      <c r="F382" s="282" t="s">
        <v>2995</v>
      </c>
      <c r="G382" s="283" t="s">
        <v>436</v>
      </c>
      <c r="H382" s="284">
        <v>2</v>
      </c>
      <c r="I382" s="285"/>
      <c r="J382" s="286">
        <f>ROUND(I382*H382,2)</f>
        <v>0</v>
      </c>
      <c r="K382" s="287"/>
      <c r="L382" s="45"/>
      <c r="M382" s="288" t="s">
        <v>1</v>
      </c>
      <c r="N382" s="289" t="s">
        <v>42</v>
      </c>
      <c r="O382" s="101"/>
      <c r="P382" s="290">
        <f>O382*H382</f>
        <v>0</v>
      </c>
      <c r="Q382" s="290">
        <v>0</v>
      </c>
      <c r="R382" s="290">
        <f>Q382*H382</f>
        <v>0</v>
      </c>
      <c r="S382" s="290">
        <v>0</v>
      </c>
      <c r="T382" s="291">
        <f>S382*H382</f>
        <v>0</v>
      </c>
      <c r="U382" s="42"/>
      <c r="V382" s="42"/>
      <c r="W382" s="42"/>
      <c r="X382" s="42"/>
      <c r="Y382" s="42"/>
      <c r="Z382" s="42"/>
      <c r="AA382" s="42"/>
      <c r="AB382" s="42"/>
      <c r="AC382" s="42"/>
      <c r="AD382" s="42"/>
      <c r="AE382" s="42"/>
      <c r="AR382" s="292" t="s">
        <v>731</v>
      </c>
      <c r="AT382" s="292" t="s">
        <v>393</v>
      </c>
      <c r="AU382" s="292" t="s">
        <v>99</v>
      </c>
      <c r="AY382" s="19" t="s">
        <v>387</v>
      </c>
      <c r="BE382" s="162">
        <f>IF(N382="základná",J382,0)</f>
        <v>0</v>
      </c>
      <c r="BF382" s="162">
        <f>IF(N382="znížená",J382,0)</f>
        <v>0</v>
      </c>
      <c r="BG382" s="162">
        <f>IF(N382="zákl. prenesená",J382,0)</f>
        <v>0</v>
      </c>
      <c r="BH382" s="162">
        <f>IF(N382="zníž. prenesená",J382,0)</f>
        <v>0</v>
      </c>
      <c r="BI382" s="162">
        <f>IF(N382="nulová",J382,0)</f>
        <v>0</v>
      </c>
      <c r="BJ382" s="19" t="s">
        <v>92</v>
      </c>
      <c r="BK382" s="162">
        <f>ROUND(I382*H382,2)</f>
        <v>0</v>
      </c>
      <c r="BL382" s="19" t="s">
        <v>731</v>
      </c>
      <c r="BM382" s="292" t="s">
        <v>3025</v>
      </c>
    </row>
    <row r="383" s="2" customFormat="1" ht="16.5" customHeight="1">
      <c r="A383" s="42"/>
      <c r="B383" s="43"/>
      <c r="C383" s="280" t="s">
        <v>908</v>
      </c>
      <c r="D383" s="280" t="s">
        <v>393</v>
      </c>
      <c r="E383" s="281" t="s">
        <v>3026</v>
      </c>
      <c r="F383" s="282" t="s">
        <v>3027</v>
      </c>
      <c r="G383" s="283" t="s">
        <v>436</v>
      </c>
      <c r="H383" s="284">
        <v>4</v>
      </c>
      <c r="I383" s="285"/>
      <c r="J383" s="286">
        <f>ROUND(I383*H383,2)</f>
        <v>0</v>
      </c>
      <c r="K383" s="287"/>
      <c r="L383" s="45"/>
      <c r="M383" s="288" t="s">
        <v>1</v>
      </c>
      <c r="N383" s="289" t="s">
        <v>42</v>
      </c>
      <c r="O383" s="101"/>
      <c r="P383" s="290">
        <f>O383*H383</f>
        <v>0</v>
      </c>
      <c r="Q383" s="290">
        <v>0</v>
      </c>
      <c r="R383" s="290">
        <f>Q383*H383</f>
        <v>0</v>
      </c>
      <c r="S383" s="290">
        <v>0</v>
      </c>
      <c r="T383" s="291">
        <f>S383*H383</f>
        <v>0</v>
      </c>
      <c r="U383" s="42"/>
      <c r="V383" s="42"/>
      <c r="W383" s="42"/>
      <c r="X383" s="42"/>
      <c r="Y383" s="42"/>
      <c r="Z383" s="42"/>
      <c r="AA383" s="42"/>
      <c r="AB383" s="42"/>
      <c r="AC383" s="42"/>
      <c r="AD383" s="42"/>
      <c r="AE383" s="42"/>
      <c r="AR383" s="292" t="s">
        <v>731</v>
      </c>
      <c r="AT383" s="292" t="s">
        <v>393</v>
      </c>
      <c r="AU383" s="292" t="s">
        <v>99</v>
      </c>
      <c r="AY383" s="19" t="s">
        <v>387</v>
      </c>
      <c r="BE383" s="162">
        <f>IF(N383="základná",J383,0)</f>
        <v>0</v>
      </c>
      <c r="BF383" s="162">
        <f>IF(N383="znížená",J383,0)</f>
        <v>0</v>
      </c>
      <c r="BG383" s="162">
        <f>IF(N383="zákl. prenesená",J383,0)</f>
        <v>0</v>
      </c>
      <c r="BH383" s="162">
        <f>IF(N383="zníž. prenesená",J383,0)</f>
        <v>0</v>
      </c>
      <c r="BI383" s="162">
        <f>IF(N383="nulová",J383,0)</f>
        <v>0</v>
      </c>
      <c r="BJ383" s="19" t="s">
        <v>92</v>
      </c>
      <c r="BK383" s="162">
        <f>ROUND(I383*H383,2)</f>
        <v>0</v>
      </c>
      <c r="BL383" s="19" t="s">
        <v>731</v>
      </c>
      <c r="BM383" s="292" t="s">
        <v>3028</v>
      </c>
    </row>
    <row r="384" s="12" customFormat="1" ht="20.88" customHeight="1">
      <c r="A384" s="12"/>
      <c r="B384" s="252"/>
      <c r="C384" s="253"/>
      <c r="D384" s="254" t="s">
        <v>75</v>
      </c>
      <c r="E384" s="265" t="s">
        <v>2796</v>
      </c>
      <c r="F384" s="265" t="s">
        <v>2797</v>
      </c>
      <c r="G384" s="253"/>
      <c r="H384" s="253"/>
      <c r="I384" s="256"/>
      <c r="J384" s="266">
        <f>BK384</f>
        <v>0</v>
      </c>
      <c r="K384" s="253"/>
      <c r="L384" s="257"/>
      <c r="M384" s="258"/>
      <c r="N384" s="259"/>
      <c r="O384" s="259"/>
      <c r="P384" s="260">
        <f>SUM(P385:P391)</f>
        <v>0</v>
      </c>
      <c r="Q384" s="259"/>
      <c r="R384" s="260">
        <f>SUM(R385:R391)</f>
        <v>0</v>
      </c>
      <c r="S384" s="259"/>
      <c r="T384" s="261">
        <f>SUM(T385:T391)</f>
        <v>0</v>
      </c>
      <c r="U384" s="12"/>
      <c r="V384" s="12"/>
      <c r="W384" s="12"/>
      <c r="X384" s="12"/>
      <c r="Y384" s="12"/>
      <c r="Z384" s="12"/>
      <c r="AA384" s="12"/>
      <c r="AB384" s="12"/>
      <c r="AC384" s="12"/>
      <c r="AD384" s="12"/>
      <c r="AE384" s="12"/>
      <c r="AR384" s="262" t="s">
        <v>84</v>
      </c>
      <c r="AT384" s="263" t="s">
        <v>75</v>
      </c>
      <c r="AU384" s="263" t="s">
        <v>92</v>
      </c>
      <c r="AY384" s="262" t="s">
        <v>387</v>
      </c>
      <c r="BK384" s="264">
        <f>SUM(BK385:BK391)</f>
        <v>0</v>
      </c>
    </row>
    <row r="385" s="2" customFormat="1" ht="24.15" customHeight="1">
      <c r="A385" s="42"/>
      <c r="B385" s="43"/>
      <c r="C385" s="280" t="s">
        <v>911</v>
      </c>
      <c r="D385" s="280" t="s">
        <v>393</v>
      </c>
      <c r="E385" s="281" t="s">
        <v>3029</v>
      </c>
      <c r="F385" s="282" t="s">
        <v>2945</v>
      </c>
      <c r="G385" s="283" t="s">
        <v>396</v>
      </c>
      <c r="H385" s="284">
        <v>2.7999999999999998</v>
      </c>
      <c r="I385" s="285"/>
      <c r="J385" s="286">
        <f>ROUND(I385*H385,2)</f>
        <v>0</v>
      </c>
      <c r="K385" s="287"/>
      <c r="L385" s="45"/>
      <c r="M385" s="288" t="s">
        <v>1</v>
      </c>
      <c r="N385" s="289" t="s">
        <v>42</v>
      </c>
      <c r="O385" s="101"/>
      <c r="P385" s="290">
        <f>O385*H385</f>
        <v>0</v>
      </c>
      <c r="Q385" s="290">
        <v>0</v>
      </c>
      <c r="R385" s="290">
        <f>Q385*H385</f>
        <v>0</v>
      </c>
      <c r="S385" s="290">
        <v>0</v>
      </c>
      <c r="T385" s="291">
        <f>S385*H385</f>
        <v>0</v>
      </c>
      <c r="U385" s="42"/>
      <c r="V385" s="42"/>
      <c r="W385" s="42"/>
      <c r="X385" s="42"/>
      <c r="Y385" s="42"/>
      <c r="Z385" s="42"/>
      <c r="AA385" s="42"/>
      <c r="AB385" s="42"/>
      <c r="AC385" s="42"/>
      <c r="AD385" s="42"/>
      <c r="AE385" s="42"/>
      <c r="AR385" s="292" t="s">
        <v>731</v>
      </c>
      <c r="AT385" s="292" t="s">
        <v>393</v>
      </c>
      <c r="AU385" s="292" t="s">
        <v>99</v>
      </c>
      <c r="AY385" s="19" t="s">
        <v>387</v>
      </c>
      <c r="BE385" s="162">
        <f>IF(N385="základná",J385,0)</f>
        <v>0</v>
      </c>
      <c r="BF385" s="162">
        <f>IF(N385="znížená",J385,0)</f>
        <v>0</v>
      </c>
      <c r="BG385" s="162">
        <f>IF(N385="zákl. prenesená",J385,0)</f>
        <v>0</v>
      </c>
      <c r="BH385" s="162">
        <f>IF(N385="zníž. prenesená",J385,0)</f>
        <v>0</v>
      </c>
      <c r="BI385" s="162">
        <f>IF(N385="nulová",J385,0)</f>
        <v>0</v>
      </c>
      <c r="BJ385" s="19" t="s">
        <v>92</v>
      </c>
      <c r="BK385" s="162">
        <f>ROUND(I385*H385,2)</f>
        <v>0</v>
      </c>
      <c r="BL385" s="19" t="s">
        <v>731</v>
      </c>
      <c r="BM385" s="292" t="s">
        <v>3030</v>
      </c>
    </row>
    <row r="386" s="2" customFormat="1" ht="24.15" customHeight="1">
      <c r="A386" s="42"/>
      <c r="B386" s="43"/>
      <c r="C386" s="280" t="s">
        <v>917</v>
      </c>
      <c r="D386" s="280" t="s">
        <v>393</v>
      </c>
      <c r="E386" s="281" t="s">
        <v>3031</v>
      </c>
      <c r="F386" s="282" t="s">
        <v>2948</v>
      </c>
      <c r="G386" s="283" t="s">
        <v>396</v>
      </c>
      <c r="H386" s="284">
        <v>4.7000000000000002</v>
      </c>
      <c r="I386" s="285"/>
      <c r="J386" s="286">
        <f>ROUND(I386*H386,2)</f>
        <v>0</v>
      </c>
      <c r="K386" s="287"/>
      <c r="L386" s="45"/>
      <c r="M386" s="288" t="s">
        <v>1</v>
      </c>
      <c r="N386" s="289" t="s">
        <v>42</v>
      </c>
      <c r="O386" s="101"/>
      <c r="P386" s="290">
        <f>O386*H386</f>
        <v>0</v>
      </c>
      <c r="Q386" s="290">
        <v>0</v>
      </c>
      <c r="R386" s="290">
        <f>Q386*H386</f>
        <v>0</v>
      </c>
      <c r="S386" s="290">
        <v>0</v>
      </c>
      <c r="T386" s="291">
        <f>S386*H386</f>
        <v>0</v>
      </c>
      <c r="U386" s="42"/>
      <c r="V386" s="42"/>
      <c r="W386" s="42"/>
      <c r="X386" s="42"/>
      <c r="Y386" s="42"/>
      <c r="Z386" s="42"/>
      <c r="AA386" s="42"/>
      <c r="AB386" s="42"/>
      <c r="AC386" s="42"/>
      <c r="AD386" s="42"/>
      <c r="AE386" s="42"/>
      <c r="AR386" s="292" t="s">
        <v>731</v>
      </c>
      <c r="AT386" s="292" t="s">
        <v>393</v>
      </c>
      <c r="AU386" s="292" t="s">
        <v>99</v>
      </c>
      <c r="AY386" s="19" t="s">
        <v>387</v>
      </c>
      <c r="BE386" s="162">
        <f>IF(N386="základná",J386,0)</f>
        <v>0</v>
      </c>
      <c r="BF386" s="162">
        <f>IF(N386="znížená",J386,0)</f>
        <v>0</v>
      </c>
      <c r="BG386" s="162">
        <f>IF(N386="zákl. prenesená",J386,0)</f>
        <v>0</v>
      </c>
      <c r="BH386" s="162">
        <f>IF(N386="zníž. prenesená",J386,0)</f>
        <v>0</v>
      </c>
      <c r="BI386" s="162">
        <f>IF(N386="nulová",J386,0)</f>
        <v>0</v>
      </c>
      <c r="BJ386" s="19" t="s">
        <v>92</v>
      </c>
      <c r="BK386" s="162">
        <f>ROUND(I386*H386,2)</f>
        <v>0</v>
      </c>
      <c r="BL386" s="19" t="s">
        <v>731</v>
      </c>
      <c r="BM386" s="292" t="s">
        <v>3032</v>
      </c>
    </row>
    <row r="387" s="2" customFormat="1" ht="24.15" customHeight="1">
      <c r="A387" s="42"/>
      <c r="B387" s="43"/>
      <c r="C387" s="280" t="s">
        <v>923</v>
      </c>
      <c r="D387" s="280" t="s">
        <v>393</v>
      </c>
      <c r="E387" s="281" t="s">
        <v>3033</v>
      </c>
      <c r="F387" s="282" t="s">
        <v>2951</v>
      </c>
      <c r="G387" s="283" t="s">
        <v>396</v>
      </c>
      <c r="H387" s="284">
        <v>22.100000000000001</v>
      </c>
      <c r="I387" s="285"/>
      <c r="J387" s="286">
        <f>ROUND(I387*H387,2)</f>
        <v>0</v>
      </c>
      <c r="K387" s="287"/>
      <c r="L387" s="45"/>
      <c r="M387" s="288" t="s">
        <v>1</v>
      </c>
      <c r="N387" s="289" t="s">
        <v>42</v>
      </c>
      <c r="O387" s="101"/>
      <c r="P387" s="290">
        <f>O387*H387</f>
        <v>0</v>
      </c>
      <c r="Q387" s="290">
        <v>0</v>
      </c>
      <c r="R387" s="290">
        <f>Q387*H387</f>
        <v>0</v>
      </c>
      <c r="S387" s="290">
        <v>0</v>
      </c>
      <c r="T387" s="291">
        <f>S387*H387</f>
        <v>0</v>
      </c>
      <c r="U387" s="42"/>
      <c r="V387" s="42"/>
      <c r="W387" s="42"/>
      <c r="X387" s="42"/>
      <c r="Y387" s="42"/>
      <c r="Z387" s="42"/>
      <c r="AA387" s="42"/>
      <c r="AB387" s="42"/>
      <c r="AC387" s="42"/>
      <c r="AD387" s="42"/>
      <c r="AE387" s="42"/>
      <c r="AR387" s="292" t="s">
        <v>731</v>
      </c>
      <c r="AT387" s="292" t="s">
        <v>393</v>
      </c>
      <c r="AU387" s="292" t="s">
        <v>99</v>
      </c>
      <c r="AY387" s="19" t="s">
        <v>387</v>
      </c>
      <c r="BE387" s="162">
        <f>IF(N387="základná",J387,0)</f>
        <v>0</v>
      </c>
      <c r="BF387" s="162">
        <f>IF(N387="znížená",J387,0)</f>
        <v>0</v>
      </c>
      <c r="BG387" s="162">
        <f>IF(N387="zákl. prenesená",J387,0)</f>
        <v>0</v>
      </c>
      <c r="BH387" s="162">
        <f>IF(N387="zníž. prenesená",J387,0)</f>
        <v>0</v>
      </c>
      <c r="BI387" s="162">
        <f>IF(N387="nulová",J387,0)</f>
        <v>0</v>
      </c>
      <c r="BJ387" s="19" t="s">
        <v>92</v>
      </c>
      <c r="BK387" s="162">
        <f>ROUND(I387*H387,2)</f>
        <v>0</v>
      </c>
      <c r="BL387" s="19" t="s">
        <v>731</v>
      </c>
      <c r="BM387" s="292" t="s">
        <v>3034</v>
      </c>
    </row>
    <row r="388" s="2" customFormat="1" ht="24.15" customHeight="1">
      <c r="A388" s="42"/>
      <c r="B388" s="43"/>
      <c r="C388" s="280" t="s">
        <v>925</v>
      </c>
      <c r="D388" s="280" t="s">
        <v>393</v>
      </c>
      <c r="E388" s="281" t="s">
        <v>3035</v>
      </c>
      <c r="F388" s="282" t="s">
        <v>2954</v>
      </c>
      <c r="G388" s="283" t="s">
        <v>396</v>
      </c>
      <c r="H388" s="284">
        <v>2.8999999999999999</v>
      </c>
      <c r="I388" s="285"/>
      <c r="J388" s="286">
        <f>ROUND(I388*H388,2)</f>
        <v>0</v>
      </c>
      <c r="K388" s="287"/>
      <c r="L388" s="45"/>
      <c r="M388" s="288" t="s">
        <v>1</v>
      </c>
      <c r="N388" s="289" t="s">
        <v>42</v>
      </c>
      <c r="O388" s="101"/>
      <c r="P388" s="290">
        <f>O388*H388</f>
        <v>0</v>
      </c>
      <c r="Q388" s="290">
        <v>0</v>
      </c>
      <c r="R388" s="290">
        <f>Q388*H388</f>
        <v>0</v>
      </c>
      <c r="S388" s="290">
        <v>0</v>
      </c>
      <c r="T388" s="291">
        <f>S388*H388</f>
        <v>0</v>
      </c>
      <c r="U388" s="42"/>
      <c r="V388" s="42"/>
      <c r="W388" s="42"/>
      <c r="X388" s="42"/>
      <c r="Y388" s="42"/>
      <c r="Z388" s="42"/>
      <c r="AA388" s="42"/>
      <c r="AB388" s="42"/>
      <c r="AC388" s="42"/>
      <c r="AD388" s="42"/>
      <c r="AE388" s="42"/>
      <c r="AR388" s="292" t="s">
        <v>731</v>
      </c>
      <c r="AT388" s="292" t="s">
        <v>393</v>
      </c>
      <c r="AU388" s="292" t="s">
        <v>99</v>
      </c>
      <c r="AY388" s="19" t="s">
        <v>387</v>
      </c>
      <c r="BE388" s="162">
        <f>IF(N388="základná",J388,0)</f>
        <v>0</v>
      </c>
      <c r="BF388" s="162">
        <f>IF(N388="znížená",J388,0)</f>
        <v>0</v>
      </c>
      <c r="BG388" s="162">
        <f>IF(N388="zákl. prenesená",J388,0)</f>
        <v>0</v>
      </c>
      <c r="BH388" s="162">
        <f>IF(N388="zníž. prenesená",J388,0)</f>
        <v>0</v>
      </c>
      <c r="BI388" s="162">
        <f>IF(N388="nulová",J388,0)</f>
        <v>0</v>
      </c>
      <c r="BJ388" s="19" t="s">
        <v>92</v>
      </c>
      <c r="BK388" s="162">
        <f>ROUND(I388*H388,2)</f>
        <v>0</v>
      </c>
      <c r="BL388" s="19" t="s">
        <v>731</v>
      </c>
      <c r="BM388" s="292" t="s">
        <v>3036</v>
      </c>
    </row>
    <row r="389" s="2" customFormat="1" ht="24.15" customHeight="1">
      <c r="A389" s="42"/>
      <c r="B389" s="43"/>
      <c r="C389" s="280" t="s">
        <v>928</v>
      </c>
      <c r="D389" s="280" t="s">
        <v>393</v>
      </c>
      <c r="E389" s="281" t="s">
        <v>3037</v>
      </c>
      <c r="F389" s="282" t="s">
        <v>2957</v>
      </c>
      <c r="G389" s="283" t="s">
        <v>396</v>
      </c>
      <c r="H389" s="284">
        <v>6.7999999999999998</v>
      </c>
      <c r="I389" s="285"/>
      <c r="J389" s="286">
        <f>ROUND(I389*H389,2)</f>
        <v>0</v>
      </c>
      <c r="K389" s="287"/>
      <c r="L389" s="45"/>
      <c r="M389" s="288" t="s">
        <v>1</v>
      </c>
      <c r="N389" s="289" t="s">
        <v>42</v>
      </c>
      <c r="O389" s="101"/>
      <c r="P389" s="290">
        <f>O389*H389</f>
        <v>0</v>
      </c>
      <c r="Q389" s="290">
        <v>0</v>
      </c>
      <c r="R389" s="290">
        <f>Q389*H389</f>
        <v>0</v>
      </c>
      <c r="S389" s="290">
        <v>0</v>
      </c>
      <c r="T389" s="291">
        <f>S389*H389</f>
        <v>0</v>
      </c>
      <c r="U389" s="42"/>
      <c r="V389" s="42"/>
      <c r="W389" s="42"/>
      <c r="X389" s="42"/>
      <c r="Y389" s="42"/>
      <c r="Z389" s="42"/>
      <c r="AA389" s="42"/>
      <c r="AB389" s="42"/>
      <c r="AC389" s="42"/>
      <c r="AD389" s="42"/>
      <c r="AE389" s="42"/>
      <c r="AR389" s="292" t="s">
        <v>731</v>
      </c>
      <c r="AT389" s="292" t="s">
        <v>393</v>
      </c>
      <c r="AU389" s="292" t="s">
        <v>99</v>
      </c>
      <c r="AY389" s="19" t="s">
        <v>387</v>
      </c>
      <c r="BE389" s="162">
        <f>IF(N389="základná",J389,0)</f>
        <v>0</v>
      </c>
      <c r="BF389" s="162">
        <f>IF(N389="znížená",J389,0)</f>
        <v>0</v>
      </c>
      <c r="BG389" s="162">
        <f>IF(N389="zákl. prenesená",J389,0)</f>
        <v>0</v>
      </c>
      <c r="BH389" s="162">
        <f>IF(N389="zníž. prenesená",J389,0)</f>
        <v>0</v>
      </c>
      <c r="BI389" s="162">
        <f>IF(N389="nulová",J389,0)</f>
        <v>0</v>
      </c>
      <c r="BJ389" s="19" t="s">
        <v>92</v>
      </c>
      <c r="BK389" s="162">
        <f>ROUND(I389*H389,2)</f>
        <v>0</v>
      </c>
      <c r="BL389" s="19" t="s">
        <v>731</v>
      </c>
      <c r="BM389" s="292" t="s">
        <v>3038</v>
      </c>
    </row>
    <row r="390" s="2" customFormat="1" ht="24.15" customHeight="1">
      <c r="A390" s="42"/>
      <c r="B390" s="43"/>
      <c r="C390" s="280" t="s">
        <v>930</v>
      </c>
      <c r="D390" s="280" t="s">
        <v>393</v>
      </c>
      <c r="E390" s="281" t="s">
        <v>3039</v>
      </c>
      <c r="F390" s="282" t="s">
        <v>2960</v>
      </c>
      <c r="G390" s="283" t="s">
        <v>396</v>
      </c>
      <c r="H390" s="284">
        <v>2.6000000000000001</v>
      </c>
      <c r="I390" s="285"/>
      <c r="J390" s="286">
        <f>ROUND(I390*H390,2)</f>
        <v>0</v>
      </c>
      <c r="K390" s="287"/>
      <c r="L390" s="45"/>
      <c r="M390" s="288" t="s">
        <v>1</v>
      </c>
      <c r="N390" s="289" t="s">
        <v>42</v>
      </c>
      <c r="O390" s="101"/>
      <c r="P390" s="290">
        <f>O390*H390</f>
        <v>0</v>
      </c>
      <c r="Q390" s="290">
        <v>0</v>
      </c>
      <c r="R390" s="290">
        <f>Q390*H390</f>
        <v>0</v>
      </c>
      <c r="S390" s="290">
        <v>0</v>
      </c>
      <c r="T390" s="291">
        <f>S390*H390</f>
        <v>0</v>
      </c>
      <c r="U390" s="42"/>
      <c r="V390" s="42"/>
      <c r="W390" s="42"/>
      <c r="X390" s="42"/>
      <c r="Y390" s="42"/>
      <c r="Z390" s="42"/>
      <c r="AA390" s="42"/>
      <c r="AB390" s="42"/>
      <c r="AC390" s="42"/>
      <c r="AD390" s="42"/>
      <c r="AE390" s="42"/>
      <c r="AR390" s="292" t="s">
        <v>731</v>
      </c>
      <c r="AT390" s="292" t="s">
        <v>393</v>
      </c>
      <c r="AU390" s="292" t="s">
        <v>99</v>
      </c>
      <c r="AY390" s="19" t="s">
        <v>387</v>
      </c>
      <c r="BE390" s="162">
        <f>IF(N390="základná",J390,0)</f>
        <v>0</v>
      </c>
      <c r="BF390" s="162">
        <f>IF(N390="znížená",J390,0)</f>
        <v>0</v>
      </c>
      <c r="BG390" s="162">
        <f>IF(N390="zákl. prenesená",J390,0)</f>
        <v>0</v>
      </c>
      <c r="BH390" s="162">
        <f>IF(N390="zníž. prenesená",J390,0)</f>
        <v>0</v>
      </c>
      <c r="BI390" s="162">
        <f>IF(N390="nulová",J390,0)</f>
        <v>0</v>
      </c>
      <c r="BJ390" s="19" t="s">
        <v>92</v>
      </c>
      <c r="BK390" s="162">
        <f>ROUND(I390*H390,2)</f>
        <v>0</v>
      </c>
      <c r="BL390" s="19" t="s">
        <v>731</v>
      </c>
      <c r="BM390" s="292" t="s">
        <v>3040</v>
      </c>
    </row>
    <row r="391" s="2" customFormat="1" ht="21.75" customHeight="1">
      <c r="A391" s="42"/>
      <c r="B391" s="43"/>
      <c r="C391" s="280" t="s">
        <v>933</v>
      </c>
      <c r="D391" s="280" t="s">
        <v>393</v>
      </c>
      <c r="E391" s="281" t="s">
        <v>3041</v>
      </c>
      <c r="F391" s="282" t="s">
        <v>2801</v>
      </c>
      <c r="G391" s="283" t="s">
        <v>405</v>
      </c>
      <c r="H391" s="284">
        <v>18.699999999999999</v>
      </c>
      <c r="I391" s="285"/>
      <c r="J391" s="286">
        <f>ROUND(I391*H391,2)</f>
        <v>0</v>
      </c>
      <c r="K391" s="287"/>
      <c r="L391" s="45"/>
      <c r="M391" s="288" t="s">
        <v>1</v>
      </c>
      <c r="N391" s="289" t="s">
        <v>42</v>
      </c>
      <c r="O391" s="101"/>
      <c r="P391" s="290">
        <f>O391*H391</f>
        <v>0</v>
      </c>
      <c r="Q391" s="290">
        <v>0</v>
      </c>
      <c r="R391" s="290">
        <f>Q391*H391</f>
        <v>0</v>
      </c>
      <c r="S391" s="290">
        <v>0</v>
      </c>
      <c r="T391" s="291">
        <f>S391*H391</f>
        <v>0</v>
      </c>
      <c r="U391" s="42"/>
      <c r="V391" s="42"/>
      <c r="W391" s="42"/>
      <c r="X391" s="42"/>
      <c r="Y391" s="42"/>
      <c r="Z391" s="42"/>
      <c r="AA391" s="42"/>
      <c r="AB391" s="42"/>
      <c r="AC391" s="42"/>
      <c r="AD391" s="42"/>
      <c r="AE391" s="42"/>
      <c r="AR391" s="292" t="s">
        <v>731</v>
      </c>
      <c r="AT391" s="292" t="s">
        <v>393</v>
      </c>
      <c r="AU391" s="292" t="s">
        <v>99</v>
      </c>
      <c r="AY391" s="19" t="s">
        <v>387</v>
      </c>
      <c r="BE391" s="162">
        <f>IF(N391="základná",J391,0)</f>
        <v>0</v>
      </c>
      <c r="BF391" s="162">
        <f>IF(N391="znížená",J391,0)</f>
        <v>0</v>
      </c>
      <c r="BG391" s="162">
        <f>IF(N391="zákl. prenesená",J391,0)</f>
        <v>0</v>
      </c>
      <c r="BH391" s="162">
        <f>IF(N391="zníž. prenesená",J391,0)</f>
        <v>0</v>
      </c>
      <c r="BI391" s="162">
        <f>IF(N391="nulová",J391,0)</f>
        <v>0</v>
      </c>
      <c r="BJ391" s="19" t="s">
        <v>92</v>
      </c>
      <c r="BK391" s="162">
        <f>ROUND(I391*H391,2)</f>
        <v>0</v>
      </c>
      <c r="BL391" s="19" t="s">
        <v>731</v>
      </c>
      <c r="BM391" s="292" t="s">
        <v>3042</v>
      </c>
    </row>
    <row r="392" s="12" customFormat="1" ht="20.88" customHeight="1">
      <c r="A392" s="12"/>
      <c r="B392" s="252"/>
      <c r="C392" s="253"/>
      <c r="D392" s="254" t="s">
        <v>75</v>
      </c>
      <c r="E392" s="265" t="s">
        <v>2803</v>
      </c>
      <c r="F392" s="265" t="s">
        <v>137</v>
      </c>
      <c r="G392" s="253"/>
      <c r="H392" s="253"/>
      <c r="I392" s="256"/>
      <c r="J392" s="266">
        <f>BK392</f>
        <v>0</v>
      </c>
      <c r="K392" s="253"/>
      <c r="L392" s="257"/>
      <c r="M392" s="258"/>
      <c r="N392" s="259"/>
      <c r="O392" s="259"/>
      <c r="P392" s="260">
        <f>SUM(P393:P397)</f>
        <v>0</v>
      </c>
      <c r="Q392" s="259"/>
      <c r="R392" s="260">
        <f>SUM(R393:R397)</f>
        <v>0</v>
      </c>
      <c r="S392" s="259"/>
      <c r="T392" s="261">
        <f>SUM(T393:T397)</f>
        <v>0</v>
      </c>
      <c r="U392" s="12"/>
      <c r="V392" s="12"/>
      <c r="W392" s="12"/>
      <c r="X392" s="12"/>
      <c r="Y392" s="12"/>
      <c r="Z392" s="12"/>
      <c r="AA392" s="12"/>
      <c r="AB392" s="12"/>
      <c r="AC392" s="12"/>
      <c r="AD392" s="12"/>
      <c r="AE392" s="12"/>
      <c r="AR392" s="262" t="s">
        <v>84</v>
      </c>
      <c r="AT392" s="263" t="s">
        <v>75</v>
      </c>
      <c r="AU392" s="263" t="s">
        <v>92</v>
      </c>
      <c r="AY392" s="262" t="s">
        <v>387</v>
      </c>
      <c r="BK392" s="264">
        <f>SUM(BK393:BK397)</f>
        <v>0</v>
      </c>
    </row>
    <row r="393" s="2" customFormat="1" ht="24.15" customHeight="1">
      <c r="A393" s="42"/>
      <c r="B393" s="43"/>
      <c r="C393" s="280" t="s">
        <v>935</v>
      </c>
      <c r="D393" s="280" t="s">
        <v>393</v>
      </c>
      <c r="E393" s="281" t="s">
        <v>3043</v>
      </c>
      <c r="F393" s="282" t="s">
        <v>2805</v>
      </c>
      <c r="G393" s="283" t="s">
        <v>2806</v>
      </c>
      <c r="H393" s="284">
        <v>2</v>
      </c>
      <c r="I393" s="285"/>
      <c r="J393" s="286">
        <f>ROUND(I393*H393,2)</f>
        <v>0</v>
      </c>
      <c r="K393" s="287"/>
      <c r="L393" s="45"/>
      <c r="M393" s="288" t="s">
        <v>1</v>
      </c>
      <c r="N393" s="289" t="s">
        <v>42</v>
      </c>
      <c r="O393" s="101"/>
      <c r="P393" s="290">
        <f>O393*H393</f>
        <v>0</v>
      </c>
      <c r="Q393" s="290">
        <v>0</v>
      </c>
      <c r="R393" s="290">
        <f>Q393*H393</f>
        <v>0</v>
      </c>
      <c r="S393" s="290">
        <v>0</v>
      </c>
      <c r="T393" s="291">
        <f>S393*H393</f>
        <v>0</v>
      </c>
      <c r="U393" s="42"/>
      <c r="V393" s="42"/>
      <c r="W393" s="42"/>
      <c r="X393" s="42"/>
      <c r="Y393" s="42"/>
      <c r="Z393" s="42"/>
      <c r="AA393" s="42"/>
      <c r="AB393" s="42"/>
      <c r="AC393" s="42"/>
      <c r="AD393" s="42"/>
      <c r="AE393" s="42"/>
      <c r="AR393" s="292" t="s">
        <v>731</v>
      </c>
      <c r="AT393" s="292" t="s">
        <v>393</v>
      </c>
      <c r="AU393" s="292" t="s">
        <v>99</v>
      </c>
      <c r="AY393" s="19" t="s">
        <v>387</v>
      </c>
      <c r="BE393" s="162">
        <f>IF(N393="základná",J393,0)</f>
        <v>0</v>
      </c>
      <c r="BF393" s="162">
        <f>IF(N393="znížená",J393,0)</f>
        <v>0</v>
      </c>
      <c r="BG393" s="162">
        <f>IF(N393="zákl. prenesená",J393,0)</f>
        <v>0</v>
      </c>
      <c r="BH393" s="162">
        <f>IF(N393="zníž. prenesená",J393,0)</f>
        <v>0</v>
      </c>
      <c r="BI393" s="162">
        <f>IF(N393="nulová",J393,0)</f>
        <v>0</v>
      </c>
      <c r="BJ393" s="19" t="s">
        <v>92</v>
      </c>
      <c r="BK393" s="162">
        <f>ROUND(I393*H393,2)</f>
        <v>0</v>
      </c>
      <c r="BL393" s="19" t="s">
        <v>731</v>
      </c>
      <c r="BM393" s="292" t="s">
        <v>3044</v>
      </c>
    </row>
    <row r="394" s="2" customFormat="1" ht="16.5" customHeight="1">
      <c r="A394" s="42"/>
      <c r="B394" s="43"/>
      <c r="C394" s="280" t="s">
        <v>939</v>
      </c>
      <c r="D394" s="280" t="s">
        <v>393</v>
      </c>
      <c r="E394" s="281" t="s">
        <v>3045</v>
      </c>
      <c r="F394" s="282" t="s">
        <v>2809</v>
      </c>
      <c r="G394" s="283" t="s">
        <v>2806</v>
      </c>
      <c r="H394" s="284">
        <v>1</v>
      </c>
      <c r="I394" s="285"/>
      <c r="J394" s="286">
        <f>ROUND(I394*H394,2)</f>
        <v>0</v>
      </c>
      <c r="K394" s="287"/>
      <c r="L394" s="45"/>
      <c r="M394" s="288" t="s">
        <v>1</v>
      </c>
      <c r="N394" s="289" t="s">
        <v>42</v>
      </c>
      <c r="O394" s="101"/>
      <c r="P394" s="290">
        <f>O394*H394</f>
        <v>0</v>
      </c>
      <c r="Q394" s="290">
        <v>0</v>
      </c>
      <c r="R394" s="290">
        <f>Q394*H394</f>
        <v>0</v>
      </c>
      <c r="S394" s="290">
        <v>0</v>
      </c>
      <c r="T394" s="291">
        <f>S394*H394</f>
        <v>0</v>
      </c>
      <c r="U394" s="42"/>
      <c r="V394" s="42"/>
      <c r="W394" s="42"/>
      <c r="X394" s="42"/>
      <c r="Y394" s="42"/>
      <c r="Z394" s="42"/>
      <c r="AA394" s="42"/>
      <c r="AB394" s="42"/>
      <c r="AC394" s="42"/>
      <c r="AD394" s="42"/>
      <c r="AE394" s="42"/>
      <c r="AR394" s="292" t="s">
        <v>731</v>
      </c>
      <c r="AT394" s="292" t="s">
        <v>393</v>
      </c>
      <c r="AU394" s="292" t="s">
        <v>99</v>
      </c>
      <c r="AY394" s="19" t="s">
        <v>387</v>
      </c>
      <c r="BE394" s="162">
        <f>IF(N394="základná",J394,0)</f>
        <v>0</v>
      </c>
      <c r="BF394" s="162">
        <f>IF(N394="znížená",J394,0)</f>
        <v>0</v>
      </c>
      <c r="BG394" s="162">
        <f>IF(N394="zákl. prenesená",J394,0)</f>
        <v>0</v>
      </c>
      <c r="BH394" s="162">
        <f>IF(N394="zníž. prenesená",J394,0)</f>
        <v>0</v>
      </c>
      <c r="BI394" s="162">
        <f>IF(N394="nulová",J394,0)</f>
        <v>0</v>
      </c>
      <c r="BJ394" s="19" t="s">
        <v>92</v>
      </c>
      <c r="BK394" s="162">
        <f>ROUND(I394*H394,2)</f>
        <v>0</v>
      </c>
      <c r="BL394" s="19" t="s">
        <v>731</v>
      </c>
      <c r="BM394" s="292" t="s">
        <v>3046</v>
      </c>
    </row>
    <row r="395" s="2" customFormat="1" ht="16.5" customHeight="1">
      <c r="A395" s="42"/>
      <c r="B395" s="43"/>
      <c r="C395" s="280" t="s">
        <v>947</v>
      </c>
      <c r="D395" s="280" t="s">
        <v>393</v>
      </c>
      <c r="E395" s="281" t="s">
        <v>3047</v>
      </c>
      <c r="F395" s="282" t="s">
        <v>2812</v>
      </c>
      <c r="G395" s="283" t="s">
        <v>2806</v>
      </c>
      <c r="H395" s="284">
        <v>1</v>
      </c>
      <c r="I395" s="285"/>
      <c r="J395" s="286">
        <f>ROUND(I395*H395,2)</f>
        <v>0</v>
      </c>
      <c r="K395" s="287"/>
      <c r="L395" s="45"/>
      <c r="M395" s="288" t="s">
        <v>1</v>
      </c>
      <c r="N395" s="289" t="s">
        <v>42</v>
      </c>
      <c r="O395" s="101"/>
      <c r="P395" s="290">
        <f>O395*H395</f>
        <v>0</v>
      </c>
      <c r="Q395" s="290">
        <v>0</v>
      </c>
      <c r="R395" s="290">
        <f>Q395*H395</f>
        <v>0</v>
      </c>
      <c r="S395" s="290">
        <v>0</v>
      </c>
      <c r="T395" s="291">
        <f>S395*H395</f>
        <v>0</v>
      </c>
      <c r="U395" s="42"/>
      <c r="V395" s="42"/>
      <c r="W395" s="42"/>
      <c r="X395" s="42"/>
      <c r="Y395" s="42"/>
      <c r="Z395" s="42"/>
      <c r="AA395" s="42"/>
      <c r="AB395" s="42"/>
      <c r="AC395" s="42"/>
      <c r="AD395" s="42"/>
      <c r="AE395" s="42"/>
      <c r="AR395" s="292" t="s">
        <v>731</v>
      </c>
      <c r="AT395" s="292" t="s">
        <v>393</v>
      </c>
      <c r="AU395" s="292" t="s">
        <v>99</v>
      </c>
      <c r="AY395" s="19" t="s">
        <v>387</v>
      </c>
      <c r="BE395" s="162">
        <f>IF(N395="základná",J395,0)</f>
        <v>0</v>
      </c>
      <c r="BF395" s="162">
        <f>IF(N395="znížená",J395,0)</f>
        <v>0</v>
      </c>
      <c r="BG395" s="162">
        <f>IF(N395="zákl. prenesená",J395,0)</f>
        <v>0</v>
      </c>
      <c r="BH395" s="162">
        <f>IF(N395="zníž. prenesená",J395,0)</f>
        <v>0</v>
      </c>
      <c r="BI395" s="162">
        <f>IF(N395="nulová",J395,0)</f>
        <v>0</v>
      </c>
      <c r="BJ395" s="19" t="s">
        <v>92</v>
      </c>
      <c r="BK395" s="162">
        <f>ROUND(I395*H395,2)</f>
        <v>0</v>
      </c>
      <c r="BL395" s="19" t="s">
        <v>731</v>
      </c>
      <c r="BM395" s="292" t="s">
        <v>3048</v>
      </c>
    </row>
    <row r="396" s="2" customFormat="1" ht="16.5" customHeight="1">
      <c r="A396" s="42"/>
      <c r="B396" s="43"/>
      <c r="C396" s="280" t="s">
        <v>951</v>
      </c>
      <c r="D396" s="280" t="s">
        <v>393</v>
      </c>
      <c r="E396" s="281" t="s">
        <v>3049</v>
      </c>
      <c r="F396" s="282" t="s">
        <v>2815</v>
      </c>
      <c r="G396" s="283" t="s">
        <v>716</v>
      </c>
      <c r="H396" s="351"/>
      <c r="I396" s="285"/>
      <c r="J396" s="286">
        <f>ROUND(I396*H396,2)</f>
        <v>0</v>
      </c>
      <c r="K396" s="287"/>
      <c r="L396" s="45"/>
      <c r="M396" s="288" t="s">
        <v>1</v>
      </c>
      <c r="N396" s="289" t="s">
        <v>42</v>
      </c>
      <c r="O396" s="101"/>
      <c r="P396" s="290">
        <f>O396*H396</f>
        <v>0</v>
      </c>
      <c r="Q396" s="290">
        <v>0</v>
      </c>
      <c r="R396" s="290">
        <f>Q396*H396</f>
        <v>0</v>
      </c>
      <c r="S396" s="290">
        <v>0</v>
      </c>
      <c r="T396" s="291">
        <f>S396*H396</f>
        <v>0</v>
      </c>
      <c r="U396" s="42"/>
      <c r="V396" s="42"/>
      <c r="W396" s="42"/>
      <c r="X396" s="42"/>
      <c r="Y396" s="42"/>
      <c r="Z396" s="42"/>
      <c r="AA396" s="42"/>
      <c r="AB396" s="42"/>
      <c r="AC396" s="42"/>
      <c r="AD396" s="42"/>
      <c r="AE396" s="42"/>
      <c r="AR396" s="292" t="s">
        <v>731</v>
      </c>
      <c r="AT396" s="292" t="s">
        <v>393</v>
      </c>
      <c r="AU396" s="292" t="s">
        <v>99</v>
      </c>
      <c r="AY396" s="19" t="s">
        <v>387</v>
      </c>
      <c r="BE396" s="162">
        <f>IF(N396="základná",J396,0)</f>
        <v>0</v>
      </c>
      <c r="BF396" s="162">
        <f>IF(N396="znížená",J396,0)</f>
        <v>0</v>
      </c>
      <c r="BG396" s="162">
        <f>IF(N396="zákl. prenesená",J396,0)</f>
        <v>0</v>
      </c>
      <c r="BH396" s="162">
        <f>IF(N396="zníž. prenesená",J396,0)</f>
        <v>0</v>
      </c>
      <c r="BI396" s="162">
        <f>IF(N396="nulová",J396,0)</f>
        <v>0</v>
      </c>
      <c r="BJ396" s="19" t="s">
        <v>92</v>
      </c>
      <c r="BK396" s="162">
        <f>ROUND(I396*H396,2)</f>
        <v>0</v>
      </c>
      <c r="BL396" s="19" t="s">
        <v>731</v>
      </c>
      <c r="BM396" s="292" t="s">
        <v>3050</v>
      </c>
    </row>
    <row r="397" s="2" customFormat="1" ht="16.5" customHeight="1">
      <c r="A397" s="42"/>
      <c r="B397" s="43"/>
      <c r="C397" s="280" t="s">
        <v>957</v>
      </c>
      <c r="D397" s="280" t="s">
        <v>393</v>
      </c>
      <c r="E397" s="281" t="s">
        <v>3051</v>
      </c>
      <c r="F397" s="282" t="s">
        <v>2818</v>
      </c>
      <c r="G397" s="283" t="s">
        <v>716</v>
      </c>
      <c r="H397" s="351"/>
      <c r="I397" s="285"/>
      <c r="J397" s="286">
        <f>ROUND(I397*H397,2)</f>
        <v>0</v>
      </c>
      <c r="K397" s="287"/>
      <c r="L397" s="45"/>
      <c r="M397" s="288" t="s">
        <v>1</v>
      </c>
      <c r="N397" s="289" t="s">
        <v>42</v>
      </c>
      <c r="O397" s="101"/>
      <c r="P397" s="290">
        <f>O397*H397</f>
        <v>0</v>
      </c>
      <c r="Q397" s="290">
        <v>0</v>
      </c>
      <c r="R397" s="290">
        <f>Q397*H397</f>
        <v>0</v>
      </c>
      <c r="S397" s="290">
        <v>0</v>
      </c>
      <c r="T397" s="291">
        <f>S397*H397</f>
        <v>0</v>
      </c>
      <c r="U397" s="42"/>
      <c r="V397" s="42"/>
      <c r="W397" s="42"/>
      <c r="X397" s="42"/>
      <c r="Y397" s="42"/>
      <c r="Z397" s="42"/>
      <c r="AA397" s="42"/>
      <c r="AB397" s="42"/>
      <c r="AC397" s="42"/>
      <c r="AD397" s="42"/>
      <c r="AE397" s="42"/>
      <c r="AR397" s="292" t="s">
        <v>731</v>
      </c>
      <c r="AT397" s="292" t="s">
        <v>393</v>
      </c>
      <c r="AU397" s="292" t="s">
        <v>99</v>
      </c>
      <c r="AY397" s="19" t="s">
        <v>387</v>
      </c>
      <c r="BE397" s="162">
        <f>IF(N397="základná",J397,0)</f>
        <v>0</v>
      </c>
      <c r="BF397" s="162">
        <f>IF(N397="znížená",J397,0)</f>
        <v>0</v>
      </c>
      <c r="BG397" s="162">
        <f>IF(N397="zákl. prenesená",J397,0)</f>
        <v>0</v>
      </c>
      <c r="BH397" s="162">
        <f>IF(N397="zníž. prenesená",J397,0)</f>
        <v>0</v>
      </c>
      <c r="BI397" s="162">
        <f>IF(N397="nulová",J397,0)</f>
        <v>0</v>
      </c>
      <c r="BJ397" s="19" t="s">
        <v>92</v>
      </c>
      <c r="BK397" s="162">
        <f>ROUND(I397*H397,2)</f>
        <v>0</v>
      </c>
      <c r="BL397" s="19" t="s">
        <v>731</v>
      </c>
      <c r="BM397" s="292" t="s">
        <v>3052</v>
      </c>
    </row>
    <row r="398" s="12" customFormat="1" ht="20.88" customHeight="1">
      <c r="A398" s="12"/>
      <c r="B398" s="252"/>
      <c r="C398" s="253"/>
      <c r="D398" s="254" t="s">
        <v>75</v>
      </c>
      <c r="E398" s="265" t="s">
        <v>367</v>
      </c>
      <c r="F398" s="265" t="s">
        <v>821</v>
      </c>
      <c r="G398" s="253"/>
      <c r="H398" s="253"/>
      <c r="I398" s="256"/>
      <c r="J398" s="266">
        <f>BK398</f>
        <v>0</v>
      </c>
      <c r="K398" s="253"/>
      <c r="L398" s="257"/>
      <c r="M398" s="258"/>
      <c r="N398" s="259"/>
      <c r="O398" s="259"/>
      <c r="P398" s="260">
        <f>P399</f>
        <v>0</v>
      </c>
      <c r="Q398" s="259"/>
      <c r="R398" s="260">
        <f>R399</f>
        <v>0</v>
      </c>
      <c r="S398" s="259"/>
      <c r="T398" s="261">
        <f>T399</f>
        <v>0</v>
      </c>
      <c r="U398" s="12"/>
      <c r="V398" s="12"/>
      <c r="W398" s="12"/>
      <c r="X398" s="12"/>
      <c r="Y398" s="12"/>
      <c r="Z398" s="12"/>
      <c r="AA398" s="12"/>
      <c r="AB398" s="12"/>
      <c r="AC398" s="12"/>
      <c r="AD398" s="12"/>
      <c r="AE398" s="12"/>
      <c r="AR398" s="262" t="s">
        <v>429</v>
      </c>
      <c r="AT398" s="263" t="s">
        <v>75</v>
      </c>
      <c r="AU398" s="263" t="s">
        <v>92</v>
      </c>
      <c r="AY398" s="262" t="s">
        <v>387</v>
      </c>
      <c r="BK398" s="264">
        <f>BK399</f>
        <v>0</v>
      </c>
    </row>
    <row r="399" s="2" customFormat="1" ht="16.5" customHeight="1">
      <c r="A399" s="42"/>
      <c r="B399" s="43"/>
      <c r="C399" s="280" t="s">
        <v>963</v>
      </c>
      <c r="D399" s="280" t="s">
        <v>393</v>
      </c>
      <c r="E399" s="281" t="s">
        <v>2820</v>
      </c>
      <c r="F399" s="282" t="s">
        <v>2821</v>
      </c>
      <c r="G399" s="283" t="s">
        <v>716</v>
      </c>
      <c r="H399" s="351"/>
      <c r="I399" s="285"/>
      <c r="J399" s="286">
        <f>ROUND(I399*H399,2)</f>
        <v>0</v>
      </c>
      <c r="K399" s="287"/>
      <c r="L399" s="45"/>
      <c r="M399" s="288" t="s">
        <v>1</v>
      </c>
      <c r="N399" s="289" t="s">
        <v>42</v>
      </c>
      <c r="O399" s="101"/>
      <c r="P399" s="290">
        <f>O399*H399</f>
        <v>0</v>
      </c>
      <c r="Q399" s="290">
        <v>0</v>
      </c>
      <c r="R399" s="290">
        <f>Q399*H399</f>
        <v>0</v>
      </c>
      <c r="S399" s="290">
        <v>0</v>
      </c>
      <c r="T399" s="291">
        <f>S399*H399</f>
        <v>0</v>
      </c>
      <c r="U399" s="42"/>
      <c r="V399" s="42"/>
      <c r="W399" s="42"/>
      <c r="X399" s="42"/>
      <c r="Y399" s="42"/>
      <c r="Z399" s="42"/>
      <c r="AA399" s="42"/>
      <c r="AB399" s="42"/>
      <c r="AC399" s="42"/>
      <c r="AD399" s="42"/>
      <c r="AE399" s="42"/>
      <c r="AR399" s="292" t="s">
        <v>825</v>
      </c>
      <c r="AT399" s="292" t="s">
        <v>393</v>
      </c>
      <c r="AU399" s="292" t="s">
        <v>99</v>
      </c>
      <c r="AY399" s="19" t="s">
        <v>387</v>
      </c>
      <c r="BE399" s="162">
        <f>IF(N399="základná",J399,0)</f>
        <v>0</v>
      </c>
      <c r="BF399" s="162">
        <f>IF(N399="znížená",J399,0)</f>
        <v>0</v>
      </c>
      <c r="BG399" s="162">
        <f>IF(N399="zákl. prenesená",J399,0)</f>
        <v>0</v>
      </c>
      <c r="BH399" s="162">
        <f>IF(N399="zníž. prenesená",J399,0)</f>
        <v>0</v>
      </c>
      <c r="BI399" s="162">
        <f>IF(N399="nulová",J399,0)</f>
        <v>0</v>
      </c>
      <c r="BJ399" s="19" t="s">
        <v>92</v>
      </c>
      <c r="BK399" s="162">
        <f>ROUND(I399*H399,2)</f>
        <v>0</v>
      </c>
      <c r="BL399" s="19" t="s">
        <v>825</v>
      </c>
      <c r="BM399" s="292" t="s">
        <v>3053</v>
      </c>
    </row>
    <row r="400" s="12" customFormat="1" ht="22.8" customHeight="1">
      <c r="A400" s="12"/>
      <c r="B400" s="252"/>
      <c r="C400" s="253"/>
      <c r="D400" s="254" t="s">
        <v>75</v>
      </c>
      <c r="E400" s="265" t="s">
        <v>3054</v>
      </c>
      <c r="F400" s="265" t="s">
        <v>3055</v>
      </c>
      <c r="G400" s="253"/>
      <c r="H400" s="253"/>
      <c r="I400" s="256"/>
      <c r="J400" s="266">
        <f>BK400</f>
        <v>0</v>
      </c>
      <c r="K400" s="253"/>
      <c r="L400" s="257"/>
      <c r="M400" s="258"/>
      <c r="N400" s="259"/>
      <c r="O400" s="259"/>
      <c r="P400" s="260">
        <f>P401+P410+P417+P421+P428+P438+P444</f>
        <v>0</v>
      </c>
      <c r="Q400" s="259"/>
      <c r="R400" s="260">
        <f>R401+R410+R417+R421+R428+R438+R444</f>
        <v>0</v>
      </c>
      <c r="S400" s="259"/>
      <c r="T400" s="261">
        <f>T401+T410+T417+T421+T428+T438+T444</f>
        <v>0</v>
      </c>
      <c r="U400" s="12"/>
      <c r="V400" s="12"/>
      <c r="W400" s="12"/>
      <c r="X400" s="12"/>
      <c r="Y400" s="12"/>
      <c r="Z400" s="12"/>
      <c r="AA400" s="12"/>
      <c r="AB400" s="12"/>
      <c r="AC400" s="12"/>
      <c r="AD400" s="12"/>
      <c r="AE400" s="12"/>
      <c r="AR400" s="262" t="s">
        <v>84</v>
      </c>
      <c r="AT400" s="263" t="s">
        <v>75</v>
      </c>
      <c r="AU400" s="263" t="s">
        <v>84</v>
      </c>
      <c r="AY400" s="262" t="s">
        <v>387</v>
      </c>
      <c r="BK400" s="264">
        <f>BK401+BK410+BK417+BK421+BK428+BK438+BK444</f>
        <v>0</v>
      </c>
    </row>
    <row r="401" s="12" customFormat="1" ht="20.88" customHeight="1">
      <c r="A401" s="12"/>
      <c r="B401" s="252"/>
      <c r="C401" s="253"/>
      <c r="D401" s="254" t="s">
        <v>75</v>
      </c>
      <c r="E401" s="265" t="s">
        <v>2756</v>
      </c>
      <c r="F401" s="265" t="s">
        <v>2757</v>
      </c>
      <c r="G401" s="253"/>
      <c r="H401" s="253"/>
      <c r="I401" s="256"/>
      <c r="J401" s="266">
        <f>BK401</f>
        <v>0</v>
      </c>
      <c r="K401" s="253"/>
      <c r="L401" s="257"/>
      <c r="M401" s="258"/>
      <c r="N401" s="259"/>
      <c r="O401" s="259"/>
      <c r="P401" s="260">
        <f>SUM(P402:P409)</f>
        <v>0</v>
      </c>
      <c r="Q401" s="259"/>
      <c r="R401" s="260">
        <f>SUM(R402:R409)</f>
        <v>0</v>
      </c>
      <c r="S401" s="259"/>
      <c r="T401" s="261">
        <f>SUM(T402:T409)</f>
        <v>0</v>
      </c>
      <c r="U401" s="12"/>
      <c r="V401" s="12"/>
      <c r="W401" s="12"/>
      <c r="X401" s="12"/>
      <c r="Y401" s="12"/>
      <c r="Z401" s="12"/>
      <c r="AA401" s="12"/>
      <c r="AB401" s="12"/>
      <c r="AC401" s="12"/>
      <c r="AD401" s="12"/>
      <c r="AE401" s="12"/>
      <c r="AR401" s="262" t="s">
        <v>99</v>
      </c>
      <c r="AT401" s="263" t="s">
        <v>75</v>
      </c>
      <c r="AU401" s="263" t="s">
        <v>92</v>
      </c>
      <c r="AY401" s="262" t="s">
        <v>387</v>
      </c>
      <c r="BK401" s="264">
        <f>SUM(BK402:BK409)</f>
        <v>0</v>
      </c>
    </row>
    <row r="402" s="2" customFormat="1" ht="24.15" customHeight="1">
      <c r="A402" s="42"/>
      <c r="B402" s="43"/>
      <c r="C402" s="280" t="s">
        <v>968</v>
      </c>
      <c r="D402" s="280" t="s">
        <v>393</v>
      </c>
      <c r="E402" s="281" t="s">
        <v>3056</v>
      </c>
      <c r="F402" s="282" t="s">
        <v>3057</v>
      </c>
      <c r="G402" s="283" t="s">
        <v>396</v>
      </c>
      <c r="H402" s="284">
        <v>22.699999999999999</v>
      </c>
      <c r="I402" s="285"/>
      <c r="J402" s="286">
        <f>ROUND(I402*H402,2)</f>
        <v>0</v>
      </c>
      <c r="K402" s="287"/>
      <c r="L402" s="45"/>
      <c r="M402" s="288" t="s">
        <v>1</v>
      </c>
      <c r="N402" s="289" t="s">
        <v>42</v>
      </c>
      <c r="O402" s="101"/>
      <c r="P402" s="290">
        <f>O402*H402</f>
        <v>0</v>
      </c>
      <c r="Q402" s="290">
        <v>0</v>
      </c>
      <c r="R402" s="290">
        <f>Q402*H402</f>
        <v>0</v>
      </c>
      <c r="S402" s="290">
        <v>0</v>
      </c>
      <c r="T402" s="291">
        <f>S402*H402</f>
        <v>0</v>
      </c>
      <c r="U402" s="42"/>
      <c r="V402" s="42"/>
      <c r="W402" s="42"/>
      <c r="X402" s="42"/>
      <c r="Y402" s="42"/>
      <c r="Z402" s="42"/>
      <c r="AA402" s="42"/>
      <c r="AB402" s="42"/>
      <c r="AC402" s="42"/>
      <c r="AD402" s="42"/>
      <c r="AE402" s="42"/>
      <c r="AR402" s="292" t="s">
        <v>731</v>
      </c>
      <c r="AT402" s="292" t="s">
        <v>393</v>
      </c>
      <c r="AU402" s="292" t="s">
        <v>99</v>
      </c>
      <c r="AY402" s="19" t="s">
        <v>387</v>
      </c>
      <c r="BE402" s="162">
        <f>IF(N402="základná",J402,0)</f>
        <v>0</v>
      </c>
      <c r="BF402" s="162">
        <f>IF(N402="znížená",J402,0)</f>
        <v>0</v>
      </c>
      <c r="BG402" s="162">
        <f>IF(N402="zákl. prenesená",J402,0)</f>
        <v>0</v>
      </c>
      <c r="BH402" s="162">
        <f>IF(N402="zníž. prenesená",J402,0)</f>
        <v>0</v>
      </c>
      <c r="BI402" s="162">
        <f>IF(N402="nulová",J402,0)</f>
        <v>0</v>
      </c>
      <c r="BJ402" s="19" t="s">
        <v>92</v>
      </c>
      <c r="BK402" s="162">
        <f>ROUND(I402*H402,2)</f>
        <v>0</v>
      </c>
      <c r="BL402" s="19" t="s">
        <v>731</v>
      </c>
      <c r="BM402" s="292" t="s">
        <v>3058</v>
      </c>
    </row>
    <row r="403" s="2" customFormat="1" ht="24.15" customHeight="1">
      <c r="A403" s="42"/>
      <c r="B403" s="43"/>
      <c r="C403" s="280" t="s">
        <v>973</v>
      </c>
      <c r="D403" s="280" t="s">
        <v>393</v>
      </c>
      <c r="E403" s="281" t="s">
        <v>3059</v>
      </c>
      <c r="F403" s="282" t="s">
        <v>3060</v>
      </c>
      <c r="G403" s="283" t="s">
        <v>396</v>
      </c>
      <c r="H403" s="284">
        <v>9</v>
      </c>
      <c r="I403" s="285"/>
      <c r="J403" s="286">
        <f>ROUND(I403*H403,2)</f>
        <v>0</v>
      </c>
      <c r="K403" s="287"/>
      <c r="L403" s="45"/>
      <c r="M403" s="288" t="s">
        <v>1</v>
      </c>
      <c r="N403" s="289" t="s">
        <v>42</v>
      </c>
      <c r="O403" s="101"/>
      <c r="P403" s="290">
        <f>O403*H403</f>
        <v>0</v>
      </c>
      <c r="Q403" s="290">
        <v>0</v>
      </c>
      <c r="R403" s="290">
        <f>Q403*H403</f>
        <v>0</v>
      </c>
      <c r="S403" s="290">
        <v>0</v>
      </c>
      <c r="T403" s="291">
        <f>S403*H403</f>
        <v>0</v>
      </c>
      <c r="U403" s="42"/>
      <c r="V403" s="42"/>
      <c r="W403" s="42"/>
      <c r="X403" s="42"/>
      <c r="Y403" s="42"/>
      <c r="Z403" s="42"/>
      <c r="AA403" s="42"/>
      <c r="AB403" s="42"/>
      <c r="AC403" s="42"/>
      <c r="AD403" s="42"/>
      <c r="AE403" s="42"/>
      <c r="AR403" s="292" t="s">
        <v>731</v>
      </c>
      <c r="AT403" s="292" t="s">
        <v>393</v>
      </c>
      <c r="AU403" s="292" t="s">
        <v>99</v>
      </c>
      <c r="AY403" s="19" t="s">
        <v>387</v>
      </c>
      <c r="BE403" s="162">
        <f>IF(N403="základná",J403,0)</f>
        <v>0</v>
      </c>
      <c r="BF403" s="162">
        <f>IF(N403="znížená",J403,0)</f>
        <v>0</v>
      </c>
      <c r="BG403" s="162">
        <f>IF(N403="zákl. prenesená",J403,0)</f>
        <v>0</v>
      </c>
      <c r="BH403" s="162">
        <f>IF(N403="zníž. prenesená",J403,0)</f>
        <v>0</v>
      </c>
      <c r="BI403" s="162">
        <f>IF(N403="nulová",J403,0)</f>
        <v>0</v>
      </c>
      <c r="BJ403" s="19" t="s">
        <v>92</v>
      </c>
      <c r="BK403" s="162">
        <f>ROUND(I403*H403,2)</f>
        <v>0</v>
      </c>
      <c r="BL403" s="19" t="s">
        <v>731</v>
      </c>
      <c r="BM403" s="292" t="s">
        <v>3061</v>
      </c>
    </row>
    <row r="404" s="2" customFormat="1" ht="24.15" customHeight="1">
      <c r="A404" s="42"/>
      <c r="B404" s="43"/>
      <c r="C404" s="280" t="s">
        <v>976</v>
      </c>
      <c r="D404" s="280" t="s">
        <v>393</v>
      </c>
      <c r="E404" s="281" t="s">
        <v>3062</v>
      </c>
      <c r="F404" s="282" t="s">
        <v>3063</v>
      </c>
      <c r="G404" s="283" t="s">
        <v>396</v>
      </c>
      <c r="H404" s="284">
        <v>21.699999999999999</v>
      </c>
      <c r="I404" s="285"/>
      <c r="J404" s="286">
        <f>ROUND(I404*H404,2)</f>
        <v>0</v>
      </c>
      <c r="K404" s="287"/>
      <c r="L404" s="45"/>
      <c r="M404" s="288" t="s">
        <v>1</v>
      </c>
      <c r="N404" s="289" t="s">
        <v>42</v>
      </c>
      <c r="O404" s="101"/>
      <c r="P404" s="290">
        <f>O404*H404</f>
        <v>0</v>
      </c>
      <c r="Q404" s="290">
        <v>0</v>
      </c>
      <c r="R404" s="290">
        <f>Q404*H404</f>
        <v>0</v>
      </c>
      <c r="S404" s="290">
        <v>0</v>
      </c>
      <c r="T404" s="291">
        <f>S404*H404</f>
        <v>0</v>
      </c>
      <c r="U404" s="42"/>
      <c r="V404" s="42"/>
      <c r="W404" s="42"/>
      <c r="X404" s="42"/>
      <c r="Y404" s="42"/>
      <c r="Z404" s="42"/>
      <c r="AA404" s="42"/>
      <c r="AB404" s="42"/>
      <c r="AC404" s="42"/>
      <c r="AD404" s="42"/>
      <c r="AE404" s="42"/>
      <c r="AR404" s="292" t="s">
        <v>731</v>
      </c>
      <c r="AT404" s="292" t="s">
        <v>393</v>
      </c>
      <c r="AU404" s="292" t="s">
        <v>99</v>
      </c>
      <c r="AY404" s="19" t="s">
        <v>387</v>
      </c>
      <c r="BE404" s="162">
        <f>IF(N404="základná",J404,0)</f>
        <v>0</v>
      </c>
      <c r="BF404" s="162">
        <f>IF(N404="znížená",J404,0)</f>
        <v>0</v>
      </c>
      <c r="BG404" s="162">
        <f>IF(N404="zákl. prenesená",J404,0)</f>
        <v>0</v>
      </c>
      <c r="BH404" s="162">
        <f>IF(N404="zníž. prenesená",J404,0)</f>
        <v>0</v>
      </c>
      <c r="BI404" s="162">
        <f>IF(N404="nulová",J404,0)</f>
        <v>0</v>
      </c>
      <c r="BJ404" s="19" t="s">
        <v>92</v>
      </c>
      <c r="BK404" s="162">
        <f>ROUND(I404*H404,2)</f>
        <v>0</v>
      </c>
      <c r="BL404" s="19" t="s">
        <v>731</v>
      </c>
      <c r="BM404" s="292" t="s">
        <v>3064</v>
      </c>
    </row>
    <row r="405" s="2" customFormat="1" ht="24.15" customHeight="1">
      <c r="A405" s="42"/>
      <c r="B405" s="43"/>
      <c r="C405" s="280" t="s">
        <v>983</v>
      </c>
      <c r="D405" s="280" t="s">
        <v>393</v>
      </c>
      <c r="E405" s="281" t="s">
        <v>3065</v>
      </c>
      <c r="F405" s="282" t="s">
        <v>3066</v>
      </c>
      <c r="G405" s="283" t="s">
        <v>396</v>
      </c>
      <c r="H405" s="284">
        <v>16.199999999999999</v>
      </c>
      <c r="I405" s="285"/>
      <c r="J405" s="286">
        <f>ROUND(I405*H405,2)</f>
        <v>0</v>
      </c>
      <c r="K405" s="287"/>
      <c r="L405" s="45"/>
      <c r="M405" s="288" t="s">
        <v>1</v>
      </c>
      <c r="N405" s="289" t="s">
        <v>42</v>
      </c>
      <c r="O405" s="101"/>
      <c r="P405" s="290">
        <f>O405*H405</f>
        <v>0</v>
      </c>
      <c r="Q405" s="290">
        <v>0</v>
      </c>
      <c r="R405" s="290">
        <f>Q405*H405</f>
        <v>0</v>
      </c>
      <c r="S405" s="290">
        <v>0</v>
      </c>
      <c r="T405" s="291">
        <f>S405*H405</f>
        <v>0</v>
      </c>
      <c r="U405" s="42"/>
      <c r="V405" s="42"/>
      <c r="W405" s="42"/>
      <c r="X405" s="42"/>
      <c r="Y405" s="42"/>
      <c r="Z405" s="42"/>
      <c r="AA405" s="42"/>
      <c r="AB405" s="42"/>
      <c r="AC405" s="42"/>
      <c r="AD405" s="42"/>
      <c r="AE405" s="42"/>
      <c r="AR405" s="292" t="s">
        <v>731</v>
      </c>
      <c r="AT405" s="292" t="s">
        <v>393</v>
      </c>
      <c r="AU405" s="292" t="s">
        <v>99</v>
      </c>
      <c r="AY405" s="19" t="s">
        <v>387</v>
      </c>
      <c r="BE405" s="162">
        <f>IF(N405="základná",J405,0)</f>
        <v>0</v>
      </c>
      <c r="BF405" s="162">
        <f>IF(N405="znížená",J405,0)</f>
        <v>0</v>
      </c>
      <c r="BG405" s="162">
        <f>IF(N405="zákl. prenesená",J405,0)</f>
        <v>0</v>
      </c>
      <c r="BH405" s="162">
        <f>IF(N405="zníž. prenesená",J405,0)</f>
        <v>0</v>
      </c>
      <c r="BI405" s="162">
        <f>IF(N405="nulová",J405,0)</f>
        <v>0</v>
      </c>
      <c r="BJ405" s="19" t="s">
        <v>92</v>
      </c>
      <c r="BK405" s="162">
        <f>ROUND(I405*H405,2)</f>
        <v>0</v>
      </c>
      <c r="BL405" s="19" t="s">
        <v>731</v>
      </c>
      <c r="BM405" s="292" t="s">
        <v>3067</v>
      </c>
    </row>
    <row r="406" s="2" customFormat="1" ht="24.15" customHeight="1">
      <c r="A406" s="42"/>
      <c r="B406" s="43"/>
      <c r="C406" s="280" t="s">
        <v>987</v>
      </c>
      <c r="D406" s="280" t="s">
        <v>393</v>
      </c>
      <c r="E406" s="281" t="s">
        <v>3068</v>
      </c>
      <c r="F406" s="282" t="s">
        <v>3069</v>
      </c>
      <c r="G406" s="283" t="s">
        <v>396</v>
      </c>
      <c r="H406" s="284">
        <v>9.6999999999999993</v>
      </c>
      <c r="I406" s="285"/>
      <c r="J406" s="286">
        <f>ROUND(I406*H406,2)</f>
        <v>0</v>
      </c>
      <c r="K406" s="287"/>
      <c r="L406" s="45"/>
      <c r="M406" s="288" t="s">
        <v>1</v>
      </c>
      <c r="N406" s="289" t="s">
        <v>42</v>
      </c>
      <c r="O406" s="101"/>
      <c r="P406" s="290">
        <f>O406*H406</f>
        <v>0</v>
      </c>
      <c r="Q406" s="290">
        <v>0</v>
      </c>
      <c r="R406" s="290">
        <f>Q406*H406</f>
        <v>0</v>
      </c>
      <c r="S406" s="290">
        <v>0</v>
      </c>
      <c r="T406" s="291">
        <f>S406*H406</f>
        <v>0</v>
      </c>
      <c r="U406" s="42"/>
      <c r="V406" s="42"/>
      <c r="W406" s="42"/>
      <c r="X406" s="42"/>
      <c r="Y406" s="42"/>
      <c r="Z406" s="42"/>
      <c r="AA406" s="42"/>
      <c r="AB406" s="42"/>
      <c r="AC406" s="42"/>
      <c r="AD406" s="42"/>
      <c r="AE406" s="42"/>
      <c r="AR406" s="292" t="s">
        <v>731</v>
      </c>
      <c r="AT406" s="292" t="s">
        <v>393</v>
      </c>
      <c r="AU406" s="292" t="s">
        <v>99</v>
      </c>
      <c r="AY406" s="19" t="s">
        <v>387</v>
      </c>
      <c r="BE406" s="162">
        <f>IF(N406="základná",J406,0)</f>
        <v>0</v>
      </c>
      <c r="BF406" s="162">
        <f>IF(N406="znížená",J406,0)</f>
        <v>0</v>
      </c>
      <c r="BG406" s="162">
        <f>IF(N406="zákl. prenesená",J406,0)</f>
        <v>0</v>
      </c>
      <c r="BH406" s="162">
        <f>IF(N406="zníž. prenesená",J406,0)</f>
        <v>0</v>
      </c>
      <c r="BI406" s="162">
        <f>IF(N406="nulová",J406,0)</f>
        <v>0</v>
      </c>
      <c r="BJ406" s="19" t="s">
        <v>92</v>
      </c>
      <c r="BK406" s="162">
        <f>ROUND(I406*H406,2)</f>
        <v>0</v>
      </c>
      <c r="BL406" s="19" t="s">
        <v>731</v>
      </c>
      <c r="BM406" s="292" t="s">
        <v>3070</v>
      </c>
    </row>
    <row r="407" s="2" customFormat="1" ht="24.15" customHeight="1">
      <c r="A407" s="42"/>
      <c r="B407" s="43"/>
      <c r="C407" s="280" t="s">
        <v>991</v>
      </c>
      <c r="D407" s="280" t="s">
        <v>393</v>
      </c>
      <c r="E407" s="281" t="s">
        <v>3071</v>
      </c>
      <c r="F407" s="282" t="s">
        <v>2773</v>
      </c>
      <c r="G407" s="283" t="s">
        <v>396</v>
      </c>
      <c r="H407" s="284">
        <v>1.1000000000000001</v>
      </c>
      <c r="I407" s="285"/>
      <c r="J407" s="286">
        <f>ROUND(I407*H407,2)</f>
        <v>0</v>
      </c>
      <c r="K407" s="287"/>
      <c r="L407" s="45"/>
      <c r="M407" s="288" t="s">
        <v>1</v>
      </c>
      <c r="N407" s="289" t="s">
        <v>42</v>
      </c>
      <c r="O407" s="101"/>
      <c r="P407" s="290">
        <f>O407*H407</f>
        <v>0</v>
      </c>
      <c r="Q407" s="290">
        <v>0</v>
      </c>
      <c r="R407" s="290">
        <f>Q407*H407</f>
        <v>0</v>
      </c>
      <c r="S407" s="290">
        <v>0</v>
      </c>
      <c r="T407" s="291">
        <f>S407*H407</f>
        <v>0</v>
      </c>
      <c r="U407" s="42"/>
      <c r="V407" s="42"/>
      <c r="W407" s="42"/>
      <c r="X407" s="42"/>
      <c r="Y407" s="42"/>
      <c r="Z407" s="42"/>
      <c r="AA407" s="42"/>
      <c r="AB407" s="42"/>
      <c r="AC407" s="42"/>
      <c r="AD407" s="42"/>
      <c r="AE407" s="42"/>
      <c r="AR407" s="292" t="s">
        <v>731</v>
      </c>
      <c r="AT407" s="292" t="s">
        <v>393</v>
      </c>
      <c r="AU407" s="292" t="s">
        <v>99</v>
      </c>
      <c r="AY407" s="19" t="s">
        <v>387</v>
      </c>
      <c r="BE407" s="162">
        <f>IF(N407="základná",J407,0)</f>
        <v>0</v>
      </c>
      <c r="BF407" s="162">
        <f>IF(N407="znížená",J407,0)</f>
        <v>0</v>
      </c>
      <c r="BG407" s="162">
        <f>IF(N407="zákl. prenesená",J407,0)</f>
        <v>0</v>
      </c>
      <c r="BH407" s="162">
        <f>IF(N407="zníž. prenesená",J407,0)</f>
        <v>0</v>
      </c>
      <c r="BI407" s="162">
        <f>IF(N407="nulová",J407,0)</f>
        <v>0</v>
      </c>
      <c r="BJ407" s="19" t="s">
        <v>92</v>
      </c>
      <c r="BK407" s="162">
        <f>ROUND(I407*H407,2)</f>
        <v>0</v>
      </c>
      <c r="BL407" s="19" t="s">
        <v>731</v>
      </c>
      <c r="BM407" s="292" t="s">
        <v>3072</v>
      </c>
    </row>
    <row r="408" s="2" customFormat="1" ht="16.5" customHeight="1">
      <c r="A408" s="42"/>
      <c r="B408" s="43"/>
      <c r="C408" s="280" t="s">
        <v>996</v>
      </c>
      <c r="D408" s="280" t="s">
        <v>393</v>
      </c>
      <c r="E408" s="281" t="s">
        <v>3073</v>
      </c>
      <c r="F408" s="282" t="s">
        <v>3074</v>
      </c>
      <c r="G408" s="283" t="s">
        <v>405</v>
      </c>
      <c r="H408" s="284">
        <v>19.899999999999999</v>
      </c>
      <c r="I408" s="285"/>
      <c r="J408" s="286">
        <f>ROUND(I408*H408,2)</f>
        <v>0</v>
      </c>
      <c r="K408" s="287"/>
      <c r="L408" s="45"/>
      <c r="M408" s="288" t="s">
        <v>1</v>
      </c>
      <c r="N408" s="289" t="s">
        <v>42</v>
      </c>
      <c r="O408" s="101"/>
      <c r="P408" s="290">
        <f>O408*H408</f>
        <v>0</v>
      </c>
      <c r="Q408" s="290">
        <v>0</v>
      </c>
      <c r="R408" s="290">
        <f>Q408*H408</f>
        <v>0</v>
      </c>
      <c r="S408" s="290">
        <v>0</v>
      </c>
      <c r="T408" s="291">
        <f>S408*H408</f>
        <v>0</v>
      </c>
      <c r="U408" s="42"/>
      <c r="V408" s="42"/>
      <c r="W408" s="42"/>
      <c r="X408" s="42"/>
      <c r="Y408" s="42"/>
      <c r="Z408" s="42"/>
      <c r="AA408" s="42"/>
      <c r="AB408" s="42"/>
      <c r="AC408" s="42"/>
      <c r="AD408" s="42"/>
      <c r="AE408" s="42"/>
      <c r="AR408" s="292" t="s">
        <v>731</v>
      </c>
      <c r="AT408" s="292" t="s">
        <v>393</v>
      </c>
      <c r="AU408" s="292" t="s">
        <v>99</v>
      </c>
      <c r="AY408" s="19" t="s">
        <v>387</v>
      </c>
      <c r="BE408" s="162">
        <f>IF(N408="základná",J408,0)</f>
        <v>0</v>
      </c>
      <c r="BF408" s="162">
        <f>IF(N408="znížená",J408,0)</f>
        <v>0</v>
      </c>
      <c r="BG408" s="162">
        <f>IF(N408="zákl. prenesená",J408,0)</f>
        <v>0</v>
      </c>
      <c r="BH408" s="162">
        <f>IF(N408="zníž. prenesená",J408,0)</f>
        <v>0</v>
      </c>
      <c r="BI408" s="162">
        <f>IF(N408="nulová",J408,0)</f>
        <v>0</v>
      </c>
      <c r="BJ408" s="19" t="s">
        <v>92</v>
      </c>
      <c r="BK408" s="162">
        <f>ROUND(I408*H408,2)</f>
        <v>0</v>
      </c>
      <c r="BL408" s="19" t="s">
        <v>731</v>
      </c>
      <c r="BM408" s="292" t="s">
        <v>3075</v>
      </c>
    </row>
    <row r="409" s="2" customFormat="1" ht="16.5" customHeight="1">
      <c r="A409" s="42"/>
      <c r="B409" s="43"/>
      <c r="C409" s="280" t="s">
        <v>1001</v>
      </c>
      <c r="D409" s="280" t="s">
        <v>393</v>
      </c>
      <c r="E409" s="281" t="s">
        <v>3076</v>
      </c>
      <c r="F409" s="282" t="s">
        <v>3077</v>
      </c>
      <c r="G409" s="283" t="s">
        <v>405</v>
      </c>
      <c r="H409" s="284">
        <v>19.899999999999999</v>
      </c>
      <c r="I409" s="285"/>
      <c r="J409" s="286">
        <f>ROUND(I409*H409,2)</f>
        <v>0</v>
      </c>
      <c r="K409" s="287"/>
      <c r="L409" s="45"/>
      <c r="M409" s="288" t="s">
        <v>1</v>
      </c>
      <c r="N409" s="289" t="s">
        <v>42</v>
      </c>
      <c r="O409" s="101"/>
      <c r="P409" s="290">
        <f>O409*H409</f>
        <v>0</v>
      </c>
      <c r="Q409" s="290">
        <v>0</v>
      </c>
      <c r="R409" s="290">
        <f>Q409*H409</f>
        <v>0</v>
      </c>
      <c r="S409" s="290">
        <v>0</v>
      </c>
      <c r="T409" s="291">
        <f>S409*H409</f>
        <v>0</v>
      </c>
      <c r="U409" s="42"/>
      <c r="V409" s="42"/>
      <c r="W409" s="42"/>
      <c r="X409" s="42"/>
      <c r="Y409" s="42"/>
      <c r="Z409" s="42"/>
      <c r="AA409" s="42"/>
      <c r="AB409" s="42"/>
      <c r="AC409" s="42"/>
      <c r="AD409" s="42"/>
      <c r="AE409" s="42"/>
      <c r="AR409" s="292" t="s">
        <v>731</v>
      </c>
      <c r="AT409" s="292" t="s">
        <v>393</v>
      </c>
      <c r="AU409" s="292" t="s">
        <v>99</v>
      </c>
      <c r="AY409" s="19" t="s">
        <v>387</v>
      </c>
      <c r="BE409" s="162">
        <f>IF(N409="základná",J409,0)</f>
        <v>0</v>
      </c>
      <c r="BF409" s="162">
        <f>IF(N409="znížená",J409,0)</f>
        <v>0</v>
      </c>
      <c r="BG409" s="162">
        <f>IF(N409="zákl. prenesená",J409,0)</f>
        <v>0</v>
      </c>
      <c r="BH409" s="162">
        <f>IF(N409="zníž. prenesená",J409,0)</f>
        <v>0</v>
      </c>
      <c r="BI409" s="162">
        <f>IF(N409="nulová",J409,0)</f>
        <v>0</v>
      </c>
      <c r="BJ409" s="19" t="s">
        <v>92</v>
      </c>
      <c r="BK409" s="162">
        <f>ROUND(I409*H409,2)</f>
        <v>0</v>
      </c>
      <c r="BL409" s="19" t="s">
        <v>731</v>
      </c>
      <c r="BM409" s="292" t="s">
        <v>3078</v>
      </c>
    </row>
    <row r="410" s="12" customFormat="1" ht="20.88" customHeight="1">
      <c r="A410" s="12"/>
      <c r="B410" s="252"/>
      <c r="C410" s="253"/>
      <c r="D410" s="254" t="s">
        <v>75</v>
      </c>
      <c r="E410" s="265" t="s">
        <v>2761</v>
      </c>
      <c r="F410" s="265" t="s">
        <v>2762</v>
      </c>
      <c r="G410" s="253"/>
      <c r="H410" s="253"/>
      <c r="I410" s="256"/>
      <c r="J410" s="266">
        <f>BK410</f>
        <v>0</v>
      </c>
      <c r="K410" s="253"/>
      <c r="L410" s="257"/>
      <c r="M410" s="258"/>
      <c r="N410" s="259"/>
      <c r="O410" s="259"/>
      <c r="P410" s="260">
        <f>SUM(P411:P416)</f>
        <v>0</v>
      </c>
      <c r="Q410" s="259"/>
      <c r="R410" s="260">
        <f>SUM(R411:R416)</f>
        <v>0</v>
      </c>
      <c r="S410" s="259"/>
      <c r="T410" s="261">
        <f>SUM(T411:T416)</f>
        <v>0</v>
      </c>
      <c r="U410" s="12"/>
      <c r="V410" s="12"/>
      <c r="W410" s="12"/>
      <c r="X410" s="12"/>
      <c r="Y410" s="12"/>
      <c r="Z410" s="12"/>
      <c r="AA410" s="12"/>
      <c r="AB410" s="12"/>
      <c r="AC410" s="12"/>
      <c r="AD410" s="12"/>
      <c r="AE410" s="12"/>
      <c r="AR410" s="262" t="s">
        <v>99</v>
      </c>
      <c r="AT410" s="263" t="s">
        <v>75</v>
      </c>
      <c r="AU410" s="263" t="s">
        <v>92</v>
      </c>
      <c r="AY410" s="262" t="s">
        <v>387</v>
      </c>
      <c r="BK410" s="264">
        <f>SUM(BK411:BK416)</f>
        <v>0</v>
      </c>
    </row>
    <row r="411" s="2" customFormat="1" ht="16.5" customHeight="1">
      <c r="A411" s="42"/>
      <c r="B411" s="43"/>
      <c r="C411" s="280" t="s">
        <v>1005</v>
      </c>
      <c r="D411" s="280" t="s">
        <v>393</v>
      </c>
      <c r="E411" s="281" t="s">
        <v>3079</v>
      </c>
      <c r="F411" s="282" t="s">
        <v>3080</v>
      </c>
      <c r="G411" s="283" t="s">
        <v>436</v>
      </c>
      <c r="H411" s="284">
        <v>1</v>
      </c>
      <c r="I411" s="285"/>
      <c r="J411" s="286">
        <f>ROUND(I411*H411,2)</f>
        <v>0</v>
      </c>
      <c r="K411" s="287"/>
      <c r="L411" s="45"/>
      <c r="M411" s="288" t="s">
        <v>1</v>
      </c>
      <c r="N411" s="289" t="s">
        <v>42</v>
      </c>
      <c r="O411" s="101"/>
      <c r="P411" s="290">
        <f>O411*H411</f>
        <v>0</v>
      </c>
      <c r="Q411" s="290">
        <v>0</v>
      </c>
      <c r="R411" s="290">
        <f>Q411*H411</f>
        <v>0</v>
      </c>
      <c r="S411" s="290">
        <v>0</v>
      </c>
      <c r="T411" s="291">
        <f>S411*H411</f>
        <v>0</v>
      </c>
      <c r="U411" s="42"/>
      <c r="V411" s="42"/>
      <c r="W411" s="42"/>
      <c r="X411" s="42"/>
      <c r="Y411" s="42"/>
      <c r="Z411" s="42"/>
      <c r="AA411" s="42"/>
      <c r="AB411" s="42"/>
      <c r="AC411" s="42"/>
      <c r="AD411" s="42"/>
      <c r="AE411" s="42"/>
      <c r="AR411" s="292" t="s">
        <v>731</v>
      </c>
      <c r="AT411" s="292" t="s">
        <v>393</v>
      </c>
      <c r="AU411" s="292" t="s">
        <v>99</v>
      </c>
      <c r="AY411" s="19" t="s">
        <v>387</v>
      </c>
      <c r="BE411" s="162">
        <f>IF(N411="základná",J411,0)</f>
        <v>0</v>
      </c>
      <c r="BF411" s="162">
        <f>IF(N411="znížená",J411,0)</f>
        <v>0</v>
      </c>
      <c r="BG411" s="162">
        <f>IF(N411="zákl. prenesená",J411,0)</f>
        <v>0</v>
      </c>
      <c r="BH411" s="162">
        <f>IF(N411="zníž. prenesená",J411,0)</f>
        <v>0</v>
      </c>
      <c r="BI411" s="162">
        <f>IF(N411="nulová",J411,0)</f>
        <v>0</v>
      </c>
      <c r="BJ411" s="19" t="s">
        <v>92</v>
      </c>
      <c r="BK411" s="162">
        <f>ROUND(I411*H411,2)</f>
        <v>0</v>
      </c>
      <c r="BL411" s="19" t="s">
        <v>731</v>
      </c>
      <c r="BM411" s="292" t="s">
        <v>3081</v>
      </c>
    </row>
    <row r="412" s="2" customFormat="1" ht="16.5" customHeight="1">
      <c r="A412" s="42"/>
      <c r="B412" s="43"/>
      <c r="C412" s="280" t="s">
        <v>1010</v>
      </c>
      <c r="D412" s="280" t="s">
        <v>393</v>
      </c>
      <c r="E412" s="281" t="s">
        <v>3082</v>
      </c>
      <c r="F412" s="282" t="s">
        <v>2767</v>
      </c>
      <c r="G412" s="283" t="s">
        <v>436</v>
      </c>
      <c r="H412" s="284">
        <v>2</v>
      </c>
      <c r="I412" s="285"/>
      <c r="J412" s="286">
        <f>ROUND(I412*H412,2)</f>
        <v>0</v>
      </c>
      <c r="K412" s="287"/>
      <c r="L412" s="45"/>
      <c r="M412" s="288" t="s">
        <v>1</v>
      </c>
      <c r="N412" s="289" t="s">
        <v>42</v>
      </c>
      <c r="O412" s="101"/>
      <c r="P412" s="290">
        <f>O412*H412</f>
        <v>0</v>
      </c>
      <c r="Q412" s="290">
        <v>0</v>
      </c>
      <c r="R412" s="290">
        <f>Q412*H412</f>
        <v>0</v>
      </c>
      <c r="S412" s="290">
        <v>0</v>
      </c>
      <c r="T412" s="291">
        <f>S412*H412</f>
        <v>0</v>
      </c>
      <c r="U412" s="42"/>
      <c r="V412" s="42"/>
      <c r="W412" s="42"/>
      <c r="X412" s="42"/>
      <c r="Y412" s="42"/>
      <c r="Z412" s="42"/>
      <c r="AA412" s="42"/>
      <c r="AB412" s="42"/>
      <c r="AC412" s="42"/>
      <c r="AD412" s="42"/>
      <c r="AE412" s="42"/>
      <c r="AR412" s="292" t="s">
        <v>731</v>
      </c>
      <c r="AT412" s="292" t="s">
        <v>393</v>
      </c>
      <c r="AU412" s="292" t="s">
        <v>99</v>
      </c>
      <c r="AY412" s="19" t="s">
        <v>387</v>
      </c>
      <c r="BE412" s="162">
        <f>IF(N412="základná",J412,0)</f>
        <v>0</v>
      </c>
      <c r="BF412" s="162">
        <f>IF(N412="znížená",J412,0)</f>
        <v>0</v>
      </c>
      <c r="BG412" s="162">
        <f>IF(N412="zákl. prenesená",J412,0)</f>
        <v>0</v>
      </c>
      <c r="BH412" s="162">
        <f>IF(N412="zníž. prenesená",J412,0)</f>
        <v>0</v>
      </c>
      <c r="BI412" s="162">
        <f>IF(N412="nulová",J412,0)</f>
        <v>0</v>
      </c>
      <c r="BJ412" s="19" t="s">
        <v>92</v>
      </c>
      <c r="BK412" s="162">
        <f>ROUND(I412*H412,2)</f>
        <v>0</v>
      </c>
      <c r="BL412" s="19" t="s">
        <v>731</v>
      </c>
      <c r="BM412" s="292" t="s">
        <v>3083</v>
      </c>
    </row>
    <row r="413" s="2" customFormat="1" ht="16.5" customHeight="1">
      <c r="A413" s="42"/>
      <c r="B413" s="43"/>
      <c r="C413" s="280" t="s">
        <v>1012</v>
      </c>
      <c r="D413" s="280" t="s">
        <v>393</v>
      </c>
      <c r="E413" s="281" t="s">
        <v>3084</v>
      </c>
      <c r="F413" s="282" t="s">
        <v>3085</v>
      </c>
      <c r="G413" s="283" t="s">
        <v>436</v>
      </c>
      <c r="H413" s="284">
        <v>1</v>
      </c>
      <c r="I413" s="285"/>
      <c r="J413" s="286">
        <f>ROUND(I413*H413,2)</f>
        <v>0</v>
      </c>
      <c r="K413" s="287"/>
      <c r="L413" s="45"/>
      <c r="M413" s="288" t="s">
        <v>1</v>
      </c>
      <c r="N413" s="289" t="s">
        <v>42</v>
      </c>
      <c r="O413" s="101"/>
      <c r="P413" s="290">
        <f>O413*H413</f>
        <v>0</v>
      </c>
      <c r="Q413" s="290">
        <v>0</v>
      </c>
      <c r="R413" s="290">
        <f>Q413*H413</f>
        <v>0</v>
      </c>
      <c r="S413" s="290">
        <v>0</v>
      </c>
      <c r="T413" s="291">
        <f>S413*H413</f>
        <v>0</v>
      </c>
      <c r="U413" s="42"/>
      <c r="V413" s="42"/>
      <c r="W413" s="42"/>
      <c r="X413" s="42"/>
      <c r="Y413" s="42"/>
      <c r="Z413" s="42"/>
      <c r="AA413" s="42"/>
      <c r="AB413" s="42"/>
      <c r="AC413" s="42"/>
      <c r="AD413" s="42"/>
      <c r="AE413" s="42"/>
      <c r="AR413" s="292" t="s">
        <v>731</v>
      </c>
      <c r="AT413" s="292" t="s">
        <v>393</v>
      </c>
      <c r="AU413" s="292" t="s">
        <v>99</v>
      </c>
      <c r="AY413" s="19" t="s">
        <v>387</v>
      </c>
      <c r="BE413" s="162">
        <f>IF(N413="základná",J413,0)</f>
        <v>0</v>
      </c>
      <c r="BF413" s="162">
        <f>IF(N413="znížená",J413,0)</f>
        <v>0</v>
      </c>
      <c r="BG413" s="162">
        <f>IF(N413="zákl. prenesená",J413,0)</f>
        <v>0</v>
      </c>
      <c r="BH413" s="162">
        <f>IF(N413="zníž. prenesená",J413,0)</f>
        <v>0</v>
      </c>
      <c r="BI413" s="162">
        <f>IF(N413="nulová",J413,0)</f>
        <v>0</v>
      </c>
      <c r="BJ413" s="19" t="s">
        <v>92</v>
      </c>
      <c r="BK413" s="162">
        <f>ROUND(I413*H413,2)</f>
        <v>0</v>
      </c>
      <c r="BL413" s="19" t="s">
        <v>731</v>
      </c>
      <c r="BM413" s="292" t="s">
        <v>3086</v>
      </c>
    </row>
    <row r="414" s="2" customFormat="1" ht="24.15" customHeight="1">
      <c r="A414" s="42"/>
      <c r="B414" s="43"/>
      <c r="C414" s="280" t="s">
        <v>1017</v>
      </c>
      <c r="D414" s="280" t="s">
        <v>393</v>
      </c>
      <c r="E414" s="281" t="s">
        <v>3087</v>
      </c>
      <c r="F414" s="282" t="s">
        <v>3088</v>
      </c>
      <c r="G414" s="283" t="s">
        <v>396</v>
      </c>
      <c r="H414" s="284">
        <v>2</v>
      </c>
      <c r="I414" s="285"/>
      <c r="J414" s="286">
        <f>ROUND(I414*H414,2)</f>
        <v>0</v>
      </c>
      <c r="K414" s="287"/>
      <c r="L414" s="45"/>
      <c r="M414" s="288" t="s">
        <v>1</v>
      </c>
      <c r="N414" s="289" t="s">
        <v>42</v>
      </c>
      <c r="O414" s="101"/>
      <c r="P414" s="290">
        <f>O414*H414</f>
        <v>0</v>
      </c>
      <c r="Q414" s="290">
        <v>0</v>
      </c>
      <c r="R414" s="290">
        <f>Q414*H414</f>
        <v>0</v>
      </c>
      <c r="S414" s="290">
        <v>0</v>
      </c>
      <c r="T414" s="291">
        <f>S414*H414</f>
        <v>0</v>
      </c>
      <c r="U414" s="42"/>
      <c r="V414" s="42"/>
      <c r="W414" s="42"/>
      <c r="X414" s="42"/>
      <c r="Y414" s="42"/>
      <c r="Z414" s="42"/>
      <c r="AA414" s="42"/>
      <c r="AB414" s="42"/>
      <c r="AC414" s="42"/>
      <c r="AD414" s="42"/>
      <c r="AE414" s="42"/>
      <c r="AR414" s="292" t="s">
        <v>731</v>
      </c>
      <c r="AT414" s="292" t="s">
        <v>393</v>
      </c>
      <c r="AU414" s="292" t="s">
        <v>99</v>
      </c>
      <c r="AY414" s="19" t="s">
        <v>387</v>
      </c>
      <c r="BE414" s="162">
        <f>IF(N414="základná",J414,0)</f>
        <v>0</v>
      </c>
      <c r="BF414" s="162">
        <f>IF(N414="znížená",J414,0)</f>
        <v>0</v>
      </c>
      <c r="BG414" s="162">
        <f>IF(N414="zákl. prenesená",J414,0)</f>
        <v>0</v>
      </c>
      <c r="BH414" s="162">
        <f>IF(N414="zníž. prenesená",J414,0)</f>
        <v>0</v>
      </c>
      <c r="BI414" s="162">
        <f>IF(N414="nulová",J414,0)</f>
        <v>0</v>
      </c>
      <c r="BJ414" s="19" t="s">
        <v>92</v>
      </c>
      <c r="BK414" s="162">
        <f>ROUND(I414*H414,2)</f>
        <v>0</v>
      </c>
      <c r="BL414" s="19" t="s">
        <v>731</v>
      </c>
      <c r="BM414" s="292" t="s">
        <v>3089</v>
      </c>
    </row>
    <row r="415" s="2" customFormat="1" ht="24.15" customHeight="1">
      <c r="A415" s="42"/>
      <c r="B415" s="43"/>
      <c r="C415" s="280" t="s">
        <v>1022</v>
      </c>
      <c r="D415" s="280" t="s">
        <v>393</v>
      </c>
      <c r="E415" s="281" t="s">
        <v>3090</v>
      </c>
      <c r="F415" s="282" t="s">
        <v>3091</v>
      </c>
      <c r="G415" s="283" t="s">
        <v>396</v>
      </c>
      <c r="H415" s="284">
        <v>0.40000000000000002</v>
      </c>
      <c r="I415" s="285"/>
      <c r="J415" s="286">
        <f>ROUND(I415*H415,2)</f>
        <v>0</v>
      </c>
      <c r="K415" s="287"/>
      <c r="L415" s="45"/>
      <c r="M415" s="288" t="s">
        <v>1</v>
      </c>
      <c r="N415" s="289" t="s">
        <v>42</v>
      </c>
      <c r="O415" s="101"/>
      <c r="P415" s="290">
        <f>O415*H415</f>
        <v>0</v>
      </c>
      <c r="Q415" s="290">
        <v>0</v>
      </c>
      <c r="R415" s="290">
        <f>Q415*H415</f>
        <v>0</v>
      </c>
      <c r="S415" s="290">
        <v>0</v>
      </c>
      <c r="T415" s="291">
        <f>S415*H415</f>
        <v>0</v>
      </c>
      <c r="U415" s="42"/>
      <c r="V415" s="42"/>
      <c r="W415" s="42"/>
      <c r="X415" s="42"/>
      <c r="Y415" s="42"/>
      <c r="Z415" s="42"/>
      <c r="AA415" s="42"/>
      <c r="AB415" s="42"/>
      <c r="AC415" s="42"/>
      <c r="AD415" s="42"/>
      <c r="AE415" s="42"/>
      <c r="AR415" s="292" t="s">
        <v>731</v>
      </c>
      <c r="AT415" s="292" t="s">
        <v>393</v>
      </c>
      <c r="AU415" s="292" t="s">
        <v>99</v>
      </c>
      <c r="AY415" s="19" t="s">
        <v>387</v>
      </c>
      <c r="BE415" s="162">
        <f>IF(N415="základná",J415,0)</f>
        <v>0</v>
      </c>
      <c r="BF415" s="162">
        <f>IF(N415="znížená",J415,0)</f>
        <v>0</v>
      </c>
      <c r="BG415" s="162">
        <f>IF(N415="zákl. prenesená",J415,0)</f>
        <v>0</v>
      </c>
      <c r="BH415" s="162">
        <f>IF(N415="zníž. prenesená",J415,0)</f>
        <v>0</v>
      </c>
      <c r="BI415" s="162">
        <f>IF(N415="nulová",J415,0)</f>
        <v>0</v>
      </c>
      <c r="BJ415" s="19" t="s">
        <v>92</v>
      </c>
      <c r="BK415" s="162">
        <f>ROUND(I415*H415,2)</f>
        <v>0</v>
      </c>
      <c r="BL415" s="19" t="s">
        <v>731</v>
      </c>
      <c r="BM415" s="292" t="s">
        <v>3092</v>
      </c>
    </row>
    <row r="416" s="2" customFormat="1" ht="16.5" customHeight="1">
      <c r="A416" s="42"/>
      <c r="B416" s="43"/>
      <c r="C416" s="280" t="s">
        <v>1027</v>
      </c>
      <c r="D416" s="280" t="s">
        <v>393</v>
      </c>
      <c r="E416" s="281" t="s">
        <v>3093</v>
      </c>
      <c r="F416" s="282" t="s">
        <v>3094</v>
      </c>
      <c r="G416" s="283" t="s">
        <v>436</v>
      </c>
      <c r="H416" s="284">
        <v>4</v>
      </c>
      <c r="I416" s="285"/>
      <c r="J416" s="286">
        <f>ROUND(I416*H416,2)</f>
        <v>0</v>
      </c>
      <c r="K416" s="287"/>
      <c r="L416" s="45"/>
      <c r="M416" s="288" t="s">
        <v>1</v>
      </c>
      <c r="N416" s="289" t="s">
        <v>42</v>
      </c>
      <c r="O416" s="101"/>
      <c r="P416" s="290">
        <f>O416*H416</f>
        <v>0</v>
      </c>
      <c r="Q416" s="290">
        <v>0</v>
      </c>
      <c r="R416" s="290">
        <f>Q416*H416</f>
        <v>0</v>
      </c>
      <c r="S416" s="290">
        <v>0</v>
      </c>
      <c r="T416" s="291">
        <f>S416*H416</f>
        <v>0</v>
      </c>
      <c r="U416" s="42"/>
      <c r="V416" s="42"/>
      <c r="W416" s="42"/>
      <c r="X416" s="42"/>
      <c r="Y416" s="42"/>
      <c r="Z416" s="42"/>
      <c r="AA416" s="42"/>
      <c r="AB416" s="42"/>
      <c r="AC416" s="42"/>
      <c r="AD416" s="42"/>
      <c r="AE416" s="42"/>
      <c r="AR416" s="292" t="s">
        <v>731</v>
      </c>
      <c r="AT416" s="292" t="s">
        <v>393</v>
      </c>
      <c r="AU416" s="292" t="s">
        <v>99</v>
      </c>
      <c r="AY416" s="19" t="s">
        <v>387</v>
      </c>
      <c r="BE416" s="162">
        <f>IF(N416="základná",J416,0)</f>
        <v>0</v>
      </c>
      <c r="BF416" s="162">
        <f>IF(N416="znížená",J416,0)</f>
        <v>0</v>
      </c>
      <c r="BG416" s="162">
        <f>IF(N416="zákl. prenesená",J416,0)</f>
        <v>0</v>
      </c>
      <c r="BH416" s="162">
        <f>IF(N416="zníž. prenesená",J416,0)</f>
        <v>0</v>
      </c>
      <c r="BI416" s="162">
        <f>IF(N416="nulová",J416,0)</f>
        <v>0</v>
      </c>
      <c r="BJ416" s="19" t="s">
        <v>92</v>
      </c>
      <c r="BK416" s="162">
        <f>ROUND(I416*H416,2)</f>
        <v>0</v>
      </c>
      <c r="BL416" s="19" t="s">
        <v>731</v>
      </c>
      <c r="BM416" s="292" t="s">
        <v>3095</v>
      </c>
    </row>
    <row r="417" s="12" customFormat="1" ht="20.88" customHeight="1">
      <c r="A417" s="12"/>
      <c r="B417" s="252"/>
      <c r="C417" s="253"/>
      <c r="D417" s="254" t="s">
        <v>75</v>
      </c>
      <c r="E417" s="265" t="s">
        <v>3096</v>
      </c>
      <c r="F417" s="265" t="s">
        <v>3097</v>
      </c>
      <c r="G417" s="253"/>
      <c r="H417" s="253"/>
      <c r="I417" s="256"/>
      <c r="J417" s="266">
        <f>BK417</f>
        <v>0</v>
      </c>
      <c r="K417" s="253"/>
      <c r="L417" s="257"/>
      <c r="M417" s="258"/>
      <c r="N417" s="259"/>
      <c r="O417" s="259"/>
      <c r="P417" s="260">
        <f>SUM(P418:P420)</f>
        <v>0</v>
      </c>
      <c r="Q417" s="259"/>
      <c r="R417" s="260">
        <f>SUM(R418:R420)</f>
        <v>0</v>
      </c>
      <c r="S417" s="259"/>
      <c r="T417" s="261">
        <f>SUM(T418:T420)</f>
        <v>0</v>
      </c>
      <c r="U417" s="12"/>
      <c r="V417" s="12"/>
      <c r="W417" s="12"/>
      <c r="X417" s="12"/>
      <c r="Y417" s="12"/>
      <c r="Z417" s="12"/>
      <c r="AA417" s="12"/>
      <c r="AB417" s="12"/>
      <c r="AC417" s="12"/>
      <c r="AD417" s="12"/>
      <c r="AE417" s="12"/>
      <c r="AR417" s="262" t="s">
        <v>84</v>
      </c>
      <c r="AT417" s="263" t="s">
        <v>75</v>
      </c>
      <c r="AU417" s="263" t="s">
        <v>92</v>
      </c>
      <c r="AY417" s="262" t="s">
        <v>387</v>
      </c>
      <c r="BK417" s="264">
        <f>SUM(BK418:BK420)</f>
        <v>0</v>
      </c>
    </row>
    <row r="418" s="2" customFormat="1" ht="16.5" customHeight="1">
      <c r="A418" s="42"/>
      <c r="B418" s="43"/>
      <c r="C418" s="280" t="s">
        <v>1032</v>
      </c>
      <c r="D418" s="280" t="s">
        <v>393</v>
      </c>
      <c r="E418" s="281" t="s">
        <v>3098</v>
      </c>
      <c r="F418" s="282" t="s">
        <v>3099</v>
      </c>
      <c r="G418" s="283" t="s">
        <v>396</v>
      </c>
      <c r="H418" s="284">
        <v>29.5</v>
      </c>
      <c r="I418" s="285"/>
      <c r="J418" s="286">
        <f>ROUND(I418*H418,2)</f>
        <v>0</v>
      </c>
      <c r="K418" s="287"/>
      <c r="L418" s="45"/>
      <c r="M418" s="288" t="s">
        <v>1</v>
      </c>
      <c r="N418" s="289" t="s">
        <v>42</v>
      </c>
      <c r="O418" s="101"/>
      <c r="P418" s="290">
        <f>O418*H418</f>
        <v>0</v>
      </c>
      <c r="Q418" s="290">
        <v>0</v>
      </c>
      <c r="R418" s="290">
        <f>Q418*H418</f>
        <v>0</v>
      </c>
      <c r="S418" s="290">
        <v>0</v>
      </c>
      <c r="T418" s="291">
        <f>S418*H418</f>
        <v>0</v>
      </c>
      <c r="U418" s="42"/>
      <c r="V418" s="42"/>
      <c r="W418" s="42"/>
      <c r="X418" s="42"/>
      <c r="Y418" s="42"/>
      <c r="Z418" s="42"/>
      <c r="AA418" s="42"/>
      <c r="AB418" s="42"/>
      <c r="AC418" s="42"/>
      <c r="AD418" s="42"/>
      <c r="AE418" s="42"/>
      <c r="AR418" s="292" t="s">
        <v>731</v>
      </c>
      <c r="AT418" s="292" t="s">
        <v>393</v>
      </c>
      <c r="AU418" s="292" t="s">
        <v>99</v>
      </c>
      <c r="AY418" s="19" t="s">
        <v>387</v>
      </c>
      <c r="BE418" s="162">
        <f>IF(N418="základná",J418,0)</f>
        <v>0</v>
      </c>
      <c r="BF418" s="162">
        <f>IF(N418="znížená",J418,0)</f>
        <v>0</v>
      </c>
      <c r="BG418" s="162">
        <f>IF(N418="zákl. prenesená",J418,0)</f>
        <v>0</v>
      </c>
      <c r="BH418" s="162">
        <f>IF(N418="zníž. prenesená",J418,0)</f>
        <v>0</v>
      </c>
      <c r="BI418" s="162">
        <f>IF(N418="nulová",J418,0)</f>
        <v>0</v>
      </c>
      <c r="BJ418" s="19" t="s">
        <v>92</v>
      </c>
      <c r="BK418" s="162">
        <f>ROUND(I418*H418,2)</f>
        <v>0</v>
      </c>
      <c r="BL418" s="19" t="s">
        <v>731</v>
      </c>
      <c r="BM418" s="292" t="s">
        <v>3100</v>
      </c>
    </row>
    <row r="419" s="2" customFormat="1" ht="16.5" customHeight="1">
      <c r="A419" s="42"/>
      <c r="B419" s="43"/>
      <c r="C419" s="280" t="s">
        <v>1036</v>
      </c>
      <c r="D419" s="280" t="s">
        <v>393</v>
      </c>
      <c r="E419" s="281" t="s">
        <v>3101</v>
      </c>
      <c r="F419" s="282" t="s">
        <v>3102</v>
      </c>
      <c r="G419" s="283" t="s">
        <v>405</v>
      </c>
      <c r="H419" s="284">
        <v>59.5</v>
      </c>
      <c r="I419" s="285"/>
      <c r="J419" s="286">
        <f>ROUND(I419*H419,2)</f>
        <v>0</v>
      </c>
      <c r="K419" s="287"/>
      <c r="L419" s="45"/>
      <c r="M419" s="288" t="s">
        <v>1</v>
      </c>
      <c r="N419" s="289" t="s">
        <v>42</v>
      </c>
      <c r="O419" s="101"/>
      <c r="P419" s="290">
        <f>O419*H419</f>
        <v>0</v>
      </c>
      <c r="Q419" s="290">
        <v>0</v>
      </c>
      <c r="R419" s="290">
        <f>Q419*H419</f>
        <v>0</v>
      </c>
      <c r="S419" s="290">
        <v>0</v>
      </c>
      <c r="T419" s="291">
        <f>S419*H419</f>
        <v>0</v>
      </c>
      <c r="U419" s="42"/>
      <c r="V419" s="42"/>
      <c r="W419" s="42"/>
      <c r="X419" s="42"/>
      <c r="Y419" s="42"/>
      <c r="Z419" s="42"/>
      <c r="AA419" s="42"/>
      <c r="AB419" s="42"/>
      <c r="AC419" s="42"/>
      <c r="AD419" s="42"/>
      <c r="AE419" s="42"/>
      <c r="AR419" s="292" t="s">
        <v>731</v>
      </c>
      <c r="AT419" s="292" t="s">
        <v>393</v>
      </c>
      <c r="AU419" s="292" t="s">
        <v>99</v>
      </c>
      <c r="AY419" s="19" t="s">
        <v>387</v>
      </c>
      <c r="BE419" s="162">
        <f>IF(N419="základná",J419,0)</f>
        <v>0</v>
      </c>
      <c r="BF419" s="162">
        <f>IF(N419="znížená",J419,0)</f>
        <v>0</v>
      </c>
      <c r="BG419" s="162">
        <f>IF(N419="zákl. prenesená",J419,0)</f>
        <v>0</v>
      </c>
      <c r="BH419" s="162">
        <f>IF(N419="zníž. prenesená",J419,0)</f>
        <v>0</v>
      </c>
      <c r="BI419" s="162">
        <f>IF(N419="nulová",J419,0)</f>
        <v>0</v>
      </c>
      <c r="BJ419" s="19" t="s">
        <v>92</v>
      </c>
      <c r="BK419" s="162">
        <f>ROUND(I419*H419,2)</f>
        <v>0</v>
      </c>
      <c r="BL419" s="19" t="s">
        <v>731</v>
      </c>
      <c r="BM419" s="292" t="s">
        <v>3103</v>
      </c>
    </row>
    <row r="420" s="2" customFormat="1" ht="16.5" customHeight="1">
      <c r="A420" s="42"/>
      <c r="B420" s="43"/>
      <c r="C420" s="280" t="s">
        <v>1041</v>
      </c>
      <c r="D420" s="280" t="s">
        <v>393</v>
      </c>
      <c r="E420" s="281" t="s">
        <v>3104</v>
      </c>
      <c r="F420" s="282" t="s">
        <v>3094</v>
      </c>
      <c r="G420" s="283" t="s">
        <v>436</v>
      </c>
      <c r="H420" s="284">
        <v>8</v>
      </c>
      <c r="I420" s="285"/>
      <c r="J420" s="286">
        <f>ROUND(I420*H420,2)</f>
        <v>0</v>
      </c>
      <c r="K420" s="287"/>
      <c r="L420" s="45"/>
      <c r="M420" s="288" t="s">
        <v>1</v>
      </c>
      <c r="N420" s="289" t="s">
        <v>42</v>
      </c>
      <c r="O420" s="101"/>
      <c r="P420" s="290">
        <f>O420*H420</f>
        <v>0</v>
      </c>
      <c r="Q420" s="290">
        <v>0</v>
      </c>
      <c r="R420" s="290">
        <f>Q420*H420</f>
        <v>0</v>
      </c>
      <c r="S420" s="290">
        <v>0</v>
      </c>
      <c r="T420" s="291">
        <f>S420*H420</f>
        <v>0</v>
      </c>
      <c r="U420" s="42"/>
      <c r="V420" s="42"/>
      <c r="W420" s="42"/>
      <c r="X420" s="42"/>
      <c r="Y420" s="42"/>
      <c r="Z420" s="42"/>
      <c r="AA420" s="42"/>
      <c r="AB420" s="42"/>
      <c r="AC420" s="42"/>
      <c r="AD420" s="42"/>
      <c r="AE420" s="42"/>
      <c r="AR420" s="292" t="s">
        <v>731</v>
      </c>
      <c r="AT420" s="292" t="s">
        <v>393</v>
      </c>
      <c r="AU420" s="292" t="s">
        <v>99</v>
      </c>
      <c r="AY420" s="19" t="s">
        <v>387</v>
      </c>
      <c r="BE420" s="162">
        <f>IF(N420="základná",J420,0)</f>
        <v>0</v>
      </c>
      <c r="BF420" s="162">
        <f>IF(N420="znížená",J420,0)</f>
        <v>0</v>
      </c>
      <c r="BG420" s="162">
        <f>IF(N420="zákl. prenesená",J420,0)</f>
        <v>0</v>
      </c>
      <c r="BH420" s="162">
        <f>IF(N420="zníž. prenesená",J420,0)</f>
        <v>0</v>
      </c>
      <c r="BI420" s="162">
        <f>IF(N420="nulová",J420,0)</f>
        <v>0</v>
      </c>
      <c r="BJ420" s="19" t="s">
        <v>92</v>
      </c>
      <c r="BK420" s="162">
        <f>ROUND(I420*H420,2)</f>
        <v>0</v>
      </c>
      <c r="BL420" s="19" t="s">
        <v>731</v>
      </c>
      <c r="BM420" s="292" t="s">
        <v>3105</v>
      </c>
    </row>
    <row r="421" s="12" customFormat="1" ht="20.88" customHeight="1">
      <c r="A421" s="12"/>
      <c r="B421" s="252"/>
      <c r="C421" s="253"/>
      <c r="D421" s="254" t="s">
        <v>75</v>
      </c>
      <c r="E421" s="265" t="s">
        <v>2781</v>
      </c>
      <c r="F421" s="265" t="s">
        <v>2782</v>
      </c>
      <c r="G421" s="253"/>
      <c r="H421" s="253"/>
      <c r="I421" s="256"/>
      <c r="J421" s="266">
        <f>BK421</f>
        <v>0</v>
      </c>
      <c r="K421" s="253"/>
      <c r="L421" s="257"/>
      <c r="M421" s="258"/>
      <c r="N421" s="259"/>
      <c r="O421" s="259"/>
      <c r="P421" s="260">
        <f>SUM(P422:P427)</f>
        <v>0</v>
      </c>
      <c r="Q421" s="259"/>
      <c r="R421" s="260">
        <f>SUM(R422:R427)</f>
        <v>0</v>
      </c>
      <c r="S421" s="259"/>
      <c r="T421" s="261">
        <f>SUM(T422:T427)</f>
        <v>0</v>
      </c>
      <c r="U421" s="12"/>
      <c r="V421" s="12"/>
      <c r="W421" s="12"/>
      <c r="X421" s="12"/>
      <c r="Y421" s="12"/>
      <c r="Z421" s="12"/>
      <c r="AA421" s="12"/>
      <c r="AB421" s="12"/>
      <c r="AC421" s="12"/>
      <c r="AD421" s="12"/>
      <c r="AE421" s="12"/>
      <c r="AR421" s="262" t="s">
        <v>84</v>
      </c>
      <c r="AT421" s="263" t="s">
        <v>75</v>
      </c>
      <c r="AU421" s="263" t="s">
        <v>92</v>
      </c>
      <c r="AY421" s="262" t="s">
        <v>387</v>
      </c>
      <c r="BK421" s="264">
        <f>SUM(BK422:BK427)</f>
        <v>0</v>
      </c>
    </row>
    <row r="422" s="2" customFormat="1" ht="16.5" customHeight="1">
      <c r="A422" s="42"/>
      <c r="B422" s="43"/>
      <c r="C422" s="280" t="s">
        <v>1045</v>
      </c>
      <c r="D422" s="280" t="s">
        <v>393</v>
      </c>
      <c r="E422" s="281" t="s">
        <v>3106</v>
      </c>
      <c r="F422" s="282" t="s">
        <v>3080</v>
      </c>
      <c r="G422" s="283" t="s">
        <v>436</v>
      </c>
      <c r="H422" s="284">
        <v>1</v>
      </c>
      <c r="I422" s="285"/>
      <c r="J422" s="286">
        <f>ROUND(I422*H422,2)</f>
        <v>0</v>
      </c>
      <c r="K422" s="287"/>
      <c r="L422" s="45"/>
      <c r="M422" s="288" t="s">
        <v>1</v>
      </c>
      <c r="N422" s="289" t="s">
        <v>42</v>
      </c>
      <c r="O422" s="101"/>
      <c r="P422" s="290">
        <f>O422*H422</f>
        <v>0</v>
      </c>
      <c r="Q422" s="290">
        <v>0</v>
      </c>
      <c r="R422" s="290">
        <f>Q422*H422</f>
        <v>0</v>
      </c>
      <c r="S422" s="290">
        <v>0</v>
      </c>
      <c r="T422" s="291">
        <f>S422*H422</f>
        <v>0</v>
      </c>
      <c r="U422" s="42"/>
      <c r="V422" s="42"/>
      <c r="W422" s="42"/>
      <c r="X422" s="42"/>
      <c r="Y422" s="42"/>
      <c r="Z422" s="42"/>
      <c r="AA422" s="42"/>
      <c r="AB422" s="42"/>
      <c r="AC422" s="42"/>
      <c r="AD422" s="42"/>
      <c r="AE422" s="42"/>
      <c r="AR422" s="292" t="s">
        <v>731</v>
      </c>
      <c r="AT422" s="292" t="s">
        <v>393</v>
      </c>
      <c r="AU422" s="292" t="s">
        <v>99</v>
      </c>
      <c r="AY422" s="19" t="s">
        <v>387</v>
      </c>
      <c r="BE422" s="162">
        <f>IF(N422="základná",J422,0)</f>
        <v>0</v>
      </c>
      <c r="BF422" s="162">
        <f>IF(N422="znížená",J422,0)</f>
        <v>0</v>
      </c>
      <c r="BG422" s="162">
        <f>IF(N422="zákl. prenesená",J422,0)</f>
        <v>0</v>
      </c>
      <c r="BH422" s="162">
        <f>IF(N422="zníž. prenesená",J422,0)</f>
        <v>0</v>
      </c>
      <c r="BI422" s="162">
        <f>IF(N422="nulová",J422,0)</f>
        <v>0</v>
      </c>
      <c r="BJ422" s="19" t="s">
        <v>92</v>
      </c>
      <c r="BK422" s="162">
        <f>ROUND(I422*H422,2)</f>
        <v>0</v>
      </c>
      <c r="BL422" s="19" t="s">
        <v>731</v>
      </c>
      <c r="BM422" s="292" t="s">
        <v>3107</v>
      </c>
    </row>
    <row r="423" s="2" customFormat="1" ht="16.5" customHeight="1">
      <c r="A423" s="42"/>
      <c r="B423" s="43"/>
      <c r="C423" s="280" t="s">
        <v>1049</v>
      </c>
      <c r="D423" s="280" t="s">
        <v>393</v>
      </c>
      <c r="E423" s="281" t="s">
        <v>3108</v>
      </c>
      <c r="F423" s="282" t="s">
        <v>2767</v>
      </c>
      <c r="G423" s="283" t="s">
        <v>436</v>
      </c>
      <c r="H423" s="284">
        <v>2</v>
      </c>
      <c r="I423" s="285"/>
      <c r="J423" s="286">
        <f>ROUND(I423*H423,2)</f>
        <v>0</v>
      </c>
      <c r="K423" s="287"/>
      <c r="L423" s="45"/>
      <c r="M423" s="288" t="s">
        <v>1</v>
      </c>
      <c r="N423" s="289" t="s">
        <v>42</v>
      </c>
      <c r="O423" s="101"/>
      <c r="P423" s="290">
        <f>O423*H423</f>
        <v>0</v>
      </c>
      <c r="Q423" s="290">
        <v>0</v>
      </c>
      <c r="R423" s="290">
        <f>Q423*H423</f>
        <v>0</v>
      </c>
      <c r="S423" s="290">
        <v>0</v>
      </c>
      <c r="T423" s="291">
        <f>S423*H423</f>
        <v>0</v>
      </c>
      <c r="U423" s="42"/>
      <c r="V423" s="42"/>
      <c r="W423" s="42"/>
      <c r="X423" s="42"/>
      <c r="Y423" s="42"/>
      <c r="Z423" s="42"/>
      <c r="AA423" s="42"/>
      <c r="AB423" s="42"/>
      <c r="AC423" s="42"/>
      <c r="AD423" s="42"/>
      <c r="AE423" s="42"/>
      <c r="AR423" s="292" t="s">
        <v>731</v>
      </c>
      <c r="AT423" s="292" t="s">
        <v>393</v>
      </c>
      <c r="AU423" s="292" t="s">
        <v>99</v>
      </c>
      <c r="AY423" s="19" t="s">
        <v>387</v>
      </c>
      <c r="BE423" s="162">
        <f>IF(N423="základná",J423,0)</f>
        <v>0</v>
      </c>
      <c r="BF423" s="162">
        <f>IF(N423="znížená",J423,0)</f>
        <v>0</v>
      </c>
      <c r="BG423" s="162">
        <f>IF(N423="zákl. prenesená",J423,0)</f>
        <v>0</v>
      </c>
      <c r="BH423" s="162">
        <f>IF(N423="zníž. prenesená",J423,0)</f>
        <v>0</v>
      </c>
      <c r="BI423" s="162">
        <f>IF(N423="nulová",J423,0)</f>
        <v>0</v>
      </c>
      <c r="BJ423" s="19" t="s">
        <v>92</v>
      </c>
      <c r="BK423" s="162">
        <f>ROUND(I423*H423,2)</f>
        <v>0</v>
      </c>
      <c r="BL423" s="19" t="s">
        <v>731</v>
      </c>
      <c r="BM423" s="292" t="s">
        <v>3109</v>
      </c>
    </row>
    <row r="424" s="2" customFormat="1" ht="16.5" customHeight="1">
      <c r="A424" s="42"/>
      <c r="B424" s="43"/>
      <c r="C424" s="280" t="s">
        <v>1051</v>
      </c>
      <c r="D424" s="280" t="s">
        <v>393</v>
      </c>
      <c r="E424" s="281" t="s">
        <v>3110</v>
      </c>
      <c r="F424" s="282" t="s">
        <v>3085</v>
      </c>
      <c r="G424" s="283" t="s">
        <v>436</v>
      </c>
      <c r="H424" s="284">
        <v>1</v>
      </c>
      <c r="I424" s="285"/>
      <c r="J424" s="286">
        <f>ROUND(I424*H424,2)</f>
        <v>0</v>
      </c>
      <c r="K424" s="287"/>
      <c r="L424" s="45"/>
      <c r="M424" s="288" t="s">
        <v>1</v>
      </c>
      <c r="N424" s="289" t="s">
        <v>42</v>
      </c>
      <c r="O424" s="101"/>
      <c r="P424" s="290">
        <f>O424*H424</f>
        <v>0</v>
      </c>
      <c r="Q424" s="290">
        <v>0</v>
      </c>
      <c r="R424" s="290">
        <f>Q424*H424</f>
        <v>0</v>
      </c>
      <c r="S424" s="290">
        <v>0</v>
      </c>
      <c r="T424" s="291">
        <f>S424*H424</f>
        <v>0</v>
      </c>
      <c r="U424" s="42"/>
      <c r="V424" s="42"/>
      <c r="W424" s="42"/>
      <c r="X424" s="42"/>
      <c r="Y424" s="42"/>
      <c r="Z424" s="42"/>
      <c r="AA424" s="42"/>
      <c r="AB424" s="42"/>
      <c r="AC424" s="42"/>
      <c r="AD424" s="42"/>
      <c r="AE424" s="42"/>
      <c r="AR424" s="292" t="s">
        <v>731</v>
      </c>
      <c r="AT424" s="292" t="s">
        <v>393</v>
      </c>
      <c r="AU424" s="292" t="s">
        <v>99</v>
      </c>
      <c r="AY424" s="19" t="s">
        <v>387</v>
      </c>
      <c r="BE424" s="162">
        <f>IF(N424="základná",J424,0)</f>
        <v>0</v>
      </c>
      <c r="BF424" s="162">
        <f>IF(N424="znížená",J424,0)</f>
        <v>0</v>
      </c>
      <c r="BG424" s="162">
        <f>IF(N424="zákl. prenesená",J424,0)</f>
        <v>0</v>
      </c>
      <c r="BH424" s="162">
        <f>IF(N424="zníž. prenesená",J424,0)</f>
        <v>0</v>
      </c>
      <c r="BI424" s="162">
        <f>IF(N424="nulová",J424,0)</f>
        <v>0</v>
      </c>
      <c r="BJ424" s="19" t="s">
        <v>92</v>
      </c>
      <c r="BK424" s="162">
        <f>ROUND(I424*H424,2)</f>
        <v>0</v>
      </c>
      <c r="BL424" s="19" t="s">
        <v>731</v>
      </c>
      <c r="BM424" s="292" t="s">
        <v>3111</v>
      </c>
    </row>
    <row r="425" s="2" customFormat="1" ht="24.15" customHeight="1">
      <c r="A425" s="42"/>
      <c r="B425" s="43"/>
      <c r="C425" s="280" t="s">
        <v>1053</v>
      </c>
      <c r="D425" s="280" t="s">
        <v>393</v>
      </c>
      <c r="E425" s="281" t="s">
        <v>3112</v>
      </c>
      <c r="F425" s="282" t="s">
        <v>3088</v>
      </c>
      <c r="G425" s="283" t="s">
        <v>396</v>
      </c>
      <c r="H425" s="284">
        <v>2</v>
      </c>
      <c r="I425" s="285"/>
      <c r="J425" s="286">
        <f>ROUND(I425*H425,2)</f>
        <v>0</v>
      </c>
      <c r="K425" s="287"/>
      <c r="L425" s="45"/>
      <c r="M425" s="288" t="s">
        <v>1</v>
      </c>
      <c r="N425" s="289" t="s">
        <v>42</v>
      </c>
      <c r="O425" s="101"/>
      <c r="P425" s="290">
        <f>O425*H425</f>
        <v>0</v>
      </c>
      <c r="Q425" s="290">
        <v>0</v>
      </c>
      <c r="R425" s="290">
        <f>Q425*H425</f>
        <v>0</v>
      </c>
      <c r="S425" s="290">
        <v>0</v>
      </c>
      <c r="T425" s="291">
        <f>S425*H425</f>
        <v>0</v>
      </c>
      <c r="U425" s="42"/>
      <c r="V425" s="42"/>
      <c r="W425" s="42"/>
      <c r="X425" s="42"/>
      <c r="Y425" s="42"/>
      <c r="Z425" s="42"/>
      <c r="AA425" s="42"/>
      <c r="AB425" s="42"/>
      <c r="AC425" s="42"/>
      <c r="AD425" s="42"/>
      <c r="AE425" s="42"/>
      <c r="AR425" s="292" t="s">
        <v>731</v>
      </c>
      <c r="AT425" s="292" t="s">
        <v>393</v>
      </c>
      <c r="AU425" s="292" t="s">
        <v>99</v>
      </c>
      <c r="AY425" s="19" t="s">
        <v>387</v>
      </c>
      <c r="BE425" s="162">
        <f>IF(N425="základná",J425,0)</f>
        <v>0</v>
      </c>
      <c r="BF425" s="162">
        <f>IF(N425="znížená",J425,0)</f>
        <v>0</v>
      </c>
      <c r="BG425" s="162">
        <f>IF(N425="zákl. prenesená",J425,0)</f>
        <v>0</v>
      </c>
      <c r="BH425" s="162">
        <f>IF(N425="zníž. prenesená",J425,0)</f>
        <v>0</v>
      </c>
      <c r="BI425" s="162">
        <f>IF(N425="nulová",J425,0)</f>
        <v>0</v>
      </c>
      <c r="BJ425" s="19" t="s">
        <v>92</v>
      </c>
      <c r="BK425" s="162">
        <f>ROUND(I425*H425,2)</f>
        <v>0</v>
      </c>
      <c r="BL425" s="19" t="s">
        <v>731</v>
      </c>
      <c r="BM425" s="292" t="s">
        <v>3113</v>
      </c>
    </row>
    <row r="426" s="2" customFormat="1" ht="24.15" customHeight="1">
      <c r="A426" s="42"/>
      <c r="B426" s="43"/>
      <c r="C426" s="280" t="s">
        <v>1055</v>
      </c>
      <c r="D426" s="280" t="s">
        <v>393</v>
      </c>
      <c r="E426" s="281" t="s">
        <v>3114</v>
      </c>
      <c r="F426" s="282" t="s">
        <v>3091</v>
      </c>
      <c r="G426" s="283" t="s">
        <v>396</v>
      </c>
      <c r="H426" s="284">
        <v>0.40000000000000002</v>
      </c>
      <c r="I426" s="285"/>
      <c r="J426" s="286">
        <f>ROUND(I426*H426,2)</f>
        <v>0</v>
      </c>
      <c r="K426" s="287"/>
      <c r="L426" s="45"/>
      <c r="M426" s="288" t="s">
        <v>1</v>
      </c>
      <c r="N426" s="289" t="s">
        <v>42</v>
      </c>
      <c r="O426" s="101"/>
      <c r="P426" s="290">
        <f>O426*H426</f>
        <v>0</v>
      </c>
      <c r="Q426" s="290">
        <v>0</v>
      </c>
      <c r="R426" s="290">
        <f>Q426*H426</f>
        <v>0</v>
      </c>
      <c r="S426" s="290">
        <v>0</v>
      </c>
      <c r="T426" s="291">
        <f>S426*H426</f>
        <v>0</v>
      </c>
      <c r="U426" s="42"/>
      <c r="V426" s="42"/>
      <c r="W426" s="42"/>
      <c r="X426" s="42"/>
      <c r="Y426" s="42"/>
      <c r="Z426" s="42"/>
      <c r="AA426" s="42"/>
      <c r="AB426" s="42"/>
      <c r="AC426" s="42"/>
      <c r="AD426" s="42"/>
      <c r="AE426" s="42"/>
      <c r="AR426" s="292" t="s">
        <v>731</v>
      </c>
      <c r="AT426" s="292" t="s">
        <v>393</v>
      </c>
      <c r="AU426" s="292" t="s">
        <v>99</v>
      </c>
      <c r="AY426" s="19" t="s">
        <v>387</v>
      </c>
      <c r="BE426" s="162">
        <f>IF(N426="základná",J426,0)</f>
        <v>0</v>
      </c>
      <c r="BF426" s="162">
        <f>IF(N426="znížená",J426,0)</f>
        <v>0</v>
      </c>
      <c r="BG426" s="162">
        <f>IF(N426="zákl. prenesená",J426,0)</f>
        <v>0</v>
      </c>
      <c r="BH426" s="162">
        <f>IF(N426="zníž. prenesená",J426,0)</f>
        <v>0</v>
      </c>
      <c r="BI426" s="162">
        <f>IF(N426="nulová",J426,0)</f>
        <v>0</v>
      </c>
      <c r="BJ426" s="19" t="s">
        <v>92</v>
      </c>
      <c r="BK426" s="162">
        <f>ROUND(I426*H426,2)</f>
        <v>0</v>
      </c>
      <c r="BL426" s="19" t="s">
        <v>731</v>
      </c>
      <c r="BM426" s="292" t="s">
        <v>3115</v>
      </c>
    </row>
    <row r="427" s="2" customFormat="1" ht="16.5" customHeight="1">
      <c r="A427" s="42"/>
      <c r="B427" s="43"/>
      <c r="C427" s="280" t="s">
        <v>1059</v>
      </c>
      <c r="D427" s="280" t="s">
        <v>393</v>
      </c>
      <c r="E427" s="281" t="s">
        <v>3116</v>
      </c>
      <c r="F427" s="282" t="s">
        <v>3094</v>
      </c>
      <c r="G427" s="283" t="s">
        <v>436</v>
      </c>
      <c r="H427" s="284">
        <v>4</v>
      </c>
      <c r="I427" s="285"/>
      <c r="J427" s="286">
        <f>ROUND(I427*H427,2)</f>
        <v>0</v>
      </c>
      <c r="K427" s="287"/>
      <c r="L427" s="45"/>
      <c r="M427" s="288" t="s">
        <v>1</v>
      </c>
      <c r="N427" s="289" t="s">
        <v>42</v>
      </c>
      <c r="O427" s="101"/>
      <c r="P427" s="290">
        <f>O427*H427</f>
        <v>0</v>
      </c>
      <c r="Q427" s="290">
        <v>0</v>
      </c>
      <c r="R427" s="290">
        <f>Q427*H427</f>
        <v>0</v>
      </c>
      <c r="S427" s="290">
        <v>0</v>
      </c>
      <c r="T427" s="291">
        <f>S427*H427</f>
        <v>0</v>
      </c>
      <c r="U427" s="42"/>
      <c r="V427" s="42"/>
      <c r="W427" s="42"/>
      <c r="X427" s="42"/>
      <c r="Y427" s="42"/>
      <c r="Z427" s="42"/>
      <c r="AA427" s="42"/>
      <c r="AB427" s="42"/>
      <c r="AC427" s="42"/>
      <c r="AD427" s="42"/>
      <c r="AE427" s="42"/>
      <c r="AR427" s="292" t="s">
        <v>731</v>
      </c>
      <c r="AT427" s="292" t="s">
        <v>393</v>
      </c>
      <c r="AU427" s="292" t="s">
        <v>99</v>
      </c>
      <c r="AY427" s="19" t="s">
        <v>387</v>
      </c>
      <c r="BE427" s="162">
        <f>IF(N427="základná",J427,0)</f>
        <v>0</v>
      </c>
      <c r="BF427" s="162">
        <f>IF(N427="znížená",J427,0)</f>
        <v>0</v>
      </c>
      <c r="BG427" s="162">
        <f>IF(N427="zákl. prenesená",J427,0)</f>
        <v>0</v>
      </c>
      <c r="BH427" s="162">
        <f>IF(N427="zníž. prenesená",J427,0)</f>
        <v>0</v>
      </c>
      <c r="BI427" s="162">
        <f>IF(N427="nulová",J427,0)</f>
        <v>0</v>
      </c>
      <c r="BJ427" s="19" t="s">
        <v>92</v>
      </c>
      <c r="BK427" s="162">
        <f>ROUND(I427*H427,2)</f>
        <v>0</v>
      </c>
      <c r="BL427" s="19" t="s">
        <v>731</v>
      </c>
      <c r="BM427" s="292" t="s">
        <v>3117</v>
      </c>
    </row>
    <row r="428" s="12" customFormat="1" ht="20.88" customHeight="1">
      <c r="A428" s="12"/>
      <c r="B428" s="252"/>
      <c r="C428" s="253"/>
      <c r="D428" s="254" t="s">
        <v>75</v>
      </c>
      <c r="E428" s="265" t="s">
        <v>2796</v>
      </c>
      <c r="F428" s="265" t="s">
        <v>2797</v>
      </c>
      <c r="G428" s="253"/>
      <c r="H428" s="253"/>
      <c r="I428" s="256"/>
      <c r="J428" s="266">
        <f>BK428</f>
        <v>0</v>
      </c>
      <c r="K428" s="253"/>
      <c r="L428" s="257"/>
      <c r="M428" s="258"/>
      <c r="N428" s="259"/>
      <c r="O428" s="259"/>
      <c r="P428" s="260">
        <f>SUM(P429:P437)</f>
        <v>0</v>
      </c>
      <c r="Q428" s="259"/>
      <c r="R428" s="260">
        <f>SUM(R429:R437)</f>
        <v>0</v>
      </c>
      <c r="S428" s="259"/>
      <c r="T428" s="261">
        <f>SUM(T429:T437)</f>
        <v>0</v>
      </c>
      <c r="U428" s="12"/>
      <c r="V428" s="12"/>
      <c r="W428" s="12"/>
      <c r="X428" s="12"/>
      <c r="Y428" s="12"/>
      <c r="Z428" s="12"/>
      <c r="AA428" s="12"/>
      <c r="AB428" s="12"/>
      <c r="AC428" s="12"/>
      <c r="AD428" s="12"/>
      <c r="AE428" s="12"/>
      <c r="AR428" s="262" t="s">
        <v>84</v>
      </c>
      <c r="AT428" s="263" t="s">
        <v>75</v>
      </c>
      <c r="AU428" s="263" t="s">
        <v>92</v>
      </c>
      <c r="AY428" s="262" t="s">
        <v>387</v>
      </c>
      <c r="BK428" s="264">
        <f>SUM(BK429:BK437)</f>
        <v>0</v>
      </c>
    </row>
    <row r="429" s="2" customFormat="1" ht="24.15" customHeight="1">
      <c r="A429" s="42"/>
      <c r="B429" s="43"/>
      <c r="C429" s="280" t="s">
        <v>1061</v>
      </c>
      <c r="D429" s="280" t="s">
        <v>393</v>
      </c>
      <c r="E429" s="281" t="s">
        <v>3118</v>
      </c>
      <c r="F429" s="282" t="s">
        <v>3057</v>
      </c>
      <c r="G429" s="283" t="s">
        <v>396</v>
      </c>
      <c r="H429" s="284">
        <v>22.699999999999999</v>
      </c>
      <c r="I429" s="285"/>
      <c r="J429" s="286">
        <f>ROUND(I429*H429,2)</f>
        <v>0</v>
      </c>
      <c r="K429" s="287"/>
      <c r="L429" s="45"/>
      <c r="M429" s="288" t="s">
        <v>1</v>
      </c>
      <c r="N429" s="289" t="s">
        <v>42</v>
      </c>
      <c r="O429" s="101"/>
      <c r="P429" s="290">
        <f>O429*H429</f>
        <v>0</v>
      </c>
      <c r="Q429" s="290">
        <v>0</v>
      </c>
      <c r="R429" s="290">
        <f>Q429*H429</f>
        <v>0</v>
      </c>
      <c r="S429" s="290">
        <v>0</v>
      </c>
      <c r="T429" s="291">
        <f>S429*H429</f>
        <v>0</v>
      </c>
      <c r="U429" s="42"/>
      <c r="V429" s="42"/>
      <c r="W429" s="42"/>
      <c r="X429" s="42"/>
      <c r="Y429" s="42"/>
      <c r="Z429" s="42"/>
      <c r="AA429" s="42"/>
      <c r="AB429" s="42"/>
      <c r="AC429" s="42"/>
      <c r="AD429" s="42"/>
      <c r="AE429" s="42"/>
      <c r="AR429" s="292" t="s">
        <v>731</v>
      </c>
      <c r="AT429" s="292" t="s">
        <v>393</v>
      </c>
      <c r="AU429" s="292" t="s">
        <v>99</v>
      </c>
      <c r="AY429" s="19" t="s">
        <v>387</v>
      </c>
      <c r="BE429" s="162">
        <f>IF(N429="základná",J429,0)</f>
        <v>0</v>
      </c>
      <c r="BF429" s="162">
        <f>IF(N429="znížená",J429,0)</f>
        <v>0</v>
      </c>
      <c r="BG429" s="162">
        <f>IF(N429="zákl. prenesená",J429,0)</f>
        <v>0</v>
      </c>
      <c r="BH429" s="162">
        <f>IF(N429="zníž. prenesená",J429,0)</f>
        <v>0</v>
      </c>
      <c r="BI429" s="162">
        <f>IF(N429="nulová",J429,0)</f>
        <v>0</v>
      </c>
      <c r="BJ429" s="19" t="s">
        <v>92</v>
      </c>
      <c r="BK429" s="162">
        <f>ROUND(I429*H429,2)</f>
        <v>0</v>
      </c>
      <c r="BL429" s="19" t="s">
        <v>731</v>
      </c>
      <c r="BM429" s="292" t="s">
        <v>3119</v>
      </c>
    </row>
    <row r="430" s="2" customFormat="1" ht="24.15" customHeight="1">
      <c r="A430" s="42"/>
      <c r="B430" s="43"/>
      <c r="C430" s="280" t="s">
        <v>1063</v>
      </c>
      <c r="D430" s="280" t="s">
        <v>393</v>
      </c>
      <c r="E430" s="281" t="s">
        <v>3120</v>
      </c>
      <c r="F430" s="282" t="s">
        <v>3060</v>
      </c>
      <c r="G430" s="283" t="s">
        <v>396</v>
      </c>
      <c r="H430" s="284">
        <v>9</v>
      </c>
      <c r="I430" s="285"/>
      <c r="J430" s="286">
        <f>ROUND(I430*H430,2)</f>
        <v>0</v>
      </c>
      <c r="K430" s="287"/>
      <c r="L430" s="45"/>
      <c r="M430" s="288" t="s">
        <v>1</v>
      </c>
      <c r="N430" s="289" t="s">
        <v>42</v>
      </c>
      <c r="O430" s="101"/>
      <c r="P430" s="290">
        <f>O430*H430</f>
        <v>0</v>
      </c>
      <c r="Q430" s="290">
        <v>0</v>
      </c>
      <c r="R430" s="290">
        <f>Q430*H430</f>
        <v>0</v>
      </c>
      <c r="S430" s="290">
        <v>0</v>
      </c>
      <c r="T430" s="291">
        <f>S430*H430</f>
        <v>0</v>
      </c>
      <c r="U430" s="42"/>
      <c r="V430" s="42"/>
      <c r="W430" s="42"/>
      <c r="X430" s="42"/>
      <c r="Y430" s="42"/>
      <c r="Z430" s="42"/>
      <c r="AA430" s="42"/>
      <c r="AB430" s="42"/>
      <c r="AC430" s="42"/>
      <c r="AD430" s="42"/>
      <c r="AE430" s="42"/>
      <c r="AR430" s="292" t="s">
        <v>731</v>
      </c>
      <c r="AT430" s="292" t="s">
        <v>393</v>
      </c>
      <c r="AU430" s="292" t="s">
        <v>99</v>
      </c>
      <c r="AY430" s="19" t="s">
        <v>387</v>
      </c>
      <c r="BE430" s="162">
        <f>IF(N430="základná",J430,0)</f>
        <v>0</v>
      </c>
      <c r="BF430" s="162">
        <f>IF(N430="znížená",J430,0)</f>
        <v>0</v>
      </c>
      <c r="BG430" s="162">
        <f>IF(N430="zákl. prenesená",J430,0)</f>
        <v>0</v>
      </c>
      <c r="BH430" s="162">
        <f>IF(N430="zníž. prenesená",J430,0)</f>
        <v>0</v>
      </c>
      <c r="BI430" s="162">
        <f>IF(N430="nulová",J430,0)</f>
        <v>0</v>
      </c>
      <c r="BJ430" s="19" t="s">
        <v>92</v>
      </c>
      <c r="BK430" s="162">
        <f>ROUND(I430*H430,2)</f>
        <v>0</v>
      </c>
      <c r="BL430" s="19" t="s">
        <v>731</v>
      </c>
      <c r="BM430" s="292" t="s">
        <v>3121</v>
      </c>
    </row>
    <row r="431" s="2" customFormat="1" ht="24.15" customHeight="1">
      <c r="A431" s="42"/>
      <c r="B431" s="43"/>
      <c r="C431" s="280" t="s">
        <v>1066</v>
      </c>
      <c r="D431" s="280" t="s">
        <v>393</v>
      </c>
      <c r="E431" s="281" t="s">
        <v>3122</v>
      </c>
      <c r="F431" s="282" t="s">
        <v>3063</v>
      </c>
      <c r="G431" s="283" t="s">
        <v>396</v>
      </c>
      <c r="H431" s="284">
        <v>21.699999999999999</v>
      </c>
      <c r="I431" s="285"/>
      <c r="J431" s="286">
        <f>ROUND(I431*H431,2)</f>
        <v>0</v>
      </c>
      <c r="K431" s="287"/>
      <c r="L431" s="45"/>
      <c r="M431" s="288" t="s">
        <v>1</v>
      </c>
      <c r="N431" s="289" t="s">
        <v>42</v>
      </c>
      <c r="O431" s="101"/>
      <c r="P431" s="290">
        <f>O431*H431</f>
        <v>0</v>
      </c>
      <c r="Q431" s="290">
        <v>0</v>
      </c>
      <c r="R431" s="290">
        <f>Q431*H431</f>
        <v>0</v>
      </c>
      <c r="S431" s="290">
        <v>0</v>
      </c>
      <c r="T431" s="291">
        <f>S431*H431</f>
        <v>0</v>
      </c>
      <c r="U431" s="42"/>
      <c r="V431" s="42"/>
      <c r="W431" s="42"/>
      <c r="X431" s="42"/>
      <c r="Y431" s="42"/>
      <c r="Z431" s="42"/>
      <c r="AA431" s="42"/>
      <c r="AB431" s="42"/>
      <c r="AC431" s="42"/>
      <c r="AD431" s="42"/>
      <c r="AE431" s="42"/>
      <c r="AR431" s="292" t="s">
        <v>731</v>
      </c>
      <c r="AT431" s="292" t="s">
        <v>393</v>
      </c>
      <c r="AU431" s="292" t="s">
        <v>99</v>
      </c>
      <c r="AY431" s="19" t="s">
        <v>387</v>
      </c>
      <c r="BE431" s="162">
        <f>IF(N431="základná",J431,0)</f>
        <v>0</v>
      </c>
      <c r="BF431" s="162">
        <f>IF(N431="znížená",J431,0)</f>
        <v>0</v>
      </c>
      <c r="BG431" s="162">
        <f>IF(N431="zákl. prenesená",J431,0)</f>
        <v>0</v>
      </c>
      <c r="BH431" s="162">
        <f>IF(N431="zníž. prenesená",J431,0)</f>
        <v>0</v>
      </c>
      <c r="BI431" s="162">
        <f>IF(N431="nulová",J431,0)</f>
        <v>0</v>
      </c>
      <c r="BJ431" s="19" t="s">
        <v>92</v>
      </c>
      <c r="BK431" s="162">
        <f>ROUND(I431*H431,2)</f>
        <v>0</v>
      </c>
      <c r="BL431" s="19" t="s">
        <v>731</v>
      </c>
      <c r="BM431" s="292" t="s">
        <v>3123</v>
      </c>
    </row>
    <row r="432" s="2" customFormat="1" ht="24.15" customHeight="1">
      <c r="A432" s="42"/>
      <c r="B432" s="43"/>
      <c r="C432" s="280" t="s">
        <v>1071</v>
      </c>
      <c r="D432" s="280" t="s">
        <v>393</v>
      </c>
      <c r="E432" s="281" t="s">
        <v>3124</v>
      </c>
      <c r="F432" s="282" t="s">
        <v>3066</v>
      </c>
      <c r="G432" s="283" t="s">
        <v>396</v>
      </c>
      <c r="H432" s="284">
        <v>16.199999999999999</v>
      </c>
      <c r="I432" s="285"/>
      <c r="J432" s="286">
        <f>ROUND(I432*H432,2)</f>
        <v>0</v>
      </c>
      <c r="K432" s="287"/>
      <c r="L432" s="45"/>
      <c r="M432" s="288" t="s">
        <v>1</v>
      </c>
      <c r="N432" s="289" t="s">
        <v>42</v>
      </c>
      <c r="O432" s="101"/>
      <c r="P432" s="290">
        <f>O432*H432</f>
        <v>0</v>
      </c>
      <c r="Q432" s="290">
        <v>0</v>
      </c>
      <c r="R432" s="290">
        <f>Q432*H432</f>
        <v>0</v>
      </c>
      <c r="S432" s="290">
        <v>0</v>
      </c>
      <c r="T432" s="291">
        <f>S432*H432</f>
        <v>0</v>
      </c>
      <c r="U432" s="42"/>
      <c r="V432" s="42"/>
      <c r="W432" s="42"/>
      <c r="X432" s="42"/>
      <c r="Y432" s="42"/>
      <c r="Z432" s="42"/>
      <c r="AA432" s="42"/>
      <c r="AB432" s="42"/>
      <c r="AC432" s="42"/>
      <c r="AD432" s="42"/>
      <c r="AE432" s="42"/>
      <c r="AR432" s="292" t="s">
        <v>731</v>
      </c>
      <c r="AT432" s="292" t="s">
        <v>393</v>
      </c>
      <c r="AU432" s="292" t="s">
        <v>99</v>
      </c>
      <c r="AY432" s="19" t="s">
        <v>387</v>
      </c>
      <c r="BE432" s="162">
        <f>IF(N432="základná",J432,0)</f>
        <v>0</v>
      </c>
      <c r="BF432" s="162">
        <f>IF(N432="znížená",J432,0)</f>
        <v>0</v>
      </c>
      <c r="BG432" s="162">
        <f>IF(N432="zákl. prenesená",J432,0)</f>
        <v>0</v>
      </c>
      <c r="BH432" s="162">
        <f>IF(N432="zníž. prenesená",J432,0)</f>
        <v>0</v>
      </c>
      <c r="BI432" s="162">
        <f>IF(N432="nulová",J432,0)</f>
        <v>0</v>
      </c>
      <c r="BJ432" s="19" t="s">
        <v>92</v>
      </c>
      <c r="BK432" s="162">
        <f>ROUND(I432*H432,2)</f>
        <v>0</v>
      </c>
      <c r="BL432" s="19" t="s">
        <v>731</v>
      </c>
      <c r="BM432" s="292" t="s">
        <v>3125</v>
      </c>
    </row>
    <row r="433" s="2" customFormat="1" ht="24.15" customHeight="1">
      <c r="A433" s="42"/>
      <c r="B433" s="43"/>
      <c r="C433" s="280" t="s">
        <v>1075</v>
      </c>
      <c r="D433" s="280" t="s">
        <v>393</v>
      </c>
      <c r="E433" s="281" t="s">
        <v>3126</v>
      </c>
      <c r="F433" s="282" t="s">
        <v>3069</v>
      </c>
      <c r="G433" s="283" t="s">
        <v>396</v>
      </c>
      <c r="H433" s="284">
        <v>9.6999999999999993</v>
      </c>
      <c r="I433" s="285"/>
      <c r="J433" s="286">
        <f>ROUND(I433*H433,2)</f>
        <v>0</v>
      </c>
      <c r="K433" s="287"/>
      <c r="L433" s="45"/>
      <c r="M433" s="288" t="s">
        <v>1</v>
      </c>
      <c r="N433" s="289" t="s">
        <v>42</v>
      </c>
      <c r="O433" s="101"/>
      <c r="P433" s="290">
        <f>O433*H433</f>
        <v>0</v>
      </c>
      <c r="Q433" s="290">
        <v>0</v>
      </c>
      <c r="R433" s="290">
        <f>Q433*H433</f>
        <v>0</v>
      </c>
      <c r="S433" s="290">
        <v>0</v>
      </c>
      <c r="T433" s="291">
        <f>S433*H433</f>
        <v>0</v>
      </c>
      <c r="U433" s="42"/>
      <c r="V433" s="42"/>
      <c r="W433" s="42"/>
      <c r="X433" s="42"/>
      <c r="Y433" s="42"/>
      <c r="Z433" s="42"/>
      <c r="AA433" s="42"/>
      <c r="AB433" s="42"/>
      <c r="AC433" s="42"/>
      <c r="AD433" s="42"/>
      <c r="AE433" s="42"/>
      <c r="AR433" s="292" t="s">
        <v>731</v>
      </c>
      <c r="AT433" s="292" t="s">
        <v>393</v>
      </c>
      <c r="AU433" s="292" t="s">
        <v>99</v>
      </c>
      <c r="AY433" s="19" t="s">
        <v>387</v>
      </c>
      <c r="BE433" s="162">
        <f>IF(N433="základná",J433,0)</f>
        <v>0</v>
      </c>
      <c r="BF433" s="162">
        <f>IF(N433="znížená",J433,0)</f>
        <v>0</v>
      </c>
      <c r="BG433" s="162">
        <f>IF(N433="zákl. prenesená",J433,0)</f>
        <v>0</v>
      </c>
      <c r="BH433" s="162">
        <f>IF(N433="zníž. prenesená",J433,0)</f>
        <v>0</v>
      </c>
      <c r="BI433" s="162">
        <f>IF(N433="nulová",J433,0)</f>
        <v>0</v>
      </c>
      <c r="BJ433" s="19" t="s">
        <v>92</v>
      </c>
      <c r="BK433" s="162">
        <f>ROUND(I433*H433,2)</f>
        <v>0</v>
      </c>
      <c r="BL433" s="19" t="s">
        <v>731</v>
      </c>
      <c r="BM433" s="292" t="s">
        <v>3127</v>
      </c>
    </row>
    <row r="434" s="2" customFormat="1" ht="24.15" customHeight="1">
      <c r="A434" s="42"/>
      <c r="B434" s="43"/>
      <c r="C434" s="280" t="s">
        <v>1083</v>
      </c>
      <c r="D434" s="280" t="s">
        <v>393</v>
      </c>
      <c r="E434" s="281" t="s">
        <v>3128</v>
      </c>
      <c r="F434" s="282" t="s">
        <v>2773</v>
      </c>
      <c r="G434" s="283" t="s">
        <v>396</v>
      </c>
      <c r="H434" s="284">
        <v>1.1000000000000001</v>
      </c>
      <c r="I434" s="285"/>
      <c r="J434" s="286">
        <f>ROUND(I434*H434,2)</f>
        <v>0</v>
      </c>
      <c r="K434" s="287"/>
      <c r="L434" s="45"/>
      <c r="M434" s="288" t="s">
        <v>1</v>
      </c>
      <c r="N434" s="289" t="s">
        <v>42</v>
      </c>
      <c r="O434" s="101"/>
      <c r="P434" s="290">
        <f>O434*H434</f>
        <v>0</v>
      </c>
      <c r="Q434" s="290">
        <v>0</v>
      </c>
      <c r="R434" s="290">
        <f>Q434*H434</f>
        <v>0</v>
      </c>
      <c r="S434" s="290">
        <v>0</v>
      </c>
      <c r="T434" s="291">
        <f>S434*H434</f>
        <v>0</v>
      </c>
      <c r="U434" s="42"/>
      <c r="V434" s="42"/>
      <c r="W434" s="42"/>
      <c r="X434" s="42"/>
      <c r="Y434" s="42"/>
      <c r="Z434" s="42"/>
      <c r="AA434" s="42"/>
      <c r="AB434" s="42"/>
      <c r="AC434" s="42"/>
      <c r="AD434" s="42"/>
      <c r="AE434" s="42"/>
      <c r="AR434" s="292" t="s">
        <v>731</v>
      </c>
      <c r="AT434" s="292" t="s">
        <v>393</v>
      </c>
      <c r="AU434" s="292" t="s">
        <v>99</v>
      </c>
      <c r="AY434" s="19" t="s">
        <v>387</v>
      </c>
      <c r="BE434" s="162">
        <f>IF(N434="základná",J434,0)</f>
        <v>0</v>
      </c>
      <c r="BF434" s="162">
        <f>IF(N434="znížená",J434,0)</f>
        <v>0</v>
      </c>
      <c r="BG434" s="162">
        <f>IF(N434="zákl. prenesená",J434,0)</f>
        <v>0</v>
      </c>
      <c r="BH434" s="162">
        <f>IF(N434="zníž. prenesená",J434,0)</f>
        <v>0</v>
      </c>
      <c r="BI434" s="162">
        <f>IF(N434="nulová",J434,0)</f>
        <v>0</v>
      </c>
      <c r="BJ434" s="19" t="s">
        <v>92</v>
      </c>
      <c r="BK434" s="162">
        <f>ROUND(I434*H434,2)</f>
        <v>0</v>
      </c>
      <c r="BL434" s="19" t="s">
        <v>731</v>
      </c>
      <c r="BM434" s="292" t="s">
        <v>3129</v>
      </c>
    </row>
    <row r="435" s="2" customFormat="1" ht="16.5" customHeight="1">
      <c r="A435" s="42"/>
      <c r="B435" s="43"/>
      <c r="C435" s="280" t="s">
        <v>193</v>
      </c>
      <c r="D435" s="280" t="s">
        <v>393</v>
      </c>
      <c r="E435" s="281" t="s">
        <v>3130</v>
      </c>
      <c r="F435" s="282" t="s">
        <v>3074</v>
      </c>
      <c r="G435" s="283" t="s">
        <v>405</v>
      </c>
      <c r="H435" s="284">
        <v>19.899999999999999</v>
      </c>
      <c r="I435" s="285"/>
      <c r="J435" s="286">
        <f>ROUND(I435*H435,2)</f>
        <v>0</v>
      </c>
      <c r="K435" s="287"/>
      <c r="L435" s="45"/>
      <c r="M435" s="288" t="s">
        <v>1</v>
      </c>
      <c r="N435" s="289" t="s">
        <v>42</v>
      </c>
      <c r="O435" s="101"/>
      <c r="P435" s="290">
        <f>O435*H435</f>
        <v>0</v>
      </c>
      <c r="Q435" s="290">
        <v>0</v>
      </c>
      <c r="R435" s="290">
        <f>Q435*H435</f>
        <v>0</v>
      </c>
      <c r="S435" s="290">
        <v>0</v>
      </c>
      <c r="T435" s="291">
        <f>S435*H435</f>
        <v>0</v>
      </c>
      <c r="U435" s="42"/>
      <c r="V435" s="42"/>
      <c r="W435" s="42"/>
      <c r="X435" s="42"/>
      <c r="Y435" s="42"/>
      <c r="Z435" s="42"/>
      <c r="AA435" s="42"/>
      <c r="AB435" s="42"/>
      <c r="AC435" s="42"/>
      <c r="AD435" s="42"/>
      <c r="AE435" s="42"/>
      <c r="AR435" s="292" t="s">
        <v>731</v>
      </c>
      <c r="AT435" s="292" t="s">
        <v>393</v>
      </c>
      <c r="AU435" s="292" t="s">
        <v>99</v>
      </c>
      <c r="AY435" s="19" t="s">
        <v>387</v>
      </c>
      <c r="BE435" s="162">
        <f>IF(N435="základná",J435,0)</f>
        <v>0</v>
      </c>
      <c r="BF435" s="162">
        <f>IF(N435="znížená",J435,0)</f>
        <v>0</v>
      </c>
      <c r="BG435" s="162">
        <f>IF(N435="zákl. prenesená",J435,0)</f>
        <v>0</v>
      </c>
      <c r="BH435" s="162">
        <f>IF(N435="zníž. prenesená",J435,0)</f>
        <v>0</v>
      </c>
      <c r="BI435" s="162">
        <f>IF(N435="nulová",J435,0)</f>
        <v>0</v>
      </c>
      <c r="BJ435" s="19" t="s">
        <v>92</v>
      </c>
      <c r="BK435" s="162">
        <f>ROUND(I435*H435,2)</f>
        <v>0</v>
      </c>
      <c r="BL435" s="19" t="s">
        <v>731</v>
      </c>
      <c r="BM435" s="292" t="s">
        <v>3131</v>
      </c>
    </row>
    <row r="436" s="2" customFormat="1" ht="16.5" customHeight="1">
      <c r="A436" s="42"/>
      <c r="B436" s="43"/>
      <c r="C436" s="280" t="s">
        <v>1086</v>
      </c>
      <c r="D436" s="280" t="s">
        <v>393</v>
      </c>
      <c r="E436" s="281" t="s">
        <v>3132</v>
      </c>
      <c r="F436" s="282" t="s">
        <v>3077</v>
      </c>
      <c r="G436" s="283" t="s">
        <v>405</v>
      </c>
      <c r="H436" s="284">
        <v>19.899999999999999</v>
      </c>
      <c r="I436" s="285"/>
      <c r="J436" s="286">
        <f>ROUND(I436*H436,2)</f>
        <v>0</v>
      </c>
      <c r="K436" s="287"/>
      <c r="L436" s="45"/>
      <c r="M436" s="288" t="s">
        <v>1</v>
      </c>
      <c r="N436" s="289" t="s">
        <v>42</v>
      </c>
      <c r="O436" s="101"/>
      <c r="P436" s="290">
        <f>O436*H436</f>
        <v>0</v>
      </c>
      <c r="Q436" s="290">
        <v>0</v>
      </c>
      <c r="R436" s="290">
        <f>Q436*H436</f>
        <v>0</v>
      </c>
      <c r="S436" s="290">
        <v>0</v>
      </c>
      <c r="T436" s="291">
        <f>S436*H436</f>
        <v>0</v>
      </c>
      <c r="U436" s="42"/>
      <c r="V436" s="42"/>
      <c r="W436" s="42"/>
      <c r="X436" s="42"/>
      <c r="Y436" s="42"/>
      <c r="Z436" s="42"/>
      <c r="AA436" s="42"/>
      <c r="AB436" s="42"/>
      <c r="AC436" s="42"/>
      <c r="AD436" s="42"/>
      <c r="AE436" s="42"/>
      <c r="AR436" s="292" t="s">
        <v>731</v>
      </c>
      <c r="AT436" s="292" t="s">
        <v>393</v>
      </c>
      <c r="AU436" s="292" t="s">
        <v>99</v>
      </c>
      <c r="AY436" s="19" t="s">
        <v>387</v>
      </c>
      <c r="BE436" s="162">
        <f>IF(N436="základná",J436,0)</f>
        <v>0</v>
      </c>
      <c r="BF436" s="162">
        <f>IF(N436="znížená",J436,0)</f>
        <v>0</v>
      </c>
      <c r="BG436" s="162">
        <f>IF(N436="zákl. prenesená",J436,0)</f>
        <v>0</v>
      </c>
      <c r="BH436" s="162">
        <f>IF(N436="zníž. prenesená",J436,0)</f>
        <v>0</v>
      </c>
      <c r="BI436" s="162">
        <f>IF(N436="nulová",J436,0)</f>
        <v>0</v>
      </c>
      <c r="BJ436" s="19" t="s">
        <v>92</v>
      </c>
      <c r="BK436" s="162">
        <f>ROUND(I436*H436,2)</f>
        <v>0</v>
      </c>
      <c r="BL436" s="19" t="s">
        <v>731</v>
      </c>
      <c r="BM436" s="292" t="s">
        <v>3133</v>
      </c>
    </row>
    <row r="437" s="2" customFormat="1" ht="21.75" customHeight="1">
      <c r="A437" s="42"/>
      <c r="B437" s="43"/>
      <c r="C437" s="280" t="s">
        <v>1089</v>
      </c>
      <c r="D437" s="280" t="s">
        <v>393</v>
      </c>
      <c r="E437" s="281" t="s">
        <v>3134</v>
      </c>
      <c r="F437" s="282" t="s">
        <v>2801</v>
      </c>
      <c r="G437" s="283" t="s">
        <v>405</v>
      </c>
      <c r="H437" s="284">
        <v>17.199999999999999</v>
      </c>
      <c r="I437" s="285"/>
      <c r="J437" s="286">
        <f>ROUND(I437*H437,2)</f>
        <v>0</v>
      </c>
      <c r="K437" s="287"/>
      <c r="L437" s="45"/>
      <c r="M437" s="288" t="s">
        <v>1</v>
      </c>
      <c r="N437" s="289" t="s">
        <v>42</v>
      </c>
      <c r="O437" s="101"/>
      <c r="P437" s="290">
        <f>O437*H437</f>
        <v>0</v>
      </c>
      <c r="Q437" s="290">
        <v>0</v>
      </c>
      <c r="R437" s="290">
        <f>Q437*H437</f>
        <v>0</v>
      </c>
      <c r="S437" s="290">
        <v>0</v>
      </c>
      <c r="T437" s="291">
        <f>S437*H437</f>
        <v>0</v>
      </c>
      <c r="U437" s="42"/>
      <c r="V437" s="42"/>
      <c r="W437" s="42"/>
      <c r="X437" s="42"/>
      <c r="Y437" s="42"/>
      <c r="Z437" s="42"/>
      <c r="AA437" s="42"/>
      <c r="AB437" s="42"/>
      <c r="AC437" s="42"/>
      <c r="AD437" s="42"/>
      <c r="AE437" s="42"/>
      <c r="AR437" s="292" t="s">
        <v>731</v>
      </c>
      <c r="AT437" s="292" t="s">
        <v>393</v>
      </c>
      <c r="AU437" s="292" t="s">
        <v>99</v>
      </c>
      <c r="AY437" s="19" t="s">
        <v>387</v>
      </c>
      <c r="BE437" s="162">
        <f>IF(N437="základná",J437,0)</f>
        <v>0</v>
      </c>
      <c r="BF437" s="162">
        <f>IF(N437="znížená",J437,0)</f>
        <v>0</v>
      </c>
      <c r="BG437" s="162">
        <f>IF(N437="zákl. prenesená",J437,0)</f>
        <v>0</v>
      </c>
      <c r="BH437" s="162">
        <f>IF(N437="zníž. prenesená",J437,0)</f>
        <v>0</v>
      </c>
      <c r="BI437" s="162">
        <f>IF(N437="nulová",J437,0)</f>
        <v>0</v>
      </c>
      <c r="BJ437" s="19" t="s">
        <v>92</v>
      </c>
      <c r="BK437" s="162">
        <f>ROUND(I437*H437,2)</f>
        <v>0</v>
      </c>
      <c r="BL437" s="19" t="s">
        <v>731</v>
      </c>
      <c r="BM437" s="292" t="s">
        <v>3135</v>
      </c>
    </row>
    <row r="438" s="12" customFormat="1" ht="20.88" customHeight="1">
      <c r="A438" s="12"/>
      <c r="B438" s="252"/>
      <c r="C438" s="253"/>
      <c r="D438" s="254" t="s">
        <v>75</v>
      </c>
      <c r="E438" s="265" t="s">
        <v>2803</v>
      </c>
      <c r="F438" s="265" t="s">
        <v>137</v>
      </c>
      <c r="G438" s="253"/>
      <c r="H438" s="253"/>
      <c r="I438" s="256"/>
      <c r="J438" s="266">
        <f>BK438</f>
        <v>0</v>
      </c>
      <c r="K438" s="253"/>
      <c r="L438" s="257"/>
      <c r="M438" s="258"/>
      <c r="N438" s="259"/>
      <c r="O438" s="259"/>
      <c r="P438" s="260">
        <f>SUM(P439:P443)</f>
        <v>0</v>
      </c>
      <c r="Q438" s="259"/>
      <c r="R438" s="260">
        <f>SUM(R439:R443)</f>
        <v>0</v>
      </c>
      <c r="S438" s="259"/>
      <c r="T438" s="261">
        <f>SUM(T439:T443)</f>
        <v>0</v>
      </c>
      <c r="U438" s="12"/>
      <c r="V438" s="12"/>
      <c r="W438" s="12"/>
      <c r="X438" s="12"/>
      <c r="Y438" s="12"/>
      <c r="Z438" s="12"/>
      <c r="AA438" s="12"/>
      <c r="AB438" s="12"/>
      <c r="AC438" s="12"/>
      <c r="AD438" s="12"/>
      <c r="AE438" s="12"/>
      <c r="AR438" s="262" t="s">
        <v>84</v>
      </c>
      <c r="AT438" s="263" t="s">
        <v>75</v>
      </c>
      <c r="AU438" s="263" t="s">
        <v>92</v>
      </c>
      <c r="AY438" s="262" t="s">
        <v>387</v>
      </c>
      <c r="BK438" s="264">
        <f>SUM(BK439:BK443)</f>
        <v>0</v>
      </c>
    </row>
    <row r="439" s="2" customFormat="1" ht="24.15" customHeight="1">
      <c r="A439" s="42"/>
      <c r="B439" s="43"/>
      <c r="C439" s="280" t="s">
        <v>1091</v>
      </c>
      <c r="D439" s="280" t="s">
        <v>393</v>
      </c>
      <c r="E439" s="281" t="s">
        <v>3136</v>
      </c>
      <c r="F439" s="282" t="s">
        <v>2805</v>
      </c>
      <c r="G439" s="283" t="s">
        <v>2806</v>
      </c>
      <c r="H439" s="284">
        <v>2</v>
      </c>
      <c r="I439" s="285"/>
      <c r="J439" s="286">
        <f>ROUND(I439*H439,2)</f>
        <v>0</v>
      </c>
      <c r="K439" s="287"/>
      <c r="L439" s="45"/>
      <c r="M439" s="288" t="s">
        <v>1</v>
      </c>
      <c r="N439" s="289" t="s">
        <v>42</v>
      </c>
      <c r="O439" s="101"/>
      <c r="P439" s="290">
        <f>O439*H439</f>
        <v>0</v>
      </c>
      <c r="Q439" s="290">
        <v>0</v>
      </c>
      <c r="R439" s="290">
        <f>Q439*H439</f>
        <v>0</v>
      </c>
      <c r="S439" s="290">
        <v>0</v>
      </c>
      <c r="T439" s="291">
        <f>S439*H439</f>
        <v>0</v>
      </c>
      <c r="U439" s="42"/>
      <c r="V439" s="42"/>
      <c r="W439" s="42"/>
      <c r="X439" s="42"/>
      <c r="Y439" s="42"/>
      <c r="Z439" s="42"/>
      <c r="AA439" s="42"/>
      <c r="AB439" s="42"/>
      <c r="AC439" s="42"/>
      <c r="AD439" s="42"/>
      <c r="AE439" s="42"/>
      <c r="AR439" s="292" t="s">
        <v>731</v>
      </c>
      <c r="AT439" s="292" t="s">
        <v>393</v>
      </c>
      <c r="AU439" s="292" t="s">
        <v>99</v>
      </c>
      <c r="AY439" s="19" t="s">
        <v>387</v>
      </c>
      <c r="BE439" s="162">
        <f>IF(N439="základná",J439,0)</f>
        <v>0</v>
      </c>
      <c r="BF439" s="162">
        <f>IF(N439="znížená",J439,0)</f>
        <v>0</v>
      </c>
      <c r="BG439" s="162">
        <f>IF(N439="zákl. prenesená",J439,0)</f>
        <v>0</v>
      </c>
      <c r="BH439" s="162">
        <f>IF(N439="zníž. prenesená",J439,0)</f>
        <v>0</v>
      </c>
      <c r="BI439" s="162">
        <f>IF(N439="nulová",J439,0)</f>
        <v>0</v>
      </c>
      <c r="BJ439" s="19" t="s">
        <v>92</v>
      </c>
      <c r="BK439" s="162">
        <f>ROUND(I439*H439,2)</f>
        <v>0</v>
      </c>
      <c r="BL439" s="19" t="s">
        <v>731</v>
      </c>
      <c r="BM439" s="292" t="s">
        <v>3137</v>
      </c>
    </row>
    <row r="440" s="2" customFormat="1" ht="16.5" customHeight="1">
      <c r="A440" s="42"/>
      <c r="B440" s="43"/>
      <c r="C440" s="280" t="s">
        <v>1094</v>
      </c>
      <c r="D440" s="280" t="s">
        <v>393</v>
      </c>
      <c r="E440" s="281" t="s">
        <v>3138</v>
      </c>
      <c r="F440" s="282" t="s">
        <v>2809</v>
      </c>
      <c r="G440" s="283" t="s">
        <v>2806</v>
      </c>
      <c r="H440" s="284">
        <v>1</v>
      </c>
      <c r="I440" s="285"/>
      <c r="J440" s="286">
        <f>ROUND(I440*H440,2)</f>
        <v>0</v>
      </c>
      <c r="K440" s="287"/>
      <c r="L440" s="45"/>
      <c r="M440" s="288" t="s">
        <v>1</v>
      </c>
      <c r="N440" s="289" t="s">
        <v>42</v>
      </c>
      <c r="O440" s="101"/>
      <c r="P440" s="290">
        <f>O440*H440</f>
        <v>0</v>
      </c>
      <c r="Q440" s="290">
        <v>0</v>
      </c>
      <c r="R440" s="290">
        <f>Q440*H440</f>
        <v>0</v>
      </c>
      <c r="S440" s="290">
        <v>0</v>
      </c>
      <c r="T440" s="291">
        <f>S440*H440</f>
        <v>0</v>
      </c>
      <c r="U440" s="42"/>
      <c r="V440" s="42"/>
      <c r="W440" s="42"/>
      <c r="X440" s="42"/>
      <c r="Y440" s="42"/>
      <c r="Z440" s="42"/>
      <c r="AA440" s="42"/>
      <c r="AB440" s="42"/>
      <c r="AC440" s="42"/>
      <c r="AD440" s="42"/>
      <c r="AE440" s="42"/>
      <c r="AR440" s="292" t="s">
        <v>731</v>
      </c>
      <c r="AT440" s="292" t="s">
        <v>393</v>
      </c>
      <c r="AU440" s="292" t="s">
        <v>99</v>
      </c>
      <c r="AY440" s="19" t="s">
        <v>387</v>
      </c>
      <c r="BE440" s="162">
        <f>IF(N440="základná",J440,0)</f>
        <v>0</v>
      </c>
      <c r="BF440" s="162">
        <f>IF(N440="znížená",J440,0)</f>
        <v>0</v>
      </c>
      <c r="BG440" s="162">
        <f>IF(N440="zákl. prenesená",J440,0)</f>
        <v>0</v>
      </c>
      <c r="BH440" s="162">
        <f>IF(N440="zníž. prenesená",J440,0)</f>
        <v>0</v>
      </c>
      <c r="BI440" s="162">
        <f>IF(N440="nulová",J440,0)</f>
        <v>0</v>
      </c>
      <c r="BJ440" s="19" t="s">
        <v>92</v>
      </c>
      <c r="BK440" s="162">
        <f>ROUND(I440*H440,2)</f>
        <v>0</v>
      </c>
      <c r="BL440" s="19" t="s">
        <v>731</v>
      </c>
      <c r="BM440" s="292" t="s">
        <v>3139</v>
      </c>
    </row>
    <row r="441" s="2" customFormat="1" ht="16.5" customHeight="1">
      <c r="A441" s="42"/>
      <c r="B441" s="43"/>
      <c r="C441" s="280" t="s">
        <v>1096</v>
      </c>
      <c r="D441" s="280" t="s">
        <v>393</v>
      </c>
      <c r="E441" s="281" t="s">
        <v>3140</v>
      </c>
      <c r="F441" s="282" t="s">
        <v>2812</v>
      </c>
      <c r="G441" s="283" t="s">
        <v>2806</v>
      </c>
      <c r="H441" s="284">
        <v>1</v>
      </c>
      <c r="I441" s="285"/>
      <c r="J441" s="286">
        <f>ROUND(I441*H441,2)</f>
        <v>0</v>
      </c>
      <c r="K441" s="287"/>
      <c r="L441" s="45"/>
      <c r="M441" s="288" t="s">
        <v>1</v>
      </c>
      <c r="N441" s="289" t="s">
        <v>42</v>
      </c>
      <c r="O441" s="101"/>
      <c r="P441" s="290">
        <f>O441*H441</f>
        <v>0</v>
      </c>
      <c r="Q441" s="290">
        <v>0</v>
      </c>
      <c r="R441" s="290">
        <f>Q441*H441</f>
        <v>0</v>
      </c>
      <c r="S441" s="290">
        <v>0</v>
      </c>
      <c r="T441" s="291">
        <f>S441*H441</f>
        <v>0</v>
      </c>
      <c r="U441" s="42"/>
      <c r="V441" s="42"/>
      <c r="W441" s="42"/>
      <c r="X441" s="42"/>
      <c r="Y441" s="42"/>
      <c r="Z441" s="42"/>
      <c r="AA441" s="42"/>
      <c r="AB441" s="42"/>
      <c r="AC441" s="42"/>
      <c r="AD441" s="42"/>
      <c r="AE441" s="42"/>
      <c r="AR441" s="292" t="s">
        <v>731</v>
      </c>
      <c r="AT441" s="292" t="s">
        <v>393</v>
      </c>
      <c r="AU441" s="292" t="s">
        <v>99</v>
      </c>
      <c r="AY441" s="19" t="s">
        <v>387</v>
      </c>
      <c r="BE441" s="162">
        <f>IF(N441="základná",J441,0)</f>
        <v>0</v>
      </c>
      <c r="BF441" s="162">
        <f>IF(N441="znížená",J441,0)</f>
        <v>0</v>
      </c>
      <c r="BG441" s="162">
        <f>IF(N441="zákl. prenesená",J441,0)</f>
        <v>0</v>
      </c>
      <c r="BH441" s="162">
        <f>IF(N441="zníž. prenesená",J441,0)</f>
        <v>0</v>
      </c>
      <c r="BI441" s="162">
        <f>IF(N441="nulová",J441,0)</f>
        <v>0</v>
      </c>
      <c r="BJ441" s="19" t="s">
        <v>92</v>
      </c>
      <c r="BK441" s="162">
        <f>ROUND(I441*H441,2)</f>
        <v>0</v>
      </c>
      <c r="BL441" s="19" t="s">
        <v>731</v>
      </c>
      <c r="BM441" s="292" t="s">
        <v>3141</v>
      </c>
    </row>
    <row r="442" s="2" customFormat="1" ht="16.5" customHeight="1">
      <c r="A442" s="42"/>
      <c r="B442" s="43"/>
      <c r="C442" s="280" t="s">
        <v>1099</v>
      </c>
      <c r="D442" s="280" t="s">
        <v>393</v>
      </c>
      <c r="E442" s="281" t="s">
        <v>3142</v>
      </c>
      <c r="F442" s="282" t="s">
        <v>2815</v>
      </c>
      <c r="G442" s="283" t="s">
        <v>716</v>
      </c>
      <c r="H442" s="351"/>
      <c r="I442" s="285"/>
      <c r="J442" s="286">
        <f>ROUND(I442*H442,2)</f>
        <v>0</v>
      </c>
      <c r="K442" s="287"/>
      <c r="L442" s="45"/>
      <c r="M442" s="288" t="s">
        <v>1</v>
      </c>
      <c r="N442" s="289" t="s">
        <v>42</v>
      </c>
      <c r="O442" s="101"/>
      <c r="P442" s="290">
        <f>O442*H442</f>
        <v>0</v>
      </c>
      <c r="Q442" s="290">
        <v>0</v>
      </c>
      <c r="R442" s="290">
        <f>Q442*H442</f>
        <v>0</v>
      </c>
      <c r="S442" s="290">
        <v>0</v>
      </c>
      <c r="T442" s="291">
        <f>S442*H442</f>
        <v>0</v>
      </c>
      <c r="U442" s="42"/>
      <c r="V442" s="42"/>
      <c r="W442" s="42"/>
      <c r="X442" s="42"/>
      <c r="Y442" s="42"/>
      <c r="Z442" s="42"/>
      <c r="AA442" s="42"/>
      <c r="AB442" s="42"/>
      <c r="AC442" s="42"/>
      <c r="AD442" s="42"/>
      <c r="AE442" s="42"/>
      <c r="AR442" s="292" t="s">
        <v>731</v>
      </c>
      <c r="AT442" s="292" t="s">
        <v>393</v>
      </c>
      <c r="AU442" s="292" t="s">
        <v>99</v>
      </c>
      <c r="AY442" s="19" t="s">
        <v>387</v>
      </c>
      <c r="BE442" s="162">
        <f>IF(N442="základná",J442,0)</f>
        <v>0</v>
      </c>
      <c r="BF442" s="162">
        <f>IF(N442="znížená",J442,0)</f>
        <v>0</v>
      </c>
      <c r="BG442" s="162">
        <f>IF(N442="zákl. prenesená",J442,0)</f>
        <v>0</v>
      </c>
      <c r="BH442" s="162">
        <f>IF(N442="zníž. prenesená",J442,0)</f>
        <v>0</v>
      </c>
      <c r="BI442" s="162">
        <f>IF(N442="nulová",J442,0)</f>
        <v>0</v>
      </c>
      <c r="BJ442" s="19" t="s">
        <v>92</v>
      </c>
      <c r="BK442" s="162">
        <f>ROUND(I442*H442,2)</f>
        <v>0</v>
      </c>
      <c r="BL442" s="19" t="s">
        <v>731</v>
      </c>
      <c r="BM442" s="292" t="s">
        <v>3143</v>
      </c>
    </row>
    <row r="443" s="2" customFormat="1" ht="16.5" customHeight="1">
      <c r="A443" s="42"/>
      <c r="B443" s="43"/>
      <c r="C443" s="280" t="s">
        <v>1101</v>
      </c>
      <c r="D443" s="280" t="s">
        <v>393</v>
      </c>
      <c r="E443" s="281" t="s">
        <v>3144</v>
      </c>
      <c r="F443" s="282" t="s">
        <v>2818</v>
      </c>
      <c r="G443" s="283" t="s">
        <v>716</v>
      </c>
      <c r="H443" s="351"/>
      <c r="I443" s="285"/>
      <c r="J443" s="286">
        <f>ROUND(I443*H443,2)</f>
        <v>0</v>
      </c>
      <c r="K443" s="287"/>
      <c r="L443" s="45"/>
      <c r="M443" s="288" t="s">
        <v>1</v>
      </c>
      <c r="N443" s="289" t="s">
        <v>42</v>
      </c>
      <c r="O443" s="101"/>
      <c r="P443" s="290">
        <f>O443*H443</f>
        <v>0</v>
      </c>
      <c r="Q443" s="290">
        <v>0</v>
      </c>
      <c r="R443" s="290">
        <f>Q443*H443</f>
        <v>0</v>
      </c>
      <c r="S443" s="290">
        <v>0</v>
      </c>
      <c r="T443" s="291">
        <f>S443*H443</f>
        <v>0</v>
      </c>
      <c r="U443" s="42"/>
      <c r="V443" s="42"/>
      <c r="W443" s="42"/>
      <c r="X443" s="42"/>
      <c r="Y443" s="42"/>
      <c r="Z443" s="42"/>
      <c r="AA443" s="42"/>
      <c r="AB443" s="42"/>
      <c r="AC443" s="42"/>
      <c r="AD443" s="42"/>
      <c r="AE443" s="42"/>
      <c r="AR443" s="292" t="s">
        <v>731</v>
      </c>
      <c r="AT443" s="292" t="s">
        <v>393</v>
      </c>
      <c r="AU443" s="292" t="s">
        <v>99</v>
      </c>
      <c r="AY443" s="19" t="s">
        <v>387</v>
      </c>
      <c r="BE443" s="162">
        <f>IF(N443="základná",J443,0)</f>
        <v>0</v>
      </c>
      <c r="BF443" s="162">
        <f>IF(N443="znížená",J443,0)</f>
        <v>0</v>
      </c>
      <c r="BG443" s="162">
        <f>IF(N443="zákl. prenesená",J443,0)</f>
        <v>0</v>
      </c>
      <c r="BH443" s="162">
        <f>IF(N443="zníž. prenesená",J443,0)</f>
        <v>0</v>
      </c>
      <c r="BI443" s="162">
        <f>IF(N443="nulová",J443,0)</f>
        <v>0</v>
      </c>
      <c r="BJ443" s="19" t="s">
        <v>92</v>
      </c>
      <c r="BK443" s="162">
        <f>ROUND(I443*H443,2)</f>
        <v>0</v>
      </c>
      <c r="BL443" s="19" t="s">
        <v>731</v>
      </c>
      <c r="BM443" s="292" t="s">
        <v>3145</v>
      </c>
    </row>
    <row r="444" s="12" customFormat="1" ht="20.88" customHeight="1">
      <c r="A444" s="12"/>
      <c r="B444" s="252"/>
      <c r="C444" s="253"/>
      <c r="D444" s="254" t="s">
        <v>75</v>
      </c>
      <c r="E444" s="265" t="s">
        <v>367</v>
      </c>
      <c r="F444" s="265" t="s">
        <v>821</v>
      </c>
      <c r="G444" s="253"/>
      <c r="H444" s="253"/>
      <c r="I444" s="256"/>
      <c r="J444" s="266">
        <f>BK444</f>
        <v>0</v>
      </c>
      <c r="K444" s="253"/>
      <c r="L444" s="257"/>
      <c r="M444" s="258"/>
      <c r="N444" s="259"/>
      <c r="O444" s="259"/>
      <c r="P444" s="260">
        <f>P445</f>
        <v>0</v>
      </c>
      <c r="Q444" s="259"/>
      <c r="R444" s="260">
        <f>R445</f>
        <v>0</v>
      </c>
      <c r="S444" s="259"/>
      <c r="T444" s="261">
        <f>T445</f>
        <v>0</v>
      </c>
      <c r="U444" s="12"/>
      <c r="V444" s="12"/>
      <c r="W444" s="12"/>
      <c r="X444" s="12"/>
      <c r="Y444" s="12"/>
      <c r="Z444" s="12"/>
      <c r="AA444" s="12"/>
      <c r="AB444" s="12"/>
      <c r="AC444" s="12"/>
      <c r="AD444" s="12"/>
      <c r="AE444" s="12"/>
      <c r="AR444" s="262" t="s">
        <v>429</v>
      </c>
      <c r="AT444" s="263" t="s">
        <v>75</v>
      </c>
      <c r="AU444" s="263" t="s">
        <v>92</v>
      </c>
      <c r="AY444" s="262" t="s">
        <v>387</v>
      </c>
      <c r="BK444" s="264">
        <f>BK445</f>
        <v>0</v>
      </c>
    </row>
    <row r="445" s="2" customFormat="1" ht="16.5" customHeight="1">
      <c r="A445" s="42"/>
      <c r="B445" s="43"/>
      <c r="C445" s="280" t="s">
        <v>1103</v>
      </c>
      <c r="D445" s="280" t="s">
        <v>393</v>
      </c>
      <c r="E445" s="281" t="s">
        <v>2820</v>
      </c>
      <c r="F445" s="282" t="s">
        <v>2821</v>
      </c>
      <c r="G445" s="283" t="s">
        <v>716</v>
      </c>
      <c r="H445" s="351"/>
      <c r="I445" s="285"/>
      <c r="J445" s="286">
        <f>ROUND(I445*H445,2)</f>
        <v>0</v>
      </c>
      <c r="K445" s="287"/>
      <c r="L445" s="45"/>
      <c r="M445" s="288" t="s">
        <v>1</v>
      </c>
      <c r="N445" s="289" t="s">
        <v>42</v>
      </c>
      <c r="O445" s="101"/>
      <c r="P445" s="290">
        <f>O445*H445</f>
        <v>0</v>
      </c>
      <c r="Q445" s="290">
        <v>0</v>
      </c>
      <c r="R445" s="290">
        <f>Q445*H445</f>
        <v>0</v>
      </c>
      <c r="S445" s="290">
        <v>0</v>
      </c>
      <c r="T445" s="291">
        <f>S445*H445</f>
        <v>0</v>
      </c>
      <c r="U445" s="42"/>
      <c r="V445" s="42"/>
      <c r="W445" s="42"/>
      <c r="X445" s="42"/>
      <c r="Y445" s="42"/>
      <c r="Z445" s="42"/>
      <c r="AA445" s="42"/>
      <c r="AB445" s="42"/>
      <c r="AC445" s="42"/>
      <c r="AD445" s="42"/>
      <c r="AE445" s="42"/>
      <c r="AR445" s="292" t="s">
        <v>825</v>
      </c>
      <c r="AT445" s="292" t="s">
        <v>393</v>
      </c>
      <c r="AU445" s="292" t="s">
        <v>99</v>
      </c>
      <c r="AY445" s="19" t="s">
        <v>387</v>
      </c>
      <c r="BE445" s="162">
        <f>IF(N445="základná",J445,0)</f>
        <v>0</v>
      </c>
      <c r="BF445" s="162">
        <f>IF(N445="znížená",J445,0)</f>
        <v>0</v>
      </c>
      <c r="BG445" s="162">
        <f>IF(N445="zákl. prenesená",J445,0)</f>
        <v>0</v>
      </c>
      <c r="BH445" s="162">
        <f>IF(N445="zníž. prenesená",J445,0)</f>
        <v>0</v>
      </c>
      <c r="BI445" s="162">
        <f>IF(N445="nulová",J445,0)</f>
        <v>0</v>
      </c>
      <c r="BJ445" s="19" t="s">
        <v>92</v>
      </c>
      <c r="BK445" s="162">
        <f>ROUND(I445*H445,2)</f>
        <v>0</v>
      </c>
      <c r="BL445" s="19" t="s">
        <v>825</v>
      </c>
      <c r="BM445" s="292" t="s">
        <v>3146</v>
      </c>
    </row>
    <row r="446" s="12" customFormat="1" ht="22.8" customHeight="1">
      <c r="A446" s="12"/>
      <c r="B446" s="252"/>
      <c r="C446" s="253"/>
      <c r="D446" s="254" t="s">
        <v>75</v>
      </c>
      <c r="E446" s="265" t="s">
        <v>3147</v>
      </c>
      <c r="F446" s="265" t="s">
        <v>3148</v>
      </c>
      <c r="G446" s="253"/>
      <c r="H446" s="253"/>
      <c r="I446" s="256"/>
      <c r="J446" s="266">
        <f>BK446</f>
        <v>0</v>
      </c>
      <c r="K446" s="253"/>
      <c r="L446" s="257"/>
      <c r="M446" s="258"/>
      <c r="N446" s="259"/>
      <c r="O446" s="259"/>
      <c r="P446" s="260">
        <f>P447+P456+P474+P478+P496+P506+P512</f>
        <v>0</v>
      </c>
      <c r="Q446" s="259"/>
      <c r="R446" s="260">
        <f>R447+R456+R474+R478+R496+R506+R512</f>
        <v>0</v>
      </c>
      <c r="S446" s="259"/>
      <c r="T446" s="261">
        <f>T447+T456+T474+T478+T496+T506+T512</f>
        <v>0</v>
      </c>
      <c r="U446" s="12"/>
      <c r="V446" s="12"/>
      <c r="W446" s="12"/>
      <c r="X446" s="12"/>
      <c r="Y446" s="12"/>
      <c r="Z446" s="12"/>
      <c r="AA446" s="12"/>
      <c r="AB446" s="12"/>
      <c r="AC446" s="12"/>
      <c r="AD446" s="12"/>
      <c r="AE446" s="12"/>
      <c r="AR446" s="262" t="s">
        <v>84</v>
      </c>
      <c r="AT446" s="263" t="s">
        <v>75</v>
      </c>
      <c r="AU446" s="263" t="s">
        <v>84</v>
      </c>
      <c r="AY446" s="262" t="s">
        <v>387</v>
      </c>
      <c r="BK446" s="264">
        <f>BK447+BK456+BK474+BK478+BK496+BK506+BK512</f>
        <v>0</v>
      </c>
    </row>
    <row r="447" s="12" customFormat="1" ht="20.88" customHeight="1">
      <c r="A447" s="12"/>
      <c r="B447" s="252"/>
      <c r="C447" s="253"/>
      <c r="D447" s="254" t="s">
        <v>75</v>
      </c>
      <c r="E447" s="265" t="s">
        <v>2756</v>
      </c>
      <c r="F447" s="265" t="s">
        <v>2757</v>
      </c>
      <c r="G447" s="253"/>
      <c r="H447" s="253"/>
      <c r="I447" s="256"/>
      <c r="J447" s="266">
        <f>BK447</f>
        <v>0</v>
      </c>
      <c r="K447" s="253"/>
      <c r="L447" s="257"/>
      <c r="M447" s="258"/>
      <c r="N447" s="259"/>
      <c r="O447" s="259"/>
      <c r="P447" s="260">
        <f>SUM(P448:P455)</f>
        <v>0</v>
      </c>
      <c r="Q447" s="259"/>
      <c r="R447" s="260">
        <f>SUM(R448:R455)</f>
        <v>0</v>
      </c>
      <c r="S447" s="259"/>
      <c r="T447" s="261">
        <f>SUM(T448:T455)</f>
        <v>0</v>
      </c>
      <c r="U447" s="12"/>
      <c r="V447" s="12"/>
      <c r="W447" s="12"/>
      <c r="X447" s="12"/>
      <c r="Y447" s="12"/>
      <c r="Z447" s="12"/>
      <c r="AA447" s="12"/>
      <c r="AB447" s="12"/>
      <c r="AC447" s="12"/>
      <c r="AD447" s="12"/>
      <c r="AE447" s="12"/>
      <c r="AR447" s="262" t="s">
        <v>99</v>
      </c>
      <c r="AT447" s="263" t="s">
        <v>75</v>
      </c>
      <c r="AU447" s="263" t="s">
        <v>92</v>
      </c>
      <c r="AY447" s="262" t="s">
        <v>387</v>
      </c>
      <c r="BK447" s="264">
        <f>SUM(BK448:BK455)</f>
        <v>0</v>
      </c>
    </row>
    <row r="448" s="2" customFormat="1" ht="24.15" customHeight="1">
      <c r="A448" s="42"/>
      <c r="B448" s="43"/>
      <c r="C448" s="280" t="s">
        <v>308</v>
      </c>
      <c r="D448" s="280" t="s">
        <v>393</v>
      </c>
      <c r="E448" s="281" t="s">
        <v>3149</v>
      </c>
      <c r="F448" s="282" t="s">
        <v>3150</v>
      </c>
      <c r="G448" s="283" t="s">
        <v>396</v>
      </c>
      <c r="H448" s="284">
        <v>3.2000000000000002</v>
      </c>
      <c r="I448" s="285"/>
      <c r="J448" s="286">
        <f>ROUND(I448*H448,2)</f>
        <v>0</v>
      </c>
      <c r="K448" s="287"/>
      <c r="L448" s="45"/>
      <c r="M448" s="288" t="s">
        <v>1</v>
      </c>
      <c r="N448" s="289" t="s">
        <v>42</v>
      </c>
      <c r="O448" s="101"/>
      <c r="P448" s="290">
        <f>O448*H448</f>
        <v>0</v>
      </c>
      <c r="Q448" s="290">
        <v>0</v>
      </c>
      <c r="R448" s="290">
        <f>Q448*H448</f>
        <v>0</v>
      </c>
      <c r="S448" s="290">
        <v>0</v>
      </c>
      <c r="T448" s="291">
        <f>S448*H448</f>
        <v>0</v>
      </c>
      <c r="U448" s="42"/>
      <c r="V448" s="42"/>
      <c r="W448" s="42"/>
      <c r="X448" s="42"/>
      <c r="Y448" s="42"/>
      <c r="Z448" s="42"/>
      <c r="AA448" s="42"/>
      <c r="AB448" s="42"/>
      <c r="AC448" s="42"/>
      <c r="AD448" s="42"/>
      <c r="AE448" s="42"/>
      <c r="AR448" s="292" t="s">
        <v>731</v>
      </c>
      <c r="AT448" s="292" t="s">
        <v>393</v>
      </c>
      <c r="AU448" s="292" t="s">
        <v>99</v>
      </c>
      <c r="AY448" s="19" t="s">
        <v>387</v>
      </c>
      <c r="BE448" s="162">
        <f>IF(N448="základná",J448,0)</f>
        <v>0</v>
      </c>
      <c r="BF448" s="162">
        <f>IF(N448="znížená",J448,0)</f>
        <v>0</v>
      </c>
      <c r="BG448" s="162">
        <f>IF(N448="zákl. prenesená",J448,0)</f>
        <v>0</v>
      </c>
      <c r="BH448" s="162">
        <f>IF(N448="zníž. prenesená",J448,0)</f>
        <v>0</v>
      </c>
      <c r="BI448" s="162">
        <f>IF(N448="nulová",J448,0)</f>
        <v>0</v>
      </c>
      <c r="BJ448" s="19" t="s">
        <v>92</v>
      </c>
      <c r="BK448" s="162">
        <f>ROUND(I448*H448,2)</f>
        <v>0</v>
      </c>
      <c r="BL448" s="19" t="s">
        <v>731</v>
      </c>
      <c r="BM448" s="292" t="s">
        <v>3151</v>
      </c>
    </row>
    <row r="449" s="2" customFormat="1" ht="24.15" customHeight="1">
      <c r="A449" s="42"/>
      <c r="B449" s="43"/>
      <c r="C449" s="280" t="s">
        <v>1106</v>
      </c>
      <c r="D449" s="280" t="s">
        <v>393</v>
      </c>
      <c r="E449" s="281" t="s">
        <v>3152</v>
      </c>
      <c r="F449" s="282" t="s">
        <v>3153</v>
      </c>
      <c r="G449" s="283" t="s">
        <v>396</v>
      </c>
      <c r="H449" s="284">
        <v>49.100000000000001</v>
      </c>
      <c r="I449" s="285"/>
      <c r="J449" s="286">
        <f>ROUND(I449*H449,2)</f>
        <v>0</v>
      </c>
      <c r="K449" s="287"/>
      <c r="L449" s="45"/>
      <c r="M449" s="288" t="s">
        <v>1</v>
      </c>
      <c r="N449" s="289" t="s">
        <v>42</v>
      </c>
      <c r="O449" s="101"/>
      <c r="P449" s="290">
        <f>O449*H449</f>
        <v>0</v>
      </c>
      <c r="Q449" s="290">
        <v>0</v>
      </c>
      <c r="R449" s="290">
        <f>Q449*H449</f>
        <v>0</v>
      </c>
      <c r="S449" s="290">
        <v>0</v>
      </c>
      <c r="T449" s="291">
        <f>S449*H449</f>
        <v>0</v>
      </c>
      <c r="U449" s="42"/>
      <c r="V449" s="42"/>
      <c r="W449" s="42"/>
      <c r="X449" s="42"/>
      <c r="Y449" s="42"/>
      <c r="Z449" s="42"/>
      <c r="AA449" s="42"/>
      <c r="AB449" s="42"/>
      <c r="AC449" s="42"/>
      <c r="AD449" s="42"/>
      <c r="AE449" s="42"/>
      <c r="AR449" s="292" t="s">
        <v>731</v>
      </c>
      <c r="AT449" s="292" t="s">
        <v>393</v>
      </c>
      <c r="AU449" s="292" t="s">
        <v>99</v>
      </c>
      <c r="AY449" s="19" t="s">
        <v>387</v>
      </c>
      <c r="BE449" s="162">
        <f>IF(N449="základná",J449,0)</f>
        <v>0</v>
      </c>
      <c r="BF449" s="162">
        <f>IF(N449="znížená",J449,0)</f>
        <v>0</v>
      </c>
      <c r="BG449" s="162">
        <f>IF(N449="zákl. prenesená",J449,0)</f>
        <v>0</v>
      </c>
      <c r="BH449" s="162">
        <f>IF(N449="zníž. prenesená",J449,0)</f>
        <v>0</v>
      </c>
      <c r="BI449" s="162">
        <f>IF(N449="nulová",J449,0)</f>
        <v>0</v>
      </c>
      <c r="BJ449" s="19" t="s">
        <v>92</v>
      </c>
      <c r="BK449" s="162">
        <f>ROUND(I449*H449,2)</f>
        <v>0</v>
      </c>
      <c r="BL449" s="19" t="s">
        <v>731</v>
      </c>
      <c r="BM449" s="292" t="s">
        <v>3154</v>
      </c>
    </row>
    <row r="450" s="2" customFormat="1" ht="24.15" customHeight="1">
      <c r="A450" s="42"/>
      <c r="B450" s="43"/>
      <c r="C450" s="280" t="s">
        <v>1111</v>
      </c>
      <c r="D450" s="280" t="s">
        <v>393</v>
      </c>
      <c r="E450" s="281" t="s">
        <v>3155</v>
      </c>
      <c r="F450" s="282" t="s">
        <v>3156</v>
      </c>
      <c r="G450" s="283" t="s">
        <v>396</v>
      </c>
      <c r="H450" s="284">
        <v>8.0999999999999996</v>
      </c>
      <c r="I450" s="285"/>
      <c r="J450" s="286">
        <f>ROUND(I450*H450,2)</f>
        <v>0</v>
      </c>
      <c r="K450" s="287"/>
      <c r="L450" s="45"/>
      <c r="M450" s="288" t="s">
        <v>1</v>
      </c>
      <c r="N450" s="289" t="s">
        <v>42</v>
      </c>
      <c r="O450" s="101"/>
      <c r="P450" s="290">
        <f>O450*H450</f>
        <v>0</v>
      </c>
      <c r="Q450" s="290">
        <v>0</v>
      </c>
      <c r="R450" s="290">
        <f>Q450*H450</f>
        <v>0</v>
      </c>
      <c r="S450" s="290">
        <v>0</v>
      </c>
      <c r="T450" s="291">
        <f>S450*H450</f>
        <v>0</v>
      </c>
      <c r="U450" s="42"/>
      <c r="V450" s="42"/>
      <c r="W450" s="42"/>
      <c r="X450" s="42"/>
      <c r="Y450" s="42"/>
      <c r="Z450" s="42"/>
      <c r="AA450" s="42"/>
      <c r="AB450" s="42"/>
      <c r="AC450" s="42"/>
      <c r="AD450" s="42"/>
      <c r="AE450" s="42"/>
      <c r="AR450" s="292" t="s">
        <v>731</v>
      </c>
      <c r="AT450" s="292" t="s">
        <v>393</v>
      </c>
      <c r="AU450" s="292" t="s">
        <v>99</v>
      </c>
      <c r="AY450" s="19" t="s">
        <v>387</v>
      </c>
      <c r="BE450" s="162">
        <f>IF(N450="základná",J450,0)</f>
        <v>0</v>
      </c>
      <c r="BF450" s="162">
        <f>IF(N450="znížená",J450,0)</f>
        <v>0</v>
      </c>
      <c r="BG450" s="162">
        <f>IF(N450="zákl. prenesená",J450,0)</f>
        <v>0</v>
      </c>
      <c r="BH450" s="162">
        <f>IF(N450="zníž. prenesená",J450,0)</f>
        <v>0</v>
      </c>
      <c r="BI450" s="162">
        <f>IF(N450="nulová",J450,0)</f>
        <v>0</v>
      </c>
      <c r="BJ450" s="19" t="s">
        <v>92</v>
      </c>
      <c r="BK450" s="162">
        <f>ROUND(I450*H450,2)</f>
        <v>0</v>
      </c>
      <c r="BL450" s="19" t="s">
        <v>731</v>
      </c>
      <c r="BM450" s="292" t="s">
        <v>3157</v>
      </c>
    </row>
    <row r="451" s="2" customFormat="1" ht="24.15" customHeight="1">
      <c r="A451" s="42"/>
      <c r="B451" s="43"/>
      <c r="C451" s="280" t="s">
        <v>1115</v>
      </c>
      <c r="D451" s="280" t="s">
        <v>393</v>
      </c>
      <c r="E451" s="281" t="s">
        <v>3158</v>
      </c>
      <c r="F451" s="282" t="s">
        <v>3159</v>
      </c>
      <c r="G451" s="283" t="s">
        <v>396</v>
      </c>
      <c r="H451" s="284">
        <v>16.199999999999999</v>
      </c>
      <c r="I451" s="285"/>
      <c r="J451" s="286">
        <f>ROUND(I451*H451,2)</f>
        <v>0</v>
      </c>
      <c r="K451" s="287"/>
      <c r="L451" s="45"/>
      <c r="M451" s="288" t="s">
        <v>1</v>
      </c>
      <c r="N451" s="289" t="s">
        <v>42</v>
      </c>
      <c r="O451" s="101"/>
      <c r="P451" s="290">
        <f>O451*H451</f>
        <v>0</v>
      </c>
      <c r="Q451" s="290">
        <v>0</v>
      </c>
      <c r="R451" s="290">
        <f>Q451*H451</f>
        <v>0</v>
      </c>
      <c r="S451" s="290">
        <v>0</v>
      </c>
      <c r="T451" s="291">
        <f>S451*H451</f>
        <v>0</v>
      </c>
      <c r="U451" s="42"/>
      <c r="V451" s="42"/>
      <c r="W451" s="42"/>
      <c r="X451" s="42"/>
      <c r="Y451" s="42"/>
      <c r="Z451" s="42"/>
      <c r="AA451" s="42"/>
      <c r="AB451" s="42"/>
      <c r="AC451" s="42"/>
      <c r="AD451" s="42"/>
      <c r="AE451" s="42"/>
      <c r="AR451" s="292" t="s">
        <v>731</v>
      </c>
      <c r="AT451" s="292" t="s">
        <v>393</v>
      </c>
      <c r="AU451" s="292" t="s">
        <v>99</v>
      </c>
      <c r="AY451" s="19" t="s">
        <v>387</v>
      </c>
      <c r="BE451" s="162">
        <f>IF(N451="základná",J451,0)</f>
        <v>0</v>
      </c>
      <c r="BF451" s="162">
        <f>IF(N451="znížená",J451,0)</f>
        <v>0</v>
      </c>
      <c r="BG451" s="162">
        <f>IF(N451="zákl. prenesená",J451,0)</f>
        <v>0</v>
      </c>
      <c r="BH451" s="162">
        <f>IF(N451="zníž. prenesená",J451,0)</f>
        <v>0</v>
      </c>
      <c r="BI451" s="162">
        <f>IF(N451="nulová",J451,0)</f>
        <v>0</v>
      </c>
      <c r="BJ451" s="19" t="s">
        <v>92</v>
      </c>
      <c r="BK451" s="162">
        <f>ROUND(I451*H451,2)</f>
        <v>0</v>
      </c>
      <c r="BL451" s="19" t="s">
        <v>731</v>
      </c>
      <c r="BM451" s="292" t="s">
        <v>3160</v>
      </c>
    </row>
    <row r="452" s="2" customFormat="1" ht="24.15" customHeight="1">
      <c r="A452" s="42"/>
      <c r="B452" s="43"/>
      <c r="C452" s="280" t="s">
        <v>1119</v>
      </c>
      <c r="D452" s="280" t="s">
        <v>393</v>
      </c>
      <c r="E452" s="281" t="s">
        <v>3161</v>
      </c>
      <c r="F452" s="282" t="s">
        <v>3162</v>
      </c>
      <c r="G452" s="283" t="s">
        <v>396</v>
      </c>
      <c r="H452" s="284">
        <v>33.100000000000001</v>
      </c>
      <c r="I452" s="285"/>
      <c r="J452" s="286">
        <f>ROUND(I452*H452,2)</f>
        <v>0</v>
      </c>
      <c r="K452" s="287"/>
      <c r="L452" s="45"/>
      <c r="M452" s="288" t="s">
        <v>1</v>
      </c>
      <c r="N452" s="289" t="s">
        <v>42</v>
      </c>
      <c r="O452" s="101"/>
      <c r="P452" s="290">
        <f>O452*H452</f>
        <v>0</v>
      </c>
      <c r="Q452" s="290">
        <v>0</v>
      </c>
      <c r="R452" s="290">
        <f>Q452*H452</f>
        <v>0</v>
      </c>
      <c r="S452" s="290">
        <v>0</v>
      </c>
      <c r="T452" s="291">
        <f>S452*H452</f>
        <v>0</v>
      </c>
      <c r="U452" s="42"/>
      <c r="V452" s="42"/>
      <c r="W452" s="42"/>
      <c r="X452" s="42"/>
      <c r="Y452" s="42"/>
      <c r="Z452" s="42"/>
      <c r="AA452" s="42"/>
      <c r="AB452" s="42"/>
      <c r="AC452" s="42"/>
      <c r="AD452" s="42"/>
      <c r="AE452" s="42"/>
      <c r="AR452" s="292" t="s">
        <v>731</v>
      </c>
      <c r="AT452" s="292" t="s">
        <v>393</v>
      </c>
      <c r="AU452" s="292" t="s">
        <v>99</v>
      </c>
      <c r="AY452" s="19" t="s">
        <v>387</v>
      </c>
      <c r="BE452" s="162">
        <f>IF(N452="základná",J452,0)</f>
        <v>0</v>
      </c>
      <c r="BF452" s="162">
        <f>IF(N452="znížená",J452,0)</f>
        <v>0</v>
      </c>
      <c r="BG452" s="162">
        <f>IF(N452="zákl. prenesená",J452,0)</f>
        <v>0</v>
      </c>
      <c r="BH452" s="162">
        <f>IF(N452="zníž. prenesená",J452,0)</f>
        <v>0</v>
      </c>
      <c r="BI452" s="162">
        <f>IF(N452="nulová",J452,0)</f>
        <v>0</v>
      </c>
      <c r="BJ452" s="19" t="s">
        <v>92</v>
      </c>
      <c r="BK452" s="162">
        <f>ROUND(I452*H452,2)</f>
        <v>0</v>
      </c>
      <c r="BL452" s="19" t="s">
        <v>731</v>
      </c>
      <c r="BM452" s="292" t="s">
        <v>3163</v>
      </c>
    </row>
    <row r="453" s="2" customFormat="1" ht="16.5" customHeight="1">
      <c r="A453" s="42"/>
      <c r="B453" s="43"/>
      <c r="C453" s="280" t="s">
        <v>1122</v>
      </c>
      <c r="D453" s="280" t="s">
        <v>393</v>
      </c>
      <c r="E453" s="281" t="s">
        <v>3164</v>
      </c>
      <c r="F453" s="282" t="s">
        <v>3074</v>
      </c>
      <c r="G453" s="283" t="s">
        <v>405</v>
      </c>
      <c r="H453" s="284">
        <v>34.600000000000001</v>
      </c>
      <c r="I453" s="285"/>
      <c r="J453" s="286">
        <f>ROUND(I453*H453,2)</f>
        <v>0</v>
      </c>
      <c r="K453" s="287"/>
      <c r="L453" s="45"/>
      <c r="M453" s="288" t="s">
        <v>1</v>
      </c>
      <c r="N453" s="289" t="s">
        <v>42</v>
      </c>
      <c r="O453" s="101"/>
      <c r="P453" s="290">
        <f>O453*H453</f>
        <v>0</v>
      </c>
      <c r="Q453" s="290">
        <v>0</v>
      </c>
      <c r="R453" s="290">
        <f>Q453*H453</f>
        <v>0</v>
      </c>
      <c r="S453" s="290">
        <v>0</v>
      </c>
      <c r="T453" s="291">
        <f>S453*H453</f>
        <v>0</v>
      </c>
      <c r="U453" s="42"/>
      <c r="V453" s="42"/>
      <c r="W453" s="42"/>
      <c r="X453" s="42"/>
      <c r="Y453" s="42"/>
      <c r="Z453" s="42"/>
      <c r="AA453" s="42"/>
      <c r="AB453" s="42"/>
      <c r="AC453" s="42"/>
      <c r="AD453" s="42"/>
      <c r="AE453" s="42"/>
      <c r="AR453" s="292" t="s">
        <v>731</v>
      </c>
      <c r="AT453" s="292" t="s">
        <v>393</v>
      </c>
      <c r="AU453" s="292" t="s">
        <v>99</v>
      </c>
      <c r="AY453" s="19" t="s">
        <v>387</v>
      </c>
      <c r="BE453" s="162">
        <f>IF(N453="základná",J453,0)</f>
        <v>0</v>
      </c>
      <c r="BF453" s="162">
        <f>IF(N453="znížená",J453,0)</f>
        <v>0</v>
      </c>
      <c r="BG453" s="162">
        <f>IF(N453="zákl. prenesená",J453,0)</f>
        <v>0</v>
      </c>
      <c r="BH453" s="162">
        <f>IF(N453="zníž. prenesená",J453,0)</f>
        <v>0</v>
      </c>
      <c r="BI453" s="162">
        <f>IF(N453="nulová",J453,0)</f>
        <v>0</v>
      </c>
      <c r="BJ453" s="19" t="s">
        <v>92</v>
      </c>
      <c r="BK453" s="162">
        <f>ROUND(I453*H453,2)</f>
        <v>0</v>
      </c>
      <c r="BL453" s="19" t="s">
        <v>731</v>
      </c>
      <c r="BM453" s="292" t="s">
        <v>3165</v>
      </c>
    </row>
    <row r="454" s="2" customFormat="1" ht="16.5" customHeight="1">
      <c r="A454" s="42"/>
      <c r="B454" s="43"/>
      <c r="C454" s="280" t="s">
        <v>1124</v>
      </c>
      <c r="D454" s="280" t="s">
        <v>393</v>
      </c>
      <c r="E454" s="281" t="s">
        <v>3166</v>
      </c>
      <c r="F454" s="282" t="s">
        <v>3077</v>
      </c>
      <c r="G454" s="283" t="s">
        <v>405</v>
      </c>
      <c r="H454" s="284">
        <v>34.600000000000001</v>
      </c>
      <c r="I454" s="285"/>
      <c r="J454" s="286">
        <f>ROUND(I454*H454,2)</f>
        <v>0</v>
      </c>
      <c r="K454" s="287"/>
      <c r="L454" s="45"/>
      <c r="M454" s="288" t="s">
        <v>1</v>
      </c>
      <c r="N454" s="289" t="s">
        <v>42</v>
      </c>
      <c r="O454" s="101"/>
      <c r="P454" s="290">
        <f>O454*H454</f>
        <v>0</v>
      </c>
      <c r="Q454" s="290">
        <v>0</v>
      </c>
      <c r="R454" s="290">
        <f>Q454*H454</f>
        <v>0</v>
      </c>
      <c r="S454" s="290">
        <v>0</v>
      </c>
      <c r="T454" s="291">
        <f>S454*H454</f>
        <v>0</v>
      </c>
      <c r="U454" s="42"/>
      <c r="V454" s="42"/>
      <c r="W454" s="42"/>
      <c r="X454" s="42"/>
      <c r="Y454" s="42"/>
      <c r="Z454" s="42"/>
      <c r="AA454" s="42"/>
      <c r="AB454" s="42"/>
      <c r="AC454" s="42"/>
      <c r="AD454" s="42"/>
      <c r="AE454" s="42"/>
      <c r="AR454" s="292" t="s">
        <v>731</v>
      </c>
      <c r="AT454" s="292" t="s">
        <v>393</v>
      </c>
      <c r="AU454" s="292" t="s">
        <v>99</v>
      </c>
      <c r="AY454" s="19" t="s">
        <v>387</v>
      </c>
      <c r="BE454" s="162">
        <f>IF(N454="základná",J454,0)</f>
        <v>0</v>
      </c>
      <c r="BF454" s="162">
        <f>IF(N454="znížená",J454,0)</f>
        <v>0</v>
      </c>
      <c r="BG454" s="162">
        <f>IF(N454="zákl. prenesená",J454,0)</f>
        <v>0</v>
      </c>
      <c r="BH454" s="162">
        <f>IF(N454="zníž. prenesená",J454,0)</f>
        <v>0</v>
      </c>
      <c r="BI454" s="162">
        <f>IF(N454="nulová",J454,0)</f>
        <v>0</v>
      </c>
      <c r="BJ454" s="19" t="s">
        <v>92</v>
      </c>
      <c r="BK454" s="162">
        <f>ROUND(I454*H454,2)</f>
        <v>0</v>
      </c>
      <c r="BL454" s="19" t="s">
        <v>731</v>
      </c>
      <c r="BM454" s="292" t="s">
        <v>3167</v>
      </c>
    </row>
    <row r="455" s="2" customFormat="1" ht="16.5" customHeight="1">
      <c r="A455" s="42"/>
      <c r="B455" s="43"/>
      <c r="C455" s="280" t="s">
        <v>1127</v>
      </c>
      <c r="D455" s="280" t="s">
        <v>393</v>
      </c>
      <c r="E455" s="281" t="s">
        <v>3168</v>
      </c>
      <c r="F455" s="282" t="s">
        <v>3169</v>
      </c>
      <c r="G455" s="283" t="s">
        <v>436</v>
      </c>
      <c r="H455" s="284">
        <v>1</v>
      </c>
      <c r="I455" s="285"/>
      <c r="J455" s="286">
        <f>ROUND(I455*H455,2)</f>
        <v>0</v>
      </c>
      <c r="K455" s="287"/>
      <c r="L455" s="45"/>
      <c r="M455" s="288" t="s">
        <v>1</v>
      </c>
      <c r="N455" s="289" t="s">
        <v>42</v>
      </c>
      <c r="O455" s="101"/>
      <c r="P455" s="290">
        <f>O455*H455</f>
        <v>0</v>
      </c>
      <c r="Q455" s="290">
        <v>0</v>
      </c>
      <c r="R455" s="290">
        <f>Q455*H455</f>
        <v>0</v>
      </c>
      <c r="S455" s="290">
        <v>0</v>
      </c>
      <c r="T455" s="291">
        <f>S455*H455</f>
        <v>0</v>
      </c>
      <c r="U455" s="42"/>
      <c r="V455" s="42"/>
      <c r="W455" s="42"/>
      <c r="X455" s="42"/>
      <c r="Y455" s="42"/>
      <c r="Z455" s="42"/>
      <c r="AA455" s="42"/>
      <c r="AB455" s="42"/>
      <c r="AC455" s="42"/>
      <c r="AD455" s="42"/>
      <c r="AE455" s="42"/>
      <c r="AR455" s="292" t="s">
        <v>731</v>
      </c>
      <c r="AT455" s="292" t="s">
        <v>393</v>
      </c>
      <c r="AU455" s="292" t="s">
        <v>99</v>
      </c>
      <c r="AY455" s="19" t="s">
        <v>387</v>
      </c>
      <c r="BE455" s="162">
        <f>IF(N455="základná",J455,0)</f>
        <v>0</v>
      </c>
      <c r="BF455" s="162">
        <f>IF(N455="znížená",J455,0)</f>
        <v>0</v>
      </c>
      <c r="BG455" s="162">
        <f>IF(N455="zákl. prenesená",J455,0)</f>
        <v>0</v>
      </c>
      <c r="BH455" s="162">
        <f>IF(N455="zníž. prenesená",J455,0)</f>
        <v>0</v>
      </c>
      <c r="BI455" s="162">
        <f>IF(N455="nulová",J455,0)</f>
        <v>0</v>
      </c>
      <c r="BJ455" s="19" t="s">
        <v>92</v>
      </c>
      <c r="BK455" s="162">
        <f>ROUND(I455*H455,2)</f>
        <v>0</v>
      </c>
      <c r="BL455" s="19" t="s">
        <v>731</v>
      </c>
      <c r="BM455" s="292" t="s">
        <v>3170</v>
      </c>
    </row>
    <row r="456" s="12" customFormat="1" ht="20.88" customHeight="1">
      <c r="A456" s="12"/>
      <c r="B456" s="252"/>
      <c r="C456" s="253"/>
      <c r="D456" s="254" t="s">
        <v>75</v>
      </c>
      <c r="E456" s="265" t="s">
        <v>2761</v>
      </c>
      <c r="F456" s="265" t="s">
        <v>2762</v>
      </c>
      <c r="G456" s="253"/>
      <c r="H456" s="253"/>
      <c r="I456" s="256"/>
      <c r="J456" s="266">
        <f>BK456</f>
        <v>0</v>
      </c>
      <c r="K456" s="253"/>
      <c r="L456" s="257"/>
      <c r="M456" s="258"/>
      <c r="N456" s="259"/>
      <c r="O456" s="259"/>
      <c r="P456" s="260">
        <f>SUM(P457:P473)</f>
        <v>0</v>
      </c>
      <c r="Q456" s="259"/>
      <c r="R456" s="260">
        <f>SUM(R457:R473)</f>
        <v>0</v>
      </c>
      <c r="S456" s="259"/>
      <c r="T456" s="261">
        <f>SUM(T457:T473)</f>
        <v>0</v>
      </c>
      <c r="U456" s="12"/>
      <c r="V456" s="12"/>
      <c r="W456" s="12"/>
      <c r="X456" s="12"/>
      <c r="Y456" s="12"/>
      <c r="Z456" s="12"/>
      <c r="AA456" s="12"/>
      <c r="AB456" s="12"/>
      <c r="AC456" s="12"/>
      <c r="AD456" s="12"/>
      <c r="AE456" s="12"/>
      <c r="AR456" s="262" t="s">
        <v>99</v>
      </c>
      <c r="AT456" s="263" t="s">
        <v>75</v>
      </c>
      <c r="AU456" s="263" t="s">
        <v>92</v>
      </c>
      <c r="AY456" s="262" t="s">
        <v>387</v>
      </c>
      <c r="BK456" s="264">
        <f>SUM(BK457:BK473)</f>
        <v>0</v>
      </c>
    </row>
    <row r="457" s="2" customFormat="1" ht="16.5" customHeight="1">
      <c r="A457" s="42"/>
      <c r="B457" s="43"/>
      <c r="C457" s="280" t="s">
        <v>211</v>
      </c>
      <c r="D457" s="280" t="s">
        <v>393</v>
      </c>
      <c r="E457" s="281" t="s">
        <v>3171</v>
      </c>
      <c r="F457" s="282" t="s">
        <v>3172</v>
      </c>
      <c r="G457" s="283" t="s">
        <v>436</v>
      </c>
      <c r="H457" s="284">
        <v>1</v>
      </c>
      <c r="I457" s="285"/>
      <c r="J457" s="286">
        <f>ROUND(I457*H457,2)</f>
        <v>0</v>
      </c>
      <c r="K457" s="287"/>
      <c r="L457" s="45"/>
      <c r="M457" s="288" t="s">
        <v>1</v>
      </c>
      <c r="N457" s="289" t="s">
        <v>42</v>
      </c>
      <c r="O457" s="101"/>
      <c r="P457" s="290">
        <f>O457*H457</f>
        <v>0</v>
      </c>
      <c r="Q457" s="290">
        <v>0</v>
      </c>
      <c r="R457" s="290">
        <f>Q457*H457</f>
        <v>0</v>
      </c>
      <c r="S457" s="290">
        <v>0</v>
      </c>
      <c r="T457" s="291">
        <f>S457*H457</f>
        <v>0</v>
      </c>
      <c r="U457" s="42"/>
      <c r="V457" s="42"/>
      <c r="W457" s="42"/>
      <c r="X457" s="42"/>
      <c r="Y457" s="42"/>
      <c r="Z457" s="42"/>
      <c r="AA457" s="42"/>
      <c r="AB457" s="42"/>
      <c r="AC457" s="42"/>
      <c r="AD457" s="42"/>
      <c r="AE457" s="42"/>
      <c r="AR457" s="292" t="s">
        <v>731</v>
      </c>
      <c r="AT457" s="292" t="s">
        <v>393</v>
      </c>
      <c r="AU457" s="292" t="s">
        <v>99</v>
      </c>
      <c r="AY457" s="19" t="s">
        <v>387</v>
      </c>
      <c r="BE457" s="162">
        <f>IF(N457="základná",J457,0)</f>
        <v>0</v>
      </c>
      <c r="BF457" s="162">
        <f>IF(N457="znížená",J457,0)</f>
        <v>0</v>
      </c>
      <c r="BG457" s="162">
        <f>IF(N457="zákl. prenesená",J457,0)</f>
        <v>0</v>
      </c>
      <c r="BH457" s="162">
        <f>IF(N457="zníž. prenesená",J457,0)</f>
        <v>0</v>
      </c>
      <c r="BI457" s="162">
        <f>IF(N457="nulová",J457,0)</f>
        <v>0</v>
      </c>
      <c r="BJ457" s="19" t="s">
        <v>92</v>
      </c>
      <c r="BK457" s="162">
        <f>ROUND(I457*H457,2)</f>
        <v>0</v>
      </c>
      <c r="BL457" s="19" t="s">
        <v>731</v>
      </c>
      <c r="BM457" s="292" t="s">
        <v>3173</v>
      </c>
    </row>
    <row r="458" s="2" customFormat="1" ht="16.5" customHeight="1">
      <c r="A458" s="42"/>
      <c r="B458" s="43"/>
      <c r="C458" s="280" t="s">
        <v>1132</v>
      </c>
      <c r="D458" s="280" t="s">
        <v>393</v>
      </c>
      <c r="E458" s="281" t="s">
        <v>3174</v>
      </c>
      <c r="F458" s="282" t="s">
        <v>3175</v>
      </c>
      <c r="G458" s="283" t="s">
        <v>436</v>
      </c>
      <c r="H458" s="284">
        <v>1</v>
      </c>
      <c r="I458" s="285"/>
      <c r="J458" s="286">
        <f>ROUND(I458*H458,2)</f>
        <v>0</v>
      </c>
      <c r="K458" s="287"/>
      <c r="L458" s="45"/>
      <c r="M458" s="288" t="s">
        <v>1</v>
      </c>
      <c r="N458" s="289" t="s">
        <v>42</v>
      </c>
      <c r="O458" s="101"/>
      <c r="P458" s="290">
        <f>O458*H458</f>
        <v>0</v>
      </c>
      <c r="Q458" s="290">
        <v>0</v>
      </c>
      <c r="R458" s="290">
        <f>Q458*H458</f>
        <v>0</v>
      </c>
      <c r="S458" s="290">
        <v>0</v>
      </c>
      <c r="T458" s="291">
        <f>S458*H458</f>
        <v>0</v>
      </c>
      <c r="U458" s="42"/>
      <c r="V458" s="42"/>
      <c r="W458" s="42"/>
      <c r="X458" s="42"/>
      <c r="Y458" s="42"/>
      <c r="Z458" s="42"/>
      <c r="AA458" s="42"/>
      <c r="AB458" s="42"/>
      <c r="AC458" s="42"/>
      <c r="AD458" s="42"/>
      <c r="AE458" s="42"/>
      <c r="AR458" s="292" t="s">
        <v>731</v>
      </c>
      <c r="AT458" s="292" t="s">
        <v>393</v>
      </c>
      <c r="AU458" s="292" t="s">
        <v>99</v>
      </c>
      <c r="AY458" s="19" t="s">
        <v>387</v>
      </c>
      <c r="BE458" s="162">
        <f>IF(N458="základná",J458,0)</f>
        <v>0</v>
      </c>
      <c r="BF458" s="162">
        <f>IF(N458="znížená",J458,0)</f>
        <v>0</v>
      </c>
      <c r="BG458" s="162">
        <f>IF(N458="zákl. prenesená",J458,0)</f>
        <v>0</v>
      </c>
      <c r="BH458" s="162">
        <f>IF(N458="zníž. prenesená",J458,0)</f>
        <v>0</v>
      </c>
      <c r="BI458" s="162">
        <f>IF(N458="nulová",J458,0)</f>
        <v>0</v>
      </c>
      <c r="BJ458" s="19" t="s">
        <v>92</v>
      </c>
      <c r="BK458" s="162">
        <f>ROUND(I458*H458,2)</f>
        <v>0</v>
      </c>
      <c r="BL458" s="19" t="s">
        <v>731</v>
      </c>
      <c r="BM458" s="292" t="s">
        <v>3176</v>
      </c>
    </row>
    <row r="459" s="2" customFormat="1" ht="24.15" customHeight="1">
      <c r="A459" s="42"/>
      <c r="B459" s="43"/>
      <c r="C459" s="280" t="s">
        <v>1134</v>
      </c>
      <c r="D459" s="280" t="s">
        <v>393</v>
      </c>
      <c r="E459" s="281" t="s">
        <v>3177</v>
      </c>
      <c r="F459" s="282" t="s">
        <v>3178</v>
      </c>
      <c r="G459" s="283" t="s">
        <v>436</v>
      </c>
      <c r="H459" s="284">
        <v>1</v>
      </c>
      <c r="I459" s="285"/>
      <c r="J459" s="286">
        <f>ROUND(I459*H459,2)</f>
        <v>0</v>
      </c>
      <c r="K459" s="287"/>
      <c r="L459" s="45"/>
      <c r="M459" s="288" t="s">
        <v>1</v>
      </c>
      <c r="N459" s="289" t="s">
        <v>42</v>
      </c>
      <c r="O459" s="101"/>
      <c r="P459" s="290">
        <f>O459*H459</f>
        <v>0</v>
      </c>
      <c r="Q459" s="290">
        <v>0</v>
      </c>
      <c r="R459" s="290">
        <f>Q459*H459</f>
        <v>0</v>
      </c>
      <c r="S459" s="290">
        <v>0</v>
      </c>
      <c r="T459" s="291">
        <f>S459*H459</f>
        <v>0</v>
      </c>
      <c r="U459" s="42"/>
      <c r="V459" s="42"/>
      <c r="W459" s="42"/>
      <c r="X459" s="42"/>
      <c r="Y459" s="42"/>
      <c r="Z459" s="42"/>
      <c r="AA459" s="42"/>
      <c r="AB459" s="42"/>
      <c r="AC459" s="42"/>
      <c r="AD459" s="42"/>
      <c r="AE459" s="42"/>
      <c r="AR459" s="292" t="s">
        <v>731</v>
      </c>
      <c r="AT459" s="292" t="s">
        <v>393</v>
      </c>
      <c r="AU459" s="292" t="s">
        <v>99</v>
      </c>
      <c r="AY459" s="19" t="s">
        <v>387</v>
      </c>
      <c r="BE459" s="162">
        <f>IF(N459="základná",J459,0)</f>
        <v>0</v>
      </c>
      <c r="BF459" s="162">
        <f>IF(N459="znížená",J459,0)</f>
        <v>0</v>
      </c>
      <c r="BG459" s="162">
        <f>IF(N459="zákl. prenesená",J459,0)</f>
        <v>0</v>
      </c>
      <c r="BH459" s="162">
        <f>IF(N459="zníž. prenesená",J459,0)</f>
        <v>0</v>
      </c>
      <c r="BI459" s="162">
        <f>IF(N459="nulová",J459,0)</f>
        <v>0</v>
      </c>
      <c r="BJ459" s="19" t="s">
        <v>92</v>
      </c>
      <c r="BK459" s="162">
        <f>ROUND(I459*H459,2)</f>
        <v>0</v>
      </c>
      <c r="BL459" s="19" t="s">
        <v>731</v>
      </c>
      <c r="BM459" s="292" t="s">
        <v>3179</v>
      </c>
    </row>
    <row r="460" s="2" customFormat="1" ht="16.5" customHeight="1">
      <c r="A460" s="42"/>
      <c r="B460" s="43"/>
      <c r="C460" s="280" t="s">
        <v>1137</v>
      </c>
      <c r="D460" s="280" t="s">
        <v>393</v>
      </c>
      <c r="E460" s="281" t="s">
        <v>3180</v>
      </c>
      <c r="F460" s="282" t="s">
        <v>3181</v>
      </c>
      <c r="G460" s="283" t="s">
        <v>436</v>
      </c>
      <c r="H460" s="284">
        <v>2</v>
      </c>
      <c r="I460" s="285"/>
      <c r="J460" s="286">
        <f>ROUND(I460*H460,2)</f>
        <v>0</v>
      </c>
      <c r="K460" s="287"/>
      <c r="L460" s="45"/>
      <c r="M460" s="288" t="s">
        <v>1</v>
      </c>
      <c r="N460" s="289" t="s">
        <v>42</v>
      </c>
      <c r="O460" s="101"/>
      <c r="P460" s="290">
        <f>O460*H460</f>
        <v>0</v>
      </c>
      <c r="Q460" s="290">
        <v>0</v>
      </c>
      <c r="R460" s="290">
        <f>Q460*H460</f>
        <v>0</v>
      </c>
      <c r="S460" s="290">
        <v>0</v>
      </c>
      <c r="T460" s="291">
        <f>S460*H460</f>
        <v>0</v>
      </c>
      <c r="U460" s="42"/>
      <c r="V460" s="42"/>
      <c r="W460" s="42"/>
      <c r="X460" s="42"/>
      <c r="Y460" s="42"/>
      <c r="Z460" s="42"/>
      <c r="AA460" s="42"/>
      <c r="AB460" s="42"/>
      <c r="AC460" s="42"/>
      <c r="AD460" s="42"/>
      <c r="AE460" s="42"/>
      <c r="AR460" s="292" t="s">
        <v>731</v>
      </c>
      <c r="AT460" s="292" t="s">
        <v>393</v>
      </c>
      <c r="AU460" s="292" t="s">
        <v>99</v>
      </c>
      <c r="AY460" s="19" t="s">
        <v>387</v>
      </c>
      <c r="BE460" s="162">
        <f>IF(N460="základná",J460,0)</f>
        <v>0</v>
      </c>
      <c r="BF460" s="162">
        <f>IF(N460="znížená",J460,0)</f>
        <v>0</v>
      </c>
      <c r="BG460" s="162">
        <f>IF(N460="zákl. prenesená",J460,0)</f>
        <v>0</v>
      </c>
      <c r="BH460" s="162">
        <f>IF(N460="zníž. prenesená",J460,0)</f>
        <v>0</v>
      </c>
      <c r="BI460" s="162">
        <f>IF(N460="nulová",J460,0)</f>
        <v>0</v>
      </c>
      <c r="BJ460" s="19" t="s">
        <v>92</v>
      </c>
      <c r="BK460" s="162">
        <f>ROUND(I460*H460,2)</f>
        <v>0</v>
      </c>
      <c r="BL460" s="19" t="s">
        <v>731</v>
      </c>
      <c r="BM460" s="292" t="s">
        <v>3182</v>
      </c>
    </row>
    <row r="461" s="2" customFormat="1" ht="16.5" customHeight="1">
      <c r="A461" s="42"/>
      <c r="B461" s="43"/>
      <c r="C461" s="280" t="s">
        <v>1139</v>
      </c>
      <c r="D461" s="280" t="s">
        <v>393</v>
      </c>
      <c r="E461" s="281" t="s">
        <v>3183</v>
      </c>
      <c r="F461" s="282" t="s">
        <v>3184</v>
      </c>
      <c r="G461" s="283" t="s">
        <v>436</v>
      </c>
      <c r="H461" s="284">
        <v>2</v>
      </c>
      <c r="I461" s="285"/>
      <c r="J461" s="286">
        <f>ROUND(I461*H461,2)</f>
        <v>0</v>
      </c>
      <c r="K461" s="287"/>
      <c r="L461" s="45"/>
      <c r="M461" s="288" t="s">
        <v>1</v>
      </c>
      <c r="N461" s="289" t="s">
        <v>42</v>
      </c>
      <c r="O461" s="101"/>
      <c r="P461" s="290">
        <f>O461*H461</f>
        <v>0</v>
      </c>
      <c r="Q461" s="290">
        <v>0</v>
      </c>
      <c r="R461" s="290">
        <f>Q461*H461</f>
        <v>0</v>
      </c>
      <c r="S461" s="290">
        <v>0</v>
      </c>
      <c r="T461" s="291">
        <f>S461*H461</f>
        <v>0</v>
      </c>
      <c r="U461" s="42"/>
      <c r="V461" s="42"/>
      <c r="W461" s="42"/>
      <c r="X461" s="42"/>
      <c r="Y461" s="42"/>
      <c r="Z461" s="42"/>
      <c r="AA461" s="42"/>
      <c r="AB461" s="42"/>
      <c r="AC461" s="42"/>
      <c r="AD461" s="42"/>
      <c r="AE461" s="42"/>
      <c r="AR461" s="292" t="s">
        <v>731</v>
      </c>
      <c r="AT461" s="292" t="s">
        <v>393</v>
      </c>
      <c r="AU461" s="292" t="s">
        <v>99</v>
      </c>
      <c r="AY461" s="19" t="s">
        <v>387</v>
      </c>
      <c r="BE461" s="162">
        <f>IF(N461="základná",J461,0)</f>
        <v>0</v>
      </c>
      <c r="BF461" s="162">
        <f>IF(N461="znížená",J461,0)</f>
        <v>0</v>
      </c>
      <c r="BG461" s="162">
        <f>IF(N461="zákl. prenesená",J461,0)</f>
        <v>0</v>
      </c>
      <c r="BH461" s="162">
        <f>IF(N461="zníž. prenesená",J461,0)</f>
        <v>0</v>
      </c>
      <c r="BI461" s="162">
        <f>IF(N461="nulová",J461,0)</f>
        <v>0</v>
      </c>
      <c r="BJ461" s="19" t="s">
        <v>92</v>
      </c>
      <c r="BK461" s="162">
        <f>ROUND(I461*H461,2)</f>
        <v>0</v>
      </c>
      <c r="BL461" s="19" t="s">
        <v>731</v>
      </c>
      <c r="BM461" s="292" t="s">
        <v>3185</v>
      </c>
    </row>
    <row r="462" s="2" customFormat="1" ht="16.5" customHeight="1">
      <c r="A462" s="42"/>
      <c r="B462" s="43"/>
      <c r="C462" s="280" t="s">
        <v>1144</v>
      </c>
      <c r="D462" s="280" t="s">
        <v>393</v>
      </c>
      <c r="E462" s="281" t="s">
        <v>3186</v>
      </c>
      <c r="F462" s="282" t="s">
        <v>3187</v>
      </c>
      <c r="G462" s="283" t="s">
        <v>436</v>
      </c>
      <c r="H462" s="284">
        <v>2</v>
      </c>
      <c r="I462" s="285"/>
      <c r="J462" s="286">
        <f>ROUND(I462*H462,2)</f>
        <v>0</v>
      </c>
      <c r="K462" s="287"/>
      <c r="L462" s="45"/>
      <c r="M462" s="288" t="s">
        <v>1</v>
      </c>
      <c r="N462" s="289" t="s">
        <v>42</v>
      </c>
      <c r="O462" s="101"/>
      <c r="P462" s="290">
        <f>O462*H462</f>
        <v>0</v>
      </c>
      <c r="Q462" s="290">
        <v>0</v>
      </c>
      <c r="R462" s="290">
        <f>Q462*H462</f>
        <v>0</v>
      </c>
      <c r="S462" s="290">
        <v>0</v>
      </c>
      <c r="T462" s="291">
        <f>S462*H462</f>
        <v>0</v>
      </c>
      <c r="U462" s="42"/>
      <c r="V462" s="42"/>
      <c r="W462" s="42"/>
      <c r="X462" s="42"/>
      <c r="Y462" s="42"/>
      <c r="Z462" s="42"/>
      <c r="AA462" s="42"/>
      <c r="AB462" s="42"/>
      <c r="AC462" s="42"/>
      <c r="AD462" s="42"/>
      <c r="AE462" s="42"/>
      <c r="AR462" s="292" t="s">
        <v>731</v>
      </c>
      <c r="AT462" s="292" t="s">
        <v>393</v>
      </c>
      <c r="AU462" s="292" t="s">
        <v>99</v>
      </c>
      <c r="AY462" s="19" t="s">
        <v>387</v>
      </c>
      <c r="BE462" s="162">
        <f>IF(N462="základná",J462,0)</f>
        <v>0</v>
      </c>
      <c r="BF462" s="162">
        <f>IF(N462="znížená",J462,0)</f>
        <v>0</v>
      </c>
      <c r="BG462" s="162">
        <f>IF(N462="zákl. prenesená",J462,0)</f>
        <v>0</v>
      </c>
      <c r="BH462" s="162">
        <f>IF(N462="zníž. prenesená",J462,0)</f>
        <v>0</v>
      </c>
      <c r="BI462" s="162">
        <f>IF(N462="nulová",J462,0)</f>
        <v>0</v>
      </c>
      <c r="BJ462" s="19" t="s">
        <v>92</v>
      </c>
      <c r="BK462" s="162">
        <f>ROUND(I462*H462,2)</f>
        <v>0</v>
      </c>
      <c r="BL462" s="19" t="s">
        <v>731</v>
      </c>
      <c r="BM462" s="292" t="s">
        <v>3188</v>
      </c>
    </row>
    <row r="463" s="2" customFormat="1" ht="16.5" customHeight="1">
      <c r="A463" s="42"/>
      <c r="B463" s="43"/>
      <c r="C463" s="280" t="s">
        <v>1146</v>
      </c>
      <c r="D463" s="280" t="s">
        <v>393</v>
      </c>
      <c r="E463" s="281" t="s">
        <v>3189</v>
      </c>
      <c r="F463" s="282" t="s">
        <v>3190</v>
      </c>
      <c r="G463" s="283" t="s">
        <v>436</v>
      </c>
      <c r="H463" s="284">
        <v>2</v>
      </c>
      <c r="I463" s="285"/>
      <c r="J463" s="286">
        <f>ROUND(I463*H463,2)</f>
        <v>0</v>
      </c>
      <c r="K463" s="287"/>
      <c r="L463" s="45"/>
      <c r="M463" s="288" t="s">
        <v>1</v>
      </c>
      <c r="N463" s="289" t="s">
        <v>42</v>
      </c>
      <c r="O463" s="101"/>
      <c r="P463" s="290">
        <f>O463*H463</f>
        <v>0</v>
      </c>
      <c r="Q463" s="290">
        <v>0</v>
      </c>
      <c r="R463" s="290">
        <f>Q463*H463</f>
        <v>0</v>
      </c>
      <c r="S463" s="290">
        <v>0</v>
      </c>
      <c r="T463" s="291">
        <f>S463*H463</f>
        <v>0</v>
      </c>
      <c r="U463" s="42"/>
      <c r="V463" s="42"/>
      <c r="W463" s="42"/>
      <c r="X463" s="42"/>
      <c r="Y463" s="42"/>
      <c r="Z463" s="42"/>
      <c r="AA463" s="42"/>
      <c r="AB463" s="42"/>
      <c r="AC463" s="42"/>
      <c r="AD463" s="42"/>
      <c r="AE463" s="42"/>
      <c r="AR463" s="292" t="s">
        <v>731</v>
      </c>
      <c r="AT463" s="292" t="s">
        <v>393</v>
      </c>
      <c r="AU463" s="292" t="s">
        <v>99</v>
      </c>
      <c r="AY463" s="19" t="s">
        <v>387</v>
      </c>
      <c r="BE463" s="162">
        <f>IF(N463="základná",J463,0)</f>
        <v>0</v>
      </c>
      <c r="BF463" s="162">
        <f>IF(N463="znížená",J463,0)</f>
        <v>0</v>
      </c>
      <c r="BG463" s="162">
        <f>IF(N463="zákl. prenesená",J463,0)</f>
        <v>0</v>
      </c>
      <c r="BH463" s="162">
        <f>IF(N463="zníž. prenesená",J463,0)</f>
        <v>0</v>
      </c>
      <c r="BI463" s="162">
        <f>IF(N463="nulová",J463,0)</f>
        <v>0</v>
      </c>
      <c r="BJ463" s="19" t="s">
        <v>92</v>
      </c>
      <c r="BK463" s="162">
        <f>ROUND(I463*H463,2)</f>
        <v>0</v>
      </c>
      <c r="BL463" s="19" t="s">
        <v>731</v>
      </c>
      <c r="BM463" s="292" t="s">
        <v>3191</v>
      </c>
    </row>
    <row r="464" s="2" customFormat="1" ht="16.5" customHeight="1">
      <c r="A464" s="42"/>
      <c r="B464" s="43"/>
      <c r="C464" s="280" t="s">
        <v>1148</v>
      </c>
      <c r="D464" s="280" t="s">
        <v>393</v>
      </c>
      <c r="E464" s="281" t="s">
        <v>3192</v>
      </c>
      <c r="F464" s="282" t="s">
        <v>3080</v>
      </c>
      <c r="G464" s="283" t="s">
        <v>436</v>
      </c>
      <c r="H464" s="284">
        <v>1</v>
      </c>
      <c r="I464" s="285"/>
      <c r="J464" s="286">
        <f>ROUND(I464*H464,2)</f>
        <v>0</v>
      </c>
      <c r="K464" s="287"/>
      <c r="L464" s="45"/>
      <c r="M464" s="288" t="s">
        <v>1</v>
      </c>
      <c r="N464" s="289" t="s">
        <v>42</v>
      </c>
      <c r="O464" s="101"/>
      <c r="P464" s="290">
        <f>O464*H464</f>
        <v>0</v>
      </c>
      <c r="Q464" s="290">
        <v>0</v>
      </c>
      <c r="R464" s="290">
        <f>Q464*H464</f>
        <v>0</v>
      </c>
      <c r="S464" s="290">
        <v>0</v>
      </c>
      <c r="T464" s="291">
        <f>S464*H464</f>
        <v>0</v>
      </c>
      <c r="U464" s="42"/>
      <c r="V464" s="42"/>
      <c r="W464" s="42"/>
      <c r="X464" s="42"/>
      <c r="Y464" s="42"/>
      <c r="Z464" s="42"/>
      <c r="AA464" s="42"/>
      <c r="AB464" s="42"/>
      <c r="AC464" s="42"/>
      <c r="AD464" s="42"/>
      <c r="AE464" s="42"/>
      <c r="AR464" s="292" t="s">
        <v>731</v>
      </c>
      <c r="AT464" s="292" t="s">
        <v>393</v>
      </c>
      <c r="AU464" s="292" t="s">
        <v>99</v>
      </c>
      <c r="AY464" s="19" t="s">
        <v>387</v>
      </c>
      <c r="BE464" s="162">
        <f>IF(N464="základná",J464,0)</f>
        <v>0</v>
      </c>
      <c r="BF464" s="162">
        <f>IF(N464="znížená",J464,0)</f>
        <v>0</v>
      </c>
      <c r="BG464" s="162">
        <f>IF(N464="zákl. prenesená",J464,0)</f>
        <v>0</v>
      </c>
      <c r="BH464" s="162">
        <f>IF(N464="zníž. prenesená",J464,0)</f>
        <v>0</v>
      </c>
      <c r="BI464" s="162">
        <f>IF(N464="nulová",J464,0)</f>
        <v>0</v>
      </c>
      <c r="BJ464" s="19" t="s">
        <v>92</v>
      </c>
      <c r="BK464" s="162">
        <f>ROUND(I464*H464,2)</f>
        <v>0</v>
      </c>
      <c r="BL464" s="19" t="s">
        <v>731</v>
      </c>
      <c r="BM464" s="292" t="s">
        <v>3193</v>
      </c>
    </row>
    <row r="465" s="2" customFormat="1" ht="16.5" customHeight="1">
      <c r="A465" s="42"/>
      <c r="B465" s="43"/>
      <c r="C465" s="280" t="s">
        <v>1153</v>
      </c>
      <c r="D465" s="280" t="s">
        <v>393</v>
      </c>
      <c r="E465" s="281" t="s">
        <v>3194</v>
      </c>
      <c r="F465" s="282" t="s">
        <v>2767</v>
      </c>
      <c r="G465" s="283" t="s">
        <v>436</v>
      </c>
      <c r="H465" s="284">
        <v>2</v>
      </c>
      <c r="I465" s="285"/>
      <c r="J465" s="286">
        <f>ROUND(I465*H465,2)</f>
        <v>0</v>
      </c>
      <c r="K465" s="287"/>
      <c r="L465" s="45"/>
      <c r="M465" s="288" t="s">
        <v>1</v>
      </c>
      <c r="N465" s="289" t="s">
        <v>42</v>
      </c>
      <c r="O465" s="101"/>
      <c r="P465" s="290">
        <f>O465*H465</f>
        <v>0</v>
      </c>
      <c r="Q465" s="290">
        <v>0</v>
      </c>
      <c r="R465" s="290">
        <f>Q465*H465</f>
        <v>0</v>
      </c>
      <c r="S465" s="290">
        <v>0</v>
      </c>
      <c r="T465" s="291">
        <f>S465*H465</f>
        <v>0</v>
      </c>
      <c r="U465" s="42"/>
      <c r="V465" s="42"/>
      <c r="W465" s="42"/>
      <c r="X465" s="42"/>
      <c r="Y465" s="42"/>
      <c r="Z465" s="42"/>
      <c r="AA465" s="42"/>
      <c r="AB465" s="42"/>
      <c r="AC465" s="42"/>
      <c r="AD465" s="42"/>
      <c r="AE465" s="42"/>
      <c r="AR465" s="292" t="s">
        <v>731</v>
      </c>
      <c r="AT465" s="292" t="s">
        <v>393</v>
      </c>
      <c r="AU465" s="292" t="s">
        <v>99</v>
      </c>
      <c r="AY465" s="19" t="s">
        <v>387</v>
      </c>
      <c r="BE465" s="162">
        <f>IF(N465="základná",J465,0)</f>
        <v>0</v>
      </c>
      <c r="BF465" s="162">
        <f>IF(N465="znížená",J465,0)</f>
        <v>0</v>
      </c>
      <c r="BG465" s="162">
        <f>IF(N465="zákl. prenesená",J465,0)</f>
        <v>0</v>
      </c>
      <c r="BH465" s="162">
        <f>IF(N465="zníž. prenesená",J465,0)</f>
        <v>0</v>
      </c>
      <c r="BI465" s="162">
        <f>IF(N465="nulová",J465,0)</f>
        <v>0</v>
      </c>
      <c r="BJ465" s="19" t="s">
        <v>92</v>
      </c>
      <c r="BK465" s="162">
        <f>ROUND(I465*H465,2)</f>
        <v>0</v>
      </c>
      <c r="BL465" s="19" t="s">
        <v>731</v>
      </c>
      <c r="BM465" s="292" t="s">
        <v>3195</v>
      </c>
    </row>
    <row r="466" s="2" customFormat="1" ht="16.5" customHeight="1">
      <c r="A466" s="42"/>
      <c r="B466" s="43"/>
      <c r="C466" s="280" t="s">
        <v>1155</v>
      </c>
      <c r="D466" s="280" t="s">
        <v>393</v>
      </c>
      <c r="E466" s="281" t="s">
        <v>3196</v>
      </c>
      <c r="F466" s="282" t="s">
        <v>3085</v>
      </c>
      <c r="G466" s="283" t="s">
        <v>436</v>
      </c>
      <c r="H466" s="284">
        <v>1</v>
      </c>
      <c r="I466" s="285"/>
      <c r="J466" s="286">
        <f>ROUND(I466*H466,2)</f>
        <v>0</v>
      </c>
      <c r="K466" s="287"/>
      <c r="L466" s="45"/>
      <c r="M466" s="288" t="s">
        <v>1</v>
      </c>
      <c r="N466" s="289" t="s">
        <v>42</v>
      </c>
      <c r="O466" s="101"/>
      <c r="P466" s="290">
        <f>O466*H466</f>
        <v>0</v>
      </c>
      <c r="Q466" s="290">
        <v>0</v>
      </c>
      <c r="R466" s="290">
        <f>Q466*H466</f>
        <v>0</v>
      </c>
      <c r="S466" s="290">
        <v>0</v>
      </c>
      <c r="T466" s="291">
        <f>S466*H466</f>
        <v>0</v>
      </c>
      <c r="U466" s="42"/>
      <c r="V466" s="42"/>
      <c r="W466" s="42"/>
      <c r="X466" s="42"/>
      <c r="Y466" s="42"/>
      <c r="Z466" s="42"/>
      <c r="AA466" s="42"/>
      <c r="AB466" s="42"/>
      <c r="AC466" s="42"/>
      <c r="AD466" s="42"/>
      <c r="AE466" s="42"/>
      <c r="AR466" s="292" t="s">
        <v>731</v>
      </c>
      <c r="AT466" s="292" t="s">
        <v>393</v>
      </c>
      <c r="AU466" s="292" t="s">
        <v>99</v>
      </c>
      <c r="AY466" s="19" t="s">
        <v>387</v>
      </c>
      <c r="BE466" s="162">
        <f>IF(N466="základná",J466,0)</f>
        <v>0</v>
      </c>
      <c r="BF466" s="162">
        <f>IF(N466="znížená",J466,0)</f>
        <v>0</v>
      </c>
      <c r="BG466" s="162">
        <f>IF(N466="zákl. prenesená",J466,0)</f>
        <v>0</v>
      </c>
      <c r="BH466" s="162">
        <f>IF(N466="zníž. prenesená",J466,0)</f>
        <v>0</v>
      </c>
      <c r="BI466" s="162">
        <f>IF(N466="nulová",J466,0)</f>
        <v>0</v>
      </c>
      <c r="BJ466" s="19" t="s">
        <v>92</v>
      </c>
      <c r="BK466" s="162">
        <f>ROUND(I466*H466,2)</f>
        <v>0</v>
      </c>
      <c r="BL466" s="19" t="s">
        <v>731</v>
      </c>
      <c r="BM466" s="292" t="s">
        <v>3197</v>
      </c>
    </row>
    <row r="467" s="2" customFormat="1" ht="24.15" customHeight="1">
      <c r="A467" s="42"/>
      <c r="B467" s="43"/>
      <c r="C467" s="280" t="s">
        <v>1158</v>
      </c>
      <c r="D467" s="280" t="s">
        <v>393</v>
      </c>
      <c r="E467" s="281" t="s">
        <v>3198</v>
      </c>
      <c r="F467" s="282" t="s">
        <v>3199</v>
      </c>
      <c r="G467" s="283" t="s">
        <v>396</v>
      </c>
      <c r="H467" s="284">
        <v>5.0999999999999996</v>
      </c>
      <c r="I467" s="285"/>
      <c r="J467" s="286">
        <f>ROUND(I467*H467,2)</f>
        <v>0</v>
      </c>
      <c r="K467" s="287"/>
      <c r="L467" s="45"/>
      <c r="M467" s="288" t="s">
        <v>1</v>
      </c>
      <c r="N467" s="289" t="s">
        <v>42</v>
      </c>
      <c r="O467" s="101"/>
      <c r="P467" s="290">
        <f>O467*H467</f>
        <v>0</v>
      </c>
      <c r="Q467" s="290">
        <v>0</v>
      </c>
      <c r="R467" s="290">
        <f>Q467*H467</f>
        <v>0</v>
      </c>
      <c r="S467" s="290">
        <v>0</v>
      </c>
      <c r="T467" s="291">
        <f>S467*H467</f>
        <v>0</v>
      </c>
      <c r="U467" s="42"/>
      <c r="V467" s="42"/>
      <c r="W467" s="42"/>
      <c r="X467" s="42"/>
      <c r="Y467" s="42"/>
      <c r="Z467" s="42"/>
      <c r="AA467" s="42"/>
      <c r="AB467" s="42"/>
      <c r="AC467" s="42"/>
      <c r="AD467" s="42"/>
      <c r="AE467" s="42"/>
      <c r="AR467" s="292" t="s">
        <v>731</v>
      </c>
      <c r="AT467" s="292" t="s">
        <v>393</v>
      </c>
      <c r="AU467" s="292" t="s">
        <v>99</v>
      </c>
      <c r="AY467" s="19" t="s">
        <v>387</v>
      </c>
      <c r="BE467" s="162">
        <f>IF(N467="základná",J467,0)</f>
        <v>0</v>
      </c>
      <c r="BF467" s="162">
        <f>IF(N467="znížená",J467,0)</f>
        <v>0</v>
      </c>
      <c r="BG467" s="162">
        <f>IF(N467="zákl. prenesená",J467,0)</f>
        <v>0</v>
      </c>
      <c r="BH467" s="162">
        <f>IF(N467="zníž. prenesená",J467,0)</f>
        <v>0</v>
      </c>
      <c r="BI467" s="162">
        <f>IF(N467="nulová",J467,0)</f>
        <v>0</v>
      </c>
      <c r="BJ467" s="19" t="s">
        <v>92</v>
      </c>
      <c r="BK467" s="162">
        <f>ROUND(I467*H467,2)</f>
        <v>0</v>
      </c>
      <c r="BL467" s="19" t="s">
        <v>731</v>
      </c>
      <c r="BM467" s="292" t="s">
        <v>3200</v>
      </c>
    </row>
    <row r="468" s="2" customFormat="1" ht="24.15" customHeight="1">
      <c r="A468" s="42"/>
      <c r="B468" s="43"/>
      <c r="C468" s="280" t="s">
        <v>1160</v>
      </c>
      <c r="D468" s="280" t="s">
        <v>393</v>
      </c>
      <c r="E468" s="281" t="s">
        <v>3201</v>
      </c>
      <c r="F468" s="282" t="s">
        <v>2903</v>
      </c>
      <c r="G468" s="283" t="s">
        <v>396</v>
      </c>
      <c r="H468" s="284">
        <v>10.300000000000001</v>
      </c>
      <c r="I468" s="285"/>
      <c r="J468" s="286">
        <f>ROUND(I468*H468,2)</f>
        <v>0</v>
      </c>
      <c r="K468" s="287"/>
      <c r="L468" s="45"/>
      <c r="M468" s="288" t="s">
        <v>1</v>
      </c>
      <c r="N468" s="289" t="s">
        <v>42</v>
      </c>
      <c r="O468" s="101"/>
      <c r="P468" s="290">
        <f>O468*H468</f>
        <v>0</v>
      </c>
      <c r="Q468" s="290">
        <v>0</v>
      </c>
      <c r="R468" s="290">
        <f>Q468*H468</f>
        <v>0</v>
      </c>
      <c r="S468" s="290">
        <v>0</v>
      </c>
      <c r="T468" s="291">
        <f>S468*H468</f>
        <v>0</v>
      </c>
      <c r="U468" s="42"/>
      <c r="V468" s="42"/>
      <c r="W468" s="42"/>
      <c r="X468" s="42"/>
      <c r="Y468" s="42"/>
      <c r="Z468" s="42"/>
      <c r="AA468" s="42"/>
      <c r="AB468" s="42"/>
      <c r="AC468" s="42"/>
      <c r="AD468" s="42"/>
      <c r="AE468" s="42"/>
      <c r="AR468" s="292" t="s">
        <v>731</v>
      </c>
      <c r="AT468" s="292" t="s">
        <v>393</v>
      </c>
      <c r="AU468" s="292" t="s">
        <v>99</v>
      </c>
      <c r="AY468" s="19" t="s">
        <v>387</v>
      </c>
      <c r="BE468" s="162">
        <f>IF(N468="základná",J468,0)</f>
        <v>0</v>
      </c>
      <c r="BF468" s="162">
        <f>IF(N468="znížená",J468,0)</f>
        <v>0</v>
      </c>
      <c r="BG468" s="162">
        <f>IF(N468="zákl. prenesená",J468,0)</f>
        <v>0</v>
      </c>
      <c r="BH468" s="162">
        <f>IF(N468="zníž. prenesená",J468,0)</f>
        <v>0</v>
      </c>
      <c r="BI468" s="162">
        <f>IF(N468="nulová",J468,0)</f>
        <v>0</v>
      </c>
      <c r="BJ468" s="19" t="s">
        <v>92</v>
      </c>
      <c r="BK468" s="162">
        <f>ROUND(I468*H468,2)</f>
        <v>0</v>
      </c>
      <c r="BL468" s="19" t="s">
        <v>731</v>
      </c>
      <c r="BM468" s="292" t="s">
        <v>3202</v>
      </c>
    </row>
    <row r="469" s="2" customFormat="1" ht="21.75" customHeight="1">
      <c r="A469" s="42"/>
      <c r="B469" s="43"/>
      <c r="C469" s="280" t="s">
        <v>1163</v>
      </c>
      <c r="D469" s="280" t="s">
        <v>393</v>
      </c>
      <c r="E469" s="281" t="s">
        <v>3203</v>
      </c>
      <c r="F469" s="282" t="s">
        <v>3204</v>
      </c>
      <c r="G469" s="283" t="s">
        <v>396</v>
      </c>
      <c r="H469" s="284">
        <v>15.199999999999999</v>
      </c>
      <c r="I469" s="285"/>
      <c r="J469" s="286">
        <f>ROUND(I469*H469,2)</f>
        <v>0</v>
      </c>
      <c r="K469" s="287"/>
      <c r="L469" s="45"/>
      <c r="M469" s="288" t="s">
        <v>1</v>
      </c>
      <c r="N469" s="289" t="s">
        <v>42</v>
      </c>
      <c r="O469" s="101"/>
      <c r="P469" s="290">
        <f>O469*H469</f>
        <v>0</v>
      </c>
      <c r="Q469" s="290">
        <v>0</v>
      </c>
      <c r="R469" s="290">
        <f>Q469*H469</f>
        <v>0</v>
      </c>
      <c r="S469" s="290">
        <v>0</v>
      </c>
      <c r="T469" s="291">
        <f>S469*H469</f>
        <v>0</v>
      </c>
      <c r="U469" s="42"/>
      <c r="V469" s="42"/>
      <c r="W469" s="42"/>
      <c r="X469" s="42"/>
      <c r="Y469" s="42"/>
      <c r="Z469" s="42"/>
      <c r="AA469" s="42"/>
      <c r="AB469" s="42"/>
      <c r="AC469" s="42"/>
      <c r="AD469" s="42"/>
      <c r="AE469" s="42"/>
      <c r="AR469" s="292" t="s">
        <v>731</v>
      </c>
      <c r="AT469" s="292" t="s">
        <v>393</v>
      </c>
      <c r="AU469" s="292" t="s">
        <v>99</v>
      </c>
      <c r="AY469" s="19" t="s">
        <v>387</v>
      </c>
      <c r="BE469" s="162">
        <f>IF(N469="základná",J469,0)</f>
        <v>0</v>
      </c>
      <c r="BF469" s="162">
        <f>IF(N469="znížená",J469,0)</f>
        <v>0</v>
      </c>
      <c r="BG469" s="162">
        <f>IF(N469="zákl. prenesená",J469,0)</f>
        <v>0</v>
      </c>
      <c r="BH469" s="162">
        <f>IF(N469="zníž. prenesená",J469,0)</f>
        <v>0</v>
      </c>
      <c r="BI469" s="162">
        <f>IF(N469="nulová",J469,0)</f>
        <v>0</v>
      </c>
      <c r="BJ469" s="19" t="s">
        <v>92</v>
      </c>
      <c r="BK469" s="162">
        <f>ROUND(I469*H469,2)</f>
        <v>0</v>
      </c>
      <c r="BL469" s="19" t="s">
        <v>731</v>
      </c>
      <c r="BM469" s="292" t="s">
        <v>3205</v>
      </c>
    </row>
    <row r="470" s="2" customFormat="1" ht="21.75" customHeight="1">
      <c r="A470" s="42"/>
      <c r="B470" s="43"/>
      <c r="C470" s="280" t="s">
        <v>1166</v>
      </c>
      <c r="D470" s="280" t="s">
        <v>393</v>
      </c>
      <c r="E470" s="281" t="s">
        <v>3206</v>
      </c>
      <c r="F470" s="282" t="s">
        <v>3207</v>
      </c>
      <c r="G470" s="283" t="s">
        <v>396</v>
      </c>
      <c r="H470" s="284">
        <v>5.0999999999999996</v>
      </c>
      <c r="I470" s="285"/>
      <c r="J470" s="286">
        <f>ROUND(I470*H470,2)</f>
        <v>0</v>
      </c>
      <c r="K470" s="287"/>
      <c r="L470" s="45"/>
      <c r="M470" s="288" t="s">
        <v>1</v>
      </c>
      <c r="N470" s="289" t="s">
        <v>42</v>
      </c>
      <c r="O470" s="101"/>
      <c r="P470" s="290">
        <f>O470*H470</f>
        <v>0</v>
      </c>
      <c r="Q470" s="290">
        <v>0</v>
      </c>
      <c r="R470" s="290">
        <f>Q470*H470</f>
        <v>0</v>
      </c>
      <c r="S470" s="290">
        <v>0</v>
      </c>
      <c r="T470" s="291">
        <f>S470*H470</f>
        <v>0</v>
      </c>
      <c r="U470" s="42"/>
      <c r="V470" s="42"/>
      <c r="W470" s="42"/>
      <c r="X470" s="42"/>
      <c r="Y470" s="42"/>
      <c r="Z470" s="42"/>
      <c r="AA470" s="42"/>
      <c r="AB470" s="42"/>
      <c r="AC470" s="42"/>
      <c r="AD470" s="42"/>
      <c r="AE470" s="42"/>
      <c r="AR470" s="292" t="s">
        <v>731</v>
      </c>
      <c r="AT470" s="292" t="s">
        <v>393</v>
      </c>
      <c r="AU470" s="292" t="s">
        <v>99</v>
      </c>
      <c r="AY470" s="19" t="s">
        <v>387</v>
      </c>
      <c r="BE470" s="162">
        <f>IF(N470="základná",J470,0)</f>
        <v>0</v>
      </c>
      <c r="BF470" s="162">
        <f>IF(N470="znížená",J470,0)</f>
        <v>0</v>
      </c>
      <c r="BG470" s="162">
        <f>IF(N470="zákl. prenesená",J470,0)</f>
        <v>0</v>
      </c>
      <c r="BH470" s="162">
        <f>IF(N470="zníž. prenesená",J470,0)</f>
        <v>0</v>
      </c>
      <c r="BI470" s="162">
        <f>IF(N470="nulová",J470,0)</f>
        <v>0</v>
      </c>
      <c r="BJ470" s="19" t="s">
        <v>92</v>
      </c>
      <c r="BK470" s="162">
        <f>ROUND(I470*H470,2)</f>
        <v>0</v>
      </c>
      <c r="BL470" s="19" t="s">
        <v>731</v>
      </c>
      <c r="BM470" s="292" t="s">
        <v>3208</v>
      </c>
    </row>
    <row r="471" s="2" customFormat="1" ht="16.5" customHeight="1">
      <c r="A471" s="42"/>
      <c r="B471" s="43"/>
      <c r="C471" s="280" t="s">
        <v>1169</v>
      </c>
      <c r="D471" s="280" t="s">
        <v>393</v>
      </c>
      <c r="E471" s="281" t="s">
        <v>3209</v>
      </c>
      <c r="F471" s="282" t="s">
        <v>3210</v>
      </c>
      <c r="G471" s="283" t="s">
        <v>436</v>
      </c>
      <c r="H471" s="284">
        <v>2</v>
      </c>
      <c r="I471" s="285"/>
      <c r="J471" s="286">
        <f>ROUND(I471*H471,2)</f>
        <v>0</v>
      </c>
      <c r="K471" s="287"/>
      <c r="L471" s="45"/>
      <c r="M471" s="288" t="s">
        <v>1</v>
      </c>
      <c r="N471" s="289" t="s">
        <v>42</v>
      </c>
      <c r="O471" s="101"/>
      <c r="P471" s="290">
        <f>O471*H471</f>
        <v>0</v>
      </c>
      <c r="Q471" s="290">
        <v>0</v>
      </c>
      <c r="R471" s="290">
        <f>Q471*H471</f>
        <v>0</v>
      </c>
      <c r="S471" s="290">
        <v>0</v>
      </c>
      <c r="T471" s="291">
        <f>S471*H471</f>
        <v>0</v>
      </c>
      <c r="U471" s="42"/>
      <c r="V471" s="42"/>
      <c r="W471" s="42"/>
      <c r="X471" s="42"/>
      <c r="Y471" s="42"/>
      <c r="Z471" s="42"/>
      <c r="AA471" s="42"/>
      <c r="AB471" s="42"/>
      <c r="AC471" s="42"/>
      <c r="AD471" s="42"/>
      <c r="AE471" s="42"/>
      <c r="AR471" s="292" t="s">
        <v>731</v>
      </c>
      <c r="AT471" s="292" t="s">
        <v>393</v>
      </c>
      <c r="AU471" s="292" t="s">
        <v>99</v>
      </c>
      <c r="AY471" s="19" t="s">
        <v>387</v>
      </c>
      <c r="BE471" s="162">
        <f>IF(N471="základná",J471,0)</f>
        <v>0</v>
      </c>
      <c r="BF471" s="162">
        <f>IF(N471="znížená",J471,0)</f>
        <v>0</v>
      </c>
      <c r="BG471" s="162">
        <f>IF(N471="zákl. prenesená",J471,0)</f>
        <v>0</v>
      </c>
      <c r="BH471" s="162">
        <f>IF(N471="zníž. prenesená",J471,0)</f>
        <v>0</v>
      </c>
      <c r="BI471" s="162">
        <f>IF(N471="nulová",J471,0)</f>
        <v>0</v>
      </c>
      <c r="BJ471" s="19" t="s">
        <v>92</v>
      </c>
      <c r="BK471" s="162">
        <f>ROUND(I471*H471,2)</f>
        <v>0</v>
      </c>
      <c r="BL471" s="19" t="s">
        <v>731</v>
      </c>
      <c r="BM471" s="292" t="s">
        <v>3211</v>
      </c>
    </row>
    <row r="472" s="2" customFormat="1" ht="16.5" customHeight="1">
      <c r="A472" s="42"/>
      <c r="B472" s="43"/>
      <c r="C472" s="280" t="s">
        <v>1172</v>
      </c>
      <c r="D472" s="280" t="s">
        <v>393</v>
      </c>
      <c r="E472" s="281" t="s">
        <v>3212</v>
      </c>
      <c r="F472" s="282" t="s">
        <v>2913</v>
      </c>
      <c r="G472" s="283" t="s">
        <v>436</v>
      </c>
      <c r="H472" s="284">
        <v>2</v>
      </c>
      <c r="I472" s="285"/>
      <c r="J472" s="286">
        <f>ROUND(I472*H472,2)</f>
        <v>0</v>
      </c>
      <c r="K472" s="287"/>
      <c r="L472" s="45"/>
      <c r="M472" s="288" t="s">
        <v>1</v>
      </c>
      <c r="N472" s="289" t="s">
        <v>42</v>
      </c>
      <c r="O472" s="101"/>
      <c r="P472" s="290">
        <f>O472*H472</f>
        <v>0</v>
      </c>
      <c r="Q472" s="290">
        <v>0</v>
      </c>
      <c r="R472" s="290">
        <f>Q472*H472</f>
        <v>0</v>
      </c>
      <c r="S472" s="290">
        <v>0</v>
      </c>
      <c r="T472" s="291">
        <f>S472*H472</f>
        <v>0</v>
      </c>
      <c r="U472" s="42"/>
      <c r="V472" s="42"/>
      <c r="W472" s="42"/>
      <c r="X472" s="42"/>
      <c r="Y472" s="42"/>
      <c r="Z472" s="42"/>
      <c r="AA472" s="42"/>
      <c r="AB472" s="42"/>
      <c r="AC472" s="42"/>
      <c r="AD472" s="42"/>
      <c r="AE472" s="42"/>
      <c r="AR472" s="292" t="s">
        <v>731</v>
      </c>
      <c r="AT472" s="292" t="s">
        <v>393</v>
      </c>
      <c r="AU472" s="292" t="s">
        <v>99</v>
      </c>
      <c r="AY472" s="19" t="s">
        <v>387</v>
      </c>
      <c r="BE472" s="162">
        <f>IF(N472="základná",J472,0)</f>
        <v>0</v>
      </c>
      <c r="BF472" s="162">
        <f>IF(N472="znížená",J472,0)</f>
        <v>0</v>
      </c>
      <c r="BG472" s="162">
        <f>IF(N472="zákl. prenesená",J472,0)</f>
        <v>0</v>
      </c>
      <c r="BH472" s="162">
        <f>IF(N472="zníž. prenesená",J472,0)</f>
        <v>0</v>
      </c>
      <c r="BI472" s="162">
        <f>IF(N472="nulová",J472,0)</f>
        <v>0</v>
      </c>
      <c r="BJ472" s="19" t="s">
        <v>92</v>
      </c>
      <c r="BK472" s="162">
        <f>ROUND(I472*H472,2)</f>
        <v>0</v>
      </c>
      <c r="BL472" s="19" t="s">
        <v>731</v>
      </c>
      <c r="BM472" s="292" t="s">
        <v>3213</v>
      </c>
    </row>
    <row r="473" s="2" customFormat="1" ht="16.5" customHeight="1">
      <c r="A473" s="42"/>
      <c r="B473" s="43"/>
      <c r="C473" s="280" t="s">
        <v>1175</v>
      </c>
      <c r="D473" s="280" t="s">
        <v>393</v>
      </c>
      <c r="E473" s="281" t="s">
        <v>3214</v>
      </c>
      <c r="F473" s="282" t="s">
        <v>3215</v>
      </c>
      <c r="G473" s="283" t="s">
        <v>436</v>
      </c>
      <c r="H473" s="284">
        <v>2</v>
      </c>
      <c r="I473" s="285"/>
      <c r="J473" s="286">
        <f>ROUND(I473*H473,2)</f>
        <v>0</v>
      </c>
      <c r="K473" s="287"/>
      <c r="L473" s="45"/>
      <c r="M473" s="288" t="s">
        <v>1</v>
      </c>
      <c r="N473" s="289" t="s">
        <v>42</v>
      </c>
      <c r="O473" s="101"/>
      <c r="P473" s="290">
        <f>O473*H473</f>
        <v>0</v>
      </c>
      <c r="Q473" s="290">
        <v>0</v>
      </c>
      <c r="R473" s="290">
        <f>Q473*H473</f>
        <v>0</v>
      </c>
      <c r="S473" s="290">
        <v>0</v>
      </c>
      <c r="T473" s="291">
        <f>S473*H473</f>
        <v>0</v>
      </c>
      <c r="U473" s="42"/>
      <c r="V473" s="42"/>
      <c r="W473" s="42"/>
      <c r="X473" s="42"/>
      <c r="Y473" s="42"/>
      <c r="Z473" s="42"/>
      <c r="AA473" s="42"/>
      <c r="AB473" s="42"/>
      <c r="AC473" s="42"/>
      <c r="AD473" s="42"/>
      <c r="AE473" s="42"/>
      <c r="AR473" s="292" t="s">
        <v>731</v>
      </c>
      <c r="AT473" s="292" t="s">
        <v>393</v>
      </c>
      <c r="AU473" s="292" t="s">
        <v>99</v>
      </c>
      <c r="AY473" s="19" t="s">
        <v>387</v>
      </c>
      <c r="BE473" s="162">
        <f>IF(N473="základná",J473,0)</f>
        <v>0</v>
      </c>
      <c r="BF473" s="162">
        <f>IF(N473="znížená",J473,0)</f>
        <v>0</v>
      </c>
      <c r="BG473" s="162">
        <f>IF(N473="zákl. prenesená",J473,0)</f>
        <v>0</v>
      </c>
      <c r="BH473" s="162">
        <f>IF(N473="zníž. prenesená",J473,0)</f>
        <v>0</v>
      </c>
      <c r="BI473" s="162">
        <f>IF(N473="nulová",J473,0)</f>
        <v>0</v>
      </c>
      <c r="BJ473" s="19" t="s">
        <v>92</v>
      </c>
      <c r="BK473" s="162">
        <f>ROUND(I473*H473,2)</f>
        <v>0</v>
      </c>
      <c r="BL473" s="19" t="s">
        <v>731</v>
      </c>
      <c r="BM473" s="292" t="s">
        <v>3216</v>
      </c>
    </row>
    <row r="474" s="12" customFormat="1" ht="20.88" customHeight="1">
      <c r="A474" s="12"/>
      <c r="B474" s="252"/>
      <c r="C474" s="253"/>
      <c r="D474" s="254" t="s">
        <v>75</v>
      </c>
      <c r="E474" s="265" t="s">
        <v>3096</v>
      </c>
      <c r="F474" s="265" t="s">
        <v>3097</v>
      </c>
      <c r="G474" s="253"/>
      <c r="H474" s="253"/>
      <c r="I474" s="256"/>
      <c r="J474" s="266">
        <f>BK474</f>
        <v>0</v>
      </c>
      <c r="K474" s="253"/>
      <c r="L474" s="257"/>
      <c r="M474" s="258"/>
      <c r="N474" s="259"/>
      <c r="O474" s="259"/>
      <c r="P474" s="260">
        <f>SUM(P475:P477)</f>
        <v>0</v>
      </c>
      <c r="Q474" s="259"/>
      <c r="R474" s="260">
        <f>SUM(R475:R477)</f>
        <v>0</v>
      </c>
      <c r="S474" s="259"/>
      <c r="T474" s="261">
        <f>SUM(T475:T477)</f>
        <v>0</v>
      </c>
      <c r="U474" s="12"/>
      <c r="V474" s="12"/>
      <c r="W474" s="12"/>
      <c r="X474" s="12"/>
      <c r="Y474" s="12"/>
      <c r="Z474" s="12"/>
      <c r="AA474" s="12"/>
      <c r="AB474" s="12"/>
      <c r="AC474" s="12"/>
      <c r="AD474" s="12"/>
      <c r="AE474" s="12"/>
      <c r="AR474" s="262" t="s">
        <v>84</v>
      </c>
      <c r="AT474" s="263" t="s">
        <v>75</v>
      </c>
      <c r="AU474" s="263" t="s">
        <v>92</v>
      </c>
      <c r="AY474" s="262" t="s">
        <v>387</v>
      </c>
      <c r="BK474" s="264">
        <f>SUM(BK475:BK477)</f>
        <v>0</v>
      </c>
    </row>
    <row r="475" s="2" customFormat="1" ht="24.15" customHeight="1">
      <c r="A475" s="42"/>
      <c r="B475" s="43"/>
      <c r="C475" s="280" t="s">
        <v>1180</v>
      </c>
      <c r="D475" s="280" t="s">
        <v>393</v>
      </c>
      <c r="E475" s="281" t="s">
        <v>3217</v>
      </c>
      <c r="F475" s="282" t="s">
        <v>3218</v>
      </c>
      <c r="G475" s="283" t="s">
        <v>396</v>
      </c>
      <c r="H475" s="284">
        <v>51.200000000000003</v>
      </c>
      <c r="I475" s="285"/>
      <c r="J475" s="286">
        <f>ROUND(I475*H475,2)</f>
        <v>0</v>
      </c>
      <c r="K475" s="287"/>
      <c r="L475" s="45"/>
      <c r="M475" s="288" t="s">
        <v>1</v>
      </c>
      <c r="N475" s="289" t="s">
        <v>42</v>
      </c>
      <c r="O475" s="101"/>
      <c r="P475" s="290">
        <f>O475*H475</f>
        <v>0</v>
      </c>
      <c r="Q475" s="290">
        <v>0</v>
      </c>
      <c r="R475" s="290">
        <f>Q475*H475</f>
        <v>0</v>
      </c>
      <c r="S475" s="290">
        <v>0</v>
      </c>
      <c r="T475" s="291">
        <f>S475*H475</f>
        <v>0</v>
      </c>
      <c r="U475" s="42"/>
      <c r="V475" s="42"/>
      <c r="W475" s="42"/>
      <c r="X475" s="42"/>
      <c r="Y475" s="42"/>
      <c r="Z475" s="42"/>
      <c r="AA475" s="42"/>
      <c r="AB475" s="42"/>
      <c r="AC475" s="42"/>
      <c r="AD475" s="42"/>
      <c r="AE475" s="42"/>
      <c r="AR475" s="292" t="s">
        <v>731</v>
      </c>
      <c r="AT475" s="292" t="s">
        <v>393</v>
      </c>
      <c r="AU475" s="292" t="s">
        <v>99</v>
      </c>
      <c r="AY475" s="19" t="s">
        <v>387</v>
      </c>
      <c r="BE475" s="162">
        <f>IF(N475="základná",J475,0)</f>
        <v>0</v>
      </c>
      <c r="BF475" s="162">
        <f>IF(N475="znížená",J475,0)</f>
        <v>0</v>
      </c>
      <c r="BG475" s="162">
        <f>IF(N475="zákl. prenesená",J475,0)</f>
        <v>0</v>
      </c>
      <c r="BH475" s="162">
        <f>IF(N475="zníž. prenesená",J475,0)</f>
        <v>0</v>
      </c>
      <c r="BI475" s="162">
        <f>IF(N475="nulová",J475,0)</f>
        <v>0</v>
      </c>
      <c r="BJ475" s="19" t="s">
        <v>92</v>
      </c>
      <c r="BK475" s="162">
        <f>ROUND(I475*H475,2)</f>
        <v>0</v>
      </c>
      <c r="BL475" s="19" t="s">
        <v>731</v>
      </c>
      <c r="BM475" s="292" t="s">
        <v>3219</v>
      </c>
    </row>
    <row r="476" s="2" customFormat="1" ht="16.5" customHeight="1">
      <c r="A476" s="42"/>
      <c r="B476" s="43"/>
      <c r="C476" s="280" t="s">
        <v>1185</v>
      </c>
      <c r="D476" s="280" t="s">
        <v>393</v>
      </c>
      <c r="E476" s="281" t="s">
        <v>3220</v>
      </c>
      <c r="F476" s="282" t="s">
        <v>3215</v>
      </c>
      <c r="G476" s="283" t="s">
        <v>436</v>
      </c>
      <c r="H476" s="284">
        <v>8</v>
      </c>
      <c r="I476" s="285"/>
      <c r="J476" s="286">
        <f>ROUND(I476*H476,2)</f>
        <v>0</v>
      </c>
      <c r="K476" s="287"/>
      <c r="L476" s="45"/>
      <c r="M476" s="288" t="s">
        <v>1</v>
      </c>
      <c r="N476" s="289" t="s">
        <v>42</v>
      </c>
      <c r="O476" s="101"/>
      <c r="P476" s="290">
        <f>O476*H476</f>
        <v>0</v>
      </c>
      <c r="Q476" s="290">
        <v>0</v>
      </c>
      <c r="R476" s="290">
        <f>Q476*H476</f>
        <v>0</v>
      </c>
      <c r="S476" s="290">
        <v>0</v>
      </c>
      <c r="T476" s="291">
        <f>S476*H476</f>
        <v>0</v>
      </c>
      <c r="U476" s="42"/>
      <c r="V476" s="42"/>
      <c r="W476" s="42"/>
      <c r="X476" s="42"/>
      <c r="Y476" s="42"/>
      <c r="Z476" s="42"/>
      <c r="AA476" s="42"/>
      <c r="AB476" s="42"/>
      <c r="AC476" s="42"/>
      <c r="AD476" s="42"/>
      <c r="AE476" s="42"/>
      <c r="AR476" s="292" t="s">
        <v>731</v>
      </c>
      <c r="AT476" s="292" t="s">
        <v>393</v>
      </c>
      <c r="AU476" s="292" t="s">
        <v>99</v>
      </c>
      <c r="AY476" s="19" t="s">
        <v>387</v>
      </c>
      <c r="BE476" s="162">
        <f>IF(N476="základná",J476,0)</f>
        <v>0</v>
      </c>
      <c r="BF476" s="162">
        <f>IF(N476="znížená",J476,0)</f>
        <v>0</v>
      </c>
      <c r="BG476" s="162">
        <f>IF(N476="zákl. prenesená",J476,0)</f>
        <v>0</v>
      </c>
      <c r="BH476" s="162">
        <f>IF(N476="zníž. prenesená",J476,0)</f>
        <v>0</v>
      </c>
      <c r="BI476" s="162">
        <f>IF(N476="nulová",J476,0)</f>
        <v>0</v>
      </c>
      <c r="BJ476" s="19" t="s">
        <v>92</v>
      </c>
      <c r="BK476" s="162">
        <f>ROUND(I476*H476,2)</f>
        <v>0</v>
      </c>
      <c r="BL476" s="19" t="s">
        <v>731</v>
      </c>
      <c r="BM476" s="292" t="s">
        <v>3221</v>
      </c>
    </row>
    <row r="477" s="2" customFormat="1" ht="16.5" customHeight="1">
      <c r="A477" s="42"/>
      <c r="B477" s="43"/>
      <c r="C477" s="280" t="s">
        <v>1189</v>
      </c>
      <c r="D477" s="280" t="s">
        <v>393</v>
      </c>
      <c r="E477" s="281" t="s">
        <v>3222</v>
      </c>
      <c r="F477" s="282" t="s">
        <v>3074</v>
      </c>
      <c r="G477" s="283" t="s">
        <v>405</v>
      </c>
      <c r="H477" s="284">
        <v>103.7</v>
      </c>
      <c r="I477" s="285"/>
      <c r="J477" s="286">
        <f>ROUND(I477*H477,2)</f>
        <v>0</v>
      </c>
      <c r="K477" s="287"/>
      <c r="L477" s="45"/>
      <c r="M477" s="288" t="s">
        <v>1</v>
      </c>
      <c r="N477" s="289" t="s">
        <v>42</v>
      </c>
      <c r="O477" s="101"/>
      <c r="P477" s="290">
        <f>O477*H477</f>
        <v>0</v>
      </c>
      <c r="Q477" s="290">
        <v>0</v>
      </c>
      <c r="R477" s="290">
        <f>Q477*H477</f>
        <v>0</v>
      </c>
      <c r="S477" s="290">
        <v>0</v>
      </c>
      <c r="T477" s="291">
        <f>S477*H477</f>
        <v>0</v>
      </c>
      <c r="U477" s="42"/>
      <c r="V477" s="42"/>
      <c r="W477" s="42"/>
      <c r="X477" s="42"/>
      <c r="Y477" s="42"/>
      <c r="Z477" s="42"/>
      <c r="AA477" s="42"/>
      <c r="AB477" s="42"/>
      <c r="AC477" s="42"/>
      <c r="AD477" s="42"/>
      <c r="AE477" s="42"/>
      <c r="AR477" s="292" t="s">
        <v>731</v>
      </c>
      <c r="AT477" s="292" t="s">
        <v>393</v>
      </c>
      <c r="AU477" s="292" t="s">
        <v>99</v>
      </c>
      <c r="AY477" s="19" t="s">
        <v>387</v>
      </c>
      <c r="BE477" s="162">
        <f>IF(N477="základná",J477,0)</f>
        <v>0</v>
      </c>
      <c r="BF477" s="162">
        <f>IF(N477="znížená",J477,0)</f>
        <v>0</v>
      </c>
      <c r="BG477" s="162">
        <f>IF(N477="zákl. prenesená",J477,0)</f>
        <v>0</v>
      </c>
      <c r="BH477" s="162">
        <f>IF(N477="zníž. prenesená",J477,0)</f>
        <v>0</v>
      </c>
      <c r="BI477" s="162">
        <f>IF(N477="nulová",J477,0)</f>
        <v>0</v>
      </c>
      <c r="BJ477" s="19" t="s">
        <v>92</v>
      </c>
      <c r="BK477" s="162">
        <f>ROUND(I477*H477,2)</f>
        <v>0</v>
      </c>
      <c r="BL477" s="19" t="s">
        <v>731</v>
      </c>
      <c r="BM477" s="292" t="s">
        <v>3223</v>
      </c>
    </row>
    <row r="478" s="12" customFormat="1" ht="20.88" customHeight="1">
      <c r="A478" s="12"/>
      <c r="B478" s="252"/>
      <c r="C478" s="253"/>
      <c r="D478" s="254" t="s">
        <v>75</v>
      </c>
      <c r="E478" s="265" t="s">
        <v>2781</v>
      </c>
      <c r="F478" s="265" t="s">
        <v>2782</v>
      </c>
      <c r="G478" s="253"/>
      <c r="H478" s="253"/>
      <c r="I478" s="256"/>
      <c r="J478" s="266">
        <f>BK478</f>
        <v>0</v>
      </c>
      <c r="K478" s="253"/>
      <c r="L478" s="257"/>
      <c r="M478" s="258"/>
      <c r="N478" s="259"/>
      <c r="O478" s="259"/>
      <c r="P478" s="260">
        <f>SUM(P479:P495)</f>
        <v>0</v>
      </c>
      <c r="Q478" s="259"/>
      <c r="R478" s="260">
        <f>SUM(R479:R495)</f>
        <v>0</v>
      </c>
      <c r="S478" s="259"/>
      <c r="T478" s="261">
        <f>SUM(T479:T495)</f>
        <v>0</v>
      </c>
      <c r="U478" s="12"/>
      <c r="V478" s="12"/>
      <c r="W478" s="12"/>
      <c r="X478" s="12"/>
      <c r="Y478" s="12"/>
      <c r="Z478" s="12"/>
      <c r="AA478" s="12"/>
      <c r="AB478" s="12"/>
      <c r="AC478" s="12"/>
      <c r="AD478" s="12"/>
      <c r="AE478" s="12"/>
      <c r="AR478" s="262" t="s">
        <v>84</v>
      </c>
      <c r="AT478" s="263" t="s">
        <v>75</v>
      </c>
      <c r="AU478" s="263" t="s">
        <v>92</v>
      </c>
      <c r="AY478" s="262" t="s">
        <v>387</v>
      </c>
      <c r="BK478" s="264">
        <f>SUM(BK479:BK495)</f>
        <v>0</v>
      </c>
    </row>
    <row r="479" s="2" customFormat="1" ht="16.5" customHeight="1">
      <c r="A479" s="42"/>
      <c r="B479" s="43"/>
      <c r="C479" s="280" t="s">
        <v>1193</v>
      </c>
      <c r="D479" s="280" t="s">
        <v>393</v>
      </c>
      <c r="E479" s="281" t="s">
        <v>3224</v>
      </c>
      <c r="F479" s="282" t="s">
        <v>3172</v>
      </c>
      <c r="G479" s="283" t="s">
        <v>436</v>
      </c>
      <c r="H479" s="284">
        <v>1</v>
      </c>
      <c r="I479" s="285"/>
      <c r="J479" s="286">
        <f>ROUND(I479*H479,2)</f>
        <v>0</v>
      </c>
      <c r="K479" s="287"/>
      <c r="L479" s="45"/>
      <c r="M479" s="288" t="s">
        <v>1</v>
      </c>
      <c r="N479" s="289" t="s">
        <v>42</v>
      </c>
      <c r="O479" s="101"/>
      <c r="P479" s="290">
        <f>O479*H479</f>
        <v>0</v>
      </c>
      <c r="Q479" s="290">
        <v>0</v>
      </c>
      <c r="R479" s="290">
        <f>Q479*H479</f>
        <v>0</v>
      </c>
      <c r="S479" s="290">
        <v>0</v>
      </c>
      <c r="T479" s="291">
        <f>S479*H479</f>
        <v>0</v>
      </c>
      <c r="U479" s="42"/>
      <c r="V479" s="42"/>
      <c r="W479" s="42"/>
      <c r="X479" s="42"/>
      <c r="Y479" s="42"/>
      <c r="Z479" s="42"/>
      <c r="AA479" s="42"/>
      <c r="AB479" s="42"/>
      <c r="AC479" s="42"/>
      <c r="AD479" s="42"/>
      <c r="AE479" s="42"/>
      <c r="AR479" s="292" t="s">
        <v>731</v>
      </c>
      <c r="AT479" s="292" t="s">
        <v>393</v>
      </c>
      <c r="AU479" s="292" t="s">
        <v>99</v>
      </c>
      <c r="AY479" s="19" t="s">
        <v>387</v>
      </c>
      <c r="BE479" s="162">
        <f>IF(N479="základná",J479,0)</f>
        <v>0</v>
      </c>
      <c r="BF479" s="162">
        <f>IF(N479="znížená",J479,0)</f>
        <v>0</v>
      </c>
      <c r="BG479" s="162">
        <f>IF(N479="zákl. prenesená",J479,0)</f>
        <v>0</v>
      </c>
      <c r="BH479" s="162">
        <f>IF(N479="zníž. prenesená",J479,0)</f>
        <v>0</v>
      </c>
      <c r="BI479" s="162">
        <f>IF(N479="nulová",J479,0)</f>
        <v>0</v>
      </c>
      <c r="BJ479" s="19" t="s">
        <v>92</v>
      </c>
      <c r="BK479" s="162">
        <f>ROUND(I479*H479,2)</f>
        <v>0</v>
      </c>
      <c r="BL479" s="19" t="s">
        <v>731</v>
      </c>
      <c r="BM479" s="292" t="s">
        <v>3225</v>
      </c>
    </row>
    <row r="480" s="2" customFormat="1" ht="16.5" customHeight="1">
      <c r="A480" s="42"/>
      <c r="B480" s="43"/>
      <c r="C480" s="280" t="s">
        <v>1195</v>
      </c>
      <c r="D480" s="280" t="s">
        <v>393</v>
      </c>
      <c r="E480" s="281" t="s">
        <v>3226</v>
      </c>
      <c r="F480" s="282" t="s">
        <v>3175</v>
      </c>
      <c r="G480" s="283" t="s">
        <v>436</v>
      </c>
      <c r="H480" s="284">
        <v>1</v>
      </c>
      <c r="I480" s="285"/>
      <c r="J480" s="286">
        <f>ROUND(I480*H480,2)</f>
        <v>0</v>
      </c>
      <c r="K480" s="287"/>
      <c r="L480" s="45"/>
      <c r="M480" s="288" t="s">
        <v>1</v>
      </c>
      <c r="N480" s="289" t="s">
        <v>42</v>
      </c>
      <c r="O480" s="101"/>
      <c r="P480" s="290">
        <f>O480*H480</f>
        <v>0</v>
      </c>
      <c r="Q480" s="290">
        <v>0</v>
      </c>
      <c r="R480" s="290">
        <f>Q480*H480</f>
        <v>0</v>
      </c>
      <c r="S480" s="290">
        <v>0</v>
      </c>
      <c r="T480" s="291">
        <f>S480*H480</f>
        <v>0</v>
      </c>
      <c r="U480" s="42"/>
      <c r="V480" s="42"/>
      <c r="W480" s="42"/>
      <c r="X480" s="42"/>
      <c r="Y480" s="42"/>
      <c r="Z480" s="42"/>
      <c r="AA480" s="42"/>
      <c r="AB480" s="42"/>
      <c r="AC480" s="42"/>
      <c r="AD480" s="42"/>
      <c r="AE480" s="42"/>
      <c r="AR480" s="292" t="s">
        <v>731</v>
      </c>
      <c r="AT480" s="292" t="s">
        <v>393</v>
      </c>
      <c r="AU480" s="292" t="s">
        <v>99</v>
      </c>
      <c r="AY480" s="19" t="s">
        <v>387</v>
      </c>
      <c r="BE480" s="162">
        <f>IF(N480="základná",J480,0)</f>
        <v>0</v>
      </c>
      <c r="BF480" s="162">
        <f>IF(N480="znížená",J480,0)</f>
        <v>0</v>
      </c>
      <c r="BG480" s="162">
        <f>IF(N480="zákl. prenesená",J480,0)</f>
        <v>0</v>
      </c>
      <c r="BH480" s="162">
        <f>IF(N480="zníž. prenesená",J480,0)</f>
        <v>0</v>
      </c>
      <c r="BI480" s="162">
        <f>IF(N480="nulová",J480,0)</f>
        <v>0</v>
      </c>
      <c r="BJ480" s="19" t="s">
        <v>92</v>
      </c>
      <c r="BK480" s="162">
        <f>ROUND(I480*H480,2)</f>
        <v>0</v>
      </c>
      <c r="BL480" s="19" t="s">
        <v>731</v>
      </c>
      <c r="BM480" s="292" t="s">
        <v>3227</v>
      </c>
    </row>
    <row r="481" s="2" customFormat="1" ht="24.15" customHeight="1">
      <c r="A481" s="42"/>
      <c r="B481" s="43"/>
      <c r="C481" s="280" t="s">
        <v>1197</v>
      </c>
      <c r="D481" s="280" t="s">
        <v>393</v>
      </c>
      <c r="E481" s="281" t="s">
        <v>3228</v>
      </c>
      <c r="F481" s="282" t="s">
        <v>3178</v>
      </c>
      <c r="G481" s="283" t="s">
        <v>436</v>
      </c>
      <c r="H481" s="284">
        <v>1</v>
      </c>
      <c r="I481" s="285"/>
      <c r="J481" s="286">
        <f>ROUND(I481*H481,2)</f>
        <v>0</v>
      </c>
      <c r="K481" s="287"/>
      <c r="L481" s="45"/>
      <c r="M481" s="288" t="s">
        <v>1</v>
      </c>
      <c r="N481" s="289" t="s">
        <v>42</v>
      </c>
      <c r="O481" s="101"/>
      <c r="P481" s="290">
        <f>O481*H481</f>
        <v>0</v>
      </c>
      <c r="Q481" s="290">
        <v>0</v>
      </c>
      <c r="R481" s="290">
        <f>Q481*H481</f>
        <v>0</v>
      </c>
      <c r="S481" s="290">
        <v>0</v>
      </c>
      <c r="T481" s="291">
        <f>S481*H481</f>
        <v>0</v>
      </c>
      <c r="U481" s="42"/>
      <c r="V481" s="42"/>
      <c r="W481" s="42"/>
      <c r="X481" s="42"/>
      <c r="Y481" s="42"/>
      <c r="Z481" s="42"/>
      <c r="AA481" s="42"/>
      <c r="AB481" s="42"/>
      <c r="AC481" s="42"/>
      <c r="AD481" s="42"/>
      <c r="AE481" s="42"/>
      <c r="AR481" s="292" t="s">
        <v>731</v>
      </c>
      <c r="AT481" s="292" t="s">
        <v>393</v>
      </c>
      <c r="AU481" s="292" t="s">
        <v>99</v>
      </c>
      <c r="AY481" s="19" t="s">
        <v>387</v>
      </c>
      <c r="BE481" s="162">
        <f>IF(N481="základná",J481,0)</f>
        <v>0</v>
      </c>
      <c r="BF481" s="162">
        <f>IF(N481="znížená",J481,0)</f>
        <v>0</v>
      </c>
      <c r="BG481" s="162">
        <f>IF(N481="zákl. prenesená",J481,0)</f>
        <v>0</v>
      </c>
      <c r="BH481" s="162">
        <f>IF(N481="zníž. prenesená",J481,0)</f>
        <v>0</v>
      </c>
      <c r="BI481" s="162">
        <f>IF(N481="nulová",J481,0)</f>
        <v>0</v>
      </c>
      <c r="BJ481" s="19" t="s">
        <v>92</v>
      </c>
      <c r="BK481" s="162">
        <f>ROUND(I481*H481,2)</f>
        <v>0</v>
      </c>
      <c r="BL481" s="19" t="s">
        <v>731</v>
      </c>
      <c r="BM481" s="292" t="s">
        <v>3229</v>
      </c>
    </row>
    <row r="482" s="2" customFormat="1" ht="16.5" customHeight="1">
      <c r="A482" s="42"/>
      <c r="B482" s="43"/>
      <c r="C482" s="280" t="s">
        <v>1200</v>
      </c>
      <c r="D482" s="280" t="s">
        <v>393</v>
      </c>
      <c r="E482" s="281" t="s">
        <v>3230</v>
      </c>
      <c r="F482" s="282" t="s">
        <v>3181</v>
      </c>
      <c r="G482" s="283" t="s">
        <v>436</v>
      </c>
      <c r="H482" s="284">
        <v>2</v>
      </c>
      <c r="I482" s="285"/>
      <c r="J482" s="286">
        <f>ROUND(I482*H482,2)</f>
        <v>0</v>
      </c>
      <c r="K482" s="287"/>
      <c r="L482" s="45"/>
      <c r="M482" s="288" t="s">
        <v>1</v>
      </c>
      <c r="N482" s="289" t="s">
        <v>42</v>
      </c>
      <c r="O482" s="101"/>
      <c r="P482" s="290">
        <f>O482*H482</f>
        <v>0</v>
      </c>
      <c r="Q482" s="290">
        <v>0</v>
      </c>
      <c r="R482" s="290">
        <f>Q482*H482</f>
        <v>0</v>
      </c>
      <c r="S482" s="290">
        <v>0</v>
      </c>
      <c r="T482" s="291">
        <f>S482*H482</f>
        <v>0</v>
      </c>
      <c r="U482" s="42"/>
      <c r="V482" s="42"/>
      <c r="W482" s="42"/>
      <c r="X482" s="42"/>
      <c r="Y482" s="42"/>
      <c r="Z482" s="42"/>
      <c r="AA482" s="42"/>
      <c r="AB482" s="42"/>
      <c r="AC482" s="42"/>
      <c r="AD482" s="42"/>
      <c r="AE482" s="42"/>
      <c r="AR482" s="292" t="s">
        <v>731</v>
      </c>
      <c r="AT482" s="292" t="s">
        <v>393</v>
      </c>
      <c r="AU482" s="292" t="s">
        <v>99</v>
      </c>
      <c r="AY482" s="19" t="s">
        <v>387</v>
      </c>
      <c r="BE482" s="162">
        <f>IF(N482="základná",J482,0)</f>
        <v>0</v>
      </c>
      <c r="BF482" s="162">
        <f>IF(N482="znížená",J482,0)</f>
        <v>0</v>
      </c>
      <c r="BG482" s="162">
        <f>IF(N482="zákl. prenesená",J482,0)</f>
        <v>0</v>
      </c>
      <c r="BH482" s="162">
        <f>IF(N482="zníž. prenesená",J482,0)</f>
        <v>0</v>
      </c>
      <c r="BI482" s="162">
        <f>IF(N482="nulová",J482,0)</f>
        <v>0</v>
      </c>
      <c r="BJ482" s="19" t="s">
        <v>92</v>
      </c>
      <c r="BK482" s="162">
        <f>ROUND(I482*H482,2)</f>
        <v>0</v>
      </c>
      <c r="BL482" s="19" t="s">
        <v>731</v>
      </c>
      <c r="BM482" s="292" t="s">
        <v>3231</v>
      </c>
    </row>
    <row r="483" s="2" customFormat="1" ht="16.5" customHeight="1">
      <c r="A483" s="42"/>
      <c r="B483" s="43"/>
      <c r="C483" s="280" t="s">
        <v>1203</v>
      </c>
      <c r="D483" s="280" t="s">
        <v>393</v>
      </c>
      <c r="E483" s="281" t="s">
        <v>3232</v>
      </c>
      <c r="F483" s="282" t="s">
        <v>3184</v>
      </c>
      <c r="G483" s="283" t="s">
        <v>436</v>
      </c>
      <c r="H483" s="284">
        <v>2</v>
      </c>
      <c r="I483" s="285"/>
      <c r="J483" s="286">
        <f>ROUND(I483*H483,2)</f>
        <v>0</v>
      </c>
      <c r="K483" s="287"/>
      <c r="L483" s="45"/>
      <c r="M483" s="288" t="s">
        <v>1</v>
      </c>
      <c r="N483" s="289" t="s">
        <v>42</v>
      </c>
      <c r="O483" s="101"/>
      <c r="P483" s="290">
        <f>O483*H483</f>
        <v>0</v>
      </c>
      <c r="Q483" s="290">
        <v>0</v>
      </c>
      <c r="R483" s="290">
        <f>Q483*H483</f>
        <v>0</v>
      </c>
      <c r="S483" s="290">
        <v>0</v>
      </c>
      <c r="T483" s="291">
        <f>S483*H483</f>
        <v>0</v>
      </c>
      <c r="U483" s="42"/>
      <c r="V483" s="42"/>
      <c r="W483" s="42"/>
      <c r="X483" s="42"/>
      <c r="Y483" s="42"/>
      <c r="Z483" s="42"/>
      <c r="AA483" s="42"/>
      <c r="AB483" s="42"/>
      <c r="AC483" s="42"/>
      <c r="AD483" s="42"/>
      <c r="AE483" s="42"/>
      <c r="AR483" s="292" t="s">
        <v>731</v>
      </c>
      <c r="AT483" s="292" t="s">
        <v>393</v>
      </c>
      <c r="AU483" s="292" t="s">
        <v>99</v>
      </c>
      <c r="AY483" s="19" t="s">
        <v>387</v>
      </c>
      <c r="BE483" s="162">
        <f>IF(N483="základná",J483,0)</f>
        <v>0</v>
      </c>
      <c r="BF483" s="162">
        <f>IF(N483="znížená",J483,0)</f>
        <v>0</v>
      </c>
      <c r="BG483" s="162">
        <f>IF(N483="zákl. prenesená",J483,0)</f>
        <v>0</v>
      </c>
      <c r="BH483" s="162">
        <f>IF(N483="zníž. prenesená",J483,0)</f>
        <v>0</v>
      </c>
      <c r="BI483" s="162">
        <f>IF(N483="nulová",J483,0)</f>
        <v>0</v>
      </c>
      <c r="BJ483" s="19" t="s">
        <v>92</v>
      </c>
      <c r="BK483" s="162">
        <f>ROUND(I483*H483,2)</f>
        <v>0</v>
      </c>
      <c r="BL483" s="19" t="s">
        <v>731</v>
      </c>
      <c r="BM483" s="292" t="s">
        <v>3233</v>
      </c>
    </row>
    <row r="484" s="2" customFormat="1" ht="16.5" customHeight="1">
      <c r="A484" s="42"/>
      <c r="B484" s="43"/>
      <c r="C484" s="280" t="s">
        <v>1207</v>
      </c>
      <c r="D484" s="280" t="s">
        <v>393</v>
      </c>
      <c r="E484" s="281" t="s">
        <v>3234</v>
      </c>
      <c r="F484" s="282" t="s">
        <v>3187</v>
      </c>
      <c r="G484" s="283" t="s">
        <v>436</v>
      </c>
      <c r="H484" s="284">
        <v>2</v>
      </c>
      <c r="I484" s="285"/>
      <c r="J484" s="286">
        <f>ROUND(I484*H484,2)</f>
        <v>0</v>
      </c>
      <c r="K484" s="287"/>
      <c r="L484" s="45"/>
      <c r="M484" s="288" t="s">
        <v>1</v>
      </c>
      <c r="N484" s="289" t="s">
        <v>42</v>
      </c>
      <c r="O484" s="101"/>
      <c r="P484" s="290">
        <f>O484*H484</f>
        <v>0</v>
      </c>
      <c r="Q484" s="290">
        <v>0</v>
      </c>
      <c r="R484" s="290">
        <f>Q484*H484</f>
        <v>0</v>
      </c>
      <c r="S484" s="290">
        <v>0</v>
      </c>
      <c r="T484" s="291">
        <f>S484*H484</f>
        <v>0</v>
      </c>
      <c r="U484" s="42"/>
      <c r="V484" s="42"/>
      <c r="W484" s="42"/>
      <c r="X484" s="42"/>
      <c r="Y484" s="42"/>
      <c r="Z484" s="42"/>
      <c r="AA484" s="42"/>
      <c r="AB484" s="42"/>
      <c r="AC484" s="42"/>
      <c r="AD484" s="42"/>
      <c r="AE484" s="42"/>
      <c r="AR484" s="292" t="s">
        <v>731</v>
      </c>
      <c r="AT484" s="292" t="s">
        <v>393</v>
      </c>
      <c r="AU484" s="292" t="s">
        <v>99</v>
      </c>
      <c r="AY484" s="19" t="s">
        <v>387</v>
      </c>
      <c r="BE484" s="162">
        <f>IF(N484="základná",J484,0)</f>
        <v>0</v>
      </c>
      <c r="BF484" s="162">
        <f>IF(N484="znížená",J484,0)</f>
        <v>0</v>
      </c>
      <c r="BG484" s="162">
        <f>IF(N484="zákl. prenesená",J484,0)</f>
        <v>0</v>
      </c>
      <c r="BH484" s="162">
        <f>IF(N484="zníž. prenesená",J484,0)</f>
        <v>0</v>
      </c>
      <c r="BI484" s="162">
        <f>IF(N484="nulová",J484,0)</f>
        <v>0</v>
      </c>
      <c r="BJ484" s="19" t="s">
        <v>92</v>
      </c>
      <c r="BK484" s="162">
        <f>ROUND(I484*H484,2)</f>
        <v>0</v>
      </c>
      <c r="BL484" s="19" t="s">
        <v>731</v>
      </c>
      <c r="BM484" s="292" t="s">
        <v>3235</v>
      </c>
    </row>
    <row r="485" s="2" customFormat="1" ht="16.5" customHeight="1">
      <c r="A485" s="42"/>
      <c r="B485" s="43"/>
      <c r="C485" s="280" t="s">
        <v>1211</v>
      </c>
      <c r="D485" s="280" t="s">
        <v>393</v>
      </c>
      <c r="E485" s="281" t="s">
        <v>3236</v>
      </c>
      <c r="F485" s="282" t="s">
        <v>3190</v>
      </c>
      <c r="G485" s="283" t="s">
        <v>436</v>
      </c>
      <c r="H485" s="284">
        <v>2</v>
      </c>
      <c r="I485" s="285"/>
      <c r="J485" s="286">
        <f>ROUND(I485*H485,2)</f>
        <v>0</v>
      </c>
      <c r="K485" s="287"/>
      <c r="L485" s="45"/>
      <c r="M485" s="288" t="s">
        <v>1</v>
      </c>
      <c r="N485" s="289" t="s">
        <v>42</v>
      </c>
      <c r="O485" s="101"/>
      <c r="P485" s="290">
        <f>O485*H485</f>
        <v>0</v>
      </c>
      <c r="Q485" s="290">
        <v>0</v>
      </c>
      <c r="R485" s="290">
        <f>Q485*H485</f>
        <v>0</v>
      </c>
      <c r="S485" s="290">
        <v>0</v>
      </c>
      <c r="T485" s="291">
        <f>S485*H485</f>
        <v>0</v>
      </c>
      <c r="U485" s="42"/>
      <c r="V485" s="42"/>
      <c r="W485" s="42"/>
      <c r="X485" s="42"/>
      <c r="Y485" s="42"/>
      <c r="Z485" s="42"/>
      <c r="AA485" s="42"/>
      <c r="AB485" s="42"/>
      <c r="AC485" s="42"/>
      <c r="AD485" s="42"/>
      <c r="AE485" s="42"/>
      <c r="AR485" s="292" t="s">
        <v>731</v>
      </c>
      <c r="AT485" s="292" t="s">
        <v>393</v>
      </c>
      <c r="AU485" s="292" t="s">
        <v>99</v>
      </c>
      <c r="AY485" s="19" t="s">
        <v>387</v>
      </c>
      <c r="BE485" s="162">
        <f>IF(N485="základná",J485,0)</f>
        <v>0</v>
      </c>
      <c r="BF485" s="162">
        <f>IF(N485="znížená",J485,0)</f>
        <v>0</v>
      </c>
      <c r="BG485" s="162">
        <f>IF(N485="zákl. prenesená",J485,0)</f>
        <v>0</v>
      </c>
      <c r="BH485" s="162">
        <f>IF(N485="zníž. prenesená",J485,0)</f>
        <v>0</v>
      </c>
      <c r="BI485" s="162">
        <f>IF(N485="nulová",J485,0)</f>
        <v>0</v>
      </c>
      <c r="BJ485" s="19" t="s">
        <v>92</v>
      </c>
      <c r="BK485" s="162">
        <f>ROUND(I485*H485,2)</f>
        <v>0</v>
      </c>
      <c r="BL485" s="19" t="s">
        <v>731</v>
      </c>
      <c r="BM485" s="292" t="s">
        <v>3237</v>
      </c>
    </row>
    <row r="486" s="2" customFormat="1" ht="16.5" customHeight="1">
      <c r="A486" s="42"/>
      <c r="B486" s="43"/>
      <c r="C486" s="280" t="s">
        <v>1217</v>
      </c>
      <c r="D486" s="280" t="s">
        <v>393</v>
      </c>
      <c r="E486" s="281" t="s">
        <v>3238</v>
      </c>
      <c r="F486" s="282" t="s">
        <v>3080</v>
      </c>
      <c r="G486" s="283" t="s">
        <v>436</v>
      </c>
      <c r="H486" s="284">
        <v>1</v>
      </c>
      <c r="I486" s="285"/>
      <c r="J486" s="286">
        <f>ROUND(I486*H486,2)</f>
        <v>0</v>
      </c>
      <c r="K486" s="287"/>
      <c r="L486" s="45"/>
      <c r="M486" s="288" t="s">
        <v>1</v>
      </c>
      <c r="N486" s="289" t="s">
        <v>42</v>
      </c>
      <c r="O486" s="101"/>
      <c r="P486" s="290">
        <f>O486*H486</f>
        <v>0</v>
      </c>
      <c r="Q486" s="290">
        <v>0</v>
      </c>
      <c r="R486" s="290">
        <f>Q486*H486</f>
        <v>0</v>
      </c>
      <c r="S486" s="290">
        <v>0</v>
      </c>
      <c r="T486" s="291">
        <f>S486*H486</f>
        <v>0</v>
      </c>
      <c r="U486" s="42"/>
      <c r="V486" s="42"/>
      <c r="W486" s="42"/>
      <c r="X486" s="42"/>
      <c r="Y486" s="42"/>
      <c r="Z486" s="42"/>
      <c r="AA486" s="42"/>
      <c r="AB486" s="42"/>
      <c r="AC486" s="42"/>
      <c r="AD486" s="42"/>
      <c r="AE486" s="42"/>
      <c r="AR486" s="292" t="s">
        <v>731</v>
      </c>
      <c r="AT486" s="292" t="s">
        <v>393</v>
      </c>
      <c r="AU486" s="292" t="s">
        <v>99</v>
      </c>
      <c r="AY486" s="19" t="s">
        <v>387</v>
      </c>
      <c r="BE486" s="162">
        <f>IF(N486="základná",J486,0)</f>
        <v>0</v>
      </c>
      <c r="BF486" s="162">
        <f>IF(N486="znížená",J486,0)</f>
        <v>0</v>
      </c>
      <c r="BG486" s="162">
        <f>IF(N486="zákl. prenesená",J486,0)</f>
        <v>0</v>
      </c>
      <c r="BH486" s="162">
        <f>IF(N486="zníž. prenesená",J486,0)</f>
        <v>0</v>
      </c>
      <c r="BI486" s="162">
        <f>IF(N486="nulová",J486,0)</f>
        <v>0</v>
      </c>
      <c r="BJ486" s="19" t="s">
        <v>92</v>
      </c>
      <c r="BK486" s="162">
        <f>ROUND(I486*H486,2)</f>
        <v>0</v>
      </c>
      <c r="BL486" s="19" t="s">
        <v>731</v>
      </c>
      <c r="BM486" s="292" t="s">
        <v>3239</v>
      </c>
    </row>
    <row r="487" s="2" customFormat="1" ht="16.5" customHeight="1">
      <c r="A487" s="42"/>
      <c r="B487" s="43"/>
      <c r="C487" s="280" t="s">
        <v>1219</v>
      </c>
      <c r="D487" s="280" t="s">
        <v>393</v>
      </c>
      <c r="E487" s="281" t="s">
        <v>3240</v>
      </c>
      <c r="F487" s="282" t="s">
        <v>2767</v>
      </c>
      <c r="G487" s="283" t="s">
        <v>436</v>
      </c>
      <c r="H487" s="284">
        <v>2</v>
      </c>
      <c r="I487" s="285"/>
      <c r="J487" s="286">
        <f>ROUND(I487*H487,2)</f>
        <v>0</v>
      </c>
      <c r="K487" s="287"/>
      <c r="L487" s="45"/>
      <c r="M487" s="288" t="s">
        <v>1</v>
      </c>
      <c r="N487" s="289" t="s">
        <v>42</v>
      </c>
      <c r="O487" s="101"/>
      <c r="P487" s="290">
        <f>O487*H487</f>
        <v>0</v>
      </c>
      <c r="Q487" s="290">
        <v>0</v>
      </c>
      <c r="R487" s="290">
        <f>Q487*H487</f>
        <v>0</v>
      </c>
      <c r="S487" s="290">
        <v>0</v>
      </c>
      <c r="T487" s="291">
        <f>S487*H487</f>
        <v>0</v>
      </c>
      <c r="U487" s="42"/>
      <c r="V487" s="42"/>
      <c r="W487" s="42"/>
      <c r="X487" s="42"/>
      <c r="Y487" s="42"/>
      <c r="Z487" s="42"/>
      <c r="AA487" s="42"/>
      <c r="AB487" s="42"/>
      <c r="AC487" s="42"/>
      <c r="AD487" s="42"/>
      <c r="AE487" s="42"/>
      <c r="AR487" s="292" t="s">
        <v>731</v>
      </c>
      <c r="AT487" s="292" t="s">
        <v>393</v>
      </c>
      <c r="AU487" s="292" t="s">
        <v>99</v>
      </c>
      <c r="AY487" s="19" t="s">
        <v>387</v>
      </c>
      <c r="BE487" s="162">
        <f>IF(N487="základná",J487,0)</f>
        <v>0</v>
      </c>
      <c r="BF487" s="162">
        <f>IF(N487="znížená",J487,0)</f>
        <v>0</v>
      </c>
      <c r="BG487" s="162">
        <f>IF(N487="zákl. prenesená",J487,0)</f>
        <v>0</v>
      </c>
      <c r="BH487" s="162">
        <f>IF(N487="zníž. prenesená",J487,0)</f>
        <v>0</v>
      </c>
      <c r="BI487" s="162">
        <f>IF(N487="nulová",J487,0)</f>
        <v>0</v>
      </c>
      <c r="BJ487" s="19" t="s">
        <v>92</v>
      </c>
      <c r="BK487" s="162">
        <f>ROUND(I487*H487,2)</f>
        <v>0</v>
      </c>
      <c r="BL487" s="19" t="s">
        <v>731</v>
      </c>
      <c r="BM487" s="292" t="s">
        <v>3241</v>
      </c>
    </row>
    <row r="488" s="2" customFormat="1" ht="16.5" customHeight="1">
      <c r="A488" s="42"/>
      <c r="B488" s="43"/>
      <c r="C488" s="280" t="s">
        <v>1221</v>
      </c>
      <c r="D488" s="280" t="s">
        <v>393</v>
      </c>
      <c r="E488" s="281" t="s">
        <v>3242</v>
      </c>
      <c r="F488" s="282" t="s">
        <v>3085</v>
      </c>
      <c r="G488" s="283" t="s">
        <v>436</v>
      </c>
      <c r="H488" s="284">
        <v>1</v>
      </c>
      <c r="I488" s="285"/>
      <c r="J488" s="286">
        <f>ROUND(I488*H488,2)</f>
        <v>0</v>
      </c>
      <c r="K488" s="287"/>
      <c r="L488" s="45"/>
      <c r="M488" s="288" t="s">
        <v>1</v>
      </c>
      <c r="N488" s="289" t="s">
        <v>42</v>
      </c>
      <c r="O488" s="101"/>
      <c r="P488" s="290">
        <f>O488*H488</f>
        <v>0</v>
      </c>
      <c r="Q488" s="290">
        <v>0</v>
      </c>
      <c r="R488" s="290">
        <f>Q488*H488</f>
        <v>0</v>
      </c>
      <c r="S488" s="290">
        <v>0</v>
      </c>
      <c r="T488" s="291">
        <f>S488*H488</f>
        <v>0</v>
      </c>
      <c r="U488" s="42"/>
      <c r="V488" s="42"/>
      <c r="W488" s="42"/>
      <c r="X488" s="42"/>
      <c r="Y488" s="42"/>
      <c r="Z488" s="42"/>
      <c r="AA488" s="42"/>
      <c r="AB488" s="42"/>
      <c r="AC488" s="42"/>
      <c r="AD488" s="42"/>
      <c r="AE488" s="42"/>
      <c r="AR488" s="292" t="s">
        <v>731</v>
      </c>
      <c r="AT488" s="292" t="s">
        <v>393</v>
      </c>
      <c r="AU488" s="292" t="s">
        <v>99</v>
      </c>
      <c r="AY488" s="19" t="s">
        <v>387</v>
      </c>
      <c r="BE488" s="162">
        <f>IF(N488="základná",J488,0)</f>
        <v>0</v>
      </c>
      <c r="BF488" s="162">
        <f>IF(N488="znížená",J488,0)</f>
        <v>0</v>
      </c>
      <c r="BG488" s="162">
        <f>IF(N488="zákl. prenesená",J488,0)</f>
        <v>0</v>
      </c>
      <c r="BH488" s="162">
        <f>IF(N488="zníž. prenesená",J488,0)</f>
        <v>0</v>
      </c>
      <c r="BI488" s="162">
        <f>IF(N488="nulová",J488,0)</f>
        <v>0</v>
      </c>
      <c r="BJ488" s="19" t="s">
        <v>92</v>
      </c>
      <c r="BK488" s="162">
        <f>ROUND(I488*H488,2)</f>
        <v>0</v>
      </c>
      <c r="BL488" s="19" t="s">
        <v>731</v>
      </c>
      <c r="BM488" s="292" t="s">
        <v>3243</v>
      </c>
    </row>
    <row r="489" s="2" customFormat="1" ht="21.75" customHeight="1">
      <c r="A489" s="42"/>
      <c r="B489" s="43"/>
      <c r="C489" s="280" t="s">
        <v>1223</v>
      </c>
      <c r="D489" s="280" t="s">
        <v>393</v>
      </c>
      <c r="E489" s="281" t="s">
        <v>3244</v>
      </c>
      <c r="F489" s="282" t="s">
        <v>3245</v>
      </c>
      <c r="G489" s="283" t="s">
        <v>396</v>
      </c>
      <c r="H489" s="284">
        <v>5.0999999999999996</v>
      </c>
      <c r="I489" s="285"/>
      <c r="J489" s="286">
        <f>ROUND(I489*H489,2)</f>
        <v>0</v>
      </c>
      <c r="K489" s="287"/>
      <c r="L489" s="45"/>
      <c r="M489" s="288" t="s">
        <v>1</v>
      </c>
      <c r="N489" s="289" t="s">
        <v>42</v>
      </c>
      <c r="O489" s="101"/>
      <c r="P489" s="290">
        <f>O489*H489</f>
        <v>0</v>
      </c>
      <c r="Q489" s="290">
        <v>0</v>
      </c>
      <c r="R489" s="290">
        <f>Q489*H489</f>
        <v>0</v>
      </c>
      <c r="S489" s="290">
        <v>0</v>
      </c>
      <c r="T489" s="291">
        <f>S489*H489</f>
        <v>0</v>
      </c>
      <c r="U489" s="42"/>
      <c r="V489" s="42"/>
      <c r="W489" s="42"/>
      <c r="X489" s="42"/>
      <c r="Y489" s="42"/>
      <c r="Z489" s="42"/>
      <c r="AA489" s="42"/>
      <c r="AB489" s="42"/>
      <c r="AC489" s="42"/>
      <c r="AD489" s="42"/>
      <c r="AE489" s="42"/>
      <c r="AR489" s="292" t="s">
        <v>731</v>
      </c>
      <c r="AT489" s="292" t="s">
        <v>393</v>
      </c>
      <c r="AU489" s="292" t="s">
        <v>99</v>
      </c>
      <c r="AY489" s="19" t="s">
        <v>387</v>
      </c>
      <c r="BE489" s="162">
        <f>IF(N489="základná",J489,0)</f>
        <v>0</v>
      </c>
      <c r="BF489" s="162">
        <f>IF(N489="znížená",J489,0)</f>
        <v>0</v>
      </c>
      <c r="BG489" s="162">
        <f>IF(N489="zákl. prenesená",J489,0)</f>
        <v>0</v>
      </c>
      <c r="BH489" s="162">
        <f>IF(N489="zníž. prenesená",J489,0)</f>
        <v>0</v>
      </c>
      <c r="BI489" s="162">
        <f>IF(N489="nulová",J489,0)</f>
        <v>0</v>
      </c>
      <c r="BJ489" s="19" t="s">
        <v>92</v>
      </c>
      <c r="BK489" s="162">
        <f>ROUND(I489*H489,2)</f>
        <v>0</v>
      </c>
      <c r="BL489" s="19" t="s">
        <v>731</v>
      </c>
      <c r="BM489" s="292" t="s">
        <v>3246</v>
      </c>
    </row>
    <row r="490" s="2" customFormat="1" ht="21.75" customHeight="1">
      <c r="A490" s="42"/>
      <c r="B490" s="43"/>
      <c r="C490" s="280" t="s">
        <v>1225</v>
      </c>
      <c r="D490" s="280" t="s">
        <v>393</v>
      </c>
      <c r="E490" s="281" t="s">
        <v>3247</v>
      </c>
      <c r="F490" s="282" t="s">
        <v>3248</v>
      </c>
      <c r="G490" s="283" t="s">
        <v>396</v>
      </c>
      <c r="H490" s="284">
        <v>10.300000000000001</v>
      </c>
      <c r="I490" s="285"/>
      <c r="J490" s="286">
        <f>ROUND(I490*H490,2)</f>
        <v>0</v>
      </c>
      <c r="K490" s="287"/>
      <c r="L490" s="45"/>
      <c r="M490" s="288" t="s">
        <v>1</v>
      </c>
      <c r="N490" s="289" t="s">
        <v>42</v>
      </c>
      <c r="O490" s="101"/>
      <c r="P490" s="290">
        <f>O490*H490</f>
        <v>0</v>
      </c>
      <c r="Q490" s="290">
        <v>0</v>
      </c>
      <c r="R490" s="290">
        <f>Q490*H490</f>
        <v>0</v>
      </c>
      <c r="S490" s="290">
        <v>0</v>
      </c>
      <c r="T490" s="291">
        <f>S490*H490</f>
        <v>0</v>
      </c>
      <c r="U490" s="42"/>
      <c r="V490" s="42"/>
      <c r="W490" s="42"/>
      <c r="X490" s="42"/>
      <c r="Y490" s="42"/>
      <c r="Z490" s="42"/>
      <c r="AA490" s="42"/>
      <c r="AB490" s="42"/>
      <c r="AC490" s="42"/>
      <c r="AD490" s="42"/>
      <c r="AE490" s="42"/>
      <c r="AR490" s="292" t="s">
        <v>731</v>
      </c>
      <c r="AT490" s="292" t="s">
        <v>393</v>
      </c>
      <c r="AU490" s="292" t="s">
        <v>99</v>
      </c>
      <c r="AY490" s="19" t="s">
        <v>387</v>
      </c>
      <c r="BE490" s="162">
        <f>IF(N490="základná",J490,0)</f>
        <v>0</v>
      </c>
      <c r="BF490" s="162">
        <f>IF(N490="znížená",J490,0)</f>
        <v>0</v>
      </c>
      <c r="BG490" s="162">
        <f>IF(N490="zákl. prenesená",J490,0)</f>
        <v>0</v>
      </c>
      <c r="BH490" s="162">
        <f>IF(N490="zníž. prenesená",J490,0)</f>
        <v>0</v>
      </c>
      <c r="BI490" s="162">
        <f>IF(N490="nulová",J490,0)</f>
        <v>0</v>
      </c>
      <c r="BJ490" s="19" t="s">
        <v>92</v>
      </c>
      <c r="BK490" s="162">
        <f>ROUND(I490*H490,2)</f>
        <v>0</v>
      </c>
      <c r="BL490" s="19" t="s">
        <v>731</v>
      </c>
      <c r="BM490" s="292" t="s">
        <v>3249</v>
      </c>
    </row>
    <row r="491" s="2" customFormat="1" ht="21.75" customHeight="1">
      <c r="A491" s="42"/>
      <c r="B491" s="43"/>
      <c r="C491" s="280" t="s">
        <v>1229</v>
      </c>
      <c r="D491" s="280" t="s">
        <v>393</v>
      </c>
      <c r="E491" s="281" t="s">
        <v>3250</v>
      </c>
      <c r="F491" s="282" t="s">
        <v>3204</v>
      </c>
      <c r="G491" s="283" t="s">
        <v>396</v>
      </c>
      <c r="H491" s="284">
        <v>15.199999999999999</v>
      </c>
      <c r="I491" s="285"/>
      <c r="J491" s="286">
        <f>ROUND(I491*H491,2)</f>
        <v>0</v>
      </c>
      <c r="K491" s="287"/>
      <c r="L491" s="45"/>
      <c r="M491" s="288" t="s">
        <v>1</v>
      </c>
      <c r="N491" s="289" t="s">
        <v>42</v>
      </c>
      <c r="O491" s="101"/>
      <c r="P491" s="290">
        <f>O491*H491</f>
        <v>0</v>
      </c>
      <c r="Q491" s="290">
        <v>0</v>
      </c>
      <c r="R491" s="290">
        <f>Q491*H491</f>
        <v>0</v>
      </c>
      <c r="S491" s="290">
        <v>0</v>
      </c>
      <c r="T491" s="291">
        <f>S491*H491</f>
        <v>0</v>
      </c>
      <c r="U491" s="42"/>
      <c r="V491" s="42"/>
      <c r="W491" s="42"/>
      <c r="X491" s="42"/>
      <c r="Y491" s="42"/>
      <c r="Z491" s="42"/>
      <c r="AA491" s="42"/>
      <c r="AB491" s="42"/>
      <c r="AC491" s="42"/>
      <c r="AD491" s="42"/>
      <c r="AE491" s="42"/>
      <c r="AR491" s="292" t="s">
        <v>731</v>
      </c>
      <c r="AT491" s="292" t="s">
        <v>393</v>
      </c>
      <c r="AU491" s="292" t="s">
        <v>99</v>
      </c>
      <c r="AY491" s="19" t="s">
        <v>387</v>
      </c>
      <c r="BE491" s="162">
        <f>IF(N491="základná",J491,0)</f>
        <v>0</v>
      </c>
      <c r="BF491" s="162">
        <f>IF(N491="znížená",J491,0)</f>
        <v>0</v>
      </c>
      <c r="BG491" s="162">
        <f>IF(N491="zákl. prenesená",J491,0)</f>
        <v>0</v>
      </c>
      <c r="BH491" s="162">
        <f>IF(N491="zníž. prenesená",J491,0)</f>
        <v>0</v>
      </c>
      <c r="BI491" s="162">
        <f>IF(N491="nulová",J491,0)</f>
        <v>0</v>
      </c>
      <c r="BJ491" s="19" t="s">
        <v>92</v>
      </c>
      <c r="BK491" s="162">
        <f>ROUND(I491*H491,2)</f>
        <v>0</v>
      </c>
      <c r="BL491" s="19" t="s">
        <v>731</v>
      </c>
      <c r="BM491" s="292" t="s">
        <v>3251</v>
      </c>
    </row>
    <row r="492" s="2" customFormat="1" ht="21.75" customHeight="1">
      <c r="A492" s="42"/>
      <c r="B492" s="43"/>
      <c r="C492" s="280" t="s">
        <v>1232</v>
      </c>
      <c r="D492" s="280" t="s">
        <v>393</v>
      </c>
      <c r="E492" s="281" t="s">
        <v>3252</v>
      </c>
      <c r="F492" s="282" t="s">
        <v>3207</v>
      </c>
      <c r="G492" s="283" t="s">
        <v>396</v>
      </c>
      <c r="H492" s="284">
        <v>5.0999999999999996</v>
      </c>
      <c r="I492" s="285"/>
      <c r="J492" s="286">
        <f>ROUND(I492*H492,2)</f>
        <v>0</v>
      </c>
      <c r="K492" s="287"/>
      <c r="L492" s="45"/>
      <c r="M492" s="288" t="s">
        <v>1</v>
      </c>
      <c r="N492" s="289" t="s">
        <v>42</v>
      </c>
      <c r="O492" s="101"/>
      <c r="P492" s="290">
        <f>O492*H492</f>
        <v>0</v>
      </c>
      <c r="Q492" s="290">
        <v>0</v>
      </c>
      <c r="R492" s="290">
        <f>Q492*H492</f>
        <v>0</v>
      </c>
      <c r="S492" s="290">
        <v>0</v>
      </c>
      <c r="T492" s="291">
        <f>S492*H492</f>
        <v>0</v>
      </c>
      <c r="U492" s="42"/>
      <c r="V492" s="42"/>
      <c r="W492" s="42"/>
      <c r="X492" s="42"/>
      <c r="Y492" s="42"/>
      <c r="Z492" s="42"/>
      <c r="AA492" s="42"/>
      <c r="AB492" s="42"/>
      <c r="AC492" s="42"/>
      <c r="AD492" s="42"/>
      <c r="AE492" s="42"/>
      <c r="AR492" s="292" t="s">
        <v>731</v>
      </c>
      <c r="AT492" s="292" t="s">
        <v>393</v>
      </c>
      <c r="AU492" s="292" t="s">
        <v>99</v>
      </c>
      <c r="AY492" s="19" t="s">
        <v>387</v>
      </c>
      <c r="BE492" s="162">
        <f>IF(N492="základná",J492,0)</f>
        <v>0</v>
      </c>
      <c r="BF492" s="162">
        <f>IF(N492="znížená",J492,0)</f>
        <v>0</v>
      </c>
      <c r="BG492" s="162">
        <f>IF(N492="zákl. prenesená",J492,0)</f>
        <v>0</v>
      </c>
      <c r="BH492" s="162">
        <f>IF(N492="zníž. prenesená",J492,0)</f>
        <v>0</v>
      </c>
      <c r="BI492" s="162">
        <f>IF(N492="nulová",J492,0)</f>
        <v>0</v>
      </c>
      <c r="BJ492" s="19" t="s">
        <v>92</v>
      </c>
      <c r="BK492" s="162">
        <f>ROUND(I492*H492,2)</f>
        <v>0</v>
      </c>
      <c r="BL492" s="19" t="s">
        <v>731</v>
      </c>
      <c r="BM492" s="292" t="s">
        <v>3253</v>
      </c>
    </row>
    <row r="493" s="2" customFormat="1" ht="16.5" customHeight="1">
      <c r="A493" s="42"/>
      <c r="B493" s="43"/>
      <c r="C493" s="280" t="s">
        <v>1235</v>
      </c>
      <c r="D493" s="280" t="s">
        <v>393</v>
      </c>
      <c r="E493" s="281" t="s">
        <v>3254</v>
      </c>
      <c r="F493" s="282" t="s">
        <v>3210</v>
      </c>
      <c r="G493" s="283" t="s">
        <v>436</v>
      </c>
      <c r="H493" s="284">
        <v>2</v>
      </c>
      <c r="I493" s="285"/>
      <c r="J493" s="286">
        <f>ROUND(I493*H493,2)</f>
        <v>0</v>
      </c>
      <c r="K493" s="287"/>
      <c r="L493" s="45"/>
      <c r="M493" s="288" t="s">
        <v>1</v>
      </c>
      <c r="N493" s="289" t="s">
        <v>42</v>
      </c>
      <c r="O493" s="101"/>
      <c r="P493" s="290">
        <f>O493*H493</f>
        <v>0</v>
      </c>
      <c r="Q493" s="290">
        <v>0</v>
      </c>
      <c r="R493" s="290">
        <f>Q493*H493</f>
        <v>0</v>
      </c>
      <c r="S493" s="290">
        <v>0</v>
      </c>
      <c r="T493" s="291">
        <f>S493*H493</f>
        <v>0</v>
      </c>
      <c r="U493" s="42"/>
      <c r="V493" s="42"/>
      <c r="W493" s="42"/>
      <c r="X493" s="42"/>
      <c r="Y493" s="42"/>
      <c r="Z493" s="42"/>
      <c r="AA493" s="42"/>
      <c r="AB493" s="42"/>
      <c r="AC493" s="42"/>
      <c r="AD493" s="42"/>
      <c r="AE493" s="42"/>
      <c r="AR493" s="292" t="s">
        <v>731</v>
      </c>
      <c r="AT493" s="292" t="s">
        <v>393</v>
      </c>
      <c r="AU493" s="292" t="s">
        <v>99</v>
      </c>
      <c r="AY493" s="19" t="s">
        <v>387</v>
      </c>
      <c r="BE493" s="162">
        <f>IF(N493="základná",J493,0)</f>
        <v>0</v>
      </c>
      <c r="BF493" s="162">
        <f>IF(N493="znížená",J493,0)</f>
        <v>0</v>
      </c>
      <c r="BG493" s="162">
        <f>IF(N493="zákl. prenesená",J493,0)</f>
        <v>0</v>
      </c>
      <c r="BH493" s="162">
        <f>IF(N493="zníž. prenesená",J493,0)</f>
        <v>0</v>
      </c>
      <c r="BI493" s="162">
        <f>IF(N493="nulová",J493,0)</f>
        <v>0</v>
      </c>
      <c r="BJ493" s="19" t="s">
        <v>92</v>
      </c>
      <c r="BK493" s="162">
        <f>ROUND(I493*H493,2)</f>
        <v>0</v>
      </c>
      <c r="BL493" s="19" t="s">
        <v>731</v>
      </c>
      <c r="BM493" s="292" t="s">
        <v>3255</v>
      </c>
    </row>
    <row r="494" s="2" customFormat="1" ht="16.5" customHeight="1">
      <c r="A494" s="42"/>
      <c r="B494" s="43"/>
      <c r="C494" s="280" t="s">
        <v>1239</v>
      </c>
      <c r="D494" s="280" t="s">
        <v>393</v>
      </c>
      <c r="E494" s="281" t="s">
        <v>3256</v>
      </c>
      <c r="F494" s="282" t="s">
        <v>2913</v>
      </c>
      <c r="G494" s="283" t="s">
        <v>436</v>
      </c>
      <c r="H494" s="284">
        <v>2</v>
      </c>
      <c r="I494" s="285"/>
      <c r="J494" s="286">
        <f>ROUND(I494*H494,2)</f>
        <v>0</v>
      </c>
      <c r="K494" s="287"/>
      <c r="L494" s="45"/>
      <c r="M494" s="288" t="s">
        <v>1</v>
      </c>
      <c r="N494" s="289" t="s">
        <v>42</v>
      </c>
      <c r="O494" s="101"/>
      <c r="P494" s="290">
        <f>O494*H494</f>
        <v>0</v>
      </c>
      <c r="Q494" s="290">
        <v>0</v>
      </c>
      <c r="R494" s="290">
        <f>Q494*H494</f>
        <v>0</v>
      </c>
      <c r="S494" s="290">
        <v>0</v>
      </c>
      <c r="T494" s="291">
        <f>S494*H494</f>
        <v>0</v>
      </c>
      <c r="U494" s="42"/>
      <c r="V494" s="42"/>
      <c r="W494" s="42"/>
      <c r="X494" s="42"/>
      <c r="Y494" s="42"/>
      <c r="Z494" s="42"/>
      <c r="AA494" s="42"/>
      <c r="AB494" s="42"/>
      <c r="AC494" s="42"/>
      <c r="AD494" s="42"/>
      <c r="AE494" s="42"/>
      <c r="AR494" s="292" t="s">
        <v>731</v>
      </c>
      <c r="AT494" s="292" t="s">
        <v>393</v>
      </c>
      <c r="AU494" s="292" t="s">
        <v>99</v>
      </c>
      <c r="AY494" s="19" t="s">
        <v>387</v>
      </c>
      <c r="BE494" s="162">
        <f>IF(N494="základná",J494,0)</f>
        <v>0</v>
      </c>
      <c r="BF494" s="162">
        <f>IF(N494="znížená",J494,0)</f>
        <v>0</v>
      </c>
      <c r="BG494" s="162">
        <f>IF(N494="zákl. prenesená",J494,0)</f>
        <v>0</v>
      </c>
      <c r="BH494" s="162">
        <f>IF(N494="zníž. prenesená",J494,0)</f>
        <v>0</v>
      </c>
      <c r="BI494" s="162">
        <f>IF(N494="nulová",J494,0)</f>
        <v>0</v>
      </c>
      <c r="BJ494" s="19" t="s">
        <v>92</v>
      </c>
      <c r="BK494" s="162">
        <f>ROUND(I494*H494,2)</f>
        <v>0</v>
      </c>
      <c r="BL494" s="19" t="s">
        <v>731</v>
      </c>
      <c r="BM494" s="292" t="s">
        <v>3257</v>
      </c>
    </row>
    <row r="495" s="2" customFormat="1" ht="16.5" customHeight="1">
      <c r="A495" s="42"/>
      <c r="B495" s="43"/>
      <c r="C495" s="280" t="s">
        <v>1242</v>
      </c>
      <c r="D495" s="280" t="s">
        <v>393</v>
      </c>
      <c r="E495" s="281" t="s">
        <v>3258</v>
      </c>
      <c r="F495" s="282" t="s">
        <v>3215</v>
      </c>
      <c r="G495" s="283" t="s">
        <v>436</v>
      </c>
      <c r="H495" s="284">
        <v>2</v>
      </c>
      <c r="I495" s="285"/>
      <c r="J495" s="286">
        <f>ROUND(I495*H495,2)</f>
        <v>0</v>
      </c>
      <c r="K495" s="287"/>
      <c r="L495" s="45"/>
      <c r="M495" s="288" t="s">
        <v>1</v>
      </c>
      <c r="N495" s="289" t="s">
        <v>42</v>
      </c>
      <c r="O495" s="101"/>
      <c r="P495" s="290">
        <f>O495*H495</f>
        <v>0</v>
      </c>
      <c r="Q495" s="290">
        <v>0</v>
      </c>
      <c r="R495" s="290">
        <f>Q495*H495</f>
        <v>0</v>
      </c>
      <c r="S495" s="290">
        <v>0</v>
      </c>
      <c r="T495" s="291">
        <f>S495*H495</f>
        <v>0</v>
      </c>
      <c r="U495" s="42"/>
      <c r="V495" s="42"/>
      <c r="W495" s="42"/>
      <c r="X495" s="42"/>
      <c r="Y495" s="42"/>
      <c r="Z495" s="42"/>
      <c r="AA495" s="42"/>
      <c r="AB495" s="42"/>
      <c r="AC495" s="42"/>
      <c r="AD495" s="42"/>
      <c r="AE495" s="42"/>
      <c r="AR495" s="292" t="s">
        <v>731</v>
      </c>
      <c r="AT495" s="292" t="s">
        <v>393</v>
      </c>
      <c r="AU495" s="292" t="s">
        <v>99</v>
      </c>
      <c r="AY495" s="19" t="s">
        <v>387</v>
      </c>
      <c r="BE495" s="162">
        <f>IF(N495="základná",J495,0)</f>
        <v>0</v>
      </c>
      <c r="BF495" s="162">
        <f>IF(N495="znížená",J495,0)</f>
        <v>0</v>
      </c>
      <c r="BG495" s="162">
        <f>IF(N495="zákl. prenesená",J495,0)</f>
        <v>0</v>
      </c>
      <c r="BH495" s="162">
        <f>IF(N495="zníž. prenesená",J495,0)</f>
        <v>0</v>
      </c>
      <c r="BI495" s="162">
        <f>IF(N495="nulová",J495,0)</f>
        <v>0</v>
      </c>
      <c r="BJ495" s="19" t="s">
        <v>92</v>
      </c>
      <c r="BK495" s="162">
        <f>ROUND(I495*H495,2)</f>
        <v>0</v>
      </c>
      <c r="BL495" s="19" t="s">
        <v>731</v>
      </c>
      <c r="BM495" s="292" t="s">
        <v>3259</v>
      </c>
    </row>
    <row r="496" s="12" customFormat="1" ht="20.88" customHeight="1">
      <c r="A496" s="12"/>
      <c r="B496" s="252"/>
      <c r="C496" s="253"/>
      <c r="D496" s="254" t="s">
        <v>75</v>
      </c>
      <c r="E496" s="265" t="s">
        <v>2796</v>
      </c>
      <c r="F496" s="265" t="s">
        <v>2797</v>
      </c>
      <c r="G496" s="253"/>
      <c r="H496" s="253"/>
      <c r="I496" s="256"/>
      <c r="J496" s="266">
        <f>BK496</f>
        <v>0</v>
      </c>
      <c r="K496" s="253"/>
      <c r="L496" s="257"/>
      <c r="M496" s="258"/>
      <c r="N496" s="259"/>
      <c r="O496" s="259"/>
      <c r="P496" s="260">
        <f>SUM(P497:P505)</f>
        <v>0</v>
      </c>
      <c r="Q496" s="259"/>
      <c r="R496" s="260">
        <f>SUM(R497:R505)</f>
        <v>0</v>
      </c>
      <c r="S496" s="259"/>
      <c r="T496" s="261">
        <f>SUM(T497:T505)</f>
        <v>0</v>
      </c>
      <c r="U496" s="12"/>
      <c r="V496" s="12"/>
      <c r="W496" s="12"/>
      <c r="X496" s="12"/>
      <c r="Y496" s="12"/>
      <c r="Z496" s="12"/>
      <c r="AA496" s="12"/>
      <c r="AB496" s="12"/>
      <c r="AC496" s="12"/>
      <c r="AD496" s="12"/>
      <c r="AE496" s="12"/>
      <c r="AR496" s="262" t="s">
        <v>84</v>
      </c>
      <c r="AT496" s="263" t="s">
        <v>75</v>
      </c>
      <c r="AU496" s="263" t="s">
        <v>92</v>
      </c>
      <c r="AY496" s="262" t="s">
        <v>387</v>
      </c>
      <c r="BK496" s="264">
        <f>SUM(BK497:BK505)</f>
        <v>0</v>
      </c>
    </row>
    <row r="497" s="2" customFormat="1" ht="24.15" customHeight="1">
      <c r="A497" s="42"/>
      <c r="B497" s="43"/>
      <c r="C497" s="280" t="s">
        <v>1246</v>
      </c>
      <c r="D497" s="280" t="s">
        <v>393</v>
      </c>
      <c r="E497" s="281" t="s">
        <v>3260</v>
      </c>
      <c r="F497" s="282" t="s">
        <v>3150</v>
      </c>
      <c r="G497" s="283" t="s">
        <v>396</v>
      </c>
      <c r="H497" s="284">
        <v>3.2000000000000002</v>
      </c>
      <c r="I497" s="285"/>
      <c r="J497" s="286">
        <f>ROUND(I497*H497,2)</f>
        <v>0</v>
      </c>
      <c r="K497" s="287"/>
      <c r="L497" s="45"/>
      <c r="M497" s="288" t="s">
        <v>1</v>
      </c>
      <c r="N497" s="289" t="s">
        <v>42</v>
      </c>
      <c r="O497" s="101"/>
      <c r="P497" s="290">
        <f>O497*H497</f>
        <v>0</v>
      </c>
      <c r="Q497" s="290">
        <v>0</v>
      </c>
      <c r="R497" s="290">
        <f>Q497*H497</f>
        <v>0</v>
      </c>
      <c r="S497" s="290">
        <v>0</v>
      </c>
      <c r="T497" s="291">
        <f>S497*H497</f>
        <v>0</v>
      </c>
      <c r="U497" s="42"/>
      <c r="V497" s="42"/>
      <c r="W497" s="42"/>
      <c r="X497" s="42"/>
      <c r="Y497" s="42"/>
      <c r="Z497" s="42"/>
      <c r="AA497" s="42"/>
      <c r="AB497" s="42"/>
      <c r="AC497" s="42"/>
      <c r="AD497" s="42"/>
      <c r="AE497" s="42"/>
      <c r="AR497" s="292" t="s">
        <v>731</v>
      </c>
      <c r="AT497" s="292" t="s">
        <v>393</v>
      </c>
      <c r="AU497" s="292" t="s">
        <v>99</v>
      </c>
      <c r="AY497" s="19" t="s">
        <v>387</v>
      </c>
      <c r="BE497" s="162">
        <f>IF(N497="základná",J497,0)</f>
        <v>0</v>
      </c>
      <c r="BF497" s="162">
        <f>IF(N497="znížená",J497,0)</f>
        <v>0</v>
      </c>
      <c r="BG497" s="162">
        <f>IF(N497="zákl. prenesená",J497,0)</f>
        <v>0</v>
      </c>
      <c r="BH497" s="162">
        <f>IF(N497="zníž. prenesená",J497,0)</f>
        <v>0</v>
      </c>
      <c r="BI497" s="162">
        <f>IF(N497="nulová",J497,0)</f>
        <v>0</v>
      </c>
      <c r="BJ497" s="19" t="s">
        <v>92</v>
      </c>
      <c r="BK497" s="162">
        <f>ROUND(I497*H497,2)</f>
        <v>0</v>
      </c>
      <c r="BL497" s="19" t="s">
        <v>731</v>
      </c>
      <c r="BM497" s="292" t="s">
        <v>3261</v>
      </c>
    </row>
    <row r="498" s="2" customFormat="1" ht="24.15" customHeight="1">
      <c r="A498" s="42"/>
      <c r="B498" s="43"/>
      <c r="C498" s="280" t="s">
        <v>1250</v>
      </c>
      <c r="D498" s="280" t="s">
        <v>393</v>
      </c>
      <c r="E498" s="281" t="s">
        <v>3262</v>
      </c>
      <c r="F498" s="282" t="s">
        <v>3153</v>
      </c>
      <c r="G498" s="283" t="s">
        <v>396</v>
      </c>
      <c r="H498" s="284">
        <v>49.100000000000001</v>
      </c>
      <c r="I498" s="285"/>
      <c r="J498" s="286">
        <f>ROUND(I498*H498,2)</f>
        <v>0</v>
      </c>
      <c r="K498" s="287"/>
      <c r="L498" s="45"/>
      <c r="M498" s="288" t="s">
        <v>1</v>
      </c>
      <c r="N498" s="289" t="s">
        <v>42</v>
      </c>
      <c r="O498" s="101"/>
      <c r="P498" s="290">
        <f>O498*H498</f>
        <v>0</v>
      </c>
      <c r="Q498" s="290">
        <v>0</v>
      </c>
      <c r="R498" s="290">
        <f>Q498*H498</f>
        <v>0</v>
      </c>
      <c r="S498" s="290">
        <v>0</v>
      </c>
      <c r="T498" s="291">
        <f>S498*H498</f>
        <v>0</v>
      </c>
      <c r="U498" s="42"/>
      <c r="V498" s="42"/>
      <c r="W498" s="42"/>
      <c r="X498" s="42"/>
      <c r="Y498" s="42"/>
      <c r="Z498" s="42"/>
      <c r="AA498" s="42"/>
      <c r="AB498" s="42"/>
      <c r="AC498" s="42"/>
      <c r="AD498" s="42"/>
      <c r="AE498" s="42"/>
      <c r="AR498" s="292" t="s">
        <v>731</v>
      </c>
      <c r="AT498" s="292" t="s">
        <v>393</v>
      </c>
      <c r="AU498" s="292" t="s">
        <v>99</v>
      </c>
      <c r="AY498" s="19" t="s">
        <v>387</v>
      </c>
      <c r="BE498" s="162">
        <f>IF(N498="základná",J498,0)</f>
        <v>0</v>
      </c>
      <c r="BF498" s="162">
        <f>IF(N498="znížená",J498,0)</f>
        <v>0</v>
      </c>
      <c r="BG498" s="162">
        <f>IF(N498="zákl. prenesená",J498,0)</f>
        <v>0</v>
      </c>
      <c r="BH498" s="162">
        <f>IF(N498="zníž. prenesená",J498,0)</f>
        <v>0</v>
      </c>
      <c r="BI498" s="162">
        <f>IF(N498="nulová",J498,0)</f>
        <v>0</v>
      </c>
      <c r="BJ498" s="19" t="s">
        <v>92</v>
      </c>
      <c r="BK498" s="162">
        <f>ROUND(I498*H498,2)</f>
        <v>0</v>
      </c>
      <c r="BL498" s="19" t="s">
        <v>731</v>
      </c>
      <c r="BM498" s="292" t="s">
        <v>3263</v>
      </c>
    </row>
    <row r="499" s="2" customFormat="1" ht="24.15" customHeight="1">
      <c r="A499" s="42"/>
      <c r="B499" s="43"/>
      <c r="C499" s="280" t="s">
        <v>1252</v>
      </c>
      <c r="D499" s="280" t="s">
        <v>393</v>
      </c>
      <c r="E499" s="281" t="s">
        <v>3264</v>
      </c>
      <c r="F499" s="282" t="s">
        <v>3156</v>
      </c>
      <c r="G499" s="283" t="s">
        <v>396</v>
      </c>
      <c r="H499" s="284">
        <v>8.0999999999999996</v>
      </c>
      <c r="I499" s="285"/>
      <c r="J499" s="286">
        <f>ROUND(I499*H499,2)</f>
        <v>0</v>
      </c>
      <c r="K499" s="287"/>
      <c r="L499" s="45"/>
      <c r="M499" s="288" t="s">
        <v>1</v>
      </c>
      <c r="N499" s="289" t="s">
        <v>42</v>
      </c>
      <c r="O499" s="101"/>
      <c r="P499" s="290">
        <f>O499*H499</f>
        <v>0</v>
      </c>
      <c r="Q499" s="290">
        <v>0</v>
      </c>
      <c r="R499" s="290">
        <f>Q499*H499</f>
        <v>0</v>
      </c>
      <c r="S499" s="290">
        <v>0</v>
      </c>
      <c r="T499" s="291">
        <f>S499*H499</f>
        <v>0</v>
      </c>
      <c r="U499" s="42"/>
      <c r="V499" s="42"/>
      <c r="W499" s="42"/>
      <c r="X499" s="42"/>
      <c r="Y499" s="42"/>
      <c r="Z499" s="42"/>
      <c r="AA499" s="42"/>
      <c r="AB499" s="42"/>
      <c r="AC499" s="42"/>
      <c r="AD499" s="42"/>
      <c r="AE499" s="42"/>
      <c r="AR499" s="292" t="s">
        <v>731</v>
      </c>
      <c r="AT499" s="292" t="s">
        <v>393</v>
      </c>
      <c r="AU499" s="292" t="s">
        <v>99</v>
      </c>
      <c r="AY499" s="19" t="s">
        <v>387</v>
      </c>
      <c r="BE499" s="162">
        <f>IF(N499="základná",J499,0)</f>
        <v>0</v>
      </c>
      <c r="BF499" s="162">
        <f>IF(N499="znížená",J499,0)</f>
        <v>0</v>
      </c>
      <c r="BG499" s="162">
        <f>IF(N499="zákl. prenesená",J499,0)</f>
        <v>0</v>
      </c>
      <c r="BH499" s="162">
        <f>IF(N499="zníž. prenesená",J499,0)</f>
        <v>0</v>
      </c>
      <c r="BI499" s="162">
        <f>IF(N499="nulová",J499,0)</f>
        <v>0</v>
      </c>
      <c r="BJ499" s="19" t="s">
        <v>92</v>
      </c>
      <c r="BK499" s="162">
        <f>ROUND(I499*H499,2)</f>
        <v>0</v>
      </c>
      <c r="BL499" s="19" t="s">
        <v>731</v>
      </c>
      <c r="BM499" s="292" t="s">
        <v>3265</v>
      </c>
    </row>
    <row r="500" s="2" customFormat="1" ht="24.15" customHeight="1">
      <c r="A500" s="42"/>
      <c r="B500" s="43"/>
      <c r="C500" s="280" t="s">
        <v>1255</v>
      </c>
      <c r="D500" s="280" t="s">
        <v>393</v>
      </c>
      <c r="E500" s="281" t="s">
        <v>3266</v>
      </c>
      <c r="F500" s="282" t="s">
        <v>3159</v>
      </c>
      <c r="G500" s="283" t="s">
        <v>396</v>
      </c>
      <c r="H500" s="284">
        <v>16.199999999999999</v>
      </c>
      <c r="I500" s="285"/>
      <c r="J500" s="286">
        <f>ROUND(I500*H500,2)</f>
        <v>0</v>
      </c>
      <c r="K500" s="287"/>
      <c r="L500" s="45"/>
      <c r="M500" s="288" t="s">
        <v>1</v>
      </c>
      <c r="N500" s="289" t="s">
        <v>42</v>
      </c>
      <c r="O500" s="101"/>
      <c r="P500" s="290">
        <f>O500*H500</f>
        <v>0</v>
      </c>
      <c r="Q500" s="290">
        <v>0</v>
      </c>
      <c r="R500" s="290">
        <f>Q500*H500</f>
        <v>0</v>
      </c>
      <c r="S500" s="290">
        <v>0</v>
      </c>
      <c r="T500" s="291">
        <f>S500*H500</f>
        <v>0</v>
      </c>
      <c r="U500" s="42"/>
      <c r="V500" s="42"/>
      <c r="W500" s="42"/>
      <c r="X500" s="42"/>
      <c r="Y500" s="42"/>
      <c r="Z500" s="42"/>
      <c r="AA500" s="42"/>
      <c r="AB500" s="42"/>
      <c r="AC500" s="42"/>
      <c r="AD500" s="42"/>
      <c r="AE500" s="42"/>
      <c r="AR500" s="292" t="s">
        <v>731</v>
      </c>
      <c r="AT500" s="292" t="s">
        <v>393</v>
      </c>
      <c r="AU500" s="292" t="s">
        <v>99</v>
      </c>
      <c r="AY500" s="19" t="s">
        <v>387</v>
      </c>
      <c r="BE500" s="162">
        <f>IF(N500="základná",J500,0)</f>
        <v>0</v>
      </c>
      <c r="BF500" s="162">
        <f>IF(N500="znížená",J500,0)</f>
        <v>0</v>
      </c>
      <c r="BG500" s="162">
        <f>IF(N500="zákl. prenesená",J500,0)</f>
        <v>0</v>
      </c>
      <c r="BH500" s="162">
        <f>IF(N500="zníž. prenesená",J500,0)</f>
        <v>0</v>
      </c>
      <c r="BI500" s="162">
        <f>IF(N500="nulová",J500,0)</f>
        <v>0</v>
      </c>
      <c r="BJ500" s="19" t="s">
        <v>92</v>
      </c>
      <c r="BK500" s="162">
        <f>ROUND(I500*H500,2)</f>
        <v>0</v>
      </c>
      <c r="BL500" s="19" t="s">
        <v>731</v>
      </c>
      <c r="BM500" s="292" t="s">
        <v>3267</v>
      </c>
    </row>
    <row r="501" s="2" customFormat="1" ht="24.15" customHeight="1">
      <c r="A501" s="42"/>
      <c r="B501" s="43"/>
      <c r="C501" s="280" t="s">
        <v>1257</v>
      </c>
      <c r="D501" s="280" t="s">
        <v>393</v>
      </c>
      <c r="E501" s="281" t="s">
        <v>3268</v>
      </c>
      <c r="F501" s="282" t="s">
        <v>3162</v>
      </c>
      <c r="G501" s="283" t="s">
        <v>396</v>
      </c>
      <c r="H501" s="284">
        <v>33.100000000000001</v>
      </c>
      <c r="I501" s="285"/>
      <c r="J501" s="286">
        <f>ROUND(I501*H501,2)</f>
        <v>0</v>
      </c>
      <c r="K501" s="287"/>
      <c r="L501" s="45"/>
      <c r="M501" s="288" t="s">
        <v>1</v>
      </c>
      <c r="N501" s="289" t="s">
        <v>42</v>
      </c>
      <c r="O501" s="101"/>
      <c r="P501" s="290">
        <f>O501*H501</f>
        <v>0</v>
      </c>
      <c r="Q501" s="290">
        <v>0</v>
      </c>
      <c r="R501" s="290">
        <f>Q501*H501</f>
        <v>0</v>
      </c>
      <c r="S501" s="290">
        <v>0</v>
      </c>
      <c r="T501" s="291">
        <f>S501*H501</f>
        <v>0</v>
      </c>
      <c r="U501" s="42"/>
      <c r="V501" s="42"/>
      <c r="W501" s="42"/>
      <c r="X501" s="42"/>
      <c r="Y501" s="42"/>
      <c r="Z501" s="42"/>
      <c r="AA501" s="42"/>
      <c r="AB501" s="42"/>
      <c r="AC501" s="42"/>
      <c r="AD501" s="42"/>
      <c r="AE501" s="42"/>
      <c r="AR501" s="292" t="s">
        <v>731</v>
      </c>
      <c r="AT501" s="292" t="s">
        <v>393</v>
      </c>
      <c r="AU501" s="292" t="s">
        <v>99</v>
      </c>
      <c r="AY501" s="19" t="s">
        <v>387</v>
      </c>
      <c r="BE501" s="162">
        <f>IF(N501="základná",J501,0)</f>
        <v>0</v>
      </c>
      <c r="BF501" s="162">
        <f>IF(N501="znížená",J501,0)</f>
        <v>0</v>
      </c>
      <c r="BG501" s="162">
        <f>IF(N501="zákl. prenesená",J501,0)</f>
        <v>0</v>
      </c>
      <c r="BH501" s="162">
        <f>IF(N501="zníž. prenesená",J501,0)</f>
        <v>0</v>
      </c>
      <c r="BI501" s="162">
        <f>IF(N501="nulová",J501,0)</f>
        <v>0</v>
      </c>
      <c r="BJ501" s="19" t="s">
        <v>92</v>
      </c>
      <c r="BK501" s="162">
        <f>ROUND(I501*H501,2)</f>
        <v>0</v>
      </c>
      <c r="BL501" s="19" t="s">
        <v>731</v>
      </c>
      <c r="BM501" s="292" t="s">
        <v>3269</v>
      </c>
    </row>
    <row r="502" s="2" customFormat="1" ht="16.5" customHeight="1">
      <c r="A502" s="42"/>
      <c r="B502" s="43"/>
      <c r="C502" s="280" t="s">
        <v>1260</v>
      </c>
      <c r="D502" s="280" t="s">
        <v>393</v>
      </c>
      <c r="E502" s="281" t="s">
        <v>3270</v>
      </c>
      <c r="F502" s="282" t="s">
        <v>3074</v>
      </c>
      <c r="G502" s="283" t="s">
        <v>405</v>
      </c>
      <c r="H502" s="284">
        <v>34.600000000000001</v>
      </c>
      <c r="I502" s="285"/>
      <c r="J502" s="286">
        <f>ROUND(I502*H502,2)</f>
        <v>0</v>
      </c>
      <c r="K502" s="287"/>
      <c r="L502" s="45"/>
      <c r="M502" s="288" t="s">
        <v>1</v>
      </c>
      <c r="N502" s="289" t="s">
        <v>42</v>
      </c>
      <c r="O502" s="101"/>
      <c r="P502" s="290">
        <f>O502*H502</f>
        <v>0</v>
      </c>
      <c r="Q502" s="290">
        <v>0</v>
      </c>
      <c r="R502" s="290">
        <f>Q502*H502</f>
        <v>0</v>
      </c>
      <c r="S502" s="290">
        <v>0</v>
      </c>
      <c r="T502" s="291">
        <f>S502*H502</f>
        <v>0</v>
      </c>
      <c r="U502" s="42"/>
      <c r="V502" s="42"/>
      <c r="W502" s="42"/>
      <c r="X502" s="42"/>
      <c r="Y502" s="42"/>
      <c r="Z502" s="42"/>
      <c r="AA502" s="42"/>
      <c r="AB502" s="42"/>
      <c r="AC502" s="42"/>
      <c r="AD502" s="42"/>
      <c r="AE502" s="42"/>
      <c r="AR502" s="292" t="s">
        <v>731</v>
      </c>
      <c r="AT502" s="292" t="s">
        <v>393</v>
      </c>
      <c r="AU502" s="292" t="s">
        <v>99</v>
      </c>
      <c r="AY502" s="19" t="s">
        <v>387</v>
      </c>
      <c r="BE502" s="162">
        <f>IF(N502="základná",J502,0)</f>
        <v>0</v>
      </c>
      <c r="BF502" s="162">
        <f>IF(N502="znížená",J502,0)</f>
        <v>0</v>
      </c>
      <c r="BG502" s="162">
        <f>IF(N502="zákl. prenesená",J502,0)</f>
        <v>0</v>
      </c>
      <c r="BH502" s="162">
        <f>IF(N502="zníž. prenesená",J502,0)</f>
        <v>0</v>
      </c>
      <c r="BI502" s="162">
        <f>IF(N502="nulová",J502,0)</f>
        <v>0</v>
      </c>
      <c r="BJ502" s="19" t="s">
        <v>92</v>
      </c>
      <c r="BK502" s="162">
        <f>ROUND(I502*H502,2)</f>
        <v>0</v>
      </c>
      <c r="BL502" s="19" t="s">
        <v>731</v>
      </c>
      <c r="BM502" s="292" t="s">
        <v>3271</v>
      </c>
    </row>
    <row r="503" s="2" customFormat="1" ht="16.5" customHeight="1">
      <c r="A503" s="42"/>
      <c r="B503" s="43"/>
      <c r="C503" s="280" t="s">
        <v>1262</v>
      </c>
      <c r="D503" s="280" t="s">
        <v>393</v>
      </c>
      <c r="E503" s="281" t="s">
        <v>3272</v>
      </c>
      <c r="F503" s="282" t="s">
        <v>3077</v>
      </c>
      <c r="G503" s="283" t="s">
        <v>405</v>
      </c>
      <c r="H503" s="284">
        <v>34.600000000000001</v>
      </c>
      <c r="I503" s="285"/>
      <c r="J503" s="286">
        <f>ROUND(I503*H503,2)</f>
        <v>0</v>
      </c>
      <c r="K503" s="287"/>
      <c r="L503" s="45"/>
      <c r="M503" s="288" t="s">
        <v>1</v>
      </c>
      <c r="N503" s="289" t="s">
        <v>42</v>
      </c>
      <c r="O503" s="101"/>
      <c r="P503" s="290">
        <f>O503*H503</f>
        <v>0</v>
      </c>
      <c r="Q503" s="290">
        <v>0</v>
      </c>
      <c r="R503" s="290">
        <f>Q503*H503</f>
        <v>0</v>
      </c>
      <c r="S503" s="290">
        <v>0</v>
      </c>
      <c r="T503" s="291">
        <f>S503*H503</f>
        <v>0</v>
      </c>
      <c r="U503" s="42"/>
      <c r="V503" s="42"/>
      <c r="W503" s="42"/>
      <c r="X503" s="42"/>
      <c r="Y503" s="42"/>
      <c r="Z503" s="42"/>
      <c r="AA503" s="42"/>
      <c r="AB503" s="42"/>
      <c r="AC503" s="42"/>
      <c r="AD503" s="42"/>
      <c r="AE503" s="42"/>
      <c r="AR503" s="292" t="s">
        <v>731</v>
      </c>
      <c r="AT503" s="292" t="s">
        <v>393</v>
      </c>
      <c r="AU503" s="292" t="s">
        <v>99</v>
      </c>
      <c r="AY503" s="19" t="s">
        <v>387</v>
      </c>
      <c r="BE503" s="162">
        <f>IF(N503="základná",J503,0)</f>
        <v>0</v>
      </c>
      <c r="BF503" s="162">
        <f>IF(N503="znížená",J503,0)</f>
        <v>0</v>
      </c>
      <c r="BG503" s="162">
        <f>IF(N503="zákl. prenesená",J503,0)</f>
        <v>0</v>
      </c>
      <c r="BH503" s="162">
        <f>IF(N503="zníž. prenesená",J503,0)</f>
        <v>0</v>
      </c>
      <c r="BI503" s="162">
        <f>IF(N503="nulová",J503,0)</f>
        <v>0</v>
      </c>
      <c r="BJ503" s="19" t="s">
        <v>92</v>
      </c>
      <c r="BK503" s="162">
        <f>ROUND(I503*H503,2)</f>
        <v>0</v>
      </c>
      <c r="BL503" s="19" t="s">
        <v>731</v>
      </c>
      <c r="BM503" s="292" t="s">
        <v>3273</v>
      </c>
    </row>
    <row r="504" s="2" customFormat="1" ht="16.5" customHeight="1">
      <c r="A504" s="42"/>
      <c r="B504" s="43"/>
      <c r="C504" s="280" t="s">
        <v>1264</v>
      </c>
      <c r="D504" s="280" t="s">
        <v>393</v>
      </c>
      <c r="E504" s="281" t="s">
        <v>3274</v>
      </c>
      <c r="F504" s="282" t="s">
        <v>3169</v>
      </c>
      <c r="G504" s="283" t="s">
        <v>436</v>
      </c>
      <c r="H504" s="284">
        <v>1</v>
      </c>
      <c r="I504" s="285"/>
      <c r="J504" s="286">
        <f>ROUND(I504*H504,2)</f>
        <v>0</v>
      </c>
      <c r="K504" s="287"/>
      <c r="L504" s="45"/>
      <c r="M504" s="288" t="s">
        <v>1</v>
      </c>
      <c r="N504" s="289" t="s">
        <v>42</v>
      </c>
      <c r="O504" s="101"/>
      <c r="P504" s="290">
        <f>O504*H504</f>
        <v>0</v>
      </c>
      <c r="Q504" s="290">
        <v>0</v>
      </c>
      <c r="R504" s="290">
        <f>Q504*H504</f>
        <v>0</v>
      </c>
      <c r="S504" s="290">
        <v>0</v>
      </c>
      <c r="T504" s="291">
        <f>S504*H504</f>
        <v>0</v>
      </c>
      <c r="U504" s="42"/>
      <c r="V504" s="42"/>
      <c r="W504" s="42"/>
      <c r="X504" s="42"/>
      <c r="Y504" s="42"/>
      <c r="Z504" s="42"/>
      <c r="AA504" s="42"/>
      <c r="AB504" s="42"/>
      <c r="AC504" s="42"/>
      <c r="AD504" s="42"/>
      <c r="AE504" s="42"/>
      <c r="AR504" s="292" t="s">
        <v>731</v>
      </c>
      <c r="AT504" s="292" t="s">
        <v>393</v>
      </c>
      <c r="AU504" s="292" t="s">
        <v>99</v>
      </c>
      <c r="AY504" s="19" t="s">
        <v>387</v>
      </c>
      <c r="BE504" s="162">
        <f>IF(N504="základná",J504,0)</f>
        <v>0</v>
      </c>
      <c r="BF504" s="162">
        <f>IF(N504="znížená",J504,0)</f>
        <v>0</v>
      </c>
      <c r="BG504" s="162">
        <f>IF(N504="zákl. prenesená",J504,0)</f>
        <v>0</v>
      </c>
      <c r="BH504" s="162">
        <f>IF(N504="zníž. prenesená",J504,0)</f>
        <v>0</v>
      </c>
      <c r="BI504" s="162">
        <f>IF(N504="nulová",J504,0)</f>
        <v>0</v>
      </c>
      <c r="BJ504" s="19" t="s">
        <v>92</v>
      </c>
      <c r="BK504" s="162">
        <f>ROUND(I504*H504,2)</f>
        <v>0</v>
      </c>
      <c r="BL504" s="19" t="s">
        <v>731</v>
      </c>
      <c r="BM504" s="292" t="s">
        <v>3275</v>
      </c>
    </row>
    <row r="505" s="2" customFormat="1" ht="21.75" customHeight="1">
      <c r="A505" s="42"/>
      <c r="B505" s="43"/>
      <c r="C505" s="280" t="s">
        <v>1268</v>
      </c>
      <c r="D505" s="280" t="s">
        <v>393</v>
      </c>
      <c r="E505" s="281" t="s">
        <v>3276</v>
      </c>
      <c r="F505" s="282" t="s">
        <v>2801</v>
      </c>
      <c r="G505" s="283" t="s">
        <v>405</v>
      </c>
      <c r="H505" s="284">
        <v>17.199999999999999</v>
      </c>
      <c r="I505" s="285"/>
      <c r="J505" s="286">
        <f>ROUND(I505*H505,2)</f>
        <v>0</v>
      </c>
      <c r="K505" s="287"/>
      <c r="L505" s="45"/>
      <c r="M505" s="288" t="s">
        <v>1</v>
      </c>
      <c r="N505" s="289" t="s">
        <v>42</v>
      </c>
      <c r="O505" s="101"/>
      <c r="P505" s="290">
        <f>O505*H505</f>
        <v>0</v>
      </c>
      <c r="Q505" s="290">
        <v>0</v>
      </c>
      <c r="R505" s="290">
        <f>Q505*H505</f>
        <v>0</v>
      </c>
      <c r="S505" s="290">
        <v>0</v>
      </c>
      <c r="T505" s="291">
        <f>S505*H505</f>
        <v>0</v>
      </c>
      <c r="U505" s="42"/>
      <c r="V505" s="42"/>
      <c r="W505" s="42"/>
      <c r="X505" s="42"/>
      <c r="Y505" s="42"/>
      <c r="Z505" s="42"/>
      <c r="AA505" s="42"/>
      <c r="AB505" s="42"/>
      <c r="AC505" s="42"/>
      <c r="AD505" s="42"/>
      <c r="AE505" s="42"/>
      <c r="AR505" s="292" t="s">
        <v>731</v>
      </c>
      <c r="AT505" s="292" t="s">
        <v>393</v>
      </c>
      <c r="AU505" s="292" t="s">
        <v>99</v>
      </c>
      <c r="AY505" s="19" t="s">
        <v>387</v>
      </c>
      <c r="BE505" s="162">
        <f>IF(N505="základná",J505,0)</f>
        <v>0</v>
      </c>
      <c r="BF505" s="162">
        <f>IF(N505="znížená",J505,0)</f>
        <v>0</v>
      </c>
      <c r="BG505" s="162">
        <f>IF(N505="zákl. prenesená",J505,0)</f>
        <v>0</v>
      </c>
      <c r="BH505" s="162">
        <f>IF(N505="zníž. prenesená",J505,0)</f>
        <v>0</v>
      </c>
      <c r="BI505" s="162">
        <f>IF(N505="nulová",J505,0)</f>
        <v>0</v>
      </c>
      <c r="BJ505" s="19" t="s">
        <v>92</v>
      </c>
      <c r="BK505" s="162">
        <f>ROUND(I505*H505,2)</f>
        <v>0</v>
      </c>
      <c r="BL505" s="19" t="s">
        <v>731</v>
      </c>
      <c r="BM505" s="292" t="s">
        <v>3277</v>
      </c>
    </row>
    <row r="506" s="12" customFormat="1" ht="20.88" customHeight="1">
      <c r="A506" s="12"/>
      <c r="B506" s="252"/>
      <c r="C506" s="253"/>
      <c r="D506" s="254" t="s">
        <v>75</v>
      </c>
      <c r="E506" s="265" t="s">
        <v>2803</v>
      </c>
      <c r="F506" s="265" t="s">
        <v>137</v>
      </c>
      <c r="G506" s="253"/>
      <c r="H506" s="253"/>
      <c r="I506" s="256"/>
      <c r="J506" s="266">
        <f>BK506</f>
        <v>0</v>
      </c>
      <c r="K506" s="253"/>
      <c r="L506" s="257"/>
      <c r="M506" s="258"/>
      <c r="N506" s="259"/>
      <c r="O506" s="259"/>
      <c r="P506" s="260">
        <f>SUM(P507:P511)</f>
        <v>0</v>
      </c>
      <c r="Q506" s="259"/>
      <c r="R506" s="260">
        <f>SUM(R507:R511)</f>
        <v>0</v>
      </c>
      <c r="S506" s="259"/>
      <c r="T506" s="261">
        <f>SUM(T507:T511)</f>
        <v>0</v>
      </c>
      <c r="U506" s="12"/>
      <c r="V506" s="12"/>
      <c r="W506" s="12"/>
      <c r="X506" s="12"/>
      <c r="Y506" s="12"/>
      <c r="Z506" s="12"/>
      <c r="AA506" s="12"/>
      <c r="AB506" s="12"/>
      <c r="AC506" s="12"/>
      <c r="AD506" s="12"/>
      <c r="AE506" s="12"/>
      <c r="AR506" s="262" t="s">
        <v>84</v>
      </c>
      <c r="AT506" s="263" t="s">
        <v>75</v>
      </c>
      <c r="AU506" s="263" t="s">
        <v>92</v>
      </c>
      <c r="AY506" s="262" t="s">
        <v>387</v>
      </c>
      <c r="BK506" s="264">
        <f>SUM(BK507:BK511)</f>
        <v>0</v>
      </c>
    </row>
    <row r="507" s="2" customFormat="1" ht="24.15" customHeight="1">
      <c r="A507" s="42"/>
      <c r="B507" s="43"/>
      <c r="C507" s="280" t="s">
        <v>1272</v>
      </c>
      <c r="D507" s="280" t="s">
        <v>393</v>
      </c>
      <c r="E507" s="281" t="s">
        <v>3278</v>
      </c>
      <c r="F507" s="282" t="s">
        <v>2805</v>
      </c>
      <c r="G507" s="283" t="s">
        <v>2806</v>
      </c>
      <c r="H507" s="284">
        <v>2</v>
      </c>
      <c r="I507" s="285"/>
      <c r="J507" s="286">
        <f>ROUND(I507*H507,2)</f>
        <v>0</v>
      </c>
      <c r="K507" s="287"/>
      <c r="L507" s="45"/>
      <c r="M507" s="288" t="s">
        <v>1</v>
      </c>
      <c r="N507" s="289" t="s">
        <v>42</v>
      </c>
      <c r="O507" s="101"/>
      <c r="P507" s="290">
        <f>O507*H507</f>
        <v>0</v>
      </c>
      <c r="Q507" s="290">
        <v>0</v>
      </c>
      <c r="R507" s="290">
        <f>Q507*H507</f>
        <v>0</v>
      </c>
      <c r="S507" s="290">
        <v>0</v>
      </c>
      <c r="T507" s="291">
        <f>S507*H507</f>
        <v>0</v>
      </c>
      <c r="U507" s="42"/>
      <c r="V507" s="42"/>
      <c r="W507" s="42"/>
      <c r="X507" s="42"/>
      <c r="Y507" s="42"/>
      <c r="Z507" s="42"/>
      <c r="AA507" s="42"/>
      <c r="AB507" s="42"/>
      <c r="AC507" s="42"/>
      <c r="AD507" s="42"/>
      <c r="AE507" s="42"/>
      <c r="AR507" s="292" t="s">
        <v>731</v>
      </c>
      <c r="AT507" s="292" t="s">
        <v>393</v>
      </c>
      <c r="AU507" s="292" t="s">
        <v>99</v>
      </c>
      <c r="AY507" s="19" t="s">
        <v>387</v>
      </c>
      <c r="BE507" s="162">
        <f>IF(N507="základná",J507,0)</f>
        <v>0</v>
      </c>
      <c r="BF507" s="162">
        <f>IF(N507="znížená",J507,0)</f>
        <v>0</v>
      </c>
      <c r="BG507" s="162">
        <f>IF(N507="zákl. prenesená",J507,0)</f>
        <v>0</v>
      </c>
      <c r="BH507" s="162">
        <f>IF(N507="zníž. prenesená",J507,0)</f>
        <v>0</v>
      </c>
      <c r="BI507" s="162">
        <f>IF(N507="nulová",J507,0)</f>
        <v>0</v>
      </c>
      <c r="BJ507" s="19" t="s">
        <v>92</v>
      </c>
      <c r="BK507" s="162">
        <f>ROUND(I507*H507,2)</f>
        <v>0</v>
      </c>
      <c r="BL507" s="19" t="s">
        <v>731</v>
      </c>
      <c r="BM507" s="292" t="s">
        <v>3279</v>
      </c>
    </row>
    <row r="508" s="2" customFormat="1" ht="16.5" customHeight="1">
      <c r="A508" s="42"/>
      <c r="B508" s="43"/>
      <c r="C508" s="280" t="s">
        <v>1277</v>
      </c>
      <c r="D508" s="280" t="s">
        <v>393</v>
      </c>
      <c r="E508" s="281" t="s">
        <v>3280</v>
      </c>
      <c r="F508" s="282" t="s">
        <v>2809</v>
      </c>
      <c r="G508" s="283" t="s">
        <v>2806</v>
      </c>
      <c r="H508" s="284">
        <v>1</v>
      </c>
      <c r="I508" s="285"/>
      <c r="J508" s="286">
        <f>ROUND(I508*H508,2)</f>
        <v>0</v>
      </c>
      <c r="K508" s="287"/>
      <c r="L508" s="45"/>
      <c r="M508" s="288" t="s">
        <v>1</v>
      </c>
      <c r="N508" s="289" t="s">
        <v>42</v>
      </c>
      <c r="O508" s="101"/>
      <c r="P508" s="290">
        <f>O508*H508</f>
        <v>0</v>
      </c>
      <c r="Q508" s="290">
        <v>0</v>
      </c>
      <c r="R508" s="290">
        <f>Q508*H508</f>
        <v>0</v>
      </c>
      <c r="S508" s="290">
        <v>0</v>
      </c>
      <c r="T508" s="291">
        <f>S508*H508</f>
        <v>0</v>
      </c>
      <c r="U508" s="42"/>
      <c r="V508" s="42"/>
      <c r="W508" s="42"/>
      <c r="X508" s="42"/>
      <c r="Y508" s="42"/>
      <c r="Z508" s="42"/>
      <c r="AA508" s="42"/>
      <c r="AB508" s="42"/>
      <c r="AC508" s="42"/>
      <c r="AD508" s="42"/>
      <c r="AE508" s="42"/>
      <c r="AR508" s="292" t="s">
        <v>731</v>
      </c>
      <c r="AT508" s="292" t="s">
        <v>393</v>
      </c>
      <c r="AU508" s="292" t="s">
        <v>99</v>
      </c>
      <c r="AY508" s="19" t="s">
        <v>387</v>
      </c>
      <c r="BE508" s="162">
        <f>IF(N508="základná",J508,0)</f>
        <v>0</v>
      </c>
      <c r="BF508" s="162">
        <f>IF(N508="znížená",J508,0)</f>
        <v>0</v>
      </c>
      <c r="BG508" s="162">
        <f>IF(N508="zákl. prenesená",J508,0)</f>
        <v>0</v>
      </c>
      <c r="BH508" s="162">
        <f>IF(N508="zníž. prenesená",J508,0)</f>
        <v>0</v>
      </c>
      <c r="BI508" s="162">
        <f>IF(N508="nulová",J508,0)</f>
        <v>0</v>
      </c>
      <c r="BJ508" s="19" t="s">
        <v>92</v>
      </c>
      <c r="BK508" s="162">
        <f>ROUND(I508*H508,2)</f>
        <v>0</v>
      </c>
      <c r="BL508" s="19" t="s">
        <v>731</v>
      </c>
      <c r="BM508" s="292" t="s">
        <v>3281</v>
      </c>
    </row>
    <row r="509" s="2" customFormat="1" ht="16.5" customHeight="1">
      <c r="A509" s="42"/>
      <c r="B509" s="43"/>
      <c r="C509" s="280" t="s">
        <v>1280</v>
      </c>
      <c r="D509" s="280" t="s">
        <v>393</v>
      </c>
      <c r="E509" s="281" t="s">
        <v>3282</v>
      </c>
      <c r="F509" s="282" t="s">
        <v>2812</v>
      </c>
      <c r="G509" s="283" t="s">
        <v>2806</v>
      </c>
      <c r="H509" s="284">
        <v>1</v>
      </c>
      <c r="I509" s="285"/>
      <c r="J509" s="286">
        <f>ROUND(I509*H509,2)</f>
        <v>0</v>
      </c>
      <c r="K509" s="287"/>
      <c r="L509" s="45"/>
      <c r="M509" s="288" t="s">
        <v>1</v>
      </c>
      <c r="N509" s="289" t="s">
        <v>42</v>
      </c>
      <c r="O509" s="101"/>
      <c r="P509" s="290">
        <f>O509*H509</f>
        <v>0</v>
      </c>
      <c r="Q509" s="290">
        <v>0</v>
      </c>
      <c r="R509" s="290">
        <f>Q509*H509</f>
        <v>0</v>
      </c>
      <c r="S509" s="290">
        <v>0</v>
      </c>
      <c r="T509" s="291">
        <f>S509*H509</f>
        <v>0</v>
      </c>
      <c r="U509" s="42"/>
      <c r="V509" s="42"/>
      <c r="W509" s="42"/>
      <c r="X509" s="42"/>
      <c r="Y509" s="42"/>
      <c r="Z509" s="42"/>
      <c r="AA509" s="42"/>
      <c r="AB509" s="42"/>
      <c r="AC509" s="42"/>
      <c r="AD509" s="42"/>
      <c r="AE509" s="42"/>
      <c r="AR509" s="292" t="s">
        <v>731</v>
      </c>
      <c r="AT509" s="292" t="s">
        <v>393</v>
      </c>
      <c r="AU509" s="292" t="s">
        <v>99</v>
      </c>
      <c r="AY509" s="19" t="s">
        <v>387</v>
      </c>
      <c r="BE509" s="162">
        <f>IF(N509="základná",J509,0)</f>
        <v>0</v>
      </c>
      <c r="BF509" s="162">
        <f>IF(N509="znížená",J509,0)</f>
        <v>0</v>
      </c>
      <c r="BG509" s="162">
        <f>IF(N509="zákl. prenesená",J509,0)</f>
        <v>0</v>
      </c>
      <c r="BH509" s="162">
        <f>IF(N509="zníž. prenesená",J509,0)</f>
        <v>0</v>
      </c>
      <c r="BI509" s="162">
        <f>IF(N509="nulová",J509,0)</f>
        <v>0</v>
      </c>
      <c r="BJ509" s="19" t="s">
        <v>92</v>
      </c>
      <c r="BK509" s="162">
        <f>ROUND(I509*H509,2)</f>
        <v>0</v>
      </c>
      <c r="BL509" s="19" t="s">
        <v>731</v>
      </c>
      <c r="BM509" s="292" t="s">
        <v>3283</v>
      </c>
    </row>
    <row r="510" s="2" customFormat="1" ht="16.5" customHeight="1">
      <c r="A510" s="42"/>
      <c r="B510" s="43"/>
      <c r="C510" s="280" t="s">
        <v>1283</v>
      </c>
      <c r="D510" s="280" t="s">
        <v>393</v>
      </c>
      <c r="E510" s="281" t="s">
        <v>3284</v>
      </c>
      <c r="F510" s="282" t="s">
        <v>2815</v>
      </c>
      <c r="G510" s="283" t="s">
        <v>716</v>
      </c>
      <c r="H510" s="351"/>
      <c r="I510" s="285"/>
      <c r="J510" s="286">
        <f>ROUND(I510*H510,2)</f>
        <v>0</v>
      </c>
      <c r="K510" s="287"/>
      <c r="L510" s="45"/>
      <c r="M510" s="288" t="s">
        <v>1</v>
      </c>
      <c r="N510" s="289" t="s">
        <v>42</v>
      </c>
      <c r="O510" s="101"/>
      <c r="P510" s="290">
        <f>O510*H510</f>
        <v>0</v>
      </c>
      <c r="Q510" s="290">
        <v>0</v>
      </c>
      <c r="R510" s="290">
        <f>Q510*H510</f>
        <v>0</v>
      </c>
      <c r="S510" s="290">
        <v>0</v>
      </c>
      <c r="T510" s="291">
        <f>S510*H510</f>
        <v>0</v>
      </c>
      <c r="U510" s="42"/>
      <c r="V510" s="42"/>
      <c r="W510" s="42"/>
      <c r="X510" s="42"/>
      <c r="Y510" s="42"/>
      <c r="Z510" s="42"/>
      <c r="AA510" s="42"/>
      <c r="AB510" s="42"/>
      <c r="AC510" s="42"/>
      <c r="AD510" s="42"/>
      <c r="AE510" s="42"/>
      <c r="AR510" s="292" t="s">
        <v>731</v>
      </c>
      <c r="AT510" s="292" t="s">
        <v>393</v>
      </c>
      <c r="AU510" s="292" t="s">
        <v>99</v>
      </c>
      <c r="AY510" s="19" t="s">
        <v>387</v>
      </c>
      <c r="BE510" s="162">
        <f>IF(N510="základná",J510,0)</f>
        <v>0</v>
      </c>
      <c r="BF510" s="162">
        <f>IF(N510="znížená",J510,0)</f>
        <v>0</v>
      </c>
      <c r="BG510" s="162">
        <f>IF(N510="zákl. prenesená",J510,0)</f>
        <v>0</v>
      </c>
      <c r="BH510" s="162">
        <f>IF(N510="zníž. prenesená",J510,0)</f>
        <v>0</v>
      </c>
      <c r="BI510" s="162">
        <f>IF(N510="nulová",J510,0)</f>
        <v>0</v>
      </c>
      <c r="BJ510" s="19" t="s">
        <v>92</v>
      </c>
      <c r="BK510" s="162">
        <f>ROUND(I510*H510,2)</f>
        <v>0</v>
      </c>
      <c r="BL510" s="19" t="s">
        <v>731</v>
      </c>
      <c r="BM510" s="292" t="s">
        <v>3285</v>
      </c>
    </row>
    <row r="511" s="2" customFormat="1" ht="16.5" customHeight="1">
      <c r="A511" s="42"/>
      <c r="B511" s="43"/>
      <c r="C511" s="280" t="s">
        <v>1285</v>
      </c>
      <c r="D511" s="280" t="s">
        <v>393</v>
      </c>
      <c r="E511" s="281" t="s">
        <v>3286</v>
      </c>
      <c r="F511" s="282" t="s">
        <v>2818</v>
      </c>
      <c r="G511" s="283" t="s">
        <v>716</v>
      </c>
      <c r="H511" s="351"/>
      <c r="I511" s="285"/>
      <c r="J511" s="286">
        <f>ROUND(I511*H511,2)</f>
        <v>0</v>
      </c>
      <c r="K511" s="287"/>
      <c r="L511" s="45"/>
      <c r="M511" s="288" t="s">
        <v>1</v>
      </c>
      <c r="N511" s="289" t="s">
        <v>42</v>
      </c>
      <c r="O511" s="101"/>
      <c r="P511" s="290">
        <f>O511*H511</f>
        <v>0</v>
      </c>
      <c r="Q511" s="290">
        <v>0</v>
      </c>
      <c r="R511" s="290">
        <f>Q511*H511</f>
        <v>0</v>
      </c>
      <c r="S511" s="290">
        <v>0</v>
      </c>
      <c r="T511" s="291">
        <f>S511*H511</f>
        <v>0</v>
      </c>
      <c r="U511" s="42"/>
      <c r="V511" s="42"/>
      <c r="W511" s="42"/>
      <c r="X511" s="42"/>
      <c r="Y511" s="42"/>
      <c r="Z511" s="42"/>
      <c r="AA511" s="42"/>
      <c r="AB511" s="42"/>
      <c r="AC511" s="42"/>
      <c r="AD511" s="42"/>
      <c r="AE511" s="42"/>
      <c r="AR511" s="292" t="s">
        <v>731</v>
      </c>
      <c r="AT511" s="292" t="s">
        <v>393</v>
      </c>
      <c r="AU511" s="292" t="s">
        <v>99</v>
      </c>
      <c r="AY511" s="19" t="s">
        <v>387</v>
      </c>
      <c r="BE511" s="162">
        <f>IF(N511="základná",J511,0)</f>
        <v>0</v>
      </c>
      <c r="BF511" s="162">
        <f>IF(N511="znížená",J511,0)</f>
        <v>0</v>
      </c>
      <c r="BG511" s="162">
        <f>IF(N511="zákl. prenesená",J511,0)</f>
        <v>0</v>
      </c>
      <c r="BH511" s="162">
        <f>IF(N511="zníž. prenesená",J511,0)</f>
        <v>0</v>
      </c>
      <c r="BI511" s="162">
        <f>IF(N511="nulová",J511,0)</f>
        <v>0</v>
      </c>
      <c r="BJ511" s="19" t="s">
        <v>92</v>
      </c>
      <c r="BK511" s="162">
        <f>ROUND(I511*H511,2)</f>
        <v>0</v>
      </c>
      <c r="BL511" s="19" t="s">
        <v>731</v>
      </c>
      <c r="BM511" s="292" t="s">
        <v>3287</v>
      </c>
    </row>
    <row r="512" s="12" customFormat="1" ht="20.88" customHeight="1">
      <c r="A512" s="12"/>
      <c r="B512" s="252"/>
      <c r="C512" s="253"/>
      <c r="D512" s="254" t="s">
        <v>75</v>
      </c>
      <c r="E512" s="265" t="s">
        <v>367</v>
      </c>
      <c r="F512" s="265" t="s">
        <v>821</v>
      </c>
      <c r="G512" s="253"/>
      <c r="H512" s="253"/>
      <c r="I512" s="256"/>
      <c r="J512" s="266">
        <f>BK512</f>
        <v>0</v>
      </c>
      <c r="K512" s="253"/>
      <c r="L512" s="257"/>
      <c r="M512" s="258"/>
      <c r="N512" s="259"/>
      <c r="O512" s="259"/>
      <c r="P512" s="260">
        <f>P513</f>
        <v>0</v>
      </c>
      <c r="Q512" s="259"/>
      <c r="R512" s="260">
        <f>R513</f>
        <v>0</v>
      </c>
      <c r="S512" s="259"/>
      <c r="T512" s="261">
        <f>T513</f>
        <v>0</v>
      </c>
      <c r="U512" s="12"/>
      <c r="V512" s="12"/>
      <c r="W512" s="12"/>
      <c r="X512" s="12"/>
      <c r="Y512" s="12"/>
      <c r="Z512" s="12"/>
      <c r="AA512" s="12"/>
      <c r="AB512" s="12"/>
      <c r="AC512" s="12"/>
      <c r="AD512" s="12"/>
      <c r="AE512" s="12"/>
      <c r="AR512" s="262" t="s">
        <v>429</v>
      </c>
      <c r="AT512" s="263" t="s">
        <v>75</v>
      </c>
      <c r="AU512" s="263" t="s">
        <v>92</v>
      </c>
      <c r="AY512" s="262" t="s">
        <v>387</v>
      </c>
      <c r="BK512" s="264">
        <f>BK513</f>
        <v>0</v>
      </c>
    </row>
    <row r="513" s="2" customFormat="1" ht="16.5" customHeight="1">
      <c r="A513" s="42"/>
      <c r="B513" s="43"/>
      <c r="C513" s="280" t="s">
        <v>1287</v>
      </c>
      <c r="D513" s="280" t="s">
        <v>393</v>
      </c>
      <c r="E513" s="281" t="s">
        <v>2820</v>
      </c>
      <c r="F513" s="282" t="s">
        <v>2821</v>
      </c>
      <c r="G513" s="283" t="s">
        <v>716</v>
      </c>
      <c r="H513" s="351"/>
      <c r="I513" s="285"/>
      <c r="J513" s="286">
        <f>ROUND(I513*H513,2)</f>
        <v>0</v>
      </c>
      <c r="K513" s="287"/>
      <c r="L513" s="45"/>
      <c r="M513" s="288" t="s">
        <v>1</v>
      </c>
      <c r="N513" s="289" t="s">
        <v>42</v>
      </c>
      <c r="O513" s="101"/>
      <c r="P513" s="290">
        <f>O513*H513</f>
        <v>0</v>
      </c>
      <c r="Q513" s="290">
        <v>0</v>
      </c>
      <c r="R513" s="290">
        <f>Q513*H513</f>
        <v>0</v>
      </c>
      <c r="S513" s="290">
        <v>0</v>
      </c>
      <c r="T513" s="291">
        <f>S513*H513</f>
        <v>0</v>
      </c>
      <c r="U513" s="42"/>
      <c r="V513" s="42"/>
      <c r="W513" s="42"/>
      <c r="X513" s="42"/>
      <c r="Y513" s="42"/>
      <c r="Z513" s="42"/>
      <c r="AA513" s="42"/>
      <c r="AB513" s="42"/>
      <c r="AC513" s="42"/>
      <c r="AD513" s="42"/>
      <c r="AE513" s="42"/>
      <c r="AR513" s="292" t="s">
        <v>825</v>
      </c>
      <c r="AT513" s="292" t="s">
        <v>393</v>
      </c>
      <c r="AU513" s="292" t="s">
        <v>99</v>
      </c>
      <c r="AY513" s="19" t="s">
        <v>387</v>
      </c>
      <c r="BE513" s="162">
        <f>IF(N513="základná",J513,0)</f>
        <v>0</v>
      </c>
      <c r="BF513" s="162">
        <f>IF(N513="znížená",J513,0)</f>
        <v>0</v>
      </c>
      <c r="BG513" s="162">
        <f>IF(N513="zákl. prenesená",J513,0)</f>
        <v>0</v>
      </c>
      <c r="BH513" s="162">
        <f>IF(N513="zníž. prenesená",J513,0)</f>
        <v>0</v>
      </c>
      <c r="BI513" s="162">
        <f>IF(N513="nulová",J513,0)</f>
        <v>0</v>
      </c>
      <c r="BJ513" s="19" t="s">
        <v>92</v>
      </c>
      <c r="BK513" s="162">
        <f>ROUND(I513*H513,2)</f>
        <v>0</v>
      </c>
      <c r="BL513" s="19" t="s">
        <v>825</v>
      </c>
      <c r="BM513" s="292" t="s">
        <v>3288</v>
      </c>
    </row>
    <row r="514" s="12" customFormat="1" ht="22.8" customHeight="1">
      <c r="A514" s="12"/>
      <c r="B514" s="252"/>
      <c r="C514" s="253"/>
      <c r="D514" s="254" t="s">
        <v>75</v>
      </c>
      <c r="E514" s="265" t="s">
        <v>3289</v>
      </c>
      <c r="F514" s="265" t="s">
        <v>3290</v>
      </c>
      <c r="G514" s="253"/>
      <c r="H514" s="253"/>
      <c r="I514" s="256"/>
      <c r="J514" s="266">
        <f>BK514</f>
        <v>0</v>
      </c>
      <c r="K514" s="253"/>
      <c r="L514" s="257"/>
      <c r="M514" s="258"/>
      <c r="N514" s="259"/>
      <c r="O514" s="259"/>
      <c r="P514" s="260">
        <f>P515+P520+P530+P534+P543+P549+P555</f>
        <v>0</v>
      </c>
      <c r="Q514" s="259"/>
      <c r="R514" s="260">
        <f>R515+R520+R530+R534+R543+R549+R555</f>
        <v>0</v>
      </c>
      <c r="S514" s="259"/>
      <c r="T514" s="261">
        <f>T515+T520+T530+T534+T543+T549+T555</f>
        <v>0</v>
      </c>
      <c r="U514" s="12"/>
      <c r="V514" s="12"/>
      <c r="W514" s="12"/>
      <c r="X514" s="12"/>
      <c r="Y514" s="12"/>
      <c r="Z514" s="12"/>
      <c r="AA514" s="12"/>
      <c r="AB514" s="12"/>
      <c r="AC514" s="12"/>
      <c r="AD514" s="12"/>
      <c r="AE514" s="12"/>
      <c r="AR514" s="262" t="s">
        <v>84</v>
      </c>
      <c r="AT514" s="263" t="s">
        <v>75</v>
      </c>
      <c r="AU514" s="263" t="s">
        <v>84</v>
      </c>
      <c r="AY514" s="262" t="s">
        <v>387</v>
      </c>
      <c r="BK514" s="264">
        <f>BK515+BK520+BK530+BK534+BK543+BK549+BK555</f>
        <v>0</v>
      </c>
    </row>
    <row r="515" s="12" customFormat="1" ht="20.88" customHeight="1">
      <c r="A515" s="12"/>
      <c r="B515" s="252"/>
      <c r="C515" s="253"/>
      <c r="D515" s="254" t="s">
        <v>75</v>
      </c>
      <c r="E515" s="265" t="s">
        <v>2756</v>
      </c>
      <c r="F515" s="265" t="s">
        <v>2757</v>
      </c>
      <c r="G515" s="253"/>
      <c r="H515" s="253"/>
      <c r="I515" s="256"/>
      <c r="J515" s="266">
        <f>BK515</f>
        <v>0</v>
      </c>
      <c r="K515" s="253"/>
      <c r="L515" s="257"/>
      <c r="M515" s="258"/>
      <c r="N515" s="259"/>
      <c r="O515" s="259"/>
      <c r="P515" s="260">
        <f>SUM(P516:P519)</f>
        <v>0</v>
      </c>
      <c r="Q515" s="259"/>
      <c r="R515" s="260">
        <f>SUM(R516:R519)</f>
        <v>0</v>
      </c>
      <c r="S515" s="259"/>
      <c r="T515" s="261">
        <f>SUM(T516:T519)</f>
        <v>0</v>
      </c>
      <c r="U515" s="12"/>
      <c r="V515" s="12"/>
      <c r="W515" s="12"/>
      <c r="X515" s="12"/>
      <c r="Y515" s="12"/>
      <c r="Z515" s="12"/>
      <c r="AA515" s="12"/>
      <c r="AB515" s="12"/>
      <c r="AC515" s="12"/>
      <c r="AD515" s="12"/>
      <c r="AE515" s="12"/>
      <c r="AR515" s="262" t="s">
        <v>99</v>
      </c>
      <c r="AT515" s="263" t="s">
        <v>75</v>
      </c>
      <c r="AU515" s="263" t="s">
        <v>92</v>
      </c>
      <c r="AY515" s="262" t="s">
        <v>387</v>
      </c>
      <c r="BK515" s="264">
        <f>SUM(BK516:BK519)</f>
        <v>0</v>
      </c>
    </row>
    <row r="516" s="2" customFormat="1" ht="24.15" customHeight="1">
      <c r="A516" s="42"/>
      <c r="B516" s="43"/>
      <c r="C516" s="280" t="s">
        <v>1289</v>
      </c>
      <c r="D516" s="280" t="s">
        <v>393</v>
      </c>
      <c r="E516" s="281" t="s">
        <v>3291</v>
      </c>
      <c r="F516" s="282" t="s">
        <v>3153</v>
      </c>
      <c r="G516" s="283" t="s">
        <v>396</v>
      </c>
      <c r="H516" s="284">
        <v>8.3000000000000007</v>
      </c>
      <c r="I516" s="285"/>
      <c r="J516" s="286">
        <f>ROUND(I516*H516,2)</f>
        <v>0</v>
      </c>
      <c r="K516" s="287"/>
      <c r="L516" s="45"/>
      <c r="M516" s="288" t="s">
        <v>1</v>
      </c>
      <c r="N516" s="289" t="s">
        <v>42</v>
      </c>
      <c r="O516" s="101"/>
      <c r="P516" s="290">
        <f>O516*H516</f>
        <v>0</v>
      </c>
      <c r="Q516" s="290">
        <v>0</v>
      </c>
      <c r="R516" s="290">
        <f>Q516*H516</f>
        <v>0</v>
      </c>
      <c r="S516" s="290">
        <v>0</v>
      </c>
      <c r="T516" s="291">
        <f>S516*H516</f>
        <v>0</v>
      </c>
      <c r="U516" s="42"/>
      <c r="V516" s="42"/>
      <c r="W516" s="42"/>
      <c r="X516" s="42"/>
      <c r="Y516" s="42"/>
      <c r="Z516" s="42"/>
      <c r="AA516" s="42"/>
      <c r="AB516" s="42"/>
      <c r="AC516" s="42"/>
      <c r="AD516" s="42"/>
      <c r="AE516" s="42"/>
      <c r="AR516" s="292" t="s">
        <v>731</v>
      </c>
      <c r="AT516" s="292" t="s">
        <v>393</v>
      </c>
      <c r="AU516" s="292" t="s">
        <v>99</v>
      </c>
      <c r="AY516" s="19" t="s">
        <v>387</v>
      </c>
      <c r="BE516" s="162">
        <f>IF(N516="základná",J516,0)</f>
        <v>0</v>
      </c>
      <c r="BF516" s="162">
        <f>IF(N516="znížená",J516,0)</f>
        <v>0</v>
      </c>
      <c r="BG516" s="162">
        <f>IF(N516="zákl. prenesená",J516,0)</f>
        <v>0</v>
      </c>
      <c r="BH516" s="162">
        <f>IF(N516="zníž. prenesená",J516,0)</f>
        <v>0</v>
      </c>
      <c r="BI516" s="162">
        <f>IF(N516="nulová",J516,0)</f>
        <v>0</v>
      </c>
      <c r="BJ516" s="19" t="s">
        <v>92</v>
      </c>
      <c r="BK516" s="162">
        <f>ROUND(I516*H516,2)</f>
        <v>0</v>
      </c>
      <c r="BL516" s="19" t="s">
        <v>731</v>
      </c>
      <c r="BM516" s="292" t="s">
        <v>3292</v>
      </c>
    </row>
    <row r="517" s="2" customFormat="1" ht="24.15" customHeight="1">
      <c r="A517" s="42"/>
      <c r="B517" s="43"/>
      <c r="C517" s="280" t="s">
        <v>1292</v>
      </c>
      <c r="D517" s="280" t="s">
        <v>393</v>
      </c>
      <c r="E517" s="281" t="s">
        <v>3293</v>
      </c>
      <c r="F517" s="282" t="s">
        <v>3294</v>
      </c>
      <c r="G517" s="283" t="s">
        <v>396</v>
      </c>
      <c r="H517" s="284">
        <v>2.7999999999999998</v>
      </c>
      <c r="I517" s="285"/>
      <c r="J517" s="286">
        <f>ROUND(I517*H517,2)</f>
        <v>0</v>
      </c>
      <c r="K517" s="287"/>
      <c r="L517" s="45"/>
      <c r="M517" s="288" t="s">
        <v>1</v>
      </c>
      <c r="N517" s="289" t="s">
        <v>42</v>
      </c>
      <c r="O517" s="101"/>
      <c r="P517" s="290">
        <f>O517*H517</f>
        <v>0</v>
      </c>
      <c r="Q517" s="290">
        <v>0</v>
      </c>
      <c r="R517" s="290">
        <f>Q517*H517</f>
        <v>0</v>
      </c>
      <c r="S517" s="290">
        <v>0</v>
      </c>
      <c r="T517" s="291">
        <f>S517*H517</f>
        <v>0</v>
      </c>
      <c r="U517" s="42"/>
      <c r="V517" s="42"/>
      <c r="W517" s="42"/>
      <c r="X517" s="42"/>
      <c r="Y517" s="42"/>
      <c r="Z517" s="42"/>
      <c r="AA517" s="42"/>
      <c r="AB517" s="42"/>
      <c r="AC517" s="42"/>
      <c r="AD517" s="42"/>
      <c r="AE517" s="42"/>
      <c r="AR517" s="292" t="s">
        <v>731</v>
      </c>
      <c r="AT517" s="292" t="s">
        <v>393</v>
      </c>
      <c r="AU517" s="292" t="s">
        <v>99</v>
      </c>
      <c r="AY517" s="19" t="s">
        <v>387</v>
      </c>
      <c r="BE517" s="162">
        <f>IF(N517="základná",J517,0)</f>
        <v>0</v>
      </c>
      <c r="BF517" s="162">
        <f>IF(N517="znížená",J517,0)</f>
        <v>0</v>
      </c>
      <c r="BG517" s="162">
        <f>IF(N517="zákl. prenesená",J517,0)</f>
        <v>0</v>
      </c>
      <c r="BH517" s="162">
        <f>IF(N517="zníž. prenesená",J517,0)</f>
        <v>0</v>
      </c>
      <c r="BI517" s="162">
        <f>IF(N517="nulová",J517,0)</f>
        <v>0</v>
      </c>
      <c r="BJ517" s="19" t="s">
        <v>92</v>
      </c>
      <c r="BK517" s="162">
        <f>ROUND(I517*H517,2)</f>
        <v>0</v>
      </c>
      <c r="BL517" s="19" t="s">
        <v>731</v>
      </c>
      <c r="BM517" s="292" t="s">
        <v>3295</v>
      </c>
    </row>
    <row r="518" s="2" customFormat="1" ht="16.5" customHeight="1">
      <c r="A518" s="42"/>
      <c r="B518" s="43"/>
      <c r="C518" s="280" t="s">
        <v>1294</v>
      </c>
      <c r="D518" s="280" t="s">
        <v>393</v>
      </c>
      <c r="E518" s="281" t="s">
        <v>3296</v>
      </c>
      <c r="F518" s="282" t="s">
        <v>3102</v>
      </c>
      <c r="G518" s="283" t="s">
        <v>405</v>
      </c>
      <c r="H518" s="284">
        <v>17.699999999999999</v>
      </c>
      <c r="I518" s="285"/>
      <c r="J518" s="286">
        <f>ROUND(I518*H518,2)</f>
        <v>0</v>
      </c>
      <c r="K518" s="287"/>
      <c r="L518" s="45"/>
      <c r="M518" s="288" t="s">
        <v>1</v>
      </c>
      <c r="N518" s="289" t="s">
        <v>42</v>
      </c>
      <c r="O518" s="101"/>
      <c r="P518" s="290">
        <f>O518*H518</f>
        <v>0</v>
      </c>
      <c r="Q518" s="290">
        <v>0</v>
      </c>
      <c r="R518" s="290">
        <f>Q518*H518</f>
        <v>0</v>
      </c>
      <c r="S518" s="290">
        <v>0</v>
      </c>
      <c r="T518" s="291">
        <f>S518*H518</f>
        <v>0</v>
      </c>
      <c r="U518" s="42"/>
      <c r="V518" s="42"/>
      <c r="W518" s="42"/>
      <c r="X518" s="42"/>
      <c r="Y518" s="42"/>
      <c r="Z518" s="42"/>
      <c r="AA518" s="42"/>
      <c r="AB518" s="42"/>
      <c r="AC518" s="42"/>
      <c r="AD518" s="42"/>
      <c r="AE518" s="42"/>
      <c r="AR518" s="292" t="s">
        <v>731</v>
      </c>
      <c r="AT518" s="292" t="s">
        <v>393</v>
      </c>
      <c r="AU518" s="292" t="s">
        <v>99</v>
      </c>
      <c r="AY518" s="19" t="s">
        <v>387</v>
      </c>
      <c r="BE518" s="162">
        <f>IF(N518="základná",J518,0)</f>
        <v>0</v>
      </c>
      <c r="BF518" s="162">
        <f>IF(N518="znížená",J518,0)</f>
        <v>0</v>
      </c>
      <c r="BG518" s="162">
        <f>IF(N518="zákl. prenesená",J518,0)</f>
        <v>0</v>
      </c>
      <c r="BH518" s="162">
        <f>IF(N518="zníž. prenesená",J518,0)</f>
        <v>0</v>
      </c>
      <c r="BI518" s="162">
        <f>IF(N518="nulová",J518,0)</f>
        <v>0</v>
      </c>
      <c r="BJ518" s="19" t="s">
        <v>92</v>
      </c>
      <c r="BK518" s="162">
        <f>ROUND(I518*H518,2)</f>
        <v>0</v>
      </c>
      <c r="BL518" s="19" t="s">
        <v>731</v>
      </c>
      <c r="BM518" s="292" t="s">
        <v>3297</v>
      </c>
    </row>
    <row r="519" s="2" customFormat="1" ht="16.5" customHeight="1">
      <c r="A519" s="42"/>
      <c r="B519" s="43"/>
      <c r="C519" s="280" t="s">
        <v>1296</v>
      </c>
      <c r="D519" s="280" t="s">
        <v>393</v>
      </c>
      <c r="E519" s="281" t="s">
        <v>3298</v>
      </c>
      <c r="F519" s="282" t="s">
        <v>3299</v>
      </c>
      <c r="G519" s="283" t="s">
        <v>405</v>
      </c>
      <c r="H519" s="284">
        <v>17.699999999999999</v>
      </c>
      <c r="I519" s="285"/>
      <c r="J519" s="286">
        <f>ROUND(I519*H519,2)</f>
        <v>0</v>
      </c>
      <c r="K519" s="287"/>
      <c r="L519" s="45"/>
      <c r="M519" s="288" t="s">
        <v>1</v>
      </c>
      <c r="N519" s="289" t="s">
        <v>42</v>
      </c>
      <c r="O519" s="101"/>
      <c r="P519" s="290">
        <f>O519*H519</f>
        <v>0</v>
      </c>
      <c r="Q519" s="290">
        <v>0</v>
      </c>
      <c r="R519" s="290">
        <f>Q519*H519</f>
        <v>0</v>
      </c>
      <c r="S519" s="290">
        <v>0</v>
      </c>
      <c r="T519" s="291">
        <f>S519*H519</f>
        <v>0</v>
      </c>
      <c r="U519" s="42"/>
      <c r="V519" s="42"/>
      <c r="W519" s="42"/>
      <c r="X519" s="42"/>
      <c r="Y519" s="42"/>
      <c r="Z519" s="42"/>
      <c r="AA519" s="42"/>
      <c r="AB519" s="42"/>
      <c r="AC519" s="42"/>
      <c r="AD519" s="42"/>
      <c r="AE519" s="42"/>
      <c r="AR519" s="292" t="s">
        <v>731</v>
      </c>
      <c r="AT519" s="292" t="s">
        <v>393</v>
      </c>
      <c r="AU519" s="292" t="s">
        <v>99</v>
      </c>
      <c r="AY519" s="19" t="s">
        <v>387</v>
      </c>
      <c r="BE519" s="162">
        <f>IF(N519="základná",J519,0)</f>
        <v>0</v>
      </c>
      <c r="BF519" s="162">
        <f>IF(N519="znížená",J519,0)</f>
        <v>0</v>
      </c>
      <c r="BG519" s="162">
        <f>IF(N519="zákl. prenesená",J519,0)</f>
        <v>0</v>
      </c>
      <c r="BH519" s="162">
        <f>IF(N519="zníž. prenesená",J519,0)</f>
        <v>0</v>
      </c>
      <c r="BI519" s="162">
        <f>IF(N519="nulová",J519,0)</f>
        <v>0</v>
      </c>
      <c r="BJ519" s="19" t="s">
        <v>92</v>
      </c>
      <c r="BK519" s="162">
        <f>ROUND(I519*H519,2)</f>
        <v>0</v>
      </c>
      <c r="BL519" s="19" t="s">
        <v>731</v>
      </c>
      <c r="BM519" s="292" t="s">
        <v>3300</v>
      </c>
    </row>
    <row r="520" s="12" customFormat="1" ht="20.88" customHeight="1">
      <c r="A520" s="12"/>
      <c r="B520" s="252"/>
      <c r="C520" s="253"/>
      <c r="D520" s="254" t="s">
        <v>75</v>
      </c>
      <c r="E520" s="265" t="s">
        <v>2761</v>
      </c>
      <c r="F520" s="265" t="s">
        <v>2762</v>
      </c>
      <c r="G520" s="253"/>
      <c r="H520" s="253"/>
      <c r="I520" s="256"/>
      <c r="J520" s="266">
        <f>BK520</f>
        <v>0</v>
      </c>
      <c r="K520" s="253"/>
      <c r="L520" s="257"/>
      <c r="M520" s="258"/>
      <c r="N520" s="259"/>
      <c r="O520" s="259"/>
      <c r="P520" s="260">
        <f>SUM(P521:P529)</f>
        <v>0</v>
      </c>
      <c r="Q520" s="259"/>
      <c r="R520" s="260">
        <f>SUM(R521:R529)</f>
        <v>0</v>
      </c>
      <c r="S520" s="259"/>
      <c r="T520" s="261">
        <f>SUM(T521:T529)</f>
        <v>0</v>
      </c>
      <c r="U520" s="12"/>
      <c r="V520" s="12"/>
      <c r="W520" s="12"/>
      <c r="X520" s="12"/>
      <c r="Y520" s="12"/>
      <c r="Z520" s="12"/>
      <c r="AA520" s="12"/>
      <c r="AB520" s="12"/>
      <c r="AC520" s="12"/>
      <c r="AD520" s="12"/>
      <c r="AE520" s="12"/>
      <c r="AR520" s="262" t="s">
        <v>99</v>
      </c>
      <c r="AT520" s="263" t="s">
        <v>75</v>
      </c>
      <c r="AU520" s="263" t="s">
        <v>92</v>
      </c>
      <c r="AY520" s="262" t="s">
        <v>387</v>
      </c>
      <c r="BK520" s="264">
        <f>SUM(BK521:BK529)</f>
        <v>0</v>
      </c>
    </row>
    <row r="521" s="2" customFormat="1" ht="16.5" customHeight="1">
      <c r="A521" s="42"/>
      <c r="B521" s="43"/>
      <c r="C521" s="280" t="s">
        <v>1298</v>
      </c>
      <c r="D521" s="280" t="s">
        <v>393</v>
      </c>
      <c r="E521" s="281" t="s">
        <v>3301</v>
      </c>
      <c r="F521" s="282" t="s">
        <v>3080</v>
      </c>
      <c r="G521" s="283" t="s">
        <v>436</v>
      </c>
      <c r="H521" s="284">
        <v>1</v>
      </c>
      <c r="I521" s="285"/>
      <c r="J521" s="286">
        <f>ROUND(I521*H521,2)</f>
        <v>0</v>
      </c>
      <c r="K521" s="287"/>
      <c r="L521" s="45"/>
      <c r="M521" s="288" t="s">
        <v>1</v>
      </c>
      <c r="N521" s="289" t="s">
        <v>42</v>
      </c>
      <c r="O521" s="101"/>
      <c r="P521" s="290">
        <f>O521*H521</f>
        <v>0</v>
      </c>
      <c r="Q521" s="290">
        <v>0</v>
      </c>
      <c r="R521" s="290">
        <f>Q521*H521</f>
        <v>0</v>
      </c>
      <c r="S521" s="290">
        <v>0</v>
      </c>
      <c r="T521" s="291">
        <f>S521*H521</f>
        <v>0</v>
      </c>
      <c r="U521" s="42"/>
      <c r="V521" s="42"/>
      <c r="W521" s="42"/>
      <c r="X521" s="42"/>
      <c r="Y521" s="42"/>
      <c r="Z521" s="42"/>
      <c r="AA521" s="42"/>
      <c r="AB521" s="42"/>
      <c r="AC521" s="42"/>
      <c r="AD521" s="42"/>
      <c r="AE521" s="42"/>
      <c r="AR521" s="292" t="s">
        <v>731</v>
      </c>
      <c r="AT521" s="292" t="s">
        <v>393</v>
      </c>
      <c r="AU521" s="292" t="s">
        <v>99</v>
      </c>
      <c r="AY521" s="19" t="s">
        <v>387</v>
      </c>
      <c r="BE521" s="162">
        <f>IF(N521="základná",J521,0)</f>
        <v>0</v>
      </c>
      <c r="BF521" s="162">
        <f>IF(N521="znížená",J521,0)</f>
        <v>0</v>
      </c>
      <c r="BG521" s="162">
        <f>IF(N521="zákl. prenesená",J521,0)</f>
        <v>0</v>
      </c>
      <c r="BH521" s="162">
        <f>IF(N521="zníž. prenesená",J521,0)</f>
        <v>0</v>
      </c>
      <c r="BI521" s="162">
        <f>IF(N521="nulová",J521,0)</f>
        <v>0</v>
      </c>
      <c r="BJ521" s="19" t="s">
        <v>92</v>
      </c>
      <c r="BK521" s="162">
        <f>ROUND(I521*H521,2)</f>
        <v>0</v>
      </c>
      <c r="BL521" s="19" t="s">
        <v>731</v>
      </c>
      <c r="BM521" s="292" t="s">
        <v>3302</v>
      </c>
    </row>
    <row r="522" s="2" customFormat="1" ht="16.5" customHeight="1">
      <c r="A522" s="42"/>
      <c r="B522" s="43"/>
      <c r="C522" s="280" t="s">
        <v>1301</v>
      </c>
      <c r="D522" s="280" t="s">
        <v>393</v>
      </c>
      <c r="E522" s="281" t="s">
        <v>3303</v>
      </c>
      <c r="F522" s="282" t="s">
        <v>2767</v>
      </c>
      <c r="G522" s="283" t="s">
        <v>436</v>
      </c>
      <c r="H522" s="284">
        <v>2</v>
      </c>
      <c r="I522" s="285"/>
      <c r="J522" s="286">
        <f>ROUND(I522*H522,2)</f>
        <v>0</v>
      </c>
      <c r="K522" s="287"/>
      <c r="L522" s="45"/>
      <c r="M522" s="288" t="s">
        <v>1</v>
      </c>
      <c r="N522" s="289" t="s">
        <v>42</v>
      </c>
      <c r="O522" s="101"/>
      <c r="P522" s="290">
        <f>O522*H522</f>
        <v>0</v>
      </c>
      <c r="Q522" s="290">
        <v>0</v>
      </c>
      <c r="R522" s="290">
        <f>Q522*H522</f>
        <v>0</v>
      </c>
      <c r="S522" s="290">
        <v>0</v>
      </c>
      <c r="T522" s="291">
        <f>S522*H522</f>
        <v>0</v>
      </c>
      <c r="U522" s="42"/>
      <c r="V522" s="42"/>
      <c r="W522" s="42"/>
      <c r="X522" s="42"/>
      <c r="Y522" s="42"/>
      <c r="Z522" s="42"/>
      <c r="AA522" s="42"/>
      <c r="AB522" s="42"/>
      <c r="AC522" s="42"/>
      <c r="AD522" s="42"/>
      <c r="AE522" s="42"/>
      <c r="AR522" s="292" t="s">
        <v>731</v>
      </c>
      <c r="AT522" s="292" t="s">
        <v>393</v>
      </c>
      <c r="AU522" s="292" t="s">
        <v>99</v>
      </c>
      <c r="AY522" s="19" t="s">
        <v>387</v>
      </c>
      <c r="BE522" s="162">
        <f>IF(N522="základná",J522,0)</f>
        <v>0</v>
      </c>
      <c r="BF522" s="162">
        <f>IF(N522="znížená",J522,0)</f>
        <v>0</v>
      </c>
      <c r="BG522" s="162">
        <f>IF(N522="zákl. prenesená",J522,0)</f>
        <v>0</v>
      </c>
      <c r="BH522" s="162">
        <f>IF(N522="zníž. prenesená",J522,0)</f>
        <v>0</v>
      </c>
      <c r="BI522" s="162">
        <f>IF(N522="nulová",J522,0)</f>
        <v>0</v>
      </c>
      <c r="BJ522" s="19" t="s">
        <v>92</v>
      </c>
      <c r="BK522" s="162">
        <f>ROUND(I522*H522,2)</f>
        <v>0</v>
      </c>
      <c r="BL522" s="19" t="s">
        <v>731</v>
      </c>
      <c r="BM522" s="292" t="s">
        <v>3304</v>
      </c>
    </row>
    <row r="523" s="2" customFormat="1" ht="16.5" customHeight="1">
      <c r="A523" s="42"/>
      <c r="B523" s="43"/>
      <c r="C523" s="280" t="s">
        <v>1304</v>
      </c>
      <c r="D523" s="280" t="s">
        <v>393</v>
      </c>
      <c r="E523" s="281" t="s">
        <v>3305</v>
      </c>
      <c r="F523" s="282" t="s">
        <v>3085</v>
      </c>
      <c r="G523" s="283" t="s">
        <v>436</v>
      </c>
      <c r="H523" s="284">
        <v>1</v>
      </c>
      <c r="I523" s="285"/>
      <c r="J523" s="286">
        <f>ROUND(I523*H523,2)</f>
        <v>0</v>
      </c>
      <c r="K523" s="287"/>
      <c r="L523" s="45"/>
      <c r="M523" s="288" t="s">
        <v>1</v>
      </c>
      <c r="N523" s="289" t="s">
        <v>42</v>
      </c>
      <c r="O523" s="101"/>
      <c r="P523" s="290">
        <f>O523*H523</f>
        <v>0</v>
      </c>
      <c r="Q523" s="290">
        <v>0</v>
      </c>
      <c r="R523" s="290">
        <f>Q523*H523</f>
        <v>0</v>
      </c>
      <c r="S523" s="290">
        <v>0</v>
      </c>
      <c r="T523" s="291">
        <f>S523*H523</f>
        <v>0</v>
      </c>
      <c r="U523" s="42"/>
      <c r="V523" s="42"/>
      <c r="W523" s="42"/>
      <c r="X523" s="42"/>
      <c r="Y523" s="42"/>
      <c r="Z523" s="42"/>
      <c r="AA523" s="42"/>
      <c r="AB523" s="42"/>
      <c r="AC523" s="42"/>
      <c r="AD523" s="42"/>
      <c r="AE523" s="42"/>
      <c r="AR523" s="292" t="s">
        <v>731</v>
      </c>
      <c r="AT523" s="292" t="s">
        <v>393</v>
      </c>
      <c r="AU523" s="292" t="s">
        <v>99</v>
      </c>
      <c r="AY523" s="19" t="s">
        <v>387</v>
      </c>
      <c r="BE523" s="162">
        <f>IF(N523="základná",J523,0)</f>
        <v>0</v>
      </c>
      <c r="BF523" s="162">
        <f>IF(N523="znížená",J523,0)</f>
        <v>0</v>
      </c>
      <c r="BG523" s="162">
        <f>IF(N523="zákl. prenesená",J523,0)</f>
        <v>0</v>
      </c>
      <c r="BH523" s="162">
        <f>IF(N523="zníž. prenesená",J523,0)</f>
        <v>0</v>
      </c>
      <c r="BI523" s="162">
        <f>IF(N523="nulová",J523,0)</f>
        <v>0</v>
      </c>
      <c r="BJ523" s="19" t="s">
        <v>92</v>
      </c>
      <c r="BK523" s="162">
        <f>ROUND(I523*H523,2)</f>
        <v>0</v>
      </c>
      <c r="BL523" s="19" t="s">
        <v>731</v>
      </c>
      <c r="BM523" s="292" t="s">
        <v>3306</v>
      </c>
    </row>
    <row r="524" s="2" customFormat="1" ht="21.75" customHeight="1">
      <c r="A524" s="42"/>
      <c r="B524" s="43"/>
      <c r="C524" s="280" t="s">
        <v>1307</v>
      </c>
      <c r="D524" s="280" t="s">
        <v>393</v>
      </c>
      <c r="E524" s="281" t="s">
        <v>3307</v>
      </c>
      <c r="F524" s="282" t="s">
        <v>3308</v>
      </c>
      <c r="G524" s="283" t="s">
        <v>396</v>
      </c>
      <c r="H524" s="284">
        <v>1.1000000000000001</v>
      </c>
      <c r="I524" s="285"/>
      <c r="J524" s="286">
        <f>ROUND(I524*H524,2)</f>
        <v>0</v>
      </c>
      <c r="K524" s="287"/>
      <c r="L524" s="45"/>
      <c r="M524" s="288" t="s">
        <v>1</v>
      </c>
      <c r="N524" s="289" t="s">
        <v>42</v>
      </c>
      <c r="O524" s="101"/>
      <c r="P524" s="290">
        <f>O524*H524</f>
        <v>0</v>
      </c>
      <c r="Q524" s="290">
        <v>0</v>
      </c>
      <c r="R524" s="290">
        <f>Q524*H524</f>
        <v>0</v>
      </c>
      <c r="S524" s="290">
        <v>0</v>
      </c>
      <c r="T524" s="291">
        <f>S524*H524</f>
        <v>0</v>
      </c>
      <c r="U524" s="42"/>
      <c r="V524" s="42"/>
      <c r="W524" s="42"/>
      <c r="X524" s="42"/>
      <c r="Y524" s="42"/>
      <c r="Z524" s="42"/>
      <c r="AA524" s="42"/>
      <c r="AB524" s="42"/>
      <c r="AC524" s="42"/>
      <c r="AD524" s="42"/>
      <c r="AE524" s="42"/>
      <c r="AR524" s="292" t="s">
        <v>731</v>
      </c>
      <c r="AT524" s="292" t="s">
        <v>393</v>
      </c>
      <c r="AU524" s="292" t="s">
        <v>99</v>
      </c>
      <c r="AY524" s="19" t="s">
        <v>387</v>
      </c>
      <c r="BE524" s="162">
        <f>IF(N524="základná",J524,0)</f>
        <v>0</v>
      </c>
      <c r="BF524" s="162">
        <f>IF(N524="znížená",J524,0)</f>
        <v>0</v>
      </c>
      <c r="BG524" s="162">
        <f>IF(N524="zákl. prenesená",J524,0)</f>
        <v>0</v>
      </c>
      <c r="BH524" s="162">
        <f>IF(N524="zníž. prenesená",J524,0)</f>
        <v>0</v>
      </c>
      <c r="BI524" s="162">
        <f>IF(N524="nulová",J524,0)</f>
        <v>0</v>
      </c>
      <c r="BJ524" s="19" t="s">
        <v>92</v>
      </c>
      <c r="BK524" s="162">
        <f>ROUND(I524*H524,2)</f>
        <v>0</v>
      </c>
      <c r="BL524" s="19" t="s">
        <v>731</v>
      </c>
      <c r="BM524" s="292" t="s">
        <v>3309</v>
      </c>
    </row>
    <row r="525" s="2" customFormat="1" ht="21.75" customHeight="1">
      <c r="A525" s="42"/>
      <c r="B525" s="43"/>
      <c r="C525" s="280" t="s">
        <v>1312</v>
      </c>
      <c r="D525" s="280" t="s">
        <v>393</v>
      </c>
      <c r="E525" s="281" t="s">
        <v>3310</v>
      </c>
      <c r="F525" s="282" t="s">
        <v>3311</v>
      </c>
      <c r="G525" s="283" t="s">
        <v>396</v>
      </c>
      <c r="H525" s="284">
        <v>0.40000000000000002</v>
      </c>
      <c r="I525" s="285"/>
      <c r="J525" s="286">
        <f>ROUND(I525*H525,2)</f>
        <v>0</v>
      </c>
      <c r="K525" s="287"/>
      <c r="L525" s="45"/>
      <c r="M525" s="288" t="s">
        <v>1</v>
      </c>
      <c r="N525" s="289" t="s">
        <v>42</v>
      </c>
      <c r="O525" s="101"/>
      <c r="P525" s="290">
        <f>O525*H525</f>
        <v>0</v>
      </c>
      <c r="Q525" s="290">
        <v>0</v>
      </c>
      <c r="R525" s="290">
        <f>Q525*H525</f>
        <v>0</v>
      </c>
      <c r="S525" s="290">
        <v>0</v>
      </c>
      <c r="T525" s="291">
        <f>S525*H525</f>
        <v>0</v>
      </c>
      <c r="U525" s="42"/>
      <c r="V525" s="42"/>
      <c r="W525" s="42"/>
      <c r="X525" s="42"/>
      <c r="Y525" s="42"/>
      <c r="Z525" s="42"/>
      <c r="AA525" s="42"/>
      <c r="AB525" s="42"/>
      <c r="AC525" s="42"/>
      <c r="AD525" s="42"/>
      <c r="AE525" s="42"/>
      <c r="AR525" s="292" t="s">
        <v>731</v>
      </c>
      <c r="AT525" s="292" t="s">
        <v>393</v>
      </c>
      <c r="AU525" s="292" t="s">
        <v>99</v>
      </c>
      <c r="AY525" s="19" t="s">
        <v>387</v>
      </c>
      <c r="BE525" s="162">
        <f>IF(N525="základná",J525,0)</f>
        <v>0</v>
      </c>
      <c r="BF525" s="162">
        <f>IF(N525="znížená",J525,0)</f>
        <v>0</v>
      </c>
      <c r="BG525" s="162">
        <f>IF(N525="zákl. prenesená",J525,0)</f>
        <v>0</v>
      </c>
      <c r="BH525" s="162">
        <f>IF(N525="zníž. prenesená",J525,0)</f>
        <v>0</v>
      </c>
      <c r="BI525" s="162">
        <f>IF(N525="nulová",J525,0)</f>
        <v>0</v>
      </c>
      <c r="BJ525" s="19" t="s">
        <v>92</v>
      </c>
      <c r="BK525" s="162">
        <f>ROUND(I525*H525,2)</f>
        <v>0</v>
      </c>
      <c r="BL525" s="19" t="s">
        <v>731</v>
      </c>
      <c r="BM525" s="292" t="s">
        <v>3312</v>
      </c>
    </row>
    <row r="526" s="2" customFormat="1" ht="21.75" customHeight="1">
      <c r="A526" s="42"/>
      <c r="B526" s="43"/>
      <c r="C526" s="280" t="s">
        <v>1316</v>
      </c>
      <c r="D526" s="280" t="s">
        <v>393</v>
      </c>
      <c r="E526" s="281" t="s">
        <v>3313</v>
      </c>
      <c r="F526" s="282" t="s">
        <v>3207</v>
      </c>
      <c r="G526" s="283" t="s">
        <v>396</v>
      </c>
      <c r="H526" s="284">
        <v>0.80000000000000004</v>
      </c>
      <c r="I526" s="285"/>
      <c r="J526" s="286">
        <f>ROUND(I526*H526,2)</f>
        <v>0</v>
      </c>
      <c r="K526" s="287"/>
      <c r="L526" s="45"/>
      <c r="M526" s="288" t="s">
        <v>1</v>
      </c>
      <c r="N526" s="289" t="s">
        <v>42</v>
      </c>
      <c r="O526" s="101"/>
      <c r="P526" s="290">
        <f>O526*H526</f>
        <v>0</v>
      </c>
      <c r="Q526" s="290">
        <v>0</v>
      </c>
      <c r="R526" s="290">
        <f>Q526*H526</f>
        <v>0</v>
      </c>
      <c r="S526" s="290">
        <v>0</v>
      </c>
      <c r="T526" s="291">
        <f>S526*H526</f>
        <v>0</v>
      </c>
      <c r="U526" s="42"/>
      <c r="V526" s="42"/>
      <c r="W526" s="42"/>
      <c r="X526" s="42"/>
      <c r="Y526" s="42"/>
      <c r="Z526" s="42"/>
      <c r="AA526" s="42"/>
      <c r="AB526" s="42"/>
      <c r="AC526" s="42"/>
      <c r="AD526" s="42"/>
      <c r="AE526" s="42"/>
      <c r="AR526" s="292" t="s">
        <v>731</v>
      </c>
      <c r="AT526" s="292" t="s">
        <v>393</v>
      </c>
      <c r="AU526" s="292" t="s">
        <v>99</v>
      </c>
      <c r="AY526" s="19" t="s">
        <v>387</v>
      </c>
      <c r="BE526" s="162">
        <f>IF(N526="základná",J526,0)</f>
        <v>0</v>
      </c>
      <c r="BF526" s="162">
        <f>IF(N526="znížená",J526,0)</f>
        <v>0</v>
      </c>
      <c r="BG526" s="162">
        <f>IF(N526="zákl. prenesená",J526,0)</f>
        <v>0</v>
      </c>
      <c r="BH526" s="162">
        <f>IF(N526="zníž. prenesená",J526,0)</f>
        <v>0</v>
      </c>
      <c r="BI526" s="162">
        <f>IF(N526="nulová",J526,0)</f>
        <v>0</v>
      </c>
      <c r="BJ526" s="19" t="s">
        <v>92</v>
      </c>
      <c r="BK526" s="162">
        <f>ROUND(I526*H526,2)</f>
        <v>0</v>
      </c>
      <c r="BL526" s="19" t="s">
        <v>731</v>
      </c>
      <c r="BM526" s="292" t="s">
        <v>3314</v>
      </c>
    </row>
    <row r="527" s="2" customFormat="1" ht="16.5" customHeight="1">
      <c r="A527" s="42"/>
      <c r="B527" s="43"/>
      <c r="C527" s="280" t="s">
        <v>1318</v>
      </c>
      <c r="D527" s="280" t="s">
        <v>393</v>
      </c>
      <c r="E527" s="281" t="s">
        <v>3315</v>
      </c>
      <c r="F527" s="282" t="s">
        <v>3316</v>
      </c>
      <c r="G527" s="283" t="s">
        <v>436</v>
      </c>
      <c r="H527" s="284">
        <v>1</v>
      </c>
      <c r="I527" s="285"/>
      <c r="J527" s="286">
        <f>ROUND(I527*H527,2)</f>
        <v>0</v>
      </c>
      <c r="K527" s="287"/>
      <c r="L527" s="45"/>
      <c r="M527" s="288" t="s">
        <v>1</v>
      </c>
      <c r="N527" s="289" t="s">
        <v>42</v>
      </c>
      <c r="O527" s="101"/>
      <c r="P527" s="290">
        <f>O527*H527</f>
        <v>0</v>
      </c>
      <c r="Q527" s="290">
        <v>0</v>
      </c>
      <c r="R527" s="290">
        <f>Q527*H527</f>
        <v>0</v>
      </c>
      <c r="S527" s="290">
        <v>0</v>
      </c>
      <c r="T527" s="291">
        <f>S527*H527</f>
        <v>0</v>
      </c>
      <c r="U527" s="42"/>
      <c r="V527" s="42"/>
      <c r="W527" s="42"/>
      <c r="X527" s="42"/>
      <c r="Y527" s="42"/>
      <c r="Z527" s="42"/>
      <c r="AA527" s="42"/>
      <c r="AB527" s="42"/>
      <c r="AC527" s="42"/>
      <c r="AD527" s="42"/>
      <c r="AE527" s="42"/>
      <c r="AR527" s="292" t="s">
        <v>731</v>
      </c>
      <c r="AT527" s="292" t="s">
        <v>393</v>
      </c>
      <c r="AU527" s="292" t="s">
        <v>99</v>
      </c>
      <c r="AY527" s="19" t="s">
        <v>387</v>
      </c>
      <c r="BE527" s="162">
        <f>IF(N527="základná",J527,0)</f>
        <v>0</v>
      </c>
      <c r="BF527" s="162">
        <f>IF(N527="znížená",J527,0)</f>
        <v>0</v>
      </c>
      <c r="BG527" s="162">
        <f>IF(N527="zákl. prenesená",J527,0)</f>
        <v>0</v>
      </c>
      <c r="BH527" s="162">
        <f>IF(N527="zníž. prenesená",J527,0)</f>
        <v>0</v>
      </c>
      <c r="BI527" s="162">
        <f>IF(N527="nulová",J527,0)</f>
        <v>0</v>
      </c>
      <c r="BJ527" s="19" t="s">
        <v>92</v>
      </c>
      <c r="BK527" s="162">
        <f>ROUND(I527*H527,2)</f>
        <v>0</v>
      </c>
      <c r="BL527" s="19" t="s">
        <v>731</v>
      </c>
      <c r="BM527" s="292" t="s">
        <v>3317</v>
      </c>
    </row>
    <row r="528" s="2" customFormat="1" ht="16.5" customHeight="1">
      <c r="A528" s="42"/>
      <c r="B528" s="43"/>
      <c r="C528" s="280" t="s">
        <v>1320</v>
      </c>
      <c r="D528" s="280" t="s">
        <v>393</v>
      </c>
      <c r="E528" s="281" t="s">
        <v>3318</v>
      </c>
      <c r="F528" s="282" t="s">
        <v>3094</v>
      </c>
      <c r="G528" s="283" t="s">
        <v>436</v>
      </c>
      <c r="H528" s="284">
        <v>2</v>
      </c>
      <c r="I528" s="285"/>
      <c r="J528" s="286">
        <f>ROUND(I528*H528,2)</f>
        <v>0</v>
      </c>
      <c r="K528" s="287"/>
      <c r="L528" s="45"/>
      <c r="M528" s="288" t="s">
        <v>1</v>
      </c>
      <c r="N528" s="289" t="s">
        <v>42</v>
      </c>
      <c r="O528" s="101"/>
      <c r="P528" s="290">
        <f>O528*H528</f>
        <v>0</v>
      </c>
      <c r="Q528" s="290">
        <v>0</v>
      </c>
      <c r="R528" s="290">
        <f>Q528*H528</f>
        <v>0</v>
      </c>
      <c r="S528" s="290">
        <v>0</v>
      </c>
      <c r="T528" s="291">
        <f>S528*H528</f>
        <v>0</v>
      </c>
      <c r="U528" s="42"/>
      <c r="V528" s="42"/>
      <c r="W528" s="42"/>
      <c r="X528" s="42"/>
      <c r="Y528" s="42"/>
      <c r="Z528" s="42"/>
      <c r="AA528" s="42"/>
      <c r="AB528" s="42"/>
      <c r="AC528" s="42"/>
      <c r="AD528" s="42"/>
      <c r="AE528" s="42"/>
      <c r="AR528" s="292" t="s">
        <v>731</v>
      </c>
      <c r="AT528" s="292" t="s">
        <v>393</v>
      </c>
      <c r="AU528" s="292" t="s">
        <v>99</v>
      </c>
      <c r="AY528" s="19" t="s">
        <v>387</v>
      </c>
      <c r="BE528" s="162">
        <f>IF(N528="základná",J528,0)</f>
        <v>0</v>
      </c>
      <c r="BF528" s="162">
        <f>IF(N528="znížená",J528,0)</f>
        <v>0</v>
      </c>
      <c r="BG528" s="162">
        <f>IF(N528="zákl. prenesená",J528,0)</f>
        <v>0</v>
      </c>
      <c r="BH528" s="162">
        <f>IF(N528="zníž. prenesená",J528,0)</f>
        <v>0</v>
      </c>
      <c r="BI528" s="162">
        <f>IF(N528="nulová",J528,0)</f>
        <v>0</v>
      </c>
      <c r="BJ528" s="19" t="s">
        <v>92</v>
      </c>
      <c r="BK528" s="162">
        <f>ROUND(I528*H528,2)</f>
        <v>0</v>
      </c>
      <c r="BL528" s="19" t="s">
        <v>731</v>
      </c>
      <c r="BM528" s="292" t="s">
        <v>3319</v>
      </c>
    </row>
    <row r="529" s="2" customFormat="1" ht="16.5" customHeight="1">
      <c r="A529" s="42"/>
      <c r="B529" s="43"/>
      <c r="C529" s="280" t="s">
        <v>1322</v>
      </c>
      <c r="D529" s="280" t="s">
        <v>393</v>
      </c>
      <c r="E529" s="281" t="s">
        <v>3320</v>
      </c>
      <c r="F529" s="282" t="s">
        <v>2998</v>
      </c>
      <c r="G529" s="283" t="s">
        <v>436</v>
      </c>
      <c r="H529" s="284">
        <v>7</v>
      </c>
      <c r="I529" s="285"/>
      <c r="J529" s="286">
        <f>ROUND(I529*H529,2)</f>
        <v>0</v>
      </c>
      <c r="K529" s="287"/>
      <c r="L529" s="45"/>
      <c r="M529" s="288" t="s">
        <v>1</v>
      </c>
      <c r="N529" s="289" t="s">
        <v>42</v>
      </c>
      <c r="O529" s="101"/>
      <c r="P529" s="290">
        <f>O529*H529</f>
        <v>0</v>
      </c>
      <c r="Q529" s="290">
        <v>0</v>
      </c>
      <c r="R529" s="290">
        <f>Q529*H529</f>
        <v>0</v>
      </c>
      <c r="S529" s="290">
        <v>0</v>
      </c>
      <c r="T529" s="291">
        <f>S529*H529</f>
        <v>0</v>
      </c>
      <c r="U529" s="42"/>
      <c r="V529" s="42"/>
      <c r="W529" s="42"/>
      <c r="X529" s="42"/>
      <c r="Y529" s="42"/>
      <c r="Z529" s="42"/>
      <c r="AA529" s="42"/>
      <c r="AB529" s="42"/>
      <c r="AC529" s="42"/>
      <c r="AD529" s="42"/>
      <c r="AE529" s="42"/>
      <c r="AR529" s="292" t="s">
        <v>731</v>
      </c>
      <c r="AT529" s="292" t="s">
        <v>393</v>
      </c>
      <c r="AU529" s="292" t="s">
        <v>99</v>
      </c>
      <c r="AY529" s="19" t="s">
        <v>387</v>
      </c>
      <c r="BE529" s="162">
        <f>IF(N529="základná",J529,0)</f>
        <v>0</v>
      </c>
      <c r="BF529" s="162">
        <f>IF(N529="znížená",J529,0)</f>
        <v>0</v>
      </c>
      <c r="BG529" s="162">
        <f>IF(N529="zákl. prenesená",J529,0)</f>
        <v>0</v>
      </c>
      <c r="BH529" s="162">
        <f>IF(N529="zníž. prenesená",J529,0)</f>
        <v>0</v>
      </c>
      <c r="BI529" s="162">
        <f>IF(N529="nulová",J529,0)</f>
        <v>0</v>
      </c>
      <c r="BJ529" s="19" t="s">
        <v>92</v>
      </c>
      <c r="BK529" s="162">
        <f>ROUND(I529*H529,2)</f>
        <v>0</v>
      </c>
      <c r="BL529" s="19" t="s">
        <v>731</v>
      </c>
      <c r="BM529" s="292" t="s">
        <v>3321</v>
      </c>
    </row>
    <row r="530" s="12" customFormat="1" ht="20.88" customHeight="1">
      <c r="A530" s="12"/>
      <c r="B530" s="252"/>
      <c r="C530" s="253"/>
      <c r="D530" s="254" t="s">
        <v>75</v>
      </c>
      <c r="E530" s="265" t="s">
        <v>3096</v>
      </c>
      <c r="F530" s="265" t="s">
        <v>3097</v>
      </c>
      <c r="G530" s="253"/>
      <c r="H530" s="253"/>
      <c r="I530" s="256"/>
      <c r="J530" s="266">
        <f>BK530</f>
        <v>0</v>
      </c>
      <c r="K530" s="253"/>
      <c r="L530" s="257"/>
      <c r="M530" s="258"/>
      <c r="N530" s="259"/>
      <c r="O530" s="259"/>
      <c r="P530" s="260">
        <f>SUM(P531:P533)</f>
        <v>0</v>
      </c>
      <c r="Q530" s="259"/>
      <c r="R530" s="260">
        <f>SUM(R531:R533)</f>
        <v>0</v>
      </c>
      <c r="S530" s="259"/>
      <c r="T530" s="261">
        <f>SUM(T531:T533)</f>
        <v>0</v>
      </c>
      <c r="U530" s="12"/>
      <c r="V530" s="12"/>
      <c r="W530" s="12"/>
      <c r="X530" s="12"/>
      <c r="Y530" s="12"/>
      <c r="Z530" s="12"/>
      <c r="AA530" s="12"/>
      <c r="AB530" s="12"/>
      <c r="AC530" s="12"/>
      <c r="AD530" s="12"/>
      <c r="AE530" s="12"/>
      <c r="AR530" s="262" t="s">
        <v>84</v>
      </c>
      <c r="AT530" s="263" t="s">
        <v>75</v>
      </c>
      <c r="AU530" s="263" t="s">
        <v>92</v>
      </c>
      <c r="AY530" s="262" t="s">
        <v>387</v>
      </c>
      <c r="BK530" s="264">
        <f>SUM(BK531:BK533)</f>
        <v>0</v>
      </c>
    </row>
    <row r="531" s="2" customFormat="1" ht="24.15" customHeight="1">
      <c r="A531" s="42"/>
      <c r="B531" s="43"/>
      <c r="C531" s="280" t="s">
        <v>1324</v>
      </c>
      <c r="D531" s="280" t="s">
        <v>393</v>
      </c>
      <c r="E531" s="281" t="s">
        <v>3322</v>
      </c>
      <c r="F531" s="282" t="s">
        <v>3153</v>
      </c>
      <c r="G531" s="283" t="s">
        <v>396</v>
      </c>
      <c r="H531" s="284">
        <v>51.200000000000003</v>
      </c>
      <c r="I531" s="285"/>
      <c r="J531" s="286">
        <f>ROUND(I531*H531,2)</f>
        <v>0</v>
      </c>
      <c r="K531" s="287"/>
      <c r="L531" s="45"/>
      <c r="M531" s="288" t="s">
        <v>1</v>
      </c>
      <c r="N531" s="289" t="s">
        <v>42</v>
      </c>
      <c r="O531" s="101"/>
      <c r="P531" s="290">
        <f>O531*H531</f>
        <v>0</v>
      </c>
      <c r="Q531" s="290">
        <v>0</v>
      </c>
      <c r="R531" s="290">
        <f>Q531*H531</f>
        <v>0</v>
      </c>
      <c r="S531" s="290">
        <v>0</v>
      </c>
      <c r="T531" s="291">
        <f>S531*H531</f>
        <v>0</v>
      </c>
      <c r="U531" s="42"/>
      <c r="V531" s="42"/>
      <c r="W531" s="42"/>
      <c r="X531" s="42"/>
      <c r="Y531" s="42"/>
      <c r="Z531" s="42"/>
      <c r="AA531" s="42"/>
      <c r="AB531" s="42"/>
      <c r="AC531" s="42"/>
      <c r="AD531" s="42"/>
      <c r="AE531" s="42"/>
      <c r="AR531" s="292" t="s">
        <v>731</v>
      </c>
      <c r="AT531" s="292" t="s">
        <v>393</v>
      </c>
      <c r="AU531" s="292" t="s">
        <v>99</v>
      </c>
      <c r="AY531" s="19" t="s">
        <v>387</v>
      </c>
      <c r="BE531" s="162">
        <f>IF(N531="základná",J531,0)</f>
        <v>0</v>
      </c>
      <c r="BF531" s="162">
        <f>IF(N531="znížená",J531,0)</f>
        <v>0</v>
      </c>
      <c r="BG531" s="162">
        <f>IF(N531="zákl. prenesená",J531,0)</f>
        <v>0</v>
      </c>
      <c r="BH531" s="162">
        <f>IF(N531="zníž. prenesená",J531,0)</f>
        <v>0</v>
      </c>
      <c r="BI531" s="162">
        <f>IF(N531="nulová",J531,0)</f>
        <v>0</v>
      </c>
      <c r="BJ531" s="19" t="s">
        <v>92</v>
      </c>
      <c r="BK531" s="162">
        <f>ROUND(I531*H531,2)</f>
        <v>0</v>
      </c>
      <c r="BL531" s="19" t="s">
        <v>731</v>
      </c>
      <c r="BM531" s="292" t="s">
        <v>3323</v>
      </c>
    </row>
    <row r="532" s="2" customFormat="1" ht="16.5" customHeight="1">
      <c r="A532" s="42"/>
      <c r="B532" s="43"/>
      <c r="C532" s="280" t="s">
        <v>1328</v>
      </c>
      <c r="D532" s="280" t="s">
        <v>393</v>
      </c>
      <c r="E532" s="281" t="s">
        <v>3324</v>
      </c>
      <c r="F532" s="282" t="s">
        <v>3094</v>
      </c>
      <c r="G532" s="283" t="s">
        <v>436</v>
      </c>
      <c r="H532" s="284">
        <v>8</v>
      </c>
      <c r="I532" s="285"/>
      <c r="J532" s="286">
        <f>ROUND(I532*H532,2)</f>
        <v>0</v>
      </c>
      <c r="K532" s="287"/>
      <c r="L532" s="45"/>
      <c r="M532" s="288" t="s">
        <v>1</v>
      </c>
      <c r="N532" s="289" t="s">
        <v>42</v>
      </c>
      <c r="O532" s="101"/>
      <c r="P532" s="290">
        <f>O532*H532</f>
        <v>0</v>
      </c>
      <c r="Q532" s="290">
        <v>0</v>
      </c>
      <c r="R532" s="290">
        <f>Q532*H532</f>
        <v>0</v>
      </c>
      <c r="S532" s="290">
        <v>0</v>
      </c>
      <c r="T532" s="291">
        <f>S532*H532</f>
        <v>0</v>
      </c>
      <c r="U532" s="42"/>
      <c r="V532" s="42"/>
      <c r="W532" s="42"/>
      <c r="X532" s="42"/>
      <c r="Y532" s="42"/>
      <c r="Z532" s="42"/>
      <c r="AA532" s="42"/>
      <c r="AB532" s="42"/>
      <c r="AC532" s="42"/>
      <c r="AD532" s="42"/>
      <c r="AE532" s="42"/>
      <c r="AR532" s="292" t="s">
        <v>731</v>
      </c>
      <c r="AT532" s="292" t="s">
        <v>393</v>
      </c>
      <c r="AU532" s="292" t="s">
        <v>99</v>
      </c>
      <c r="AY532" s="19" t="s">
        <v>387</v>
      </c>
      <c r="BE532" s="162">
        <f>IF(N532="základná",J532,0)</f>
        <v>0</v>
      </c>
      <c r="BF532" s="162">
        <f>IF(N532="znížená",J532,0)</f>
        <v>0</v>
      </c>
      <c r="BG532" s="162">
        <f>IF(N532="zákl. prenesená",J532,0)</f>
        <v>0</v>
      </c>
      <c r="BH532" s="162">
        <f>IF(N532="zníž. prenesená",J532,0)</f>
        <v>0</v>
      </c>
      <c r="BI532" s="162">
        <f>IF(N532="nulová",J532,0)</f>
        <v>0</v>
      </c>
      <c r="BJ532" s="19" t="s">
        <v>92</v>
      </c>
      <c r="BK532" s="162">
        <f>ROUND(I532*H532,2)</f>
        <v>0</v>
      </c>
      <c r="BL532" s="19" t="s">
        <v>731</v>
      </c>
      <c r="BM532" s="292" t="s">
        <v>3325</v>
      </c>
    </row>
    <row r="533" s="2" customFormat="1" ht="16.5" customHeight="1">
      <c r="A533" s="42"/>
      <c r="B533" s="43"/>
      <c r="C533" s="280" t="s">
        <v>1330</v>
      </c>
      <c r="D533" s="280" t="s">
        <v>393</v>
      </c>
      <c r="E533" s="281" t="s">
        <v>3326</v>
      </c>
      <c r="F533" s="282" t="s">
        <v>3074</v>
      </c>
      <c r="G533" s="283" t="s">
        <v>405</v>
      </c>
      <c r="H533" s="284">
        <v>103.7</v>
      </c>
      <c r="I533" s="285"/>
      <c r="J533" s="286">
        <f>ROUND(I533*H533,2)</f>
        <v>0</v>
      </c>
      <c r="K533" s="287"/>
      <c r="L533" s="45"/>
      <c r="M533" s="288" t="s">
        <v>1</v>
      </c>
      <c r="N533" s="289" t="s">
        <v>42</v>
      </c>
      <c r="O533" s="101"/>
      <c r="P533" s="290">
        <f>O533*H533</f>
        <v>0</v>
      </c>
      <c r="Q533" s="290">
        <v>0</v>
      </c>
      <c r="R533" s="290">
        <f>Q533*H533</f>
        <v>0</v>
      </c>
      <c r="S533" s="290">
        <v>0</v>
      </c>
      <c r="T533" s="291">
        <f>S533*H533</f>
        <v>0</v>
      </c>
      <c r="U533" s="42"/>
      <c r="V533" s="42"/>
      <c r="W533" s="42"/>
      <c r="X533" s="42"/>
      <c r="Y533" s="42"/>
      <c r="Z533" s="42"/>
      <c r="AA533" s="42"/>
      <c r="AB533" s="42"/>
      <c r="AC533" s="42"/>
      <c r="AD533" s="42"/>
      <c r="AE533" s="42"/>
      <c r="AR533" s="292" t="s">
        <v>731</v>
      </c>
      <c r="AT533" s="292" t="s">
        <v>393</v>
      </c>
      <c r="AU533" s="292" t="s">
        <v>99</v>
      </c>
      <c r="AY533" s="19" t="s">
        <v>387</v>
      </c>
      <c r="BE533" s="162">
        <f>IF(N533="základná",J533,0)</f>
        <v>0</v>
      </c>
      <c r="BF533" s="162">
        <f>IF(N533="znížená",J533,0)</f>
        <v>0</v>
      </c>
      <c r="BG533" s="162">
        <f>IF(N533="zákl. prenesená",J533,0)</f>
        <v>0</v>
      </c>
      <c r="BH533" s="162">
        <f>IF(N533="zníž. prenesená",J533,0)</f>
        <v>0</v>
      </c>
      <c r="BI533" s="162">
        <f>IF(N533="nulová",J533,0)</f>
        <v>0</v>
      </c>
      <c r="BJ533" s="19" t="s">
        <v>92</v>
      </c>
      <c r="BK533" s="162">
        <f>ROUND(I533*H533,2)</f>
        <v>0</v>
      </c>
      <c r="BL533" s="19" t="s">
        <v>731</v>
      </c>
      <c r="BM533" s="292" t="s">
        <v>3327</v>
      </c>
    </row>
    <row r="534" s="12" customFormat="1" ht="20.88" customHeight="1">
      <c r="A534" s="12"/>
      <c r="B534" s="252"/>
      <c r="C534" s="253"/>
      <c r="D534" s="254" t="s">
        <v>75</v>
      </c>
      <c r="E534" s="265" t="s">
        <v>2781</v>
      </c>
      <c r="F534" s="265" t="s">
        <v>2782</v>
      </c>
      <c r="G534" s="253"/>
      <c r="H534" s="253"/>
      <c r="I534" s="256"/>
      <c r="J534" s="266">
        <f>BK534</f>
        <v>0</v>
      </c>
      <c r="K534" s="253"/>
      <c r="L534" s="257"/>
      <c r="M534" s="258"/>
      <c r="N534" s="259"/>
      <c r="O534" s="259"/>
      <c r="P534" s="260">
        <f>SUM(P535:P542)</f>
        <v>0</v>
      </c>
      <c r="Q534" s="259"/>
      <c r="R534" s="260">
        <f>SUM(R535:R542)</f>
        <v>0</v>
      </c>
      <c r="S534" s="259"/>
      <c r="T534" s="261">
        <f>SUM(T535:T542)</f>
        <v>0</v>
      </c>
      <c r="U534" s="12"/>
      <c r="V534" s="12"/>
      <c r="W534" s="12"/>
      <c r="X534" s="12"/>
      <c r="Y534" s="12"/>
      <c r="Z534" s="12"/>
      <c r="AA534" s="12"/>
      <c r="AB534" s="12"/>
      <c r="AC534" s="12"/>
      <c r="AD534" s="12"/>
      <c r="AE534" s="12"/>
      <c r="AR534" s="262" t="s">
        <v>84</v>
      </c>
      <c r="AT534" s="263" t="s">
        <v>75</v>
      </c>
      <c r="AU534" s="263" t="s">
        <v>92</v>
      </c>
      <c r="AY534" s="262" t="s">
        <v>387</v>
      </c>
      <c r="BK534" s="264">
        <f>SUM(BK535:BK542)</f>
        <v>0</v>
      </c>
    </row>
    <row r="535" s="2" customFormat="1" ht="16.5" customHeight="1">
      <c r="A535" s="42"/>
      <c r="B535" s="43"/>
      <c r="C535" s="280" t="s">
        <v>1332</v>
      </c>
      <c r="D535" s="280" t="s">
        <v>393</v>
      </c>
      <c r="E535" s="281" t="s">
        <v>3328</v>
      </c>
      <c r="F535" s="282" t="s">
        <v>3080</v>
      </c>
      <c r="G535" s="283" t="s">
        <v>436</v>
      </c>
      <c r="H535" s="284">
        <v>1</v>
      </c>
      <c r="I535" s="285"/>
      <c r="J535" s="286">
        <f>ROUND(I535*H535,2)</f>
        <v>0</v>
      </c>
      <c r="K535" s="287"/>
      <c r="L535" s="45"/>
      <c r="M535" s="288" t="s">
        <v>1</v>
      </c>
      <c r="N535" s="289" t="s">
        <v>42</v>
      </c>
      <c r="O535" s="101"/>
      <c r="P535" s="290">
        <f>O535*H535</f>
        <v>0</v>
      </c>
      <c r="Q535" s="290">
        <v>0</v>
      </c>
      <c r="R535" s="290">
        <f>Q535*H535</f>
        <v>0</v>
      </c>
      <c r="S535" s="290">
        <v>0</v>
      </c>
      <c r="T535" s="291">
        <f>S535*H535</f>
        <v>0</v>
      </c>
      <c r="U535" s="42"/>
      <c r="V535" s="42"/>
      <c r="W535" s="42"/>
      <c r="X535" s="42"/>
      <c r="Y535" s="42"/>
      <c r="Z535" s="42"/>
      <c r="AA535" s="42"/>
      <c r="AB535" s="42"/>
      <c r="AC535" s="42"/>
      <c r="AD535" s="42"/>
      <c r="AE535" s="42"/>
      <c r="AR535" s="292" t="s">
        <v>731</v>
      </c>
      <c r="AT535" s="292" t="s">
        <v>393</v>
      </c>
      <c r="AU535" s="292" t="s">
        <v>99</v>
      </c>
      <c r="AY535" s="19" t="s">
        <v>387</v>
      </c>
      <c r="BE535" s="162">
        <f>IF(N535="základná",J535,0)</f>
        <v>0</v>
      </c>
      <c r="BF535" s="162">
        <f>IF(N535="znížená",J535,0)</f>
        <v>0</v>
      </c>
      <c r="BG535" s="162">
        <f>IF(N535="zákl. prenesená",J535,0)</f>
        <v>0</v>
      </c>
      <c r="BH535" s="162">
        <f>IF(N535="zníž. prenesená",J535,0)</f>
        <v>0</v>
      </c>
      <c r="BI535" s="162">
        <f>IF(N535="nulová",J535,0)</f>
        <v>0</v>
      </c>
      <c r="BJ535" s="19" t="s">
        <v>92</v>
      </c>
      <c r="BK535" s="162">
        <f>ROUND(I535*H535,2)</f>
        <v>0</v>
      </c>
      <c r="BL535" s="19" t="s">
        <v>731</v>
      </c>
      <c r="BM535" s="292" t="s">
        <v>3329</v>
      </c>
    </row>
    <row r="536" s="2" customFormat="1" ht="16.5" customHeight="1">
      <c r="A536" s="42"/>
      <c r="B536" s="43"/>
      <c r="C536" s="280" t="s">
        <v>1335</v>
      </c>
      <c r="D536" s="280" t="s">
        <v>393</v>
      </c>
      <c r="E536" s="281" t="s">
        <v>3330</v>
      </c>
      <c r="F536" s="282" t="s">
        <v>2767</v>
      </c>
      <c r="G536" s="283" t="s">
        <v>436</v>
      </c>
      <c r="H536" s="284">
        <v>2</v>
      </c>
      <c r="I536" s="285"/>
      <c r="J536" s="286">
        <f>ROUND(I536*H536,2)</f>
        <v>0</v>
      </c>
      <c r="K536" s="287"/>
      <c r="L536" s="45"/>
      <c r="M536" s="288" t="s">
        <v>1</v>
      </c>
      <c r="N536" s="289" t="s">
        <v>42</v>
      </c>
      <c r="O536" s="101"/>
      <c r="P536" s="290">
        <f>O536*H536</f>
        <v>0</v>
      </c>
      <c r="Q536" s="290">
        <v>0</v>
      </c>
      <c r="R536" s="290">
        <f>Q536*H536</f>
        <v>0</v>
      </c>
      <c r="S536" s="290">
        <v>0</v>
      </c>
      <c r="T536" s="291">
        <f>S536*H536</f>
        <v>0</v>
      </c>
      <c r="U536" s="42"/>
      <c r="V536" s="42"/>
      <c r="W536" s="42"/>
      <c r="X536" s="42"/>
      <c r="Y536" s="42"/>
      <c r="Z536" s="42"/>
      <c r="AA536" s="42"/>
      <c r="AB536" s="42"/>
      <c r="AC536" s="42"/>
      <c r="AD536" s="42"/>
      <c r="AE536" s="42"/>
      <c r="AR536" s="292" t="s">
        <v>731</v>
      </c>
      <c r="AT536" s="292" t="s">
        <v>393</v>
      </c>
      <c r="AU536" s="292" t="s">
        <v>99</v>
      </c>
      <c r="AY536" s="19" t="s">
        <v>387</v>
      </c>
      <c r="BE536" s="162">
        <f>IF(N536="základná",J536,0)</f>
        <v>0</v>
      </c>
      <c r="BF536" s="162">
        <f>IF(N536="znížená",J536,0)</f>
        <v>0</v>
      </c>
      <c r="BG536" s="162">
        <f>IF(N536="zákl. prenesená",J536,0)</f>
        <v>0</v>
      </c>
      <c r="BH536" s="162">
        <f>IF(N536="zníž. prenesená",J536,0)</f>
        <v>0</v>
      </c>
      <c r="BI536" s="162">
        <f>IF(N536="nulová",J536,0)</f>
        <v>0</v>
      </c>
      <c r="BJ536" s="19" t="s">
        <v>92</v>
      </c>
      <c r="BK536" s="162">
        <f>ROUND(I536*H536,2)</f>
        <v>0</v>
      </c>
      <c r="BL536" s="19" t="s">
        <v>731</v>
      </c>
      <c r="BM536" s="292" t="s">
        <v>3331</v>
      </c>
    </row>
    <row r="537" s="2" customFormat="1" ht="16.5" customHeight="1">
      <c r="A537" s="42"/>
      <c r="B537" s="43"/>
      <c r="C537" s="280" t="s">
        <v>1337</v>
      </c>
      <c r="D537" s="280" t="s">
        <v>393</v>
      </c>
      <c r="E537" s="281" t="s">
        <v>3332</v>
      </c>
      <c r="F537" s="282" t="s">
        <v>3085</v>
      </c>
      <c r="G537" s="283" t="s">
        <v>436</v>
      </c>
      <c r="H537" s="284">
        <v>1</v>
      </c>
      <c r="I537" s="285"/>
      <c r="J537" s="286">
        <f>ROUND(I537*H537,2)</f>
        <v>0</v>
      </c>
      <c r="K537" s="287"/>
      <c r="L537" s="45"/>
      <c r="M537" s="288" t="s">
        <v>1</v>
      </c>
      <c r="N537" s="289" t="s">
        <v>42</v>
      </c>
      <c r="O537" s="101"/>
      <c r="P537" s="290">
        <f>O537*H537</f>
        <v>0</v>
      </c>
      <c r="Q537" s="290">
        <v>0</v>
      </c>
      <c r="R537" s="290">
        <f>Q537*H537</f>
        <v>0</v>
      </c>
      <c r="S537" s="290">
        <v>0</v>
      </c>
      <c r="T537" s="291">
        <f>S537*H537</f>
        <v>0</v>
      </c>
      <c r="U537" s="42"/>
      <c r="V537" s="42"/>
      <c r="W537" s="42"/>
      <c r="X537" s="42"/>
      <c r="Y537" s="42"/>
      <c r="Z537" s="42"/>
      <c r="AA537" s="42"/>
      <c r="AB537" s="42"/>
      <c r="AC537" s="42"/>
      <c r="AD537" s="42"/>
      <c r="AE537" s="42"/>
      <c r="AR537" s="292" t="s">
        <v>731</v>
      </c>
      <c r="AT537" s="292" t="s">
        <v>393</v>
      </c>
      <c r="AU537" s="292" t="s">
        <v>99</v>
      </c>
      <c r="AY537" s="19" t="s">
        <v>387</v>
      </c>
      <c r="BE537" s="162">
        <f>IF(N537="základná",J537,0)</f>
        <v>0</v>
      </c>
      <c r="BF537" s="162">
        <f>IF(N537="znížená",J537,0)</f>
        <v>0</v>
      </c>
      <c r="BG537" s="162">
        <f>IF(N537="zákl. prenesená",J537,0)</f>
        <v>0</v>
      </c>
      <c r="BH537" s="162">
        <f>IF(N537="zníž. prenesená",J537,0)</f>
        <v>0</v>
      </c>
      <c r="BI537" s="162">
        <f>IF(N537="nulová",J537,0)</f>
        <v>0</v>
      </c>
      <c r="BJ537" s="19" t="s">
        <v>92</v>
      </c>
      <c r="BK537" s="162">
        <f>ROUND(I537*H537,2)</f>
        <v>0</v>
      </c>
      <c r="BL537" s="19" t="s">
        <v>731</v>
      </c>
      <c r="BM537" s="292" t="s">
        <v>3333</v>
      </c>
    </row>
    <row r="538" s="2" customFormat="1" ht="16.5" customHeight="1">
      <c r="A538" s="42"/>
      <c r="B538" s="43"/>
      <c r="C538" s="280" t="s">
        <v>1339</v>
      </c>
      <c r="D538" s="280" t="s">
        <v>393</v>
      </c>
      <c r="E538" s="281" t="s">
        <v>3334</v>
      </c>
      <c r="F538" s="282" t="s">
        <v>3335</v>
      </c>
      <c r="G538" s="283" t="s">
        <v>396</v>
      </c>
      <c r="H538" s="284">
        <v>1.5</v>
      </c>
      <c r="I538" s="285"/>
      <c r="J538" s="286">
        <f>ROUND(I538*H538,2)</f>
        <v>0</v>
      </c>
      <c r="K538" s="287"/>
      <c r="L538" s="45"/>
      <c r="M538" s="288" t="s">
        <v>1</v>
      </c>
      <c r="N538" s="289" t="s">
        <v>42</v>
      </c>
      <c r="O538" s="101"/>
      <c r="P538" s="290">
        <f>O538*H538</f>
        <v>0</v>
      </c>
      <c r="Q538" s="290">
        <v>0</v>
      </c>
      <c r="R538" s="290">
        <f>Q538*H538</f>
        <v>0</v>
      </c>
      <c r="S538" s="290">
        <v>0</v>
      </c>
      <c r="T538" s="291">
        <f>S538*H538</f>
        <v>0</v>
      </c>
      <c r="U538" s="42"/>
      <c r="V538" s="42"/>
      <c r="W538" s="42"/>
      <c r="X538" s="42"/>
      <c r="Y538" s="42"/>
      <c r="Z538" s="42"/>
      <c r="AA538" s="42"/>
      <c r="AB538" s="42"/>
      <c r="AC538" s="42"/>
      <c r="AD538" s="42"/>
      <c r="AE538" s="42"/>
      <c r="AR538" s="292" t="s">
        <v>731</v>
      </c>
      <c r="AT538" s="292" t="s">
        <v>393</v>
      </c>
      <c r="AU538" s="292" t="s">
        <v>99</v>
      </c>
      <c r="AY538" s="19" t="s">
        <v>387</v>
      </c>
      <c r="BE538" s="162">
        <f>IF(N538="základná",J538,0)</f>
        <v>0</v>
      </c>
      <c r="BF538" s="162">
        <f>IF(N538="znížená",J538,0)</f>
        <v>0</v>
      </c>
      <c r="BG538" s="162">
        <f>IF(N538="zákl. prenesená",J538,0)</f>
        <v>0</v>
      </c>
      <c r="BH538" s="162">
        <f>IF(N538="zníž. prenesená",J538,0)</f>
        <v>0</v>
      </c>
      <c r="BI538" s="162">
        <f>IF(N538="nulová",J538,0)</f>
        <v>0</v>
      </c>
      <c r="BJ538" s="19" t="s">
        <v>92</v>
      </c>
      <c r="BK538" s="162">
        <f>ROUND(I538*H538,2)</f>
        <v>0</v>
      </c>
      <c r="BL538" s="19" t="s">
        <v>731</v>
      </c>
      <c r="BM538" s="292" t="s">
        <v>3336</v>
      </c>
    </row>
    <row r="539" s="2" customFormat="1" ht="21.75" customHeight="1">
      <c r="A539" s="42"/>
      <c r="B539" s="43"/>
      <c r="C539" s="280" t="s">
        <v>1345</v>
      </c>
      <c r="D539" s="280" t="s">
        <v>393</v>
      </c>
      <c r="E539" s="281" t="s">
        <v>3337</v>
      </c>
      <c r="F539" s="282" t="s">
        <v>3207</v>
      </c>
      <c r="G539" s="283" t="s">
        <v>396</v>
      </c>
      <c r="H539" s="284">
        <v>0.80000000000000004</v>
      </c>
      <c r="I539" s="285"/>
      <c r="J539" s="286">
        <f>ROUND(I539*H539,2)</f>
        <v>0</v>
      </c>
      <c r="K539" s="287"/>
      <c r="L539" s="45"/>
      <c r="M539" s="288" t="s">
        <v>1</v>
      </c>
      <c r="N539" s="289" t="s">
        <v>42</v>
      </c>
      <c r="O539" s="101"/>
      <c r="P539" s="290">
        <f>O539*H539</f>
        <v>0</v>
      </c>
      <c r="Q539" s="290">
        <v>0</v>
      </c>
      <c r="R539" s="290">
        <f>Q539*H539</f>
        <v>0</v>
      </c>
      <c r="S539" s="290">
        <v>0</v>
      </c>
      <c r="T539" s="291">
        <f>S539*H539</f>
        <v>0</v>
      </c>
      <c r="U539" s="42"/>
      <c r="V539" s="42"/>
      <c r="W539" s="42"/>
      <c r="X539" s="42"/>
      <c r="Y539" s="42"/>
      <c r="Z539" s="42"/>
      <c r="AA539" s="42"/>
      <c r="AB539" s="42"/>
      <c r="AC539" s="42"/>
      <c r="AD539" s="42"/>
      <c r="AE539" s="42"/>
      <c r="AR539" s="292" t="s">
        <v>731</v>
      </c>
      <c r="AT539" s="292" t="s">
        <v>393</v>
      </c>
      <c r="AU539" s="292" t="s">
        <v>99</v>
      </c>
      <c r="AY539" s="19" t="s">
        <v>387</v>
      </c>
      <c r="BE539" s="162">
        <f>IF(N539="základná",J539,0)</f>
        <v>0</v>
      </c>
      <c r="BF539" s="162">
        <f>IF(N539="znížená",J539,0)</f>
        <v>0</v>
      </c>
      <c r="BG539" s="162">
        <f>IF(N539="zákl. prenesená",J539,0)</f>
        <v>0</v>
      </c>
      <c r="BH539" s="162">
        <f>IF(N539="zníž. prenesená",J539,0)</f>
        <v>0</v>
      </c>
      <c r="BI539" s="162">
        <f>IF(N539="nulová",J539,0)</f>
        <v>0</v>
      </c>
      <c r="BJ539" s="19" t="s">
        <v>92</v>
      </c>
      <c r="BK539" s="162">
        <f>ROUND(I539*H539,2)</f>
        <v>0</v>
      </c>
      <c r="BL539" s="19" t="s">
        <v>731</v>
      </c>
      <c r="BM539" s="292" t="s">
        <v>3338</v>
      </c>
    </row>
    <row r="540" s="2" customFormat="1" ht="16.5" customHeight="1">
      <c r="A540" s="42"/>
      <c r="B540" s="43"/>
      <c r="C540" s="280" t="s">
        <v>1347</v>
      </c>
      <c r="D540" s="280" t="s">
        <v>393</v>
      </c>
      <c r="E540" s="281" t="s">
        <v>3339</v>
      </c>
      <c r="F540" s="282" t="s">
        <v>3316</v>
      </c>
      <c r="G540" s="283" t="s">
        <v>436</v>
      </c>
      <c r="H540" s="284">
        <v>1</v>
      </c>
      <c r="I540" s="285"/>
      <c r="J540" s="286">
        <f>ROUND(I540*H540,2)</f>
        <v>0</v>
      </c>
      <c r="K540" s="287"/>
      <c r="L540" s="45"/>
      <c r="M540" s="288" t="s">
        <v>1</v>
      </c>
      <c r="N540" s="289" t="s">
        <v>42</v>
      </c>
      <c r="O540" s="101"/>
      <c r="P540" s="290">
        <f>O540*H540</f>
        <v>0</v>
      </c>
      <c r="Q540" s="290">
        <v>0</v>
      </c>
      <c r="R540" s="290">
        <f>Q540*H540</f>
        <v>0</v>
      </c>
      <c r="S540" s="290">
        <v>0</v>
      </c>
      <c r="T540" s="291">
        <f>S540*H540</f>
        <v>0</v>
      </c>
      <c r="U540" s="42"/>
      <c r="V540" s="42"/>
      <c r="W540" s="42"/>
      <c r="X540" s="42"/>
      <c r="Y540" s="42"/>
      <c r="Z540" s="42"/>
      <c r="AA540" s="42"/>
      <c r="AB540" s="42"/>
      <c r="AC540" s="42"/>
      <c r="AD540" s="42"/>
      <c r="AE540" s="42"/>
      <c r="AR540" s="292" t="s">
        <v>731</v>
      </c>
      <c r="AT540" s="292" t="s">
        <v>393</v>
      </c>
      <c r="AU540" s="292" t="s">
        <v>99</v>
      </c>
      <c r="AY540" s="19" t="s">
        <v>387</v>
      </c>
      <c r="BE540" s="162">
        <f>IF(N540="základná",J540,0)</f>
        <v>0</v>
      </c>
      <c r="BF540" s="162">
        <f>IF(N540="znížená",J540,0)</f>
        <v>0</v>
      </c>
      <c r="BG540" s="162">
        <f>IF(N540="zákl. prenesená",J540,0)</f>
        <v>0</v>
      </c>
      <c r="BH540" s="162">
        <f>IF(N540="zníž. prenesená",J540,0)</f>
        <v>0</v>
      </c>
      <c r="BI540" s="162">
        <f>IF(N540="nulová",J540,0)</f>
        <v>0</v>
      </c>
      <c r="BJ540" s="19" t="s">
        <v>92</v>
      </c>
      <c r="BK540" s="162">
        <f>ROUND(I540*H540,2)</f>
        <v>0</v>
      </c>
      <c r="BL540" s="19" t="s">
        <v>731</v>
      </c>
      <c r="BM540" s="292" t="s">
        <v>3340</v>
      </c>
    </row>
    <row r="541" s="2" customFormat="1" ht="16.5" customHeight="1">
      <c r="A541" s="42"/>
      <c r="B541" s="43"/>
      <c r="C541" s="280" t="s">
        <v>1349</v>
      </c>
      <c r="D541" s="280" t="s">
        <v>393</v>
      </c>
      <c r="E541" s="281" t="s">
        <v>3341</v>
      </c>
      <c r="F541" s="282" t="s">
        <v>3094</v>
      </c>
      <c r="G541" s="283" t="s">
        <v>436</v>
      </c>
      <c r="H541" s="284">
        <v>2</v>
      </c>
      <c r="I541" s="285"/>
      <c r="J541" s="286">
        <f>ROUND(I541*H541,2)</f>
        <v>0</v>
      </c>
      <c r="K541" s="287"/>
      <c r="L541" s="45"/>
      <c r="M541" s="288" t="s">
        <v>1</v>
      </c>
      <c r="N541" s="289" t="s">
        <v>42</v>
      </c>
      <c r="O541" s="101"/>
      <c r="P541" s="290">
        <f>O541*H541</f>
        <v>0</v>
      </c>
      <c r="Q541" s="290">
        <v>0</v>
      </c>
      <c r="R541" s="290">
        <f>Q541*H541</f>
        <v>0</v>
      </c>
      <c r="S541" s="290">
        <v>0</v>
      </c>
      <c r="T541" s="291">
        <f>S541*H541</f>
        <v>0</v>
      </c>
      <c r="U541" s="42"/>
      <c r="V541" s="42"/>
      <c r="W541" s="42"/>
      <c r="X541" s="42"/>
      <c r="Y541" s="42"/>
      <c r="Z541" s="42"/>
      <c r="AA541" s="42"/>
      <c r="AB541" s="42"/>
      <c r="AC541" s="42"/>
      <c r="AD541" s="42"/>
      <c r="AE541" s="42"/>
      <c r="AR541" s="292" t="s">
        <v>731</v>
      </c>
      <c r="AT541" s="292" t="s">
        <v>393</v>
      </c>
      <c r="AU541" s="292" t="s">
        <v>99</v>
      </c>
      <c r="AY541" s="19" t="s">
        <v>387</v>
      </c>
      <c r="BE541" s="162">
        <f>IF(N541="základná",J541,0)</f>
        <v>0</v>
      </c>
      <c r="BF541" s="162">
        <f>IF(N541="znížená",J541,0)</f>
        <v>0</v>
      </c>
      <c r="BG541" s="162">
        <f>IF(N541="zákl. prenesená",J541,0)</f>
        <v>0</v>
      </c>
      <c r="BH541" s="162">
        <f>IF(N541="zníž. prenesená",J541,0)</f>
        <v>0</v>
      </c>
      <c r="BI541" s="162">
        <f>IF(N541="nulová",J541,0)</f>
        <v>0</v>
      </c>
      <c r="BJ541" s="19" t="s">
        <v>92</v>
      </c>
      <c r="BK541" s="162">
        <f>ROUND(I541*H541,2)</f>
        <v>0</v>
      </c>
      <c r="BL541" s="19" t="s">
        <v>731</v>
      </c>
      <c r="BM541" s="292" t="s">
        <v>3342</v>
      </c>
    </row>
    <row r="542" s="2" customFormat="1" ht="16.5" customHeight="1">
      <c r="A542" s="42"/>
      <c r="B542" s="43"/>
      <c r="C542" s="280" t="s">
        <v>1352</v>
      </c>
      <c r="D542" s="280" t="s">
        <v>393</v>
      </c>
      <c r="E542" s="281" t="s">
        <v>3343</v>
      </c>
      <c r="F542" s="282" t="s">
        <v>3027</v>
      </c>
      <c r="G542" s="283" t="s">
        <v>436</v>
      </c>
      <c r="H542" s="284">
        <v>7</v>
      </c>
      <c r="I542" s="285"/>
      <c r="J542" s="286">
        <f>ROUND(I542*H542,2)</f>
        <v>0</v>
      </c>
      <c r="K542" s="287"/>
      <c r="L542" s="45"/>
      <c r="M542" s="288" t="s">
        <v>1</v>
      </c>
      <c r="N542" s="289" t="s">
        <v>42</v>
      </c>
      <c r="O542" s="101"/>
      <c r="P542" s="290">
        <f>O542*H542</f>
        <v>0</v>
      </c>
      <c r="Q542" s="290">
        <v>0</v>
      </c>
      <c r="R542" s="290">
        <f>Q542*H542</f>
        <v>0</v>
      </c>
      <c r="S542" s="290">
        <v>0</v>
      </c>
      <c r="T542" s="291">
        <f>S542*H542</f>
        <v>0</v>
      </c>
      <c r="U542" s="42"/>
      <c r="V542" s="42"/>
      <c r="W542" s="42"/>
      <c r="X542" s="42"/>
      <c r="Y542" s="42"/>
      <c r="Z542" s="42"/>
      <c r="AA542" s="42"/>
      <c r="AB542" s="42"/>
      <c r="AC542" s="42"/>
      <c r="AD542" s="42"/>
      <c r="AE542" s="42"/>
      <c r="AR542" s="292" t="s">
        <v>731</v>
      </c>
      <c r="AT542" s="292" t="s">
        <v>393</v>
      </c>
      <c r="AU542" s="292" t="s">
        <v>99</v>
      </c>
      <c r="AY542" s="19" t="s">
        <v>387</v>
      </c>
      <c r="BE542" s="162">
        <f>IF(N542="základná",J542,0)</f>
        <v>0</v>
      </c>
      <c r="BF542" s="162">
        <f>IF(N542="znížená",J542,0)</f>
        <v>0</v>
      </c>
      <c r="BG542" s="162">
        <f>IF(N542="zákl. prenesená",J542,0)</f>
        <v>0</v>
      </c>
      <c r="BH542" s="162">
        <f>IF(N542="zníž. prenesená",J542,0)</f>
        <v>0</v>
      </c>
      <c r="BI542" s="162">
        <f>IF(N542="nulová",J542,0)</f>
        <v>0</v>
      </c>
      <c r="BJ542" s="19" t="s">
        <v>92</v>
      </c>
      <c r="BK542" s="162">
        <f>ROUND(I542*H542,2)</f>
        <v>0</v>
      </c>
      <c r="BL542" s="19" t="s">
        <v>731</v>
      </c>
      <c r="BM542" s="292" t="s">
        <v>3344</v>
      </c>
    </row>
    <row r="543" s="12" customFormat="1" ht="20.88" customHeight="1">
      <c r="A543" s="12"/>
      <c r="B543" s="252"/>
      <c r="C543" s="253"/>
      <c r="D543" s="254" t="s">
        <v>75</v>
      </c>
      <c r="E543" s="265" t="s">
        <v>2796</v>
      </c>
      <c r="F543" s="265" t="s">
        <v>2797</v>
      </c>
      <c r="G543" s="253"/>
      <c r="H543" s="253"/>
      <c r="I543" s="256"/>
      <c r="J543" s="266">
        <f>BK543</f>
        <v>0</v>
      </c>
      <c r="K543" s="253"/>
      <c r="L543" s="257"/>
      <c r="M543" s="258"/>
      <c r="N543" s="259"/>
      <c r="O543" s="259"/>
      <c r="P543" s="260">
        <f>SUM(P544:P548)</f>
        <v>0</v>
      </c>
      <c r="Q543" s="259"/>
      <c r="R543" s="260">
        <f>SUM(R544:R548)</f>
        <v>0</v>
      </c>
      <c r="S543" s="259"/>
      <c r="T543" s="261">
        <f>SUM(T544:T548)</f>
        <v>0</v>
      </c>
      <c r="U543" s="12"/>
      <c r="V543" s="12"/>
      <c r="W543" s="12"/>
      <c r="X543" s="12"/>
      <c r="Y543" s="12"/>
      <c r="Z543" s="12"/>
      <c r="AA543" s="12"/>
      <c r="AB543" s="12"/>
      <c r="AC543" s="12"/>
      <c r="AD543" s="12"/>
      <c r="AE543" s="12"/>
      <c r="AR543" s="262" t="s">
        <v>84</v>
      </c>
      <c r="AT543" s="263" t="s">
        <v>75</v>
      </c>
      <c r="AU543" s="263" t="s">
        <v>92</v>
      </c>
      <c r="AY543" s="262" t="s">
        <v>387</v>
      </c>
      <c r="BK543" s="264">
        <f>SUM(BK544:BK548)</f>
        <v>0</v>
      </c>
    </row>
    <row r="544" s="2" customFormat="1" ht="24.15" customHeight="1">
      <c r="A544" s="42"/>
      <c r="B544" s="43"/>
      <c r="C544" s="280" t="s">
        <v>1354</v>
      </c>
      <c r="D544" s="280" t="s">
        <v>393</v>
      </c>
      <c r="E544" s="281" t="s">
        <v>3345</v>
      </c>
      <c r="F544" s="282" t="s">
        <v>3153</v>
      </c>
      <c r="G544" s="283" t="s">
        <v>396</v>
      </c>
      <c r="H544" s="284">
        <v>8.3000000000000007</v>
      </c>
      <c r="I544" s="285"/>
      <c r="J544" s="286">
        <f>ROUND(I544*H544,2)</f>
        <v>0</v>
      </c>
      <c r="K544" s="287"/>
      <c r="L544" s="45"/>
      <c r="M544" s="288" t="s">
        <v>1</v>
      </c>
      <c r="N544" s="289" t="s">
        <v>42</v>
      </c>
      <c r="O544" s="101"/>
      <c r="P544" s="290">
        <f>O544*H544</f>
        <v>0</v>
      </c>
      <c r="Q544" s="290">
        <v>0</v>
      </c>
      <c r="R544" s="290">
        <f>Q544*H544</f>
        <v>0</v>
      </c>
      <c r="S544" s="290">
        <v>0</v>
      </c>
      <c r="T544" s="291">
        <f>S544*H544</f>
        <v>0</v>
      </c>
      <c r="U544" s="42"/>
      <c r="V544" s="42"/>
      <c r="W544" s="42"/>
      <c r="X544" s="42"/>
      <c r="Y544" s="42"/>
      <c r="Z544" s="42"/>
      <c r="AA544" s="42"/>
      <c r="AB544" s="42"/>
      <c r="AC544" s="42"/>
      <c r="AD544" s="42"/>
      <c r="AE544" s="42"/>
      <c r="AR544" s="292" t="s">
        <v>731</v>
      </c>
      <c r="AT544" s="292" t="s">
        <v>393</v>
      </c>
      <c r="AU544" s="292" t="s">
        <v>99</v>
      </c>
      <c r="AY544" s="19" t="s">
        <v>387</v>
      </c>
      <c r="BE544" s="162">
        <f>IF(N544="základná",J544,0)</f>
        <v>0</v>
      </c>
      <c r="BF544" s="162">
        <f>IF(N544="znížená",J544,0)</f>
        <v>0</v>
      </c>
      <c r="BG544" s="162">
        <f>IF(N544="zákl. prenesená",J544,0)</f>
        <v>0</v>
      </c>
      <c r="BH544" s="162">
        <f>IF(N544="zníž. prenesená",J544,0)</f>
        <v>0</v>
      </c>
      <c r="BI544" s="162">
        <f>IF(N544="nulová",J544,0)</f>
        <v>0</v>
      </c>
      <c r="BJ544" s="19" t="s">
        <v>92</v>
      </c>
      <c r="BK544" s="162">
        <f>ROUND(I544*H544,2)</f>
        <v>0</v>
      </c>
      <c r="BL544" s="19" t="s">
        <v>731</v>
      </c>
      <c r="BM544" s="292" t="s">
        <v>3346</v>
      </c>
    </row>
    <row r="545" s="2" customFormat="1" ht="24.15" customHeight="1">
      <c r="A545" s="42"/>
      <c r="B545" s="43"/>
      <c r="C545" s="280" t="s">
        <v>1357</v>
      </c>
      <c r="D545" s="280" t="s">
        <v>393</v>
      </c>
      <c r="E545" s="281" t="s">
        <v>3347</v>
      </c>
      <c r="F545" s="282" t="s">
        <v>3294</v>
      </c>
      <c r="G545" s="283" t="s">
        <v>396</v>
      </c>
      <c r="H545" s="284">
        <v>2.7999999999999998</v>
      </c>
      <c r="I545" s="285"/>
      <c r="J545" s="286">
        <f>ROUND(I545*H545,2)</f>
        <v>0</v>
      </c>
      <c r="K545" s="287"/>
      <c r="L545" s="45"/>
      <c r="M545" s="288" t="s">
        <v>1</v>
      </c>
      <c r="N545" s="289" t="s">
        <v>42</v>
      </c>
      <c r="O545" s="101"/>
      <c r="P545" s="290">
        <f>O545*H545</f>
        <v>0</v>
      </c>
      <c r="Q545" s="290">
        <v>0</v>
      </c>
      <c r="R545" s="290">
        <f>Q545*H545</f>
        <v>0</v>
      </c>
      <c r="S545" s="290">
        <v>0</v>
      </c>
      <c r="T545" s="291">
        <f>S545*H545</f>
        <v>0</v>
      </c>
      <c r="U545" s="42"/>
      <c r="V545" s="42"/>
      <c r="W545" s="42"/>
      <c r="X545" s="42"/>
      <c r="Y545" s="42"/>
      <c r="Z545" s="42"/>
      <c r="AA545" s="42"/>
      <c r="AB545" s="42"/>
      <c r="AC545" s="42"/>
      <c r="AD545" s="42"/>
      <c r="AE545" s="42"/>
      <c r="AR545" s="292" t="s">
        <v>731</v>
      </c>
      <c r="AT545" s="292" t="s">
        <v>393</v>
      </c>
      <c r="AU545" s="292" t="s">
        <v>99</v>
      </c>
      <c r="AY545" s="19" t="s">
        <v>387</v>
      </c>
      <c r="BE545" s="162">
        <f>IF(N545="základná",J545,0)</f>
        <v>0</v>
      </c>
      <c r="BF545" s="162">
        <f>IF(N545="znížená",J545,0)</f>
        <v>0</v>
      </c>
      <c r="BG545" s="162">
        <f>IF(N545="zákl. prenesená",J545,0)</f>
        <v>0</v>
      </c>
      <c r="BH545" s="162">
        <f>IF(N545="zníž. prenesená",J545,0)</f>
        <v>0</v>
      </c>
      <c r="BI545" s="162">
        <f>IF(N545="nulová",J545,0)</f>
        <v>0</v>
      </c>
      <c r="BJ545" s="19" t="s">
        <v>92</v>
      </c>
      <c r="BK545" s="162">
        <f>ROUND(I545*H545,2)</f>
        <v>0</v>
      </c>
      <c r="BL545" s="19" t="s">
        <v>731</v>
      </c>
      <c r="BM545" s="292" t="s">
        <v>3348</v>
      </c>
    </row>
    <row r="546" s="2" customFormat="1" ht="16.5" customHeight="1">
      <c r="A546" s="42"/>
      <c r="B546" s="43"/>
      <c r="C546" s="280" t="s">
        <v>1359</v>
      </c>
      <c r="D546" s="280" t="s">
        <v>393</v>
      </c>
      <c r="E546" s="281" t="s">
        <v>3349</v>
      </c>
      <c r="F546" s="282" t="s">
        <v>3102</v>
      </c>
      <c r="G546" s="283" t="s">
        <v>405</v>
      </c>
      <c r="H546" s="284">
        <v>17.699999999999999</v>
      </c>
      <c r="I546" s="285"/>
      <c r="J546" s="286">
        <f>ROUND(I546*H546,2)</f>
        <v>0</v>
      </c>
      <c r="K546" s="287"/>
      <c r="L546" s="45"/>
      <c r="M546" s="288" t="s">
        <v>1</v>
      </c>
      <c r="N546" s="289" t="s">
        <v>42</v>
      </c>
      <c r="O546" s="101"/>
      <c r="P546" s="290">
        <f>O546*H546</f>
        <v>0</v>
      </c>
      <c r="Q546" s="290">
        <v>0</v>
      </c>
      <c r="R546" s="290">
        <f>Q546*H546</f>
        <v>0</v>
      </c>
      <c r="S546" s="290">
        <v>0</v>
      </c>
      <c r="T546" s="291">
        <f>S546*H546</f>
        <v>0</v>
      </c>
      <c r="U546" s="42"/>
      <c r="V546" s="42"/>
      <c r="W546" s="42"/>
      <c r="X546" s="42"/>
      <c r="Y546" s="42"/>
      <c r="Z546" s="42"/>
      <c r="AA546" s="42"/>
      <c r="AB546" s="42"/>
      <c r="AC546" s="42"/>
      <c r="AD546" s="42"/>
      <c r="AE546" s="42"/>
      <c r="AR546" s="292" t="s">
        <v>731</v>
      </c>
      <c r="AT546" s="292" t="s">
        <v>393</v>
      </c>
      <c r="AU546" s="292" t="s">
        <v>99</v>
      </c>
      <c r="AY546" s="19" t="s">
        <v>387</v>
      </c>
      <c r="BE546" s="162">
        <f>IF(N546="základná",J546,0)</f>
        <v>0</v>
      </c>
      <c r="BF546" s="162">
        <f>IF(N546="znížená",J546,0)</f>
        <v>0</v>
      </c>
      <c r="BG546" s="162">
        <f>IF(N546="zákl. prenesená",J546,0)</f>
        <v>0</v>
      </c>
      <c r="BH546" s="162">
        <f>IF(N546="zníž. prenesená",J546,0)</f>
        <v>0</v>
      </c>
      <c r="BI546" s="162">
        <f>IF(N546="nulová",J546,0)</f>
        <v>0</v>
      </c>
      <c r="BJ546" s="19" t="s">
        <v>92</v>
      </c>
      <c r="BK546" s="162">
        <f>ROUND(I546*H546,2)</f>
        <v>0</v>
      </c>
      <c r="BL546" s="19" t="s">
        <v>731</v>
      </c>
      <c r="BM546" s="292" t="s">
        <v>3350</v>
      </c>
    </row>
    <row r="547" s="2" customFormat="1" ht="16.5" customHeight="1">
      <c r="A547" s="42"/>
      <c r="B547" s="43"/>
      <c r="C547" s="280" t="s">
        <v>1362</v>
      </c>
      <c r="D547" s="280" t="s">
        <v>393</v>
      </c>
      <c r="E547" s="281" t="s">
        <v>3351</v>
      </c>
      <c r="F547" s="282" t="s">
        <v>3299</v>
      </c>
      <c r="G547" s="283" t="s">
        <v>405</v>
      </c>
      <c r="H547" s="284">
        <v>17.699999999999999</v>
      </c>
      <c r="I547" s="285"/>
      <c r="J547" s="286">
        <f>ROUND(I547*H547,2)</f>
        <v>0</v>
      </c>
      <c r="K547" s="287"/>
      <c r="L547" s="45"/>
      <c r="M547" s="288" t="s">
        <v>1</v>
      </c>
      <c r="N547" s="289" t="s">
        <v>42</v>
      </c>
      <c r="O547" s="101"/>
      <c r="P547" s="290">
        <f>O547*H547</f>
        <v>0</v>
      </c>
      <c r="Q547" s="290">
        <v>0</v>
      </c>
      <c r="R547" s="290">
        <f>Q547*H547</f>
        <v>0</v>
      </c>
      <c r="S547" s="290">
        <v>0</v>
      </c>
      <c r="T547" s="291">
        <f>S547*H547</f>
        <v>0</v>
      </c>
      <c r="U547" s="42"/>
      <c r="V547" s="42"/>
      <c r="W547" s="42"/>
      <c r="X547" s="42"/>
      <c r="Y547" s="42"/>
      <c r="Z547" s="42"/>
      <c r="AA547" s="42"/>
      <c r="AB547" s="42"/>
      <c r="AC547" s="42"/>
      <c r="AD547" s="42"/>
      <c r="AE547" s="42"/>
      <c r="AR547" s="292" t="s">
        <v>731</v>
      </c>
      <c r="AT547" s="292" t="s">
        <v>393</v>
      </c>
      <c r="AU547" s="292" t="s">
        <v>99</v>
      </c>
      <c r="AY547" s="19" t="s">
        <v>387</v>
      </c>
      <c r="BE547" s="162">
        <f>IF(N547="základná",J547,0)</f>
        <v>0</v>
      </c>
      <c r="BF547" s="162">
        <f>IF(N547="znížená",J547,0)</f>
        <v>0</v>
      </c>
      <c r="BG547" s="162">
        <f>IF(N547="zákl. prenesená",J547,0)</f>
        <v>0</v>
      </c>
      <c r="BH547" s="162">
        <f>IF(N547="zníž. prenesená",J547,0)</f>
        <v>0</v>
      </c>
      <c r="BI547" s="162">
        <f>IF(N547="nulová",J547,0)</f>
        <v>0</v>
      </c>
      <c r="BJ547" s="19" t="s">
        <v>92</v>
      </c>
      <c r="BK547" s="162">
        <f>ROUND(I547*H547,2)</f>
        <v>0</v>
      </c>
      <c r="BL547" s="19" t="s">
        <v>731</v>
      </c>
      <c r="BM547" s="292" t="s">
        <v>3352</v>
      </c>
    </row>
    <row r="548" s="2" customFormat="1" ht="21.75" customHeight="1">
      <c r="A548" s="42"/>
      <c r="B548" s="43"/>
      <c r="C548" s="280" t="s">
        <v>1364</v>
      </c>
      <c r="D548" s="280" t="s">
        <v>393</v>
      </c>
      <c r="E548" s="281" t="s">
        <v>3353</v>
      </c>
      <c r="F548" s="282" t="s">
        <v>2801</v>
      </c>
      <c r="G548" s="283" t="s">
        <v>405</v>
      </c>
      <c r="H548" s="284">
        <v>3.3999999999999999</v>
      </c>
      <c r="I548" s="285"/>
      <c r="J548" s="286">
        <f>ROUND(I548*H548,2)</f>
        <v>0</v>
      </c>
      <c r="K548" s="287"/>
      <c r="L548" s="45"/>
      <c r="M548" s="288" t="s">
        <v>1</v>
      </c>
      <c r="N548" s="289" t="s">
        <v>42</v>
      </c>
      <c r="O548" s="101"/>
      <c r="P548" s="290">
        <f>O548*H548</f>
        <v>0</v>
      </c>
      <c r="Q548" s="290">
        <v>0</v>
      </c>
      <c r="R548" s="290">
        <f>Q548*H548</f>
        <v>0</v>
      </c>
      <c r="S548" s="290">
        <v>0</v>
      </c>
      <c r="T548" s="291">
        <f>S548*H548</f>
        <v>0</v>
      </c>
      <c r="U548" s="42"/>
      <c r="V548" s="42"/>
      <c r="W548" s="42"/>
      <c r="X548" s="42"/>
      <c r="Y548" s="42"/>
      <c r="Z548" s="42"/>
      <c r="AA548" s="42"/>
      <c r="AB548" s="42"/>
      <c r="AC548" s="42"/>
      <c r="AD548" s="42"/>
      <c r="AE548" s="42"/>
      <c r="AR548" s="292" t="s">
        <v>731</v>
      </c>
      <c r="AT548" s="292" t="s">
        <v>393</v>
      </c>
      <c r="AU548" s="292" t="s">
        <v>99</v>
      </c>
      <c r="AY548" s="19" t="s">
        <v>387</v>
      </c>
      <c r="BE548" s="162">
        <f>IF(N548="základná",J548,0)</f>
        <v>0</v>
      </c>
      <c r="BF548" s="162">
        <f>IF(N548="znížená",J548,0)</f>
        <v>0</v>
      </c>
      <c r="BG548" s="162">
        <f>IF(N548="zákl. prenesená",J548,0)</f>
        <v>0</v>
      </c>
      <c r="BH548" s="162">
        <f>IF(N548="zníž. prenesená",J548,0)</f>
        <v>0</v>
      </c>
      <c r="BI548" s="162">
        <f>IF(N548="nulová",J548,0)</f>
        <v>0</v>
      </c>
      <c r="BJ548" s="19" t="s">
        <v>92</v>
      </c>
      <c r="BK548" s="162">
        <f>ROUND(I548*H548,2)</f>
        <v>0</v>
      </c>
      <c r="BL548" s="19" t="s">
        <v>731</v>
      </c>
      <c r="BM548" s="292" t="s">
        <v>3354</v>
      </c>
    </row>
    <row r="549" s="12" customFormat="1" ht="20.88" customHeight="1">
      <c r="A549" s="12"/>
      <c r="B549" s="252"/>
      <c r="C549" s="253"/>
      <c r="D549" s="254" t="s">
        <v>75</v>
      </c>
      <c r="E549" s="265" t="s">
        <v>2803</v>
      </c>
      <c r="F549" s="265" t="s">
        <v>137</v>
      </c>
      <c r="G549" s="253"/>
      <c r="H549" s="253"/>
      <c r="I549" s="256"/>
      <c r="J549" s="266">
        <f>BK549</f>
        <v>0</v>
      </c>
      <c r="K549" s="253"/>
      <c r="L549" s="257"/>
      <c r="M549" s="258"/>
      <c r="N549" s="259"/>
      <c r="O549" s="259"/>
      <c r="P549" s="260">
        <f>SUM(P550:P554)</f>
        <v>0</v>
      </c>
      <c r="Q549" s="259"/>
      <c r="R549" s="260">
        <f>SUM(R550:R554)</f>
        <v>0</v>
      </c>
      <c r="S549" s="259"/>
      <c r="T549" s="261">
        <f>SUM(T550:T554)</f>
        <v>0</v>
      </c>
      <c r="U549" s="12"/>
      <c r="V549" s="12"/>
      <c r="W549" s="12"/>
      <c r="X549" s="12"/>
      <c r="Y549" s="12"/>
      <c r="Z549" s="12"/>
      <c r="AA549" s="12"/>
      <c r="AB549" s="12"/>
      <c r="AC549" s="12"/>
      <c r="AD549" s="12"/>
      <c r="AE549" s="12"/>
      <c r="AR549" s="262" t="s">
        <v>84</v>
      </c>
      <c r="AT549" s="263" t="s">
        <v>75</v>
      </c>
      <c r="AU549" s="263" t="s">
        <v>92</v>
      </c>
      <c r="AY549" s="262" t="s">
        <v>387</v>
      </c>
      <c r="BK549" s="264">
        <f>SUM(BK550:BK554)</f>
        <v>0</v>
      </c>
    </row>
    <row r="550" s="2" customFormat="1" ht="24.15" customHeight="1">
      <c r="A550" s="42"/>
      <c r="B550" s="43"/>
      <c r="C550" s="280" t="s">
        <v>1366</v>
      </c>
      <c r="D550" s="280" t="s">
        <v>393</v>
      </c>
      <c r="E550" s="281" t="s">
        <v>3355</v>
      </c>
      <c r="F550" s="282" t="s">
        <v>2805</v>
      </c>
      <c r="G550" s="283" t="s">
        <v>2806</v>
      </c>
      <c r="H550" s="284">
        <v>2</v>
      </c>
      <c r="I550" s="285"/>
      <c r="J550" s="286">
        <f>ROUND(I550*H550,2)</f>
        <v>0</v>
      </c>
      <c r="K550" s="287"/>
      <c r="L550" s="45"/>
      <c r="M550" s="288" t="s">
        <v>1</v>
      </c>
      <c r="N550" s="289" t="s">
        <v>42</v>
      </c>
      <c r="O550" s="101"/>
      <c r="P550" s="290">
        <f>O550*H550</f>
        <v>0</v>
      </c>
      <c r="Q550" s="290">
        <v>0</v>
      </c>
      <c r="R550" s="290">
        <f>Q550*H550</f>
        <v>0</v>
      </c>
      <c r="S550" s="290">
        <v>0</v>
      </c>
      <c r="T550" s="291">
        <f>S550*H550</f>
        <v>0</v>
      </c>
      <c r="U550" s="42"/>
      <c r="V550" s="42"/>
      <c r="W550" s="42"/>
      <c r="X550" s="42"/>
      <c r="Y550" s="42"/>
      <c r="Z550" s="42"/>
      <c r="AA550" s="42"/>
      <c r="AB550" s="42"/>
      <c r="AC550" s="42"/>
      <c r="AD550" s="42"/>
      <c r="AE550" s="42"/>
      <c r="AR550" s="292" t="s">
        <v>731</v>
      </c>
      <c r="AT550" s="292" t="s">
        <v>393</v>
      </c>
      <c r="AU550" s="292" t="s">
        <v>99</v>
      </c>
      <c r="AY550" s="19" t="s">
        <v>387</v>
      </c>
      <c r="BE550" s="162">
        <f>IF(N550="základná",J550,0)</f>
        <v>0</v>
      </c>
      <c r="BF550" s="162">
        <f>IF(N550="znížená",J550,0)</f>
        <v>0</v>
      </c>
      <c r="BG550" s="162">
        <f>IF(N550="zákl. prenesená",J550,0)</f>
        <v>0</v>
      </c>
      <c r="BH550" s="162">
        <f>IF(N550="zníž. prenesená",J550,0)</f>
        <v>0</v>
      </c>
      <c r="BI550" s="162">
        <f>IF(N550="nulová",J550,0)</f>
        <v>0</v>
      </c>
      <c r="BJ550" s="19" t="s">
        <v>92</v>
      </c>
      <c r="BK550" s="162">
        <f>ROUND(I550*H550,2)</f>
        <v>0</v>
      </c>
      <c r="BL550" s="19" t="s">
        <v>731</v>
      </c>
      <c r="BM550" s="292" t="s">
        <v>3356</v>
      </c>
    </row>
    <row r="551" s="2" customFormat="1" ht="16.5" customHeight="1">
      <c r="A551" s="42"/>
      <c r="B551" s="43"/>
      <c r="C551" s="280" t="s">
        <v>1368</v>
      </c>
      <c r="D551" s="280" t="s">
        <v>393</v>
      </c>
      <c r="E551" s="281" t="s">
        <v>3357</v>
      </c>
      <c r="F551" s="282" t="s">
        <v>2809</v>
      </c>
      <c r="G551" s="283" t="s">
        <v>2806</v>
      </c>
      <c r="H551" s="284">
        <v>1</v>
      </c>
      <c r="I551" s="285"/>
      <c r="J551" s="286">
        <f>ROUND(I551*H551,2)</f>
        <v>0</v>
      </c>
      <c r="K551" s="287"/>
      <c r="L551" s="45"/>
      <c r="M551" s="288" t="s">
        <v>1</v>
      </c>
      <c r="N551" s="289" t="s">
        <v>42</v>
      </c>
      <c r="O551" s="101"/>
      <c r="P551" s="290">
        <f>O551*H551</f>
        <v>0</v>
      </c>
      <c r="Q551" s="290">
        <v>0</v>
      </c>
      <c r="R551" s="290">
        <f>Q551*H551</f>
        <v>0</v>
      </c>
      <c r="S551" s="290">
        <v>0</v>
      </c>
      <c r="T551" s="291">
        <f>S551*H551</f>
        <v>0</v>
      </c>
      <c r="U551" s="42"/>
      <c r="V551" s="42"/>
      <c r="W551" s="42"/>
      <c r="X551" s="42"/>
      <c r="Y551" s="42"/>
      <c r="Z551" s="42"/>
      <c r="AA551" s="42"/>
      <c r="AB551" s="42"/>
      <c r="AC551" s="42"/>
      <c r="AD551" s="42"/>
      <c r="AE551" s="42"/>
      <c r="AR551" s="292" t="s">
        <v>731</v>
      </c>
      <c r="AT551" s="292" t="s">
        <v>393</v>
      </c>
      <c r="AU551" s="292" t="s">
        <v>99</v>
      </c>
      <c r="AY551" s="19" t="s">
        <v>387</v>
      </c>
      <c r="BE551" s="162">
        <f>IF(N551="základná",J551,0)</f>
        <v>0</v>
      </c>
      <c r="BF551" s="162">
        <f>IF(N551="znížená",J551,0)</f>
        <v>0</v>
      </c>
      <c r="BG551" s="162">
        <f>IF(N551="zákl. prenesená",J551,0)</f>
        <v>0</v>
      </c>
      <c r="BH551" s="162">
        <f>IF(N551="zníž. prenesená",J551,0)</f>
        <v>0</v>
      </c>
      <c r="BI551" s="162">
        <f>IF(N551="nulová",J551,0)</f>
        <v>0</v>
      </c>
      <c r="BJ551" s="19" t="s">
        <v>92</v>
      </c>
      <c r="BK551" s="162">
        <f>ROUND(I551*H551,2)</f>
        <v>0</v>
      </c>
      <c r="BL551" s="19" t="s">
        <v>731</v>
      </c>
      <c r="BM551" s="292" t="s">
        <v>3358</v>
      </c>
    </row>
    <row r="552" s="2" customFormat="1" ht="16.5" customHeight="1">
      <c r="A552" s="42"/>
      <c r="B552" s="43"/>
      <c r="C552" s="280" t="s">
        <v>1370</v>
      </c>
      <c r="D552" s="280" t="s">
        <v>393</v>
      </c>
      <c r="E552" s="281" t="s">
        <v>3359</v>
      </c>
      <c r="F552" s="282" t="s">
        <v>2812</v>
      </c>
      <c r="G552" s="283" t="s">
        <v>2806</v>
      </c>
      <c r="H552" s="284">
        <v>1</v>
      </c>
      <c r="I552" s="285"/>
      <c r="J552" s="286">
        <f>ROUND(I552*H552,2)</f>
        <v>0</v>
      </c>
      <c r="K552" s="287"/>
      <c r="L552" s="45"/>
      <c r="M552" s="288" t="s">
        <v>1</v>
      </c>
      <c r="N552" s="289" t="s">
        <v>42</v>
      </c>
      <c r="O552" s="101"/>
      <c r="P552" s="290">
        <f>O552*H552</f>
        <v>0</v>
      </c>
      <c r="Q552" s="290">
        <v>0</v>
      </c>
      <c r="R552" s="290">
        <f>Q552*H552</f>
        <v>0</v>
      </c>
      <c r="S552" s="290">
        <v>0</v>
      </c>
      <c r="T552" s="291">
        <f>S552*H552</f>
        <v>0</v>
      </c>
      <c r="U552" s="42"/>
      <c r="V552" s="42"/>
      <c r="W552" s="42"/>
      <c r="X552" s="42"/>
      <c r="Y552" s="42"/>
      <c r="Z552" s="42"/>
      <c r="AA552" s="42"/>
      <c r="AB552" s="42"/>
      <c r="AC552" s="42"/>
      <c r="AD552" s="42"/>
      <c r="AE552" s="42"/>
      <c r="AR552" s="292" t="s">
        <v>731</v>
      </c>
      <c r="AT552" s="292" t="s">
        <v>393</v>
      </c>
      <c r="AU552" s="292" t="s">
        <v>99</v>
      </c>
      <c r="AY552" s="19" t="s">
        <v>387</v>
      </c>
      <c r="BE552" s="162">
        <f>IF(N552="základná",J552,0)</f>
        <v>0</v>
      </c>
      <c r="BF552" s="162">
        <f>IF(N552="znížená",J552,0)</f>
        <v>0</v>
      </c>
      <c r="BG552" s="162">
        <f>IF(N552="zákl. prenesená",J552,0)</f>
        <v>0</v>
      </c>
      <c r="BH552" s="162">
        <f>IF(N552="zníž. prenesená",J552,0)</f>
        <v>0</v>
      </c>
      <c r="BI552" s="162">
        <f>IF(N552="nulová",J552,0)</f>
        <v>0</v>
      </c>
      <c r="BJ552" s="19" t="s">
        <v>92</v>
      </c>
      <c r="BK552" s="162">
        <f>ROUND(I552*H552,2)</f>
        <v>0</v>
      </c>
      <c r="BL552" s="19" t="s">
        <v>731</v>
      </c>
      <c r="BM552" s="292" t="s">
        <v>3360</v>
      </c>
    </row>
    <row r="553" s="2" customFormat="1" ht="16.5" customHeight="1">
      <c r="A553" s="42"/>
      <c r="B553" s="43"/>
      <c r="C553" s="280" t="s">
        <v>1372</v>
      </c>
      <c r="D553" s="280" t="s">
        <v>393</v>
      </c>
      <c r="E553" s="281" t="s">
        <v>3361</v>
      </c>
      <c r="F553" s="282" t="s">
        <v>2815</v>
      </c>
      <c r="G553" s="283" t="s">
        <v>716</v>
      </c>
      <c r="H553" s="351"/>
      <c r="I553" s="285"/>
      <c r="J553" s="286">
        <f>ROUND(I553*H553,2)</f>
        <v>0</v>
      </c>
      <c r="K553" s="287"/>
      <c r="L553" s="45"/>
      <c r="M553" s="288" t="s">
        <v>1</v>
      </c>
      <c r="N553" s="289" t="s">
        <v>42</v>
      </c>
      <c r="O553" s="101"/>
      <c r="P553" s="290">
        <f>O553*H553</f>
        <v>0</v>
      </c>
      <c r="Q553" s="290">
        <v>0</v>
      </c>
      <c r="R553" s="290">
        <f>Q553*H553</f>
        <v>0</v>
      </c>
      <c r="S553" s="290">
        <v>0</v>
      </c>
      <c r="T553" s="291">
        <f>S553*H553</f>
        <v>0</v>
      </c>
      <c r="U553" s="42"/>
      <c r="V553" s="42"/>
      <c r="W553" s="42"/>
      <c r="X553" s="42"/>
      <c r="Y553" s="42"/>
      <c r="Z553" s="42"/>
      <c r="AA553" s="42"/>
      <c r="AB553" s="42"/>
      <c r="AC553" s="42"/>
      <c r="AD553" s="42"/>
      <c r="AE553" s="42"/>
      <c r="AR553" s="292" t="s">
        <v>731</v>
      </c>
      <c r="AT553" s="292" t="s">
        <v>393</v>
      </c>
      <c r="AU553" s="292" t="s">
        <v>99</v>
      </c>
      <c r="AY553" s="19" t="s">
        <v>387</v>
      </c>
      <c r="BE553" s="162">
        <f>IF(N553="základná",J553,0)</f>
        <v>0</v>
      </c>
      <c r="BF553" s="162">
        <f>IF(N553="znížená",J553,0)</f>
        <v>0</v>
      </c>
      <c r="BG553" s="162">
        <f>IF(N553="zákl. prenesená",J553,0)</f>
        <v>0</v>
      </c>
      <c r="BH553" s="162">
        <f>IF(N553="zníž. prenesená",J553,0)</f>
        <v>0</v>
      </c>
      <c r="BI553" s="162">
        <f>IF(N553="nulová",J553,0)</f>
        <v>0</v>
      </c>
      <c r="BJ553" s="19" t="s">
        <v>92</v>
      </c>
      <c r="BK553" s="162">
        <f>ROUND(I553*H553,2)</f>
        <v>0</v>
      </c>
      <c r="BL553" s="19" t="s">
        <v>731</v>
      </c>
      <c r="BM553" s="292" t="s">
        <v>3362</v>
      </c>
    </row>
    <row r="554" s="2" customFormat="1" ht="16.5" customHeight="1">
      <c r="A554" s="42"/>
      <c r="B554" s="43"/>
      <c r="C554" s="280" t="s">
        <v>236</v>
      </c>
      <c r="D554" s="280" t="s">
        <v>393</v>
      </c>
      <c r="E554" s="281" t="s">
        <v>3363</v>
      </c>
      <c r="F554" s="282" t="s">
        <v>2818</v>
      </c>
      <c r="G554" s="283" t="s">
        <v>716</v>
      </c>
      <c r="H554" s="351"/>
      <c r="I554" s="285"/>
      <c r="J554" s="286">
        <f>ROUND(I554*H554,2)</f>
        <v>0</v>
      </c>
      <c r="K554" s="287"/>
      <c r="L554" s="45"/>
      <c r="M554" s="288" t="s">
        <v>1</v>
      </c>
      <c r="N554" s="289" t="s">
        <v>42</v>
      </c>
      <c r="O554" s="101"/>
      <c r="P554" s="290">
        <f>O554*H554</f>
        <v>0</v>
      </c>
      <c r="Q554" s="290">
        <v>0</v>
      </c>
      <c r="R554" s="290">
        <f>Q554*H554</f>
        <v>0</v>
      </c>
      <c r="S554" s="290">
        <v>0</v>
      </c>
      <c r="T554" s="291">
        <f>S554*H554</f>
        <v>0</v>
      </c>
      <c r="U554" s="42"/>
      <c r="V554" s="42"/>
      <c r="W554" s="42"/>
      <c r="X554" s="42"/>
      <c r="Y554" s="42"/>
      <c r="Z554" s="42"/>
      <c r="AA554" s="42"/>
      <c r="AB554" s="42"/>
      <c r="AC554" s="42"/>
      <c r="AD554" s="42"/>
      <c r="AE554" s="42"/>
      <c r="AR554" s="292" t="s">
        <v>731</v>
      </c>
      <c r="AT554" s="292" t="s">
        <v>393</v>
      </c>
      <c r="AU554" s="292" t="s">
        <v>99</v>
      </c>
      <c r="AY554" s="19" t="s">
        <v>387</v>
      </c>
      <c r="BE554" s="162">
        <f>IF(N554="základná",J554,0)</f>
        <v>0</v>
      </c>
      <c r="BF554" s="162">
        <f>IF(N554="znížená",J554,0)</f>
        <v>0</v>
      </c>
      <c r="BG554" s="162">
        <f>IF(N554="zákl. prenesená",J554,0)</f>
        <v>0</v>
      </c>
      <c r="BH554" s="162">
        <f>IF(N554="zníž. prenesená",J554,0)</f>
        <v>0</v>
      </c>
      <c r="BI554" s="162">
        <f>IF(N554="nulová",J554,0)</f>
        <v>0</v>
      </c>
      <c r="BJ554" s="19" t="s">
        <v>92</v>
      </c>
      <c r="BK554" s="162">
        <f>ROUND(I554*H554,2)</f>
        <v>0</v>
      </c>
      <c r="BL554" s="19" t="s">
        <v>731</v>
      </c>
      <c r="BM554" s="292" t="s">
        <v>3364</v>
      </c>
    </row>
    <row r="555" s="12" customFormat="1" ht="20.88" customHeight="1">
      <c r="A555" s="12"/>
      <c r="B555" s="252"/>
      <c r="C555" s="253"/>
      <c r="D555" s="254" t="s">
        <v>75</v>
      </c>
      <c r="E555" s="265" t="s">
        <v>367</v>
      </c>
      <c r="F555" s="265" t="s">
        <v>821</v>
      </c>
      <c r="G555" s="253"/>
      <c r="H555" s="253"/>
      <c r="I555" s="256"/>
      <c r="J555" s="266">
        <f>BK555</f>
        <v>0</v>
      </c>
      <c r="K555" s="253"/>
      <c r="L555" s="257"/>
      <c r="M555" s="258"/>
      <c r="N555" s="259"/>
      <c r="O555" s="259"/>
      <c r="P555" s="260">
        <f>P556</f>
        <v>0</v>
      </c>
      <c r="Q555" s="259"/>
      <c r="R555" s="260">
        <f>R556</f>
        <v>0</v>
      </c>
      <c r="S555" s="259"/>
      <c r="T555" s="261">
        <f>T556</f>
        <v>0</v>
      </c>
      <c r="U555" s="12"/>
      <c r="V555" s="12"/>
      <c r="W555" s="12"/>
      <c r="X555" s="12"/>
      <c r="Y555" s="12"/>
      <c r="Z555" s="12"/>
      <c r="AA555" s="12"/>
      <c r="AB555" s="12"/>
      <c r="AC555" s="12"/>
      <c r="AD555" s="12"/>
      <c r="AE555" s="12"/>
      <c r="AR555" s="262" t="s">
        <v>429</v>
      </c>
      <c r="AT555" s="263" t="s">
        <v>75</v>
      </c>
      <c r="AU555" s="263" t="s">
        <v>92</v>
      </c>
      <c r="AY555" s="262" t="s">
        <v>387</v>
      </c>
      <c r="BK555" s="264">
        <f>BK556</f>
        <v>0</v>
      </c>
    </row>
    <row r="556" s="2" customFormat="1" ht="16.5" customHeight="1">
      <c r="A556" s="42"/>
      <c r="B556" s="43"/>
      <c r="C556" s="280" t="s">
        <v>1375</v>
      </c>
      <c r="D556" s="280" t="s">
        <v>393</v>
      </c>
      <c r="E556" s="281" t="s">
        <v>2820</v>
      </c>
      <c r="F556" s="282" t="s">
        <v>2821</v>
      </c>
      <c r="G556" s="283" t="s">
        <v>716</v>
      </c>
      <c r="H556" s="351"/>
      <c r="I556" s="285"/>
      <c r="J556" s="286">
        <f>ROUND(I556*H556,2)</f>
        <v>0</v>
      </c>
      <c r="K556" s="287"/>
      <c r="L556" s="45"/>
      <c r="M556" s="288" t="s">
        <v>1</v>
      </c>
      <c r="N556" s="289" t="s">
        <v>42</v>
      </c>
      <c r="O556" s="101"/>
      <c r="P556" s="290">
        <f>O556*H556</f>
        <v>0</v>
      </c>
      <c r="Q556" s="290">
        <v>0</v>
      </c>
      <c r="R556" s="290">
        <f>Q556*H556</f>
        <v>0</v>
      </c>
      <c r="S556" s="290">
        <v>0</v>
      </c>
      <c r="T556" s="291">
        <f>S556*H556</f>
        <v>0</v>
      </c>
      <c r="U556" s="42"/>
      <c r="V556" s="42"/>
      <c r="W556" s="42"/>
      <c r="X556" s="42"/>
      <c r="Y556" s="42"/>
      <c r="Z556" s="42"/>
      <c r="AA556" s="42"/>
      <c r="AB556" s="42"/>
      <c r="AC556" s="42"/>
      <c r="AD556" s="42"/>
      <c r="AE556" s="42"/>
      <c r="AR556" s="292" t="s">
        <v>825</v>
      </c>
      <c r="AT556" s="292" t="s">
        <v>393</v>
      </c>
      <c r="AU556" s="292" t="s">
        <v>99</v>
      </c>
      <c r="AY556" s="19" t="s">
        <v>387</v>
      </c>
      <c r="BE556" s="162">
        <f>IF(N556="základná",J556,0)</f>
        <v>0</v>
      </c>
      <c r="BF556" s="162">
        <f>IF(N556="znížená",J556,0)</f>
        <v>0</v>
      </c>
      <c r="BG556" s="162">
        <f>IF(N556="zákl. prenesená",J556,0)</f>
        <v>0</v>
      </c>
      <c r="BH556" s="162">
        <f>IF(N556="zníž. prenesená",J556,0)</f>
        <v>0</v>
      </c>
      <c r="BI556" s="162">
        <f>IF(N556="nulová",J556,0)</f>
        <v>0</v>
      </c>
      <c r="BJ556" s="19" t="s">
        <v>92</v>
      </c>
      <c r="BK556" s="162">
        <f>ROUND(I556*H556,2)</f>
        <v>0</v>
      </c>
      <c r="BL556" s="19" t="s">
        <v>825</v>
      </c>
      <c r="BM556" s="292" t="s">
        <v>3365</v>
      </c>
    </row>
    <row r="557" s="12" customFormat="1" ht="22.8" customHeight="1">
      <c r="A557" s="12"/>
      <c r="B557" s="252"/>
      <c r="C557" s="253"/>
      <c r="D557" s="254" t="s">
        <v>75</v>
      </c>
      <c r="E557" s="265" t="s">
        <v>3366</v>
      </c>
      <c r="F557" s="265" t="s">
        <v>3367</v>
      </c>
      <c r="G557" s="253"/>
      <c r="H557" s="253"/>
      <c r="I557" s="256"/>
      <c r="J557" s="266">
        <f>BK557</f>
        <v>0</v>
      </c>
      <c r="K557" s="253"/>
      <c r="L557" s="257"/>
      <c r="M557" s="258"/>
      <c r="N557" s="259"/>
      <c r="O557" s="259"/>
      <c r="P557" s="260">
        <f>P558+P561+P566+P569+P573+P579</f>
        <v>0</v>
      </c>
      <c r="Q557" s="259"/>
      <c r="R557" s="260">
        <f>R558+R561+R566+R569+R573+R579</f>
        <v>0</v>
      </c>
      <c r="S557" s="259"/>
      <c r="T557" s="261">
        <f>T558+T561+T566+T569+T573+T579</f>
        <v>0</v>
      </c>
      <c r="U557" s="12"/>
      <c r="V557" s="12"/>
      <c r="W557" s="12"/>
      <c r="X557" s="12"/>
      <c r="Y557" s="12"/>
      <c r="Z557" s="12"/>
      <c r="AA557" s="12"/>
      <c r="AB557" s="12"/>
      <c r="AC557" s="12"/>
      <c r="AD557" s="12"/>
      <c r="AE557" s="12"/>
      <c r="AR557" s="262" t="s">
        <v>84</v>
      </c>
      <c r="AT557" s="263" t="s">
        <v>75</v>
      </c>
      <c r="AU557" s="263" t="s">
        <v>84</v>
      </c>
      <c r="AY557" s="262" t="s">
        <v>387</v>
      </c>
      <c r="BK557" s="264">
        <f>BK558+BK561+BK566+BK569+BK573+BK579</f>
        <v>0</v>
      </c>
    </row>
    <row r="558" s="12" customFormat="1" ht="20.88" customHeight="1">
      <c r="A558" s="12"/>
      <c r="B558" s="252"/>
      <c r="C558" s="253"/>
      <c r="D558" s="254" t="s">
        <v>75</v>
      </c>
      <c r="E558" s="265" t="s">
        <v>2756</v>
      </c>
      <c r="F558" s="265" t="s">
        <v>2757</v>
      </c>
      <c r="G558" s="253"/>
      <c r="H558" s="253"/>
      <c r="I558" s="256"/>
      <c r="J558" s="266">
        <f>BK558</f>
        <v>0</v>
      </c>
      <c r="K558" s="253"/>
      <c r="L558" s="257"/>
      <c r="M558" s="258"/>
      <c r="N558" s="259"/>
      <c r="O558" s="259"/>
      <c r="P558" s="260">
        <f>SUM(P559:P560)</f>
        <v>0</v>
      </c>
      <c r="Q558" s="259"/>
      <c r="R558" s="260">
        <f>SUM(R559:R560)</f>
        <v>0</v>
      </c>
      <c r="S558" s="259"/>
      <c r="T558" s="261">
        <f>SUM(T559:T560)</f>
        <v>0</v>
      </c>
      <c r="U558" s="12"/>
      <c r="V558" s="12"/>
      <c r="W558" s="12"/>
      <c r="X558" s="12"/>
      <c r="Y558" s="12"/>
      <c r="Z558" s="12"/>
      <c r="AA558" s="12"/>
      <c r="AB558" s="12"/>
      <c r="AC558" s="12"/>
      <c r="AD558" s="12"/>
      <c r="AE558" s="12"/>
      <c r="AR558" s="262" t="s">
        <v>99</v>
      </c>
      <c r="AT558" s="263" t="s">
        <v>75</v>
      </c>
      <c r="AU558" s="263" t="s">
        <v>92</v>
      </c>
      <c r="AY558" s="262" t="s">
        <v>387</v>
      </c>
      <c r="BK558" s="264">
        <f>SUM(BK559:BK560)</f>
        <v>0</v>
      </c>
    </row>
    <row r="559" s="2" customFormat="1" ht="16.5" customHeight="1">
      <c r="A559" s="42"/>
      <c r="B559" s="43"/>
      <c r="C559" s="280" t="s">
        <v>1378</v>
      </c>
      <c r="D559" s="280" t="s">
        <v>393</v>
      </c>
      <c r="E559" s="281" t="s">
        <v>3368</v>
      </c>
      <c r="F559" s="282" t="s">
        <v>3369</v>
      </c>
      <c r="G559" s="283" t="s">
        <v>396</v>
      </c>
      <c r="H559" s="284">
        <v>5.9000000000000004</v>
      </c>
      <c r="I559" s="285"/>
      <c r="J559" s="286">
        <f>ROUND(I559*H559,2)</f>
        <v>0</v>
      </c>
      <c r="K559" s="287"/>
      <c r="L559" s="45"/>
      <c r="M559" s="288" t="s">
        <v>1</v>
      </c>
      <c r="N559" s="289" t="s">
        <v>42</v>
      </c>
      <c r="O559" s="101"/>
      <c r="P559" s="290">
        <f>O559*H559</f>
        <v>0</v>
      </c>
      <c r="Q559" s="290">
        <v>0</v>
      </c>
      <c r="R559" s="290">
        <f>Q559*H559</f>
        <v>0</v>
      </c>
      <c r="S559" s="290">
        <v>0</v>
      </c>
      <c r="T559" s="291">
        <f>S559*H559</f>
        <v>0</v>
      </c>
      <c r="U559" s="42"/>
      <c r="V559" s="42"/>
      <c r="W559" s="42"/>
      <c r="X559" s="42"/>
      <c r="Y559" s="42"/>
      <c r="Z559" s="42"/>
      <c r="AA559" s="42"/>
      <c r="AB559" s="42"/>
      <c r="AC559" s="42"/>
      <c r="AD559" s="42"/>
      <c r="AE559" s="42"/>
      <c r="AR559" s="292" t="s">
        <v>731</v>
      </c>
      <c r="AT559" s="292" t="s">
        <v>393</v>
      </c>
      <c r="AU559" s="292" t="s">
        <v>99</v>
      </c>
      <c r="AY559" s="19" t="s">
        <v>387</v>
      </c>
      <c r="BE559" s="162">
        <f>IF(N559="základná",J559,0)</f>
        <v>0</v>
      </c>
      <c r="BF559" s="162">
        <f>IF(N559="znížená",J559,0)</f>
        <v>0</v>
      </c>
      <c r="BG559" s="162">
        <f>IF(N559="zákl. prenesená",J559,0)</f>
        <v>0</v>
      </c>
      <c r="BH559" s="162">
        <f>IF(N559="zníž. prenesená",J559,0)</f>
        <v>0</v>
      </c>
      <c r="BI559" s="162">
        <f>IF(N559="nulová",J559,0)</f>
        <v>0</v>
      </c>
      <c r="BJ559" s="19" t="s">
        <v>92</v>
      </c>
      <c r="BK559" s="162">
        <f>ROUND(I559*H559,2)</f>
        <v>0</v>
      </c>
      <c r="BL559" s="19" t="s">
        <v>731</v>
      </c>
      <c r="BM559" s="292" t="s">
        <v>3370</v>
      </c>
    </row>
    <row r="560" s="2" customFormat="1" ht="21.75" customHeight="1">
      <c r="A560" s="42"/>
      <c r="B560" s="43"/>
      <c r="C560" s="280" t="s">
        <v>1380</v>
      </c>
      <c r="D560" s="280" t="s">
        <v>393</v>
      </c>
      <c r="E560" s="281" t="s">
        <v>3371</v>
      </c>
      <c r="F560" s="282" t="s">
        <v>3372</v>
      </c>
      <c r="G560" s="283" t="s">
        <v>396</v>
      </c>
      <c r="H560" s="284">
        <v>9.0999999999999996</v>
      </c>
      <c r="I560" s="285"/>
      <c r="J560" s="286">
        <f>ROUND(I560*H560,2)</f>
        <v>0</v>
      </c>
      <c r="K560" s="287"/>
      <c r="L560" s="45"/>
      <c r="M560" s="288" t="s">
        <v>1</v>
      </c>
      <c r="N560" s="289" t="s">
        <v>42</v>
      </c>
      <c r="O560" s="101"/>
      <c r="P560" s="290">
        <f>O560*H560</f>
        <v>0</v>
      </c>
      <c r="Q560" s="290">
        <v>0</v>
      </c>
      <c r="R560" s="290">
        <f>Q560*H560</f>
        <v>0</v>
      </c>
      <c r="S560" s="290">
        <v>0</v>
      </c>
      <c r="T560" s="291">
        <f>S560*H560</f>
        <v>0</v>
      </c>
      <c r="U560" s="42"/>
      <c r="V560" s="42"/>
      <c r="W560" s="42"/>
      <c r="X560" s="42"/>
      <c r="Y560" s="42"/>
      <c r="Z560" s="42"/>
      <c r="AA560" s="42"/>
      <c r="AB560" s="42"/>
      <c r="AC560" s="42"/>
      <c r="AD560" s="42"/>
      <c r="AE560" s="42"/>
      <c r="AR560" s="292" t="s">
        <v>731</v>
      </c>
      <c r="AT560" s="292" t="s">
        <v>393</v>
      </c>
      <c r="AU560" s="292" t="s">
        <v>99</v>
      </c>
      <c r="AY560" s="19" t="s">
        <v>387</v>
      </c>
      <c r="BE560" s="162">
        <f>IF(N560="základná",J560,0)</f>
        <v>0</v>
      </c>
      <c r="BF560" s="162">
        <f>IF(N560="znížená",J560,0)</f>
        <v>0</v>
      </c>
      <c r="BG560" s="162">
        <f>IF(N560="zákl. prenesená",J560,0)</f>
        <v>0</v>
      </c>
      <c r="BH560" s="162">
        <f>IF(N560="zníž. prenesená",J560,0)</f>
        <v>0</v>
      </c>
      <c r="BI560" s="162">
        <f>IF(N560="nulová",J560,0)</f>
        <v>0</v>
      </c>
      <c r="BJ560" s="19" t="s">
        <v>92</v>
      </c>
      <c r="BK560" s="162">
        <f>ROUND(I560*H560,2)</f>
        <v>0</v>
      </c>
      <c r="BL560" s="19" t="s">
        <v>731</v>
      </c>
      <c r="BM560" s="292" t="s">
        <v>3373</v>
      </c>
    </row>
    <row r="561" s="12" customFormat="1" ht="20.88" customHeight="1">
      <c r="A561" s="12"/>
      <c r="B561" s="252"/>
      <c r="C561" s="253"/>
      <c r="D561" s="254" t="s">
        <v>75</v>
      </c>
      <c r="E561" s="265" t="s">
        <v>2761</v>
      </c>
      <c r="F561" s="265" t="s">
        <v>2762</v>
      </c>
      <c r="G561" s="253"/>
      <c r="H561" s="253"/>
      <c r="I561" s="256"/>
      <c r="J561" s="266">
        <f>BK561</f>
        <v>0</v>
      </c>
      <c r="K561" s="253"/>
      <c r="L561" s="257"/>
      <c r="M561" s="258"/>
      <c r="N561" s="259"/>
      <c r="O561" s="259"/>
      <c r="P561" s="260">
        <f>SUM(P562:P565)</f>
        <v>0</v>
      </c>
      <c r="Q561" s="259"/>
      <c r="R561" s="260">
        <f>SUM(R562:R565)</f>
        <v>0</v>
      </c>
      <c r="S561" s="259"/>
      <c r="T561" s="261">
        <f>SUM(T562:T565)</f>
        <v>0</v>
      </c>
      <c r="U561" s="12"/>
      <c r="V561" s="12"/>
      <c r="W561" s="12"/>
      <c r="X561" s="12"/>
      <c r="Y561" s="12"/>
      <c r="Z561" s="12"/>
      <c r="AA561" s="12"/>
      <c r="AB561" s="12"/>
      <c r="AC561" s="12"/>
      <c r="AD561" s="12"/>
      <c r="AE561" s="12"/>
      <c r="AR561" s="262" t="s">
        <v>99</v>
      </c>
      <c r="AT561" s="263" t="s">
        <v>75</v>
      </c>
      <c r="AU561" s="263" t="s">
        <v>92</v>
      </c>
      <c r="AY561" s="262" t="s">
        <v>387</v>
      </c>
      <c r="BK561" s="264">
        <f>SUM(BK562:BK565)</f>
        <v>0</v>
      </c>
    </row>
    <row r="562" s="2" customFormat="1" ht="21.75" customHeight="1">
      <c r="A562" s="42"/>
      <c r="B562" s="43"/>
      <c r="C562" s="280" t="s">
        <v>1383</v>
      </c>
      <c r="D562" s="280" t="s">
        <v>393</v>
      </c>
      <c r="E562" s="281" t="s">
        <v>3374</v>
      </c>
      <c r="F562" s="282" t="s">
        <v>3375</v>
      </c>
      <c r="G562" s="283" t="s">
        <v>396</v>
      </c>
      <c r="H562" s="284">
        <v>4.5</v>
      </c>
      <c r="I562" s="285"/>
      <c r="J562" s="286">
        <f>ROUND(I562*H562,2)</f>
        <v>0</v>
      </c>
      <c r="K562" s="287"/>
      <c r="L562" s="45"/>
      <c r="M562" s="288" t="s">
        <v>1</v>
      </c>
      <c r="N562" s="289" t="s">
        <v>42</v>
      </c>
      <c r="O562" s="101"/>
      <c r="P562" s="290">
        <f>O562*H562</f>
        <v>0</v>
      </c>
      <c r="Q562" s="290">
        <v>0</v>
      </c>
      <c r="R562" s="290">
        <f>Q562*H562</f>
        <v>0</v>
      </c>
      <c r="S562" s="290">
        <v>0</v>
      </c>
      <c r="T562" s="291">
        <f>S562*H562</f>
        <v>0</v>
      </c>
      <c r="U562" s="42"/>
      <c r="V562" s="42"/>
      <c r="W562" s="42"/>
      <c r="X562" s="42"/>
      <c r="Y562" s="42"/>
      <c r="Z562" s="42"/>
      <c r="AA562" s="42"/>
      <c r="AB562" s="42"/>
      <c r="AC562" s="42"/>
      <c r="AD562" s="42"/>
      <c r="AE562" s="42"/>
      <c r="AR562" s="292" t="s">
        <v>731</v>
      </c>
      <c r="AT562" s="292" t="s">
        <v>393</v>
      </c>
      <c r="AU562" s="292" t="s">
        <v>99</v>
      </c>
      <c r="AY562" s="19" t="s">
        <v>387</v>
      </c>
      <c r="BE562" s="162">
        <f>IF(N562="základná",J562,0)</f>
        <v>0</v>
      </c>
      <c r="BF562" s="162">
        <f>IF(N562="znížená",J562,0)</f>
        <v>0</v>
      </c>
      <c r="BG562" s="162">
        <f>IF(N562="zákl. prenesená",J562,0)</f>
        <v>0</v>
      </c>
      <c r="BH562" s="162">
        <f>IF(N562="zníž. prenesená",J562,0)</f>
        <v>0</v>
      </c>
      <c r="BI562" s="162">
        <f>IF(N562="nulová",J562,0)</f>
        <v>0</v>
      </c>
      <c r="BJ562" s="19" t="s">
        <v>92</v>
      </c>
      <c r="BK562" s="162">
        <f>ROUND(I562*H562,2)</f>
        <v>0</v>
      </c>
      <c r="BL562" s="19" t="s">
        <v>731</v>
      </c>
      <c r="BM562" s="292" t="s">
        <v>3376</v>
      </c>
    </row>
    <row r="563" s="2" customFormat="1" ht="21.75" customHeight="1">
      <c r="A563" s="42"/>
      <c r="B563" s="43"/>
      <c r="C563" s="280" t="s">
        <v>1386</v>
      </c>
      <c r="D563" s="280" t="s">
        <v>393</v>
      </c>
      <c r="E563" s="281" t="s">
        <v>3377</v>
      </c>
      <c r="F563" s="282" t="s">
        <v>3378</v>
      </c>
      <c r="G563" s="283" t="s">
        <v>396</v>
      </c>
      <c r="H563" s="284">
        <v>7.4000000000000004</v>
      </c>
      <c r="I563" s="285"/>
      <c r="J563" s="286">
        <f>ROUND(I563*H563,2)</f>
        <v>0</v>
      </c>
      <c r="K563" s="287"/>
      <c r="L563" s="45"/>
      <c r="M563" s="288" t="s">
        <v>1</v>
      </c>
      <c r="N563" s="289" t="s">
        <v>42</v>
      </c>
      <c r="O563" s="101"/>
      <c r="P563" s="290">
        <f>O563*H563</f>
        <v>0</v>
      </c>
      <c r="Q563" s="290">
        <v>0</v>
      </c>
      <c r="R563" s="290">
        <f>Q563*H563</f>
        <v>0</v>
      </c>
      <c r="S563" s="290">
        <v>0</v>
      </c>
      <c r="T563" s="291">
        <f>S563*H563</f>
        <v>0</v>
      </c>
      <c r="U563" s="42"/>
      <c r="V563" s="42"/>
      <c r="W563" s="42"/>
      <c r="X563" s="42"/>
      <c r="Y563" s="42"/>
      <c r="Z563" s="42"/>
      <c r="AA563" s="42"/>
      <c r="AB563" s="42"/>
      <c r="AC563" s="42"/>
      <c r="AD563" s="42"/>
      <c r="AE563" s="42"/>
      <c r="AR563" s="292" t="s">
        <v>731</v>
      </c>
      <c r="AT563" s="292" t="s">
        <v>393</v>
      </c>
      <c r="AU563" s="292" t="s">
        <v>99</v>
      </c>
      <c r="AY563" s="19" t="s">
        <v>387</v>
      </c>
      <c r="BE563" s="162">
        <f>IF(N563="základná",J563,0)</f>
        <v>0</v>
      </c>
      <c r="BF563" s="162">
        <f>IF(N563="znížená",J563,0)</f>
        <v>0</v>
      </c>
      <c r="BG563" s="162">
        <f>IF(N563="zákl. prenesená",J563,0)</f>
        <v>0</v>
      </c>
      <c r="BH563" s="162">
        <f>IF(N563="zníž. prenesená",J563,0)</f>
        <v>0</v>
      </c>
      <c r="BI563" s="162">
        <f>IF(N563="nulová",J563,0)</f>
        <v>0</v>
      </c>
      <c r="BJ563" s="19" t="s">
        <v>92</v>
      </c>
      <c r="BK563" s="162">
        <f>ROUND(I563*H563,2)</f>
        <v>0</v>
      </c>
      <c r="BL563" s="19" t="s">
        <v>731</v>
      </c>
      <c r="BM563" s="292" t="s">
        <v>3379</v>
      </c>
    </row>
    <row r="564" s="2" customFormat="1" ht="21.75" customHeight="1">
      <c r="A564" s="42"/>
      <c r="B564" s="43"/>
      <c r="C564" s="280" t="s">
        <v>1389</v>
      </c>
      <c r="D564" s="280" t="s">
        <v>393</v>
      </c>
      <c r="E564" s="281" t="s">
        <v>3380</v>
      </c>
      <c r="F564" s="282" t="s">
        <v>3381</v>
      </c>
      <c r="G564" s="283" t="s">
        <v>396</v>
      </c>
      <c r="H564" s="284">
        <v>3.3999999999999999</v>
      </c>
      <c r="I564" s="285"/>
      <c r="J564" s="286">
        <f>ROUND(I564*H564,2)</f>
        <v>0</v>
      </c>
      <c r="K564" s="287"/>
      <c r="L564" s="45"/>
      <c r="M564" s="288" t="s">
        <v>1</v>
      </c>
      <c r="N564" s="289" t="s">
        <v>42</v>
      </c>
      <c r="O564" s="101"/>
      <c r="P564" s="290">
        <f>O564*H564</f>
        <v>0</v>
      </c>
      <c r="Q564" s="290">
        <v>0</v>
      </c>
      <c r="R564" s="290">
        <f>Q564*H564</f>
        <v>0</v>
      </c>
      <c r="S564" s="290">
        <v>0</v>
      </c>
      <c r="T564" s="291">
        <f>S564*H564</f>
        <v>0</v>
      </c>
      <c r="U564" s="42"/>
      <c r="V564" s="42"/>
      <c r="W564" s="42"/>
      <c r="X564" s="42"/>
      <c r="Y564" s="42"/>
      <c r="Z564" s="42"/>
      <c r="AA564" s="42"/>
      <c r="AB564" s="42"/>
      <c r="AC564" s="42"/>
      <c r="AD564" s="42"/>
      <c r="AE564" s="42"/>
      <c r="AR564" s="292" t="s">
        <v>731</v>
      </c>
      <c r="AT564" s="292" t="s">
        <v>393</v>
      </c>
      <c r="AU564" s="292" t="s">
        <v>99</v>
      </c>
      <c r="AY564" s="19" t="s">
        <v>387</v>
      </c>
      <c r="BE564" s="162">
        <f>IF(N564="základná",J564,0)</f>
        <v>0</v>
      </c>
      <c r="BF564" s="162">
        <f>IF(N564="znížená",J564,0)</f>
        <v>0</v>
      </c>
      <c r="BG564" s="162">
        <f>IF(N564="zákl. prenesená",J564,0)</f>
        <v>0</v>
      </c>
      <c r="BH564" s="162">
        <f>IF(N564="zníž. prenesená",J564,0)</f>
        <v>0</v>
      </c>
      <c r="BI564" s="162">
        <f>IF(N564="nulová",J564,0)</f>
        <v>0</v>
      </c>
      <c r="BJ564" s="19" t="s">
        <v>92</v>
      </c>
      <c r="BK564" s="162">
        <f>ROUND(I564*H564,2)</f>
        <v>0</v>
      </c>
      <c r="BL564" s="19" t="s">
        <v>731</v>
      </c>
      <c r="BM564" s="292" t="s">
        <v>3382</v>
      </c>
    </row>
    <row r="565" s="2" customFormat="1" ht="21.75" customHeight="1">
      <c r="A565" s="42"/>
      <c r="B565" s="43"/>
      <c r="C565" s="280" t="s">
        <v>1391</v>
      </c>
      <c r="D565" s="280" t="s">
        <v>393</v>
      </c>
      <c r="E565" s="281" t="s">
        <v>3383</v>
      </c>
      <c r="F565" s="282" t="s">
        <v>3384</v>
      </c>
      <c r="G565" s="283" t="s">
        <v>396</v>
      </c>
      <c r="H565" s="284">
        <v>3.2999999999999998</v>
      </c>
      <c r="I565" s="285"/>
      <c r="J565" s="286">
        <f>ROUND(I565*H565,2)</f>
        <v>0</v>
      </c>
      <c r="K565" s="287"/>
      <c r="L565" s="45"/>
      <c r="M565" s="288" t="s">
        <v>1</v>
      </c>
      <c r="N565" s="289" t="s">
        <v>42</v>
      </c>
      <c r="O565" s="101"/>
      <c r="P565" s="290">
        <f>O565*H565</f>
        <v>0</v>
      </c>
      <c r="Q565" s="290">
        <v>0</v>
      </c>
      <c r="R565" s="290">
        <f>Q565*H565</f>
        <v>0</v>
      </c>
      <c r="S565" s="290">
        <v>0</v>
      </c>
      <c r="T565" s="291">
        <f>S565*H565</f>
        <v>0</v>
      </c>
      <c r="U565" s="42"/>
      <c r="V565" s="42"/>
      <c r="W565" s="42"/>
      <c r="X565" s="42"/>
      <c r="Y565" s="42"/>
      <c r="Z565" s="42"/>
      <c r="AA565" s="42"/>
      <c r="AB565" s="42"/>
      <c r="AC565" s="42"/>
      <c r="AD565" s="42"/>
      <c r="AE565" s="42"/>
      <c r="AR565" s="292" t="s">
        <v>731</v>
      </c>
      <c r="AT565" s="292" t="s">
        <v>393</v>
      </c>
      <c r="AU565" s="292" t="s">
        <v>99</v>
      </c>
      <c r="AY565" s="19" t="s">
        <v>387</v>
      </c>
      <c r="BE565" s="162">
        <f>IF(N565="základná",J565,0)</f>
        <v>0</v>
      </c>
      <c r="BF565" s="162">
        <f>IF(N565="znížená",J565,0)</f>
        <v>0</v>
      </c>
      <c r="BG565" s="162">
        <f>IF(N565="zákl. prenesená",J565,0)</f>
        <v>0</v>
      </c>
      <c r="BH565" s="162">
        <f>IF(N565="zníž. prenesená",J565,0)</f>
        <v>0</v>
      </c>
      <c r="BI565" s="162">
        <f>IF(N565="nulová",J565,0)</f>
        <v>0</v>
      </c>
      <c r="BJ565" s="19" t="s">
        <v>92</v>
      </c>
      <c r="BK565" s="162">
        <f>ROUND(I565*H565,2)</f>
        <v>0</v>
      </c>
      <c r="BL565" s="19" t="s">
        <v>731</v>
      </c>
      <c r="BM565" s="292" t="s">
        <v>3385</v>
      </c>
    </row>
    <row r="566" s="12" customFormat="1" ht="20.88" customHeight="1">
      <c r="A566" s="12"/>
      <c r="B566" s="252"/>
      <c r="C566" s="253"/>
      <c r="D566" s="254" t="s">
        <v>75</v>
      </c>
      <c r="E566" s="265" t="s">
        <v>2781</v>
      </c>
      <c r="F566" s="265" t="s">
        <v>2782</v>
      </c>
      <c r="G566" s="253"/>
      <c r="H566" s="253"/>
      <c r="I566" s="256"/>
      <c r="J566" s="266">
        <f>BK566</f>
        <v>0</v>
      </c>
      <c r="K566" s="253"/>
      <c r="L566" s="257"/>
      <c r="M566" s="258"/>
      <c r="N566" s="259"/>
      <c r="O566" s="259"/>
      <c r="P566" s="260">
        <f>SUM(P567:P568)</f>
        <v>0</v>
      </c>
      <c r="Q566" s="259"/>
      <c r="R566" s="260">
        <f>SUM(R567:R568)</f>
        <v>0</v>
      </c>
      <c r="S566" s="259"/>
      <c r="T566" s="261">
        <f>SUM(T567:T568)</f>
        <v>0</v>
      </c>
      <c r="U566" s="12"/>
      <c r="V566" s="12"/>
      <c r="W566" s="12"/>
      <c r="X566" s="12"/>
      <c r="Y566" s="12"/>
      <c r="Z566" s="12"/>
      <c r="AA566" s="12"/>
      <c r="AB566" s="12"/>
      <c r="AC566" s="12"/>
      <c r="AD566" s="12"/>
      <c r="AE566" s="12"/>
      <c r="AR566" s="262" t="s">
        <v>84</v>
      </c>
      <c r="AT566" s="263" t="s">
        <v>75</v>
      </c>
      <c r="AU566" s="263" t="s">
        <v>92</v>
      </c>
      <c r="AY566" s="262" t="s">
        <v>387</v>
      </c>
      <c r="BK566" s="264">
        <f>SUM(BK567:BK568)</f>
        <v>0</v>
      </c>
    </row>
    <row r="567" s="2" customFormat="1" ht="21.75" customHeight="1">
      <c r="A567" s="42"/>
      <c r="B567" s="43"/>
      <c r="C567" s="280" t="s">
        <v>1394</v>
      </c>
      <c r="D567" s="280" t="s">
        <v>393</v>
      </c>
      <c r="E567" s="281" t="s">
        <v>3386</v>
      </c>
      <c r="F567" s="282" t="s">
        <v>3387</v>
      </c>
      <c r="G567" s="283" t="s">
        <v>396</v>
      </c>
      <c r="H567" s="284">
        <v>7.9000000000000004</v>
      </c>
      <c r="I567" s="285"/>
      <c r="J567" s="286">
        <f>ROUND(I567*H567,2)</f>
        <v>0</v>
      </c>
      <c r="K567" s="287"/>
      <c r="L567" s="45"/>
      <c r="M567" s="288" t="s">
        <v>1</v>
      </c>
      <c r="N567" s="289" t="s">
        <v>42</v>
      </c>
      <c r="O567" s="101"/>
      <c r="P567" s="290">
        <f>O567*H567</f>
        <v>0</v>
      </c>
      <c r="Q567" s="290">
        <v>0</v>
      </c>
      <c r="R567" s="290">
        <f>Q567*H567</f>
        <v>0</v>
      </c>
      <c r="S567" s="290">
        <v>0</v>
      </c>
      <c r="T567" s="291">
        <f>S567*H567</f>
        <v>0</v>
      </c>
      <c r="U567" s="42"/>
      <c r="V567" s="42"/>
      <c r="W567" s="42"/>
      <c r="X567" s="42"/>
      <c r="Y567" s="42"/>
      <c r="Z567" s="42"/>
      <c r="AA567" s="42"/>
      <c r="AB567" s="42"/>
      <c r="AC567" s="42"/>
      <c r="AD567" s="42"/>
      <c r="AE567" s="42"/>
      <c r="AR567" s="292" t="s">
        <v>731</v>
      </c>
      <c r="AT567" s="292" t="s">
        <v>393</v>
      </c>
      <c r="AU567" s="292" t="s">
        <v>99</v>
      </c>
      <c r="AY567" s="19" t="s">
        <v>387</v>
      </c>
      <c r="BE567" s="162">
        <f>IF(N567="základná",J567,0)</f>
        <v>0</v>
      </c>
      <c r="BF567" s="162">
        <f>IF(N567="znížená",J567,0)</f>
        <v>0</v>
      </c>
      <c r="BG567" s="162">
        <f>IF(N567="zákl. prenesená",J567,0)</f>
        <v>0</v>
      </c>
      <c r="BH567" s="162">
        <f>IF(N567="zníž. prenesená",J567,0)</f>
        <v>0</v>
      </c>
      <c r="BI567" s="162">
        <f>IF(N567="nulová",J567,0)</f>
        <v>0</v>
      </c>
      <c r="BJ567" s="19" t="s">
        <v>92</v>
      </c>
      <c r="BK567" s="162">
        <f>ROUND(I567*H567,2)</f>
        <v>0</v>
      </c>
      <c r="BL567" s="19" t="s">
        <v>731</v>
      </c>
      <c r="BM567" s="292" t="s">
        <v>3388</v>
      </c>
    </row>
    <row r="568" s="2" customFormat="1" ht="21.75" customHeight="1">
      <c r="A568" s="42"/>
      <c r="B568" s="43"/>
      <c r="C568" s="280" t="s">
        <v>1396</v>
      </c>
      <c r="D568" s="280" t="s">
        <v>393</v>
      </c>
      <c r="E568" s="281" t="s">
        <v>3389</v>
      </c>
      <c r="F568" s="282" t="s">
        <v>3390</v>
      </c>
      <c r="G568" s="283" t="s">
        <v>396</v>
      </c>
      <c r="H568" s="284">
        <v>10.699999999999999</v>
      </c>
      <c r="I568" s="285"/>
      <c r="J568" s="286">
        <f>ROUND(I568*H568,2)</f>
        <v>0</v>
      </c>
      <c r="K568" s="287"/>
      <c r="L568" s="45"/>
      <c r="M568" s="288" t="s">
        <v>1</v>
      </c>
      <c r="N568" s="289" t="s">
        <v>42</v>
      </c>
      <c r="O568" s="101"/>
      <c r="P568" s="290">
        <f>O568*H568</f>
        <v>0</v>
      </c>
      <c r="Q568" s="290">
        <v>0</v>
      </c>
      <c r="R568" s="290">
        <f>Q568*H568</f>
        <v>0</v>
      </c>
      <c r="S568" s="290">
        <v>0</v>
      </c>
      <c r="T568" s="291">
        <f>S568*H568</f>
        <v>0</v>
      </c>
      <c r="U568" s="42"/>
      <c r="V568" s="42"/>
      <c r="W568" s="42"/>
      <c r="X568" s="42"/>
      <c r="Y568" s="42"/>
      <c r="Z568" s="42"/>
      <c r="AA568" s="42"/>
      <c r="AB568" s="42"/>
      <c r="AC568" s="42"/>
      <c r="AD568" s="42"/>
      <c r="AE568" s="42"/>
      <c r="AR568" s="292" t="s">
        <v>731</v>
      </c>
      <c r="AT568" s="292" t="s">
        <v>393</v>
      </c>
      <c r="AU568" s="292" t="s">
        <v>99</v>
      </c>
      <c r="AY568" s="19" t="s">
        <v>387</v>
      </c>
      <c r="BE568" s="162">
        <f>IF(N568="základná",J568,0)</f>
        <v>0</v>
      </c>
      <c r="BF568" s="162">
        <f>IF(N568="znížená",J568,0)</f>
        <v>0</v>
      </c>
      <c r="BG568" s="162">
        <f>IF(N568="zákl. prenesená",J568,0)</f>
        <v>0</v>
      </c>
      <c r="BH568" s="162">
        <f>IF(N568="zníž. prenesená",J568,0)</f>
        <v>0</v>
      </c>
      <c r="BI568" s="162">
        <f>IF(N568="nulová",J568,0)</f>
        <v>0</v>
      </c>
      <c r="BJ568" s="19" t="s">
        <v>92</v>
      </c>
      <c r="BK568" s="162">
        <f>ROUND(I568*H568,2)</f>
        <v>0</v>
      </c>
      <c r="BL568" s="19" t="s">
        <v>731</v>
      </c>
      <c r="BM568" s="292" t="s">
        <v>3391</v>
      </c>
    </row>
    <row r="569" s="12" customFormat="1" ht="20.88" customHeight="1">
      <c r="A569" s="12"/>
      <c r="B569" s="252"/>
      <c r="C569" s="253"/>
      <c r="D569" s="254" t="s">
        <v>75</v>
      </c>
      <c r="E569" s="265" t="s">
        <v>2796</v>
      </c>
      <c r="F569" s="265" t="s">
        <v>2797</v>
      </c>
      <c r="G569" s="253"/>
      <c r="H569" s="253"/>
      <c r="I569" s="256"/>
      <c r="J569" s="266">
        <f>BK569</f>
        <v>0</v>
      </c>
      <c r="K569" s="253"/>
      <c r="L569" s="257"/>
      <c r="M569" s="258"/>
      <c r="N569" s="259"/>
      <c r="O569" s="259"/>
      <c r="P569" s="260">
        <f>SUM(P570:P572)</f>
        <v>0</v>
      </c>
      <c r="Q569" s="259"/>
      <c r="R569" s="260">
        <f>SUM(R570:R572)</f>
        <v>0</v>
      </c>
      <c r="S569" s="259"/>
      <c r="T569" s="261">
        <f>SUM(T570:T572)</f>
        <v>0</v>
      </c>
      <c r="U569" s="12"/>
      <c r="V569" s="12"/>
      <c r="W569" s="12"/>
      <c r="X569" s="12"/>
      <c r="Y569" s="12"/>
      <c r="Z569" s="12"/>
      <c r="AA569" s="12"/>
      <c r="AB569" s="12"/>
      <c r="AC569" s="12"/>
      <c r="AD569" s="12"/>
      <c r="AE569" s="12"/>
      <c r="AR569" s="262" t="s">
        <v>84</v>
      </c>
      <c r="AT569" s="263" t="s">
        <v>75</v>
      </c>
      <c r="AU569" s="263" t="s">
        <v>92</v>
      </c>
      <c r="AY569" s="262" t="s">
        <v>387</v>
      </c>
      <c r="BK569" s="264">
        <f>SUM(BK570:BK572)</f>
        <v>0</v>
      </c>
    </row>
    <row r="570" s="2" customFormat="1" ht="16.5" customHeight="1">
      <c r="A570" s="42"/>
      <c r="B570" s="43"/>
      <c r="C570" s="280" t="s">
        <v>1401</v>
      </c>
      <c r="D570" s="280" t="s">
        <v>393</v>
      </c>
      <c r="E570" s="281" t="s">
        <v>3392</v>
      </c>
      <c r="F570" s="282" t="s">
        <v>3369</v>
      </c>
      <c r="G570" s="283" t="s">
        <v>396</v>
      </c>
      <c r="H570" s="284">
        <v>5.9000000000000004</v>
      </c>
      <c r="I570" s="285"/>
      <c r="J570" s="286">
        <f>ROUND(I570*H570,2)</f>
        <v>0</v>
      </c>
      <c r="K570" s="287"/>
      <c r="L570" s="45"/>
      <c r="M570" s="288" t="s">
        <v>1</v>
      </c>
      <c r="N570" s="289" t="s">
        <v>42</v>
      </c>
      <c r="O570" s="101"/>
      <c r="P570" s="290">
        <f>O570*H570</f>
        <v>0</v>
      </c>
      <c r="Q570" s="290">
        <v>0</v>
      </c>
      <c r="R570" s="290">
        <f>Q570*H570</f>
        <v>0</v>
      </c>
      <c r="S570" s="290">
        <v>0</v>
      </c>
      <c r="T570" s="291">
        <f>S570*H570</f>
        <v>0</v>
      </c>
      <c r="U570" s="42"/>
      <c r="V570" s="42"/>
      <c r="W570" s="42"/>
      <c r="X570" s="42"/>
      <c r="Y570" s="42"/>
      <c r="Z570" s="42"/>
      <c r="AA570" s="42"/>
      <c r="AB570" s="42"/>
      <c r="AC570" s="42"/>
      <c r="AD570" s="42"/>
      <c r="AE570" s="42"/>
      <c r="AR570" s="292" t="s">
        <v>731</v>
      </c>
      <c r="AT570" s="292" t="s">
        <v>393</v>
      </c>
      <c r="AU570" s="292" t="s">
        <v>99</v>
      </c>
      <c r="AY570" s="19" t="s">
        <v>387</v>
      </c>
      <c r="BE570" s="162">
        <f>IF(N570="základná",J570,0)</f>
        <v>0</v>
      </c>
      <c r="BF570" s="162">
        <f>IF(N570="znížená",J570,0)</f>
        <v>0</v>
      </c>
      <c r="BG570" s="162">
        <f>IF(N570="zákl. prenesená",J570,0)</f>
        <v>0</v>
      </c>
      <c r="BH570" s="162">
        <f>IF(N570="zníž. prenesená",J570,0)</f>
        <v>0</v>
      </c>
      <c r="BI570" s="162">
        <f>IF(N570="nulová",J570,0)</f>
        <v>0</v>
      </c>
      <c r="BJ570" s="19" t="s">
        <v>92</v>
      </c>
      <c r="BK570" s="162">
        <f>ROUND(I570*H570,2)</f>
        <v>0</v>
      </c>
      <c r="BL570" s="19" t="s">
        <v>731</v>
      </c>
      <c r="BM570" s="292" t="s">
        <v>3393</v>
      </c>
    </row>
    <row r="571" s="2" customFormat="1" ht="21.75" customHeight="1">
      <c r="A571" s="42"/>
      <c r="B571" s="43"/>
      <c r="C571" s="280" t="s">
        <v>1403</v>
      </c>
      <c r="D571" s="280" t="s">
        <v>393</v>
      </c>
      <c r="E571" s="281" t="s">
        <v>3394</v>
      </c>
      <c r="F571" s="282" t="s">
        <v>3372</v>
      </c>
      <c r="G571" s="283" t="s">
        <v>396</v>
      </c>
      <c r="H571" s="284">
        <v>9.0999999999999996</v>
      </c>
      <c r="I571" s="285"/>
      <c r="J571" s="286">
        <f>ROUND(I571*H571,2)</f>
        <v>0</v>
      </c>
      <c r="K571" s="287"/>
      <c r="L571" s="45"/>
      <c r="M571" s="288" t="s">
        <v>1</v>
      </c>
      <c r="N571" s="289" t="s">
        <v>42</v>
      </c>
      <c r="O571" s="101"/>
      <c r="P571" s="290">
        <f>O571*H571</f>
        <v>0</v>
      </c>
      <c r="Q571" s="290">
        <v>0</v>
      </c>
      <c r="R571" s="290">
        <f>Q571*H571</f>
        <v>0</v>
      </c>
      <c r="S571" s="290">
        <v>0</v>
      </c>
      <c r="T571" s="291">
        <f>S571*H571</f>
        <v>0</v>
      </c>
      <c r="U571" s="42"/>
      <c r="V571" s="42"/>
      <c r="W571" s="42"/>
      <c r="X571" s="42"/>
      <c r="Y571" s="42"/>
      <c r="Z571" s="42"/>
      <c r="AA571" s="42"/>
      <c r="AB571" s="42"/>
      <c r="AC571" s="42"/>
      <c r="AD571" s="42"/>
      <c r="AE571" s="42"/>
      <c r="AR571" s="292" t="s">
        <v>731</v>
      </c>
      <c r="AT571" s="292" t="s">
        <v>393</v>
      </c>
      <c r="AU571" s="292" t="s">
        <v>99</v>
      </c>
      <c r="AY571" s="19" t="s">
        <v>387</v>
      </c>
      <c r="BE571" s="162">
        <f>IF(N571="základná",J571,0)</f>
        <v>0</v>
      </c>
      <c r="BF571" s="162">
        <f>IF(N571="znížená",J571,0)</f>
        <v>0</v>
      </c>
      <c r="BG571" s="162">
        <f>IF(N571="zákl. prenesená",J571,0)</f>
        <v>0</v>
      </c>
      <c r="BH571" s="162">
        <f>IF(N571="zníž. prenesená",J571,0)</f>
        <v>0</v>
      </c>
      <c r="BI571" s="162">
        <f>IF(N571="nulová",J571,0)</f>
        <v>0</v>
      </c>
      <c r="BJ571" s="19" t="s">
        <v>92</v>
      </c>
      <c r="BK571" s="162">
        <f>ROUND(I571*H571,2)</f>
        <v>0</v>
      </c>
      <c r="BL571" s="19" t="s">
        <v>731</v>
      </c>
      <c r="BM571" s="292" t="s">
        <v>3395</v>
      </c>
    </row>
    <row r="572" s="2" customFormat="1" ht="21.75" customHeight="1">
      <c r="A572" s="42"/>
      <c r="B572" s="43"/>
      <c r="C572" s="280" t="s">
        <v>1405</v>
      </c>
      <c r="D572" s="280" t="s">
        <v>393</v>
      </c>
      <c r="E572" s="281" t="s">
        <v>3396</v>
      </c>
      <c r="F572" s="282" t="s">
        <v>2801</v>
      </c>
      <c r="G572" s="283" t="s">
        <v>405</v>
      </c>
      <c r="H572" s="284">
        <v>7.0999999999999996</v>
      </c>
      <c r="I572" s="285"/>
      <c r="J572" s="286">
        <f>ROUND(I572*H572,2)</f>
        <v>0</v>
      </c>
      <c r="K572" s="287"/>
      <c r="L572" s="45"/>
      <c r="M572" s="288" t="s">
        <v>1</v>
      </c>
      <c r="N572" s="289" t="s">
        <v>42</v>
      </c>
      <c r="O572" s="101"/>
      <c r="P572" s="290">
        <f>O572*H572</f>
        <v>0</v>
      </c>
      <c r="Q572" s="290">
        <v>0</v>
      </c>
      <c r="R572" s="290">
        <f>Q572*H572</f>
        <v>0</v>
      </c>
      <c r="S572" s="290">
        <v>0</v>
      </c>
      <c r="T572" s="291">
        <f>S572*H572</f>
        <v>0</v>
      </c>
      <c r="U572" s="42"/>
      <c r="V572" s="42"/>
      <c r="W572" s="42"/>
      <c r="X572" s="42"/>
      <c r="Y572" s="42"/>
      <c r="Z572" s="42"/>
      <c r="AA572" s="42"/>
      <c r="AB572" s="42"/>
      <c r="AC572" s="42"/>
      <c r="AD572" s="42"/>
      <c r="AE572" s="42"/>
      <c r="AR572" s="292" t="s">
        <v>731</v>
      </c>
      <c r="AT572" s="292" t="s">
        <v>393</v>
      </c>
      <c r="AU572" s="292" t="s">
        <v>99</v>
      </c>
      <c r="AY572" s="19" t="s">
        <v>387</v>
      </c>
      <c r="BE572" s="162">
        <f>IF(N572="základná",J572,0)</f>
        <v>0</v>
      </c>
      <c r="BF572" s="162">
        <f>IF(N572="znížená",J572,0)</f>
        <v>0</v>
      </c>
      <c r="BG572" s="162">
        <f>IF(N572="zákl. prenesená",J572,0)</f>
        <v>0</v>
      </c>
      <c r="BH572" s="162">
        <f>IF(N572="zníž. prenesená",J572,0)</f>
        <v>0</v>
      </c>
      <c r="BI572" s="162">
        <f>IF(N572="nulová",J572,0)</f>
        <v>0</v>
      </c>
      <c r="BJ572" s="19" t="s">
        <v>92</v>
      </c>
      <c r="BK572" s="162">
        <f>ROUND(I572*H572,2)</f>
        <v>0</v>
      </c>
      <c r="BL572" s="19" t="s">
        <v>731</v>
      </c>
      <c r="BM572" s="292" t="s">
        <v>3397</v>
      </c>
    </row>
    <row r="573" s="12" customFormat="1" ht="20.88" customHeight="1">
      <c r="A573" s="12"/>
      <c r="B573" s="252"/>
      <c r="C573" s="253"/>
      <c r="D573" s="254" t="s">
        <v>75</v>
      </c>
      <c r="E573" s="265" t="s">
        <v>2803</v>
      </c>
      <c r="F573" s="265" t="s">
        <v>137</v>
      </c>
      <c r="G573" s="253"/>
      <c r="H573" s="253"/>
      <c r="I573" s="256"/>
      <c r="J573" s="266">
        <f>BK573</f>
        <v>0</v>
      </c>
      <c r="K573" s="253"/>
      <c r="L573" s="257"/>
      <c r="M573" s="258"/>
      <c r="N573" s="259"/>
      <c r="O573" s="259"/>
      <c r="P573" s="260">
        <f>SUM(P574:P578)</f>
        <v>0</v>
      </c>
      <c r="Q573" s="259"/>
      <c r="R573" s="260">
        <f>SUM(R574:R578)</f>
        <v>0</v>
      </c>
      <c r="S573" s="259"/>
      <c r="T573" s="261">
        <f>SUM(T574:T578)</f>
        <v>0</v>
      </c>
      <c r="U573" s="12"/>
      <c r="V573" s="12"/>
      <c r="W573" s="12"/>
      <c r="X573" s="12"/>
      <c r="Y573" s="12"/>
      <c r="Z573" s="12"/>
      <c r="AA573" s="12"/>
      <c r="AB573" s="12"/>
      <c r="AC573" s="12"/>
      <c r="AD573" s="12"/>
      <c r="AE573" s="12"/>
      <c r="AR573" s="262" t="s">
        <v>84</v>
      </c>
      <c r="AT573" s="263" t="s">
        <v>75</v>
      </c>
      <c r="AU573" s="263" t="s">
        <v>92</v>
      </c>
      <c r="AY573" s="262" t="s">
        <v>387</v>
      </c>
      <c r="BK573" s="264">
        <f>SUM(BK574:BK578)</f>
        <v>0</v>
      </c>
    </row>
    <row r="574" s="2" customFormat="1" ht="24.15" customHeight="1">
      <c r="A574" s="42"/>
      <c r="B574" s="43"/>
      <c r="C574" s="280" t="s">
        <v>1409</v>
      </c>
      <c r="D574" s="280" t="s">
        <v>393</v>
      </c>
      <c r="E574" s="281" t="s">
        <v>3398</v>
      </c>
      <c r="F574" s="282" t="s">
        <v>2805</v>
      </c>
      <c r="G574" s="283" t="s">
        <v>2806</v>
      </c>
      <c r="H574" s="284">
        <v>2</v>
      </c>
      <c r="I574" s="285"/>
      <c r="J574" s="286">
        <f>ROUND(I574*H574,2)</f>
        <v>0</v>
      </c>
      <c r="K574" s="287"/>
      <c r="L574" s="45"/>
      <c r="M574" s="288" t="s">
        <v>1</v>
      </c>
      <c r="N574" s="289" t="s">
        <v>42</v>
      </c>
      <c r="O574" s="101"/>
      <c r="P574" s="290">
        <f>O574*H574</f>
        <v>0</v>
      </c>
      <c r="Q574" s="290">
        <v>0</v>
      </c>
      <c r="R574" s="290">
        <f>Q574*H574</f>
        <v>0</v>
      </c>
      <c r="S574" s="290">
        <v>0</v>
      </c>
      <c r="T574" s="291">
        <f>S574*H574</f>
        <v>0</v>
      </c>
      <c r="U574" s="42"/>
      <c r="V574" s="42"/>
      <c r="W574" s="42"/>
      <c r="X574" s="42"/>
      <c r="Y574" s="42"/>
      <c r="Z574" s="42"/>
      <c r="AA574" s="42"/>
      <c r="AB574" s="42"/>
      <c r="AC574" s="42"/>
      <c r="AD574" s="42"/>
      <c r="AE574" s="42"/>
      <c r="AR574" s="292" t="s">
        <v>731</v>
      </c>
      <c r="AT574" s="292" t="s">
        <v>393</v>
      </c>
      <c r="AU574" s="292" t="s">
        <v>99</v>
      </c>
      <c r="AY574" s="19" t="s">
        <v>387</v>
      </c>
      <c r="BE574" s="162">
        <f>IF(N574="základná",J574,0)</f>
        <v>0</v>
      </c>
      <c r="BF574" s="162">
        <f>IF(N574="znížená",J574,0)</f>
        <v>0</v>
      </c>
      <c r="BG574" s="162">
        <f>IF(N574="zákl. prenesená",J574,0)</f>
        <v>0</v>
      </c>
      <c r="BH574" s="162">
        <f>IF(N574="zníž. prenesená",J574,0)</f>
        <v>0</v>
      </c>
      <c r="BI574" s="162">
        <f>IF(N574="nulová",J574,0)</f>
        <v>0</v>
      </c>
      <c r="BJ574" s="19" t="s">
        <v>92</v>
      </c>
      <c r="BK574" s="162">
        <f>ROUND(I574*H574,2)</f>
        <v>0</v>
      </c>
      <c r="BL574" s="19" t="s">
        <v>731</v>
      </c>
      <c r="BM574" s="292" t="s">
        <v>3399</v>
      </c>
    </row>
    <row r="575" s="2" customFormat="1" ht="16.5" customHeight="1">
      <c r="A575" s="42"/>
      <c r="B575" s="43"/>
      <c r="C575" s="280" t="s">
        <v>1413</v>
      </c>
      <c r="D575" s="280" t="s">
        <v>393</v>
      </c>
      <c r="E575" s="281" t="s">
        <v>3400</v>
      </c>
      <c r="F575" s="282" t="s">
        <v>2809</v>
      </c>
      <c r="G575" s="283" t="s">
        <v>2806</v>
      </c>
      <c r="H575" s="284">
        <v>1</v>
      </c>
      <c r="I575" s="285"/>
      <c r="J575" s="286">
        <f>ROUND(I575*H575,2)</f>
        <v>0</v>
      </c>
      <c r="K575" s="287"/>
      <c r="L575" s="45"/>
      <c r="M575" s="288" t="s">
        <v>1</v>
      </c>
      <c r="N575" s="289" t="s">
        <v>42</v>
      </c>
      <c r="O575" s="101"/>
      <c r="P575" s="290">
        <f>O575*H575</f>
        <v>0</v>
      </c>
      <c r="Q575" s="290">
        <v>0</v>
      </c>
      <c r="R575" s="290">
        <f>Q575*H575</f>
        <v>0</v>
      </c>
      <c r="S575" s="290">
        <v>0</v>
      </c>
      <c r="T575" s="291">
        <f>S575*H575</f>
        <v>0</v>
      </c>
      <c r="U575" s="42"/>
      <c r="V575" s="42"/>
      <c r="W575" s="42"/>
      <c r="X575" s="42"/>
      <c r="Y575" s="42"/>
      <c r="Z575" s="42"/>
      <c r="AA575" s="42"/>
      <c r="AB575" s="42"/>
      <c r="AC575" s="42"/>
      <c r="AD575" s="42"/>
      <c r="AE575" s="42"/>
      <c r="AR575" s="292" t="s">
        <v>731</v>
      </c>
      <c r="AT575" s="292" t="s">
        <v>393</v>
      </c>
      <c r="AU575" s="292" t="s">
        <v>99</v>
      </c>
      <c r="AY575" s="19" t="s">
        <v>387</v>
      </c>
      <c r="BE575" s="162">
        <f>IF(N575="základná",J575,0)</f>
        <v>0</v>
      </c>
      <c r="BF575" s="162">
        <f>IF(N575="znížená",J575,0)</f>
        <v>0</v>
      </c>
      <c r="BG575" s="162">
        <f>IF(N575="zákl. prenesená",J575,0)</f>
        <v>0</v>
      </c>
      <c r="BH575" s="162">
        <f>IF(N575="zníž. prenesená",J575,0)</f>
        <v>0</v>
      </c>
      <c r="BI575" s="162">
        <f>IF(N575="nulová",J575,0)</f>
        <v>0</v>
      </c>
      <c r="BJ575" s="19" t="s">
        <v>92</v>
      </c>
      <c r="BK575" s="162">
        <f>ROUND(I575*H575,2)</f>
        <v>0</v>
      </c>
      <c r="BL575" s="19" t="s">
        <v>731</v>
      </c>
      <c r="BM575" s="292" t="s">
        <v>3401</v>
      </c>
    </row>
    <row r="576" s="2" customFormat="1" ht="16.5" customHeight="1">
      <c r="A576" s="42"/>
      <c r="B576" s="43"/>
      <c r="C576" s="280" t="s">
        <v>1415</v>
      </c>
      <c r="D576" s="280" t="s">
        <v>393</v>
      </c>
      <c r="E576" s="281" t="s">
        <v>3402</v>
      </c>
      <c r="F576" s="282" t="s">
        <v>2812</v>
      </c>
      <c r="G576" s="283" t="s">
        <v>2806</v>
      </c>
      <c r="H576" s="284">
        <v>1</v>
      </c>
      <c r="I576" s="285"/>
      <c r="J576" s="286">
        <f>ROUND(I576*H576,2)</f>
        <v>0</v>
      </c>
      <c r="K576" s="287"/>
      <c r="L576" s="45"/>
      <c r="M576" s="288" t="s">
        <v>1</v>
      </c>
      <c r="N576" s="289" t="s">
        <v>42</v>
      </c>
      <c r="O576" s="101"/>
      <c r="P576" s="290">
        <f>O576*H576</f>
        <v>0</v>
      </c>
      <c r="Q576" s="290">
        <v>0</v>
      </c>
      <c r="R576" s="290">
        <f>Q576*H576</f>
        <v>0</v>
      </c>
      <c r="S576" s="290">
        <v>0</v>
      </c>
      <c r="T576" s="291">
        <f>S576*H576</f>
        <v>0</v>
      </c>
      <c r="U576" s="42"/>
      <c r="V576" s="42"/>
      <c r="W576" s="42"/>
      <c r="X576" s="42"/>
      <c r="Y576" s="42"/>
      <c r="Z576" s="42"/>
      <c r="AA576" s="42"/>
      <c r="AB576" s="42"/>
      <c r="AC576" s="42"/>
      <c r="AD576" s="42"/>
      <c r="AE576" s="42"/>
      <c r="AR576" s="292" t="s">
        <v>731</v>
      </c>
      <c r="AT576" s="292" t="s">
        <v>393</v>
      </c>
      <c r="AU576" s="292" t="s">
        <v>99</v>
      </c>
      <c r="AY576" s="19" t="s">
        <v>387</v>
      </c>
      <c r="BE576" s="162">
        <f>IF(N576="základná",J576,0)</f>
        <v>0</v>
      </c>
      <c r="BF576" s="162">
        <f>IF(N576="znížená",J576,0)</f>
        <v>0</v>
      </c>
      <c r="BG576" s="162">
        <f>IF(N576="zákl. prenesená",J576,0)</f>
        <v>0</v>
      </c>
      <c r="BH576" s="162">
        <f>IF(N576="zníž. prenesená",J576,0)</f>
        <v>0</v>
      </c>
      <c r="BI576" s="162">
        <f>IF(N576="nulová",J576,0)</f>
        <v>0</v>
      </c>
      <c r="BJ576" s="19" t="s">
        <v>92</v>
      </c>
      <c r="BK576" s="162">
        <f>ROUND(I576*H576,2)</f>
        <v>0</v>
      </c>
      <c r="BL576" s="19" t="s">
        <v>731</v>
      </c>
      <c r="BM576" s="292" t="s">
        <v>3403</v>
      </c>
    </row>
    <row r="577" s="2" customFormat="1" ht="16.5" customHeight="1">
      <c r="A577" s="42"/>
      <c r="B577" s="43"/>
      <c r="C577" s="280" t="s">
        <v>1418</v>
      </c>
      <c r="D577" s="280" t="s">
        <v>393</v>
      </c>
      <c r="E577" s="281" t="s">
        <v>3404</v>
      </c>
      <c r="F577" s="282" t="s">
        <v>2815</v>
      </c>
      <c r="G577" s="283" t="s">
        <v>716</v>
      </c>
      <c r="H577" s="351"/>
      <c r="I577" s="285"/>
      <c r="J577" s="286">
        <f>ROUND(I577*H577,2)</f>
        <v>0</v>
      </c>
      <c r="K577" s="287"/>
      <c r="L577" s="45"/>
      <c r="M577" s="288" t="s">
        <v>1</v>
      </c>
      <c r="N577" s="289" t="s">
        <v>42</v>
      </c>
      <c r="O577" s="101"/>
      <c r="P577" s="290">
        <f>O577*H577</f>
        <v>0</v>
      </c>
      <c r="Q577" s="290">
        <v>0</v>
      </c>
      <c r="R577" s="290">
        <f>Q577*H577</f>
        <v>0</v>
      </c>
      <c r="S577" s="290">
        <v>0</v>
      </c>
      <c r="T577" s="291">
        <f>S577*H577</f>
        <v>0</v>
      </c>
      <c r="U577" s="42"/>
      <c r="V577" s="42"/>
      <c r="W577" s="42"/>
      <c r="X577" s="42"/>
      <c r="Y577" s="42"/>
      <c r="Z577" s="42"/>
      <c r="AA577" s="42"/>
      <c r="AB577" s="42"/>
      <c r="AC577" s="42"/>
      <c r="AD577" s="42"/>
      <c r="AE577" s="42"/>
      <c r="AR577" s="292" t="s">
        <v>731</v>
      </c>
      <c r="AT577" s="292" t="s">
        <v>393</v>
      </c>
      <c r="AU577" s="292" t="s">
        <v>99</v>
      </c>
      <c r="AY577" s="19" t="s">
        <v>387</v>
      </c>
      <c r="BE577" s="162">
        <f>IF(N577="základná",J577,0)</f>
        <v>0</v>
      </c>
      <c r="BF577" s="162">
        <f>IF(N577="znížená",J577,0)</f>
        <v>0</v>
      </c>
      <c r="BG577" s="162">
        <f>IF(N577="zákl. prenesená",J577,0)</f>
        <v>0</v>
      </c>
      <c r="BH577" s="162">
        <f>IF(N577="zníž. prenesená",J577,0)</f>
        <v>0</v>
      </c>
      <c r="BI577" s="162">
        <f>IF(N577="nulová",J577,0)</f>
        <v>0</v>
      </c>
      <c r="BJ577" s="19" t="s">
        <v>92</v>
      </c>
      <c r="BK577" s="162">
        <f>ROUND(I577*H577,2)</f>
        <v>0</v>
      </c>
      <c r="BL577" s="19" t="s">
        <v>731</v>
      </c>
      <c r="BM577" s="292" t="s">
        <v>3405</v>
      </c>
    </row>
    <row r="578" s="2" customFormat="1" ht="16.5" customHeight="1">
      <c r="A578" s="42"/>
      <c r="B578" s="43"/>
      <c r="C578" s="280" t="s">
        <v>1421</v>
      </c>
      <c r="D578" s="280" t="s">
        <v>393</v>
      </c>
      <c r="E578" s="281" t="s">
        <v>3406</v>
      </c>
      <c r="F578" s="282" t="s">
        <v>2818</v>
      </c>
      <c r="G578" s="283" t="s">
        <v>716</v>
      </c>
      <c r="H578" s="351"/>
      <c r="I578" s="285"/>
      <c r="J578" s="286">
        <f>ROUND(I578*H578,2)</f>
        <v>0</v>
      </c>
      <c r="K578" s="287"/>
      <c r="L578" s="45"/>
      <c r="M578" s="288" t="s">
        <v>1</v>
      </c>
      <c r="N578" s="289" t="s">
        <v>42</v>
      </c>
      <c r="O578" s="101"/>
      <c r="P578" s="290">
        <f>O578*H578</f>
        <v>0</v>
      </c>
      <c r="Q578" s="290">
        <v>0</v>
      </c>
      <c r="R578" s="290">
        <f>Q578*H578</f>
        <v>0</v>
      </c>
      <c r="S578" s="290">
        <v>0</v>
      </c>
      <c r="T578" s="291">
        <f>S578*H578</f>
        <v>0</v>
      </c>
      <c r="U578" s="42"/>
      <c r="V578" s="42"/>
      <c r="W578" s="42"/>
      <c r="X578" s="42"/>
      <c r="Y578" s="42"/>
      <c r="Z578" s="42"/>
      <c r="AA578" s="42"/>
      <c r="AB578" s="42"/>
      <c r="AC578" s="42"/>
      <c r="AD578" s="42"/>
      <c r="AE578" s="42"/>
      <c r="AR578" s="292" t="s">
        <v>731</v>
      </c>
      <c r="AT578" s="292" t="s">
        <v>393</v>
      </c>
      <c r="AU578" s="292" t="s">
        <v>99</v>
      </c>
      <c r="AY578" s="19" t="s">
        <v>387</v>
      </c>
      <c r="BE578" s="162">
        <f>IF(N578="základná",J578,0)</f>
        <v>0</v>
      </c>
      <c r="BF578" s="162">
        <f>IF(N578="znížená",J578,0)</f>
        <v>0</v>
      </c>
      <c r="BG578" s="162">
        <f>IF(N578="zákl. prenesená",J578,0)</f>
        <v>0</v>
      </c>
      <c r="BH578" s="162">
        <f>IF(N578="zníž. prenesená",J578,0)</f>
        <v>0</v>
      </c>
      <c r="BI578" s="162">
        <f>IF(N578="nulová",J578,0)</f>
        <v>0</v>
      </c>
      <c r="BJ578" s="19" t="s">
        <v>92</v>
      </c>
      <c r="BK578" s="162">
        <f>ROUND(I578*H578,2)</f>
        <v>0</v>
      </c>
      <c r="BL578" s="19" t="s">
        <v>731</v>
      </c>
      <c r="BM578" s="292" t="s">
        <v>3407</v>
      </c>
    </row>
    <row r="579" s="12" customFormat="1" ht="20.88" customHeight="1">
      <c r="A579" s="12"/>
      <c r="B579" s="252"/>
      <c r="C579" s="253"/>
      <c r="D579" s="254" t="s">
        <v>75</v>
      </c>
      <c r="E579" s="265" t="s">
        <v>367</v>
      </c>
      <c r="F579" s="265" t="s">
        <v>821</v>
      </c>
      <c r="G579" s="253"/>
      <c r="H579" s="253"/>
      <c r="I579" s="256"/>
      <c r="J579" s="266">
        <f>BK579</f>
        <v>0</v>
      </c>
      <c r="K579" s="253"/>
      <c r="L579" s="257"/>
      <c r="M579" s="258"/>
      <c r="N579" s="259"/>
      <c r="O579" s="259"/>
      <c r="P579" s="260">
        <f>P580</f>
        <v>0</v>
      </c>
      <c r="Q579" s="259"/>
      <c r="R579" s="260">
        <f>R580</f>
        <v>0</v>
      </c>
      <c r="S579" s="259"/>
      <c r="T579" s="261">
        <f>T580</f>
        <v>0</v>
      </c>
      <c r="U579" s="12"/>
      <c r="V579" s="12"/>
      <c r="W579" s="12"/>
      <c r="X579" s="12"/>
      <c r="Y579" s="12"/>
      <c r="Z579" s="12"/>
      <c r="AA579" s="12"/>
      <c r="AB579" s="12"/>
      <c r="AC579" s="12"/>
      <c r="AD579" s="12"/>
      <c r="AE579" s="12"/>
      <c r="AR579" s="262" t="s">
        <v>429</v>
      </c>
      <c r="AT579" s="263" t="s">
        <v>75</v>
      </c>
      <c r="AU579" s="263" t="s">
        <v>92</v>
      </c>
      <c r="AY579" s="262" t="s">
        <v>387</v>
      </c>
      <c r="BK579" s="264">
        <f>BK580</f>
        <v>0</v>
      </c>
    </row>
    <row r="580" s="2" customFormat="1" ht="16.5" customHeight="1">
      <c r="A580" s="42"/>
      <c r="B580" s="43"/>
      <c r="C580" s="280" t="s">
        <v>1424</v>
      </c>
      <c r="D580" s="280" t="s">
        <v>393</v>
      </c>
      <c r="E580" s="281" t="s">
        <v>2820</v>
      </c>
      <c r="F580" s="282" t="s">
        <v>2821</v>
      </c>
      <c r="G580" s="283" t="s">
        <v>716</v>
      </c>
      <c r="H580" s="351"/>
      <c r="I580" s="285"/>
      <c r="J580" s="286">
        <f>ROUND(I580*H580,2)</f>
        <v>0</v>
      </c>
      <c r="K580" s="287"/>
      <c r="L580" s="45"/>
      <c r="M580" s="288" t="s">
        <v>1</v>
      </c>
      <c r="N580" s="289" t="s">
        <v>42</v>
      </c>
      <c r="O580" s="101"/>
      <c r="P580" s="290">
        <f>O580*H580</f>
        <v>0</v>
      </c>
      <c r="Q580" s="290">
        <v>0</v>
      </c>
      <c r="R580" s="290">
        <f>Q580*H580</f>
        <v>0</v>
      </c>
      <c r="S580" s="290">
        <v>0</v>
      </c>
      <c r="T580" s="291">
        <f>S580*H580</f>
        <v>0</v>
      </c>
      <c r="U580" s="42"/>
      <c r="V580" s="42"/>
      <c r="W580" s="42"/>
      <c r="X580" s="42"/>
      <c r="Y580" s="42"/>
      <c r="Z580" s="42"/>
      <c r="AA580" s="42"/>
      <c r="AB580" s="42"/>
      <c r="AC580" s="42"/>
      <c r="AD580" s="42"/>
      <c r="AE580" s="42"/>
      <c r="AR580" s="292" t="s">
        <v>825</v>
      </c>
      <c r="AT580" s="292" t="s">
        <v>393</v>
      </c>
      <c r="AU580" s="292" t="s">
        <v>99</v>
      </c>
      <c r="AY580" s="19" t="s">
        <v>387</v>
      </c>
      <c r="BE580" s="162">
        <f>IF(N580="základná",J580,0)</f>
        <v>0</v>
      </c>
      <c r="BF580" s="162">
        <f>IF(N580="znížená",J580,0)</f>
        <v>0</v>
      </c>
      <c r="BG580" s="162">
        <f>IF(N580="zákl. prenesená",J580,0)</f>
        <v>0</v>
      </c>
      <c r="BH580" s="162">
        <f>IF(N580="zníž. prenesená",J580,0)</f>
        <v>0</v>
      </c>
      <c r="BI580" s="162">
        <f>IF(N580="nulová",J580,0)</f>
        <v>0</v>
      </c>
      <c r="BJ580" s="19" t="s">
        <v>92</v>
      </c>
      <c r="BK580" s="162">
        <f>ROUND(I580*H580,2)</f>
        <v>0</v>
      </c>
      <c r="BL580" s="19" t="s">
        <v>825</v>
      </c>
      <c r="BM580" s="292" t="s">
        <v>3408</v>
      </c>
    </row>
    <row r="581" s="12" customFormat="1" ht="22.8" customHeight="1">
      <c r="A581" s="12"/>
      <c r="B581" s="252"/>
      <c r="C581" s="253"/>
      <c r="D581" s="254" t="s">
        <v>75</v>
      </c>
      <c r="E581" s="265" t="s">
        <v>3409</v>
      </c>
      <c r="F581" s="265" t="s">
        <v>3410</v>
      </c>
      <c r="G581" s="253"/>
      <c r="H581" s="253"/>
      <c r="I581" s="256"/>
      <c r="J581" s="266">
        <f>BK581</f>
        <v>0</v>
      </c>
      <c r="K581" s="253"/>
      <c r="L581" s="257"/>
      <c r="M581" s="258"/>
      <c r="N581" s="259"/>
      <c r="O581" s="259"/>
      <c r="P581" s="260">
        <f>P582+P588+P596+P604+P611+P617</f>
        <v>0</v>
      </c>
      <c r="Q581" s="259"/>
      <c r="R581" s="260">
        <f>R582+R588+R596+R604+R611+R617</f>
        <v>0</v>
      </c>
      <c r="S581" s="259"/>
      <c r="T581" s="261">
        <f>T582+T588+T596+T604+T611+T617</f>
        <v>0</v>
      </c>
      <c r="U581" s="12"/>
      <c r="V581" s="12"/>
      <c r="W581" s="12"/>
      <c r="X581" s="12"/>
      <c r="Y581" s="12"/>
      <c r="Z581" s="12"/>
      <c r="AA581" s="12"/>
      <c r="AB581" s="12"/>
      <c r="AC581" s="12"/>
      <c r="AD581" s="12"/>
      <c r="AE581" s="12"/>
      <c r="AR581" s="262" t="s">
        <v>84</v>
      </c>
      <c r="AT581" s="263" t="s">
        <v>75</v>
      </c>
      <c r="AU581" s="263" t="s">
        <v>84</v>
      </c>
      <c r="AY581" s="262" t="s">
        <v>387</v>
      </c>
      <c r="BK581" s="264">
        <f>BK582+BK588+BK596+BK604+BK611+BK617</f>
        <v>0</v>
      </c>
    </row>
    <row r="582" s="12" customFormat="1" ht="20.88" customHeight="1">
      <c r="A582" s="12"/>
      <c r="B582" s="252"/>
      <c r="C582" s="253"/>
      <c r="D582" s="254" t="s">
        <v>75</v>
      </c>
      <c r="E582" s="265" t="s">
        <v>2756</v>
      </c>
      <c r="F582" s="265" t="s">
        <v>2757</v>
      </c>
      <c r="G582" s="253"/>
      <c r="H582" s="253"/>
      <c r="I582" s="256"/>
      <c r="J582" s="266">
        <f>BK582</f>
        <v>0</v>
      </c>
      <c r="K582" s="253"/>
      <c r="L582" s="257"/>
      <c r="M582" s="258"/>
      <c r="N582" s="259"/>
      <c r="O582" s="259"/>
      <c r="P582" s="260">
        <f>SUM(P583:P587)</f>
        <v>0</v>
      </c>
      <c r="Q582" s="259"/>
      <c r="R582" s="260">
        <f>SUM(R583:R587)</f>
        <v>0</v>
      </c>
      <c r="S582" s="259"/>
      <c r="T582" s="261">
        <f>SUM(T583:T587)</f>
        <v>0</v>
      </c>
      <c r="U582" s="12"/>
      <c r="V582" s="12"/>
      <c r="W582" s="12"/>
      <c r="X582" s="12"/>
      <c r="Y582" s="12"/>
      <c r="Z582" s="12"/>
      <c r="AA582" s="12"/>
      <c r="AB582" s="12"/>
      <c r="AC582" s="12"/>
      <c r="AD582" s="12"/>
      <c r="AE582" s="12"/>
      <c r="AR582" s="262" t="s">
        <v>99</v>
      </c>
      <c r="AT582" s="263" t="s">
        <v>75</v>
      </c>
      <c r="AU582" s="263" t="s">
        <v>92</v>
      </c>
      <c r="AY582" s="262" t="s">
        <v>387</v>
      </c>
      <c r="BK582" s="264">
        <f>SUM(BK583:BK587)</f>
        <v>0</v>
      </c>
    </row>
    <row r="583" s="2" customFormat="1" ht="21.75" customHeight="1">
      <c r="A583" s="42"/>
      <c r="B583" s="43"/>
      <c r="C583" s="280" t="s">
        <v>1427</v>
      </c>
      <c r="D583" s="280" t="s">
        <v>393</v>
      </c>
      <c r="E583" s="281" t="s">
        <v>3411</v>
      </c>
      <c r="F583" s="282" t="s">
        <v>3412</v>
      </c>
      <c r="G583" s="283" t="s">
        <v>396</v>
      </c>
      <c r="H583" s="284">
        <v>52.299999999999997</v>
      </c>
      <c r="I583" s="285"/>
      <c r="J583" s="286">
        <f>ROUND(I583*H583,2)</f>
        <v>0</v>
      </c>
      <c r="K583" s="287"/>
      <c r="L583" s="45"/>
      <c r="M583" s="288" t="s">
        <v>1</v>
      </c>
      <c r="N583" s="289" t="s">
        <v>42</v>
      </c>
      <c r="O583" s="101"/>
      <c r="P583" s="290">
        <f>O583*H583</f>
        <v>0</v>
      </c>
      <c r="Q583" s="290">
        <v>0</v>
      </c>
      <c r="R583" s="290">
        <f>Q583*H583</f>
        <v>0</v>
      </c>
      <c r="S583" s="290">
        <v>0</v>
      </c>
      <c r="T583" s="291">
        <f>S583*H583</f>
        <v>0</v>
      </c>
      <c r="U583" s="42"/>
      <c r="V583" s="42"/>
      <c r="W583" s="42"/>
      <c r="X583" s="42"/>
      <c r="Y583" s="42"/>
      <c r="Z583" s="42"/>
      <c r="AA583" s="42"/>
      <c r="AB583" s="42"/>
      <c r="AC583" s="42"/>
      <c r="AD583" s="42"/>
      <c r="AE583" s="42"/>
      <c r="AR583" s="292" t="s">
        <v>731</v>
      </c>
      <c r="AT583" s="292" t="s">
        <v>393</v>
      </c>
      <c r="AU583" s="292" t="s">
        <v>99</v>
      </c>
      <c r="AY583" s="19" t="s">
        <v>387</v>
      </c>
      <c r="BE583" s="162">
        <f>IF(N583="základná",J583,0)</f>
        <v>0</v>
      </c>
      <c r="BF583" s="162">
        <f>IF(N583="znížená",J583,0)</f>
        <v>0</v>
      </c>
      <c r="BG583" s="162">
        <f>IF(N583="zákl. prenesená",J583,0)</f>
        <v>0</v>
      </c>
      <c r="BH583" s="162">
        <f>IF(N583="zníž. prenesená",J583,0)</f>
        <v>0</v>
      </c>
      <c r="BI583" s="162">
        <f>IF(N583="nulová",J583,0)</f>
        <v>0</v>
      </c>
      <c r="BJ583" s="19" t="s">
        <v>92</v>
      </c>
      <c r="BK583" s="162">
        <f>ROUND(I583*H583,2)</f>
        <v>0</v>
      </c>
      <c r="BL583" s="19" t="s">
        <v>731</v>
      </c>
      <c r="BM583" s="292" t="s">
        <v>3413</v>
      </c>
    </row>
    <row r="584" s="2" customFormat="1" ht="21.75" customHeight="1">
      <c r="A584" s="42"/>
      <c r="B584" s="43"/>
      <c r="C584" s="280" t="s">
        <v>1433</v>
      </c>
      <c r="D584" s="280" t="s">
        <v>393</v>
      </c>
      <c r="E584" s="281" t="s">
        <v>3414</v>
      </c>
      <c r="F584" s="282" t="s">
        <v>3415</v>
      </c>
      <c r="G584" s="283" t="s">
        <v>396</v>
      </c>
      <c r="H584" s="284">
        <v>10.9</v>
      </c>
      <c r="I584" s="285"/>
      <c r="J584" s="286">
        <f>ROUND(I584*H584,2)</f>
        <v>0</v>
      </c>
      <c r="K584" s="287"/>
      <c r="L584" s="45"/>
      <c r="M584" s="288" t="s">
        <v>1</v>
      </c>
      <c r="N584" s="289" t="s">
        <v>42</v>
      </c>
      <c r="O584" s="101"/>
      <c r="P584" s="290">
        <f>O584*H584</f>
        <v>0</v>
      </c>
      <c r="Q584" s="290">
        <v>0</v>
      </c>
      <c r="R584" s="290">
        <f>Q584*H584</f>
        <v>0</v>
      </c>
      <c r="S584" s="290">
        <v>0</v>
      </c>
      <c r="T584" s="291">
        <f>S584*H584</f>
        <v>0</v>
      </c>
      <c r="U584" s="42"/>
      <c r="V584" s="42"/>
      <c r="W584" s="42"/>
      <c r="X584" s="42"/>
      <c r="Y584" s="42"/>
      <c r="Z584" s="42"/>
      <c r="AA584" s="42"/>
      <c r="AB584" s="42"/>
      <c r="AC584" s="42"/>
      <c r="AD584" s="42"/>
      <c r="AE584" s="42"/>
      <c r="AR584" s="292" t="s">
        <v>731</v>
      </c>
      <c r="AT584" s="292" t="s">
        <v>393</v>
      </c>
      <c r="AU584" s="292" t="s">
        <v>99</v>
      </c>
      <c r="AY584" s="19" t="s">
        <v>387</v>
      </c>
      <c r="BE584" s="162">
        <f>IF(N584="základná",J584,0)</f>
        <v>0</v>
      </c>
      <c r="BF584" s="162">
        <f>IF(N584="znížená",J584,0)</f>
        <v>0</v>
      </c>
      <c r="BG584" s="162">
        <f>IF(N584="zákl. prenesená",J584,0)</f>
        <v>0</v>
      </c>
      <c r="BH584" s="162">
        <f>IF(N584="zníž. prenesená",J584,0)</f>
        <v>0</v>
      </c>
      <c r="BI584" s="162">
        <f>IF(N584="nulová",J584,0)</f>
        <v>0</v>
      </c>
      <c r="BJ584" s="19" t="s">
        <v>92</v>
      </c>
      <c r="BK584" s="162">
        <f>ROUND(I584*H584,2)</f>
        <v>0</v>
      </c>
      <c r="BL584" s="19" t="s">
        <v>731</v>
      </c>
      <c r="BM584" s="292" t="s">
        <v>3416</v>
      </c>
    </row>
    <row r="585" s="2" customFormat="1" ht="21.75" customHeight="1">
      <c r="A585" s="42"/>
      <c r="B585" s="43"/>
      <c r="C585" s="280" t="s">
        <v>1439</v>
      </c>
      <c r="D585" s="280" t="s">
        <v>393</v>
      </c>
      <c r="E585" s="281" t="s">
        <v>3417</v>
      </c>
      <c r="F585" s="282" t="s">
        <v>3418</v>
      </c>
      <c r="G585" s="283" t="s">
        <v>396</v>
      </c>
      <c r="H585" s="284">
        <v>25.800000000000001</v>
      </c>
      <c r="I585" s="285"/>
      <c r="J585" s="286">
        <f>ROUND(I585*H585,2)</f>
        <v>0</v>
      </c>
      <c r="K585" s="287"/>
      <c r="L585" s="45"/>
      <c r="M585" s="288" t="s">
        <v>1</v>
      </c>
      <c r="N585" s="289" t="s">
        <v>42</v>
      </c>
      <c r="O585" s="101"/>
      <c r="P585" s="290">
        <f>O585*H585</f>
        <v>0</v>
      </c>
      <c r="Q585" s="290">
        <v>0</v>
      </c>
      <c r="R585" s="290">
        <f>Q585*H585</f>
        <v>0</v>
      </c>
      <c r="S585" s="290">
        <v>0</v>
      </c>
      <c r="T585" s="291">
        <f>S585*H585</f>
        <v>0</v>
      </c>
      <c r="U585" s="42"/>
      <c r="V585" s="42"/>
      <c r="W585" s="42"/>
      <c r="X585" s="42"/>
      <c r="Y585" s="42"/>
      <c r="Z585" s="42"/>
      <c r="AA585" s="42"/>
      <c r="AB585" s="42"/>
      <c r="AC585" s="42"/>
      <c r="AD585" s="42"/>
      <c r="AE585" s="42"/>
      <c r="AR585" s="292" t="s">
        <v>731</v>
      </c>
      <c r="AT585" s="292" t="s">
        <v>393</v>
      </c>
      <c r="AU585" s="292" t="s">
        <v>99</v>
      </c>
      <c r="AY585" s="19" t="s">
        <v>387</v>
      </c>
      <c r="BE585" s="162">
        <f>IF(N585="základná",J585,0)</f>
        <v>0</v>
      </c>
      <c r="BF585" s="162">
        <f>IF(N585="znížená",J585,0)</f>
        <v>0</v>
      </c>
      <c r="BG585" s="162">
        <f>IF(N585="zákl. prenesená",J585,0)</f>
        <v>0</v>
      </c>
      <c r="BH585" s="162">
        <f>IF(N585="zníž. prenesená",J585,0)</f>
        <v>0</v>
      </c>
      <c r="BI585" s="162">
        <f>IF(N585="nulová",J585,0)</f>
        <v>0</v>
      </c>
      <c r="BJ585" s="19" t="s">
        <v>92</v>
      </c>
      <c r="BK585" s="162">
        <f>ROUND(I585*H585,2)</f>
        <v>0</v>
      </c>
      <c r="BL585" s="19" t="s">
        <v>731</v>
      </c>
      <c r="BM585" s="292" t="s">
        <v>3419</v>
      </c>
    </row>
    <row r="586" s="2" customFormat="1" ht="16.5" customHeight="1">
      <c r="A586" s="42"/>
      <c r="B586" s="43"/>
      <c r="C586" s="280" t="s">
        <v>234</v>
      </c>
      <c r="D586" s="280" t="s">
        <v>393</v>
      </c>
      <c r="E586" s="281" t="s">
        <v>3420</v>
      </c>
      <c r="F586" s="282" t="s">
        <v>3421</v>
      </c>
      <c r="G586" s="283" t="s">
        <v>396</v>
      </c>
      <c r="H586" s="284">
        <v>32.399999999999999</v>
      </c>
      <c r="I586" s="285"/>
      <c r="J586" s="286">
        <f>ROUND(I586*H586,2)</f>
        <v>0</v>
      </c>
      <c r="K586" s="287"/>
      <c r="L586" s="45"/>
      <c r="M586" s="288" t="s">
        <v>1</v>
      </c>
      <c r="N586" s="289" t="s">
        <v>42</v>
      </c>
      <c r="O586" s="101"/>
      <c r="P586" s="290">
        <f>O586*H586</f>
        <v>0</v>
      </c>
      <c r="Q586" s="290">
        <v>0</v>
      </c>
      <c r="R586" s="290">
        <f>Q586*H586</f>
        <v>0</v>
      </c>
      <c r="S586" s="290">
        <v>0</v>
      </c>
      <c r="T586" s="291">
        <f>S586*H586</f>
        <v>0</v>
      </c>
      <c r="U586" s="42"/>
      <c r="V586" s="42"/>
      <c r="W586" s="42"/>
      <c r="X586" s="42"/>
      <c r="Y586" s="42"/>
      <c r="Z586" s="42"/>
      <c r="AA586" s="42"/>
      <c r="AB586" s="42"/>
      <c r="AC586" s="42"/>
      <c r="AD586" s="42"/>
      <c r="AE586" s="42"/>
      <c r="AR586" s="292" t="s">
        <v>731</v>
      </c>
      <c r="AT586" s="292" t="s">
        <v>393</v>
      </c>
      <c r="AU586" s="292" t="s">
        <v>99</v>
      </c>
      <c r="AY586" s="19" t="s">
        <v>387</v>
      </c>
      <c r="BE586" s="162">
        <f>IF(N586="základná",J586,0)</f>
        <v>0</v>
      </c>
      <c r="BF586" s="162">
        <f>IF(N586="znížená",J586,0)</f>
        <v>0</v>
      </c>
      <c r="BG586" s="162">
        <f>IF(N586="zákl. prenesená",J586,0)</f>
        <v>0</v>
      </c>
      <c r="BH586" s="162">
        <f>IF(N586="zníž. prenesená",J586,0)</f>
        <v>0</v>
      </c>
      <c r="BI586" s="162">
        <f>IF(N586="nulová",J586,0)</f>
        <v>0</v>
      </c>
      <c r="BJ586" s="19" t="s">
        <v>92</v>
      </c>
      <c r="BK586" s="162">
        <f>ROUND(I586*H586,2)</f>
        <v>0</v>
      </c>
      <c r="BL586" s="19" t="s">
        <v>731</v>
      </c>
      <c r="BM586" s="292" t="s">
        <v>3422</v>
      </c>
    </row>
    <row r="587" s="2" customFormat="1" ht="21.75" customHeight="1">
      <c r="A587" s="42"/>
      <c r="B587" s="43"/>
      <c r="C587" s="280" t="s">
        <v>1447</v>
      </c>
      <c r="D587" s="280" t="s">
        <v>393</v>
      </c>
      <c r="E587" s="281" t="s">
        <v>3423</v>
      </c>
      <c r="F587" s="282" t="s">
        <v>3424</v>
      </c>
      <c r="G587" s="283" t="s">
        <v>396</v>
      </c>
      <c r="H587" s="284">
        <v>7.7000000000000002</v>
      </c>
      <c r="I587" s="285"/>
      <c r="J587" s="286">
        <f>ROUND(I587*H587,2)</f>
        <v>0</v>
      </c>
      <c r="K587" s="287"/>
      <c r="L587" s="45"/>
      <c r="M587" s="288" t="s">
        <v>1</v>
      </c>
      <c r="N587" s="289" t="s">
        <v>42</v>
      </c>
      <c r="O587" s="101"/>
      <c r="P587" s="290">
        <f>O587*H587</f>
        <v>0</v>
      </c>
      <c r="Q587" s="290">
        <v>0</v>
      </c>
      <c r="R587" s="290">
        <f>Q587*H587</f>
        <v>0</v>
      </c>
      <c r="S587" s="290">
        <v>0</v>
      </c>
      <c r="T587" s="291">
        <f>S587*H587</f>
        <v>0</v>
      </c>
      <c r="U587" s="42"/>
      <c r="V587" s="42"/>
      <c r="W587" s="42"/>
      <c r="X587" s="42"/>
      <c r="Y587" s="42"/>
      <c r="Z587" s="42"/>
      <c r="AA587" s="42"/>
      <c r="AB587" s="42"/>
      <c r="AC587" s="42"/>
      <c r="AD587" s="42"/>
      <c r="AE587" s="42"/>
      <c r="AR587" s="292" t="s">
        <v>731</v>
      </c>
      <c r="AT587" s="292" t="s">
        <v>393</v>
      </c>
      <c r="AU587" s="292" t="s">
        <v>99</v>
      </c>
      <c r="AY587" s="19" t="s">
        <v>387</v>
      </c>
      <c r="BE587" s="162">
        <f>IF(N587="základná",J587,0)</f>
        <v>0</v>
      </c>
      <c r="BF587" s="162">
        <f>IF(N587="znížená",J587,0)</f>
        <v>0</v>
      </c>
      <c r="BG587" s="162">
        <f>IF(N587="zákl. prenesená",J587,0)</f>
        <v>0</v>
      </c>
      <c r="BH587" s="162">
        <f>IF(N587="zníž. prenesená",J587,0)</f>
        <v>0</v>
      </c>
      <c r="BI587" s="162">
        <f>IF(N587="nulová",J587,0)</f>
        <v>0</v>
      </c>
      <c r="BJ587" s="19" t="s">
        <v>92</v>
      </c>
      <c r="BK587" s="162">
        <f>ROUND(I587*H587,2)</f>
        <v>0</v>
      </c>
      <c r="BL587" s="19" t="s">
        <v>731</v>
      </c>
      <c r="BM587" s="292" t="s">
        <v>3425</v>
      </c>
    </row>
    <row r="588" s="12" customFormat="1" ht="20.88" customHeight="1">
      <c r="A588" s="12"/>
      <c r="B588" s="252"/>
      <c r="C588" s="253"/>
      <c r="D588" s="254" t="s">
        <v>75</v>
      </c>
      <c r="E588" s="265" t="s">
        <v>2761</v>
      </c>
      <c r="F588" s="265" t="s">
        <v>2762</v>
      </c>
      <c r="G588" s="253"/>
      <c r="H588" s="253"/>
      <c r="I588" s="256"/>
      <c r="J588" s="266">
        <f>BK588</f>
        <v>0</v>
      </c>
      <c r="K588" s="253"/>
      <c r="L588" s="257"/>
      <c r="M588" s="258"/>
      <c r="N588" s="259"/>
      <c r="O588" s="259"/>
      <c r="P588" s="260">
        <f>SUM(P589:P595)</f>
        <v>0</v>
      </c>
      <c r="Q588" s="259"/>
      <c r="R588" s="260">
        <f>SUM(R589:R595)</f>
        <v>0</v>
      </c>
      <c r="S588" s="259"/>
      <c r="T588" s="261">
        <f>SUM(T589:T595)</f>
        <v>0</v>
      </c>
      <c r="U588" s="12"/>
      <c r="V588" s="12"/>
      <c r="W588" s="12"/>
      <c r="X588" s="12"/>
      <c r="Y588" s="12"/>
      <c r="Z588" s="12"/>
      <c r="AA588" s="12"/>
      <c r="AB588" s="12"/>
      <c r="AC588" s="12"/>
      <c r="AD588" s="12"/>
      <c r="AE588" s="12"/>
      <c r="AR588" s="262" t="s">
        <v>99</v>
      </c>
      <c r="AT588" s="263" t="s">
        <v>75</v>
      </c>
      <c r="AU588" s="263" t="s">
        <v>92</v>
      </c>
      <c r="AY588" s="262" t="s">
        <v>387</v>
      </c>
      <c r="BK588" s="264">
        <f>SUM(BK589:BK595)</f>
        <v>0</v>
      </c>
    </row>
    <row r="589" s="2" customFormat="1" ht="16.5" customHeight="1">
      <c r="A589" s="42"/>
      <c r="B589" s="43"/>
      <c r="C589" s="280" t="s">
        <v>1451</v>
      </c>
      <c r="D589" s="280" t="s">
        <v>393</v>
      </c>
      <c r="E589" s="281" t="s">
        <v>3426</v>
      </c>
      <c r="F589" s="282" t="s">
        <v>3080</v>
      </c>
      <c r="G589" s="283" t="s">
        <v>436</v>
      </c>
      <c r="H589" s="284">
        <v>1</v>
      </c>
      <c r="I589" s="285"/>
      <c r="J589" s="286">
        <f>ROUND(I589*H589,2)</f>
        <v>0</v>
      </c>
      <c r="K589" s="287"/>
      <c r="L589" s="45"/>
      <c r="M589" s="288" t="s">
        <v>1</v>
      </c>
      <c r="N589" s="289" t="s">
        <v>42</v>
      </c>
      <c r="O589" s="101"/>
      <c r="P589" s="290">
        <f>O589*H589</f>
        <v>0</v>
      </c>
      <c r="Q589" s="290">
        <v>0</v>
      </c>
      <c r="R589" s="290">
        <f>Q589*H589</f>
        <v>0</v>
      </c>
      <c r="S589" s="290">
        <v>0</v>
      </c>
      <c r="T589" s="291">
        <f>S589*H589</f>
        <v>0</v>
      </c>
      <c r="U589" s="42"/>
      <c r="V589" s="42"/>
      <c r="W589" s="42"/>
      <c r="X589" s="42"/>
      <c r="Y589" s="42"/>
      <c r="Z589" s="42"/>
      <c r="AA589" s="42"/>
      <c r="AB589" s="42"/>
      <c r="AC589" s="42"/>
      <c r="AD589" s="42"/>
      <c r="AE589" s="42"/>
      <c r="AR589" s="292" t="s">
        <v>731</v>
      </c>
      <c r="AT589" s="292" t="s">
        <v>393</v>
      </c>
      <c r="AU589" s="292" t="s">
        <v>99</v>
      </c>
      <c r="AY589" s="19" t="s">
        <v>387</v>
      </c>
      <c r="BE589" s="162">
        <f>IF(N589="základná",J589,0)</f>
        <v>0</v>
      </c>
      <c r="BF589" s="162">
        <f>IF(N589="znížená",J589,0)</f>
        <v>0</v>
      </c>
      <c r="BG589" s="162">
        <f>IF(N589="zákl. prenesená",J589,0)</f>
        <v>0</v>
      </c>
      <c r="BH589" s="162">
        <f>IF(N589="zníž. prenesená",J589,0)</f>
        <v>0</v>
      </c>
      <c r="BI589" s="162">
        <f>IF(N589="nulová",J589,0)</f>
        <v>0</v>
      </c>
      <c r="BJ589" s="19" t="s">
        <v>92</v>
      </c>
      <c r="BK589" s="162">
        <f>ROUND(I589*H589,2)</f>
        <v>0</v>
      </c>
      <c r="BL589" s="19" t="s">
        <v>731</v>
      </c>
      <c r="BM589" s="292" t="s">
        <v>3427</v>
      </c>
    </row>
    <row r="590" s="2" customFormat="1" ht="16.5" customHeight="1">
      <c r="A590" s="42"/>
      <c r="B590" s="43"/>
      <c r="C590" s="280" t="s">
        <v>1453</v>
      </c>
      <c r="D590" s="280" t="s">
        <v>393</v>
      </c>
      <c r="E590" s="281" t="s">
        <v>3428</v>
      </c>
      <c r="F590" s="282" t="s">
        <v>2767</v>
      </c>
      <c r="G590" s="283" t="s">
        <v>436</v>
      </c>
      <c r="H590" s="284">
        <v>2</v>
      </c>
      <c r="I590" s="285"/>
      <c r="J590" s="286">
        <f>ROUND(I590*H590,2)</f>
        <v>0</v>
      </c>
      <c r="K590" s="287"/>
      <c r="L590" s="45"/>
      <c r="M590" s="288" t="s">
        <v>1</v>
      </c>
      <c r="N590" s="289" t="s">
        <v>42</v>
      </c>
      <c r="O590" s="101"/>
      <c r="P590" s="290">
        <f>O590*H590</f>
        <v>0</v>
      </c>
      <c r="Q590" s="290">
        <v>0</v>
      </c>
      <c r="R590" s="290">
        <f>Q590*H590</f>
        <v>0</v>
      </c>
      <c r="S590" s="290">
        <v>0</v>
      </c>
      <c r="T590" s="291">
        <f>S590*H590</f>
        <v>0</v>
      </c>
      <c r="U590" s="42"/>
      <c r="V590" s="42"/>
      <c r="W590" s="42"/>
      <c r="X590" s="42"/>
      <c r="Y590" s="42"/>
      <c r="Z590" s="42"/>
      <c r="AA590" s="42"/>
      <c r="AB590" s="42"/>
      <c r="AC590" s="42"/>
      <c r="AD590" s="42"/>
      <c r="AE590" s="42"/>
      <c r="AR590" s="292" t="s">
        <v>731</v>
      </c>
      <c r="AT590" s="292" t="s">
        <v>393</v>
      </c>
      <c r="AU590" s="292" t="s">
        <v>99</v>
      </c>
      <c r="AY590" s="19" t="s">
        <v>387</v>
      </c>
      <c r="BE590" s="162">
        <f>IF(N590="základná",J590,0)</f>
        <v>0</v>
      </c>
      <c r="BF590" s="162">
        <f>IF(N590="znížená",J590,0)</f>
        <v>0</v>
      </c>
      <c r="BG590" s="162">
        <f>IF(N590="zákl. prenesená",J590,0)</f>
        <v>0</v>
      </c>
      <c r="BH590" s="162">
        <f>IF(N590="zníž. prenesená",J590,0)</f>
        <v>0</v>
      </c>
      <c r="BI590" s="162">
        <f>IF(N590="nulová",J590,0)</f>
        <v>0</v>
      </c>
      <c r="BJ590" s="19" t="s">
        <v>92</v>
      </c>
      <c r="BK590" s="162">
        <f>ROUND(I590*H590,2)</f>
        <v>0</v>
      </c>
      <c r="BL590" s="19" t="s">
        <v>731</v>
      </c>
      <c r="BM590" s="292" t="s">
        <v>3429</v>
      </c>
    </row>
    <row r="591" s="2" customFormat="1" ht="16.5" customHeight="1">
      <c r="A591" s="42"/>
      <c r="B591" s="43"/>
      <c r="C591" s="280" t="s">
        <v>1455</v>
      </c>
      <c r="D591" s="280" t="s">
        <v>393</v>
      </c>
      <c r="E591" s="281" t="s">
        <v>3430</v>
      </c>
      <c r="F591" s="282" t="s">
        <v>3085</v>
      </c>
      <c r="G591" s="283" t="s">
        <v>436</v>
      </c>
      <c r="H591" s="284">
        <v>1</v>
      </c>
      <c r="I591" s="285"/>
      <c r="J591" s="286">
        <f>ROUND(I591*H591,2)</f>
        <v>0</v>
      </c>
      <c r="K591" s="287"/>
      <c r="L591" s="45"/>
      <c r="M591" s="288" t="s">
        <v>1</v>
      </c>
      <c r="N591" s="289" t="s">
        <v>42</v>
      </c>
      <c r="O591" s="101"/>
      <c r="P591" s="290">
        <f>O591*H591</f>
        <v>0</v>
      </c>
      <c r="Q591" s="290">
        <v>0</v>
      </c>
      <c r="R591" s="290">
        <f>Q591*H591</f>
        <v>0</v>
      </c>
      <c r="S591" s="290">
        <v>0</v>
      </c>
      <c r="T591" s="291">
        <f>S591*H591</f>
        <v>0</v>
      </c>
      <c r="U591" s="42"/>
      <c r="V591" s="42"/>
      <c r="W591" s="42"/>
      <c r="X591" s="42"/>
      <c r="Y591" s="42"/>
      <c r="Z591" s="42"/>
      <c r="AA591" s="42"/>
      <c r="AB591" s="42"/>
      <c r="AC591" s="42"/>
      <c r="AD591" s="42"/>
      <c r="AE591" s="42"/>
      <c r="AR591" s="292" t="s">
        <v>731</v>
      </c>
      <c r="AT591" s="292" t="s">
        <v>393</v>
      </c>
      <c r="AU591" s="292" t="s">
        <v>99</v>
      </c>
      <c r="AY591" s="19" t="s">
        <v>387</v>
      </c>
      <c r="BE591" s="162">
        <f>IF(N591="základná",J591,0)</f>
        <v>0</v>
      </c>
      <c r="BF591" s="162">
        <f>IF(N591="znížená",J591,0)</f>
        <v>0</v>
      </c>
      <c r="BG591" s="162">
        <f>IF(N591="zákl. prenesená",J591,0)</f>
        <v>0</v>
      </c>
      <c r="BH591" s="162">
        <f>IF(N591="zníž. prenesená",J591,0)</f>
        <v>0</v>
      </c>
      <c r="BI591" s="162">
        <f>IF(N591="nulová",J591,0)</f>
        <v>0</v>
      </c>
      <c r="BJ591" s="19" t="s">
        <v>92</v>
      </c>
      <c r="BK591" s="162">
        <f>ROUND(I591*H591,2)</f>
        <v>0</v>
      </c>
      <c r="BL591" s="19" t="s">
        <v>731</v>
      </c>
      <c r="BM591" s="292" t="s">
        <v>3431</v>
      </c>
    </row>
    <row r="592" s="2" customFormat="1" ht="21.75" customHeight="1">
      <c r="A592" s="42"/>
      <c r="B592" s="43"/>
      <c r="C592" s="280" t="s">
        <v>1458</v>
      </c>
      <c r="D592" s="280" t="s">
        <v>393</v>
      </c>
      <c r="E592" s="281" t="s">
        <v>3432</v>
      </c>
      <c r="F592" s="282" t="s">
        <v>3207</v>
      </c>
      <c r="G592" s="283" t="s">
        <v>396</v>
      </c>
      <c r="H592" s="284">
        <v>0.80000000000000004</v>
      </c>
      <c r="I592" s="285"/>
      <c r="J592" s="286">
        <f>ROUND(I592*H592,2)</f>
        <v>0</v>
      </c>
      <c r="K592" s="287"/>
      <c r="L592" s="45"/>
      <c r="M592" s="288" t="s">
        <v>1</v>
      </c>
      <c r="N592" s="289" t="s">
        <v>42</v>
      </c>
      <c r="O592" s="101"/>
      <c r="P592" s="290">
        <f>O592*H592</f>
        <v>0</v>
      </c>
      <c r="Q592" s="290">
        <v>0</v>
      </c>
      <c r="R592" s="290">
        <f>Q592*H592</f>
        <v>0</v>
      </c>
      <c r="S592" s="290">
        <v>0</v>
      </c>
      <c r="T592" s="291">
        <f>S592*H592</f>
        <v>0</v>
      </c>
      <c r="U592" s="42"/>
      <c r="V592" s="42"/>
      <c r="W592" s="42"/>
      <c r="X592" s="42"/>
      <c r="Y592" s="42"/>
      <c r="Z592" s="42"/>
      <c r="AA592" s="42"/>
      <c r="AB592" s="42"/>
      <c r="AC592" s="42"/>
      <c r="AD592" s="42"/>
      <c r="AE592" s="42"/>
      <c r="AR592" s="292" t="s">
        <v>731</v>
      </c>
      <c r="AT592" s="292" t="s">
        <v>393</v>
      </c>
      <c r="AU592" s="292" t="s">
        <v>99</v>
      </c>
      <c r="AY592" s="19" t="s">
        <v>387</v>
      </c>
      <c r="BE592" s="162">
        <f>IF(N592="základná",J592,0)</f>
        <v>0</v>
      </c>
      <c r="BF592" s="162">
        <f>IF(N592="znížená",J592,0)</f>
        <v>0</v>
      </c>
      <c r="BG592" s="162">
        <f>IF(N592="zákl. prenesená",J592,0)</f>
        <v>0</v>
      </c>
      <c r="BH592" s="162">
        <f>IF(N592="zníž. prenesená",J592,0)</f>
        <v>0</v>
      </c>
      <c r="BI592" s="162">
        <f>IF(N592="nulová",J592,0)</f>
        <v>0</v>
      </c>
      <c r="BJ592" s="19" t="s">
        <v>92</v>
      </c>
      <c r="BK592" s="162">
        <f>ROUND(I592*H592,2)</f>
        <v>0</v>
      </c>
      <c r="BL592" s="19" t="s">
        <v>731</v>
      </c>
      <c r="BM592" s="292" t="s">
        <v>3433</v>
      </c>
    </row>
    <row r="593" s="2" customFormat="1" ht="16.5" customHeight="1">
      <c r="A593" s="42"/>
      <c r="B593" s="43"/>
      <c r="C593" s="280" t="s">
        <v>1461</v>
      </c>
      <c r="D593" s="280" t="s">
        <v>393</v>
      </c>
      <c r="E593" s="281" t="s">
        <v>3434</v>
      </c>
      <c r="F593" s="282" t="s">
        <v>3316</v>
      </c>
      <c r="G593" s="283" t="s">
        <v>436</v>
      </c>
      <c r="H593" s="284">
        <v>1</v>
      </c>
      <c r="I593" s="285"/>
      <c r="J593" s="286">
        <f>ROUND(I593*H593,2)</f>
        <v>0</v>
      </c>
      <c r="K593" s="287"/>
      <c r="L593" s="45"/>
      <c r="M593" s="288" t="s">
        <v>1</v>
      </c>
      <c r="N593" s="289" t="s">
        <v>42</v>
      </c>
      <c r="O593" s="101"/>
      <c r="P593" s="290">
        <f>O593*H593</f>
        <v>0</v>
      </c>
      <c r="Q593" s="290">
        <v>0</v>
      </c>
      <c r="R593" s="290">
        <f>Q593*H593</f>
        <v>0</v>
      </c>
      <c r="S593" s="290">
        <v>0</v>
      </c>
      <c r="T593" s="291">
        <f>S593*H593</f>
        <v>0</v>
      </c>
      <c r="U593" s="42"/>
      <c r="V593" s="42"/>
      <c r="W593" s="42"/>
      <c r="X593" s="42"/>
      <c r="Y593" s="42"/>
      <c r="Z593" s="42"/>
      <c r="AA593" s="42"/>
      <c r="AB593" s="42"/>
      <c r="AC593" s="42"/>
      <c r="AD593" s="42"/>
      <c r="AE593" s="42"/>
      <c r="AR593" s="292" t="s">
        <v>731</v>
      </c>
      <c r="AT593" s="292" t="s">
        <v>393</v>
      </c>
      <c r="AU593" s="292" t="s">
        <v>99</v>
      </c>
      <c r="AY593" s="19" t="s">
        <v>387</v>
      </c>
      <c r="BE593" s="162">
        <f>IF(N593="základná",J593,0)</f>
        <v>0</v>
      </c>
      <c r="BF593" s="162">
        <f>IF(N593="znížená",J593,0)</f>
        <v>0</v>
      </c>
      <c r="BG593" s="162">
        <f>IF(N593="zákl. prenesená",J593,0)</f>
        <v>0</v>
      </c>
      <c r="BH593" s="162">
        <f>IF(N593="zníž. prenesená",J593,0)</f>
        <v>0</v>
      </c>
      <c r="BI593" s="162">
        <f>IF(N593="nulová",J593,0)</f>
        <v>0</v>
      </c>
      <c r="BJ593" s="19" t="s">
        <v>92</v>
      </c>
      <c r="BK593" s="162">
        <f>ROUND(I593*H593,2)</f>
        <v>0</v>
      </c>
      <c r="BL593" s="19" t="s">
        <v>731</v>
      </c>
      <c r="BM593" s="292" t="s">
        <v>3435</v>
      </c>
    </row>
    <row r="594" s="2" customFormat="1" ht="16.5" customHeight="1">
      <c r="A594" s="42"/>
      <c r="B594" s="43"/>
      <c r="C594" s="280" t="s">
        <v>1465</v>
      </c>
      <c r="D594" s="280" t="s">
        <v>393</v>
      </c>
      <c r="E594" s="281" t="s">
        <v>3436</v>
      </c>
      <c r="F594" s="282" t="s">
        <v>3437</v>
      </c>
      <c r="G594" s="283" t="s">
        <v>436</v>
      </c>
      <c r="H594" s="284">
        <v>1</v>
      </c>
      <c r="I594" s="285"/>
      <c r="J594" s="286">
        <f>ROUND(I594*H594,2)</f>
        <v>0</v>
      </c>
      <c r="K594" s="287"/>
      <c r="L594" s="45"/>
      <c r="M594" s="288" t="s">
        <v>1</v>
      </c>
      <c r="N594" s="289" t="s">
        <v>42</v>
      </c>
      <c r="O594" s="101"/>
      <c r="P594" s="290">
        <f>O594*H594</f>
        <v>0</v>
      </c>
      <c r="Q594" s="290">
        <v>0</v>
      </c>
      <c r="R594" s="290">
        <f>Q594*H594</f>
        <v>0</v>
      </c>
      <c r="S594" s="290">
        <v>0</v>
      </c>
      <c r="T594" s="291">
        <f>S594*H594</f>
        <v>0</v>
      </c>
      <c r="U594" s="42"/>
      <c r="V594" s="42"/>
      <c r="W594" s="42"/>
      <c r="X594" s="42"/>
      <c r="Y594" s="42"/>
      <c r="Z594" s="42"/>
      <c r="AA594" s="42"/>
      <c r="AB594" s="42"/>
      <c r="AC594" s="42"/>
      <c r="AD594" s="42"/>
      <c r="AE594" s="42"/>
      <c r="AR594" s="292" t="s">
        <v>731</v>
      </c>
      <c r="AT594" s="292" t="s">
        <v>393</v>
      </c>
      <c r="AU594" s="292" t="s">
        <v>99</v>
      </c>
      <c r="AY594" s="19" t="s">
        <v>387</v>
      </c>
      <c r="BE594" s="162">
        <f>IF(N594="základná",J594,0)</f>
        <v>0</v>
      </c>
      <c r="BF594" s="162">
        <f>IF(N594="znížená",J594,0)</f>
        <v>0</v>
      </c>
      <c r="BG594" s="162">
        <f>IF(N594="zákl. prenesená",J594,0)</f>
        <v>0</v>
      </c>
      <c r="BH594" s="162">
        <f>IF(N594="zníž. prenesená",J594,0)</f>
        <v>0</v>
      </c>
      <c r="BI594" s="162">
        <f>IF(N594="nulová",J594,0)</f>
        <v>0</v>
      </c>
      <c r="BJ594" s="19" t="s">
        <v>92</v>
      </c>
      <c r="BK594" s="162">
        <f>ROUND(I594*H594,2)</f>
        <v>0</v>
      </c>
      <c r="BL594" s="19" t="s">
        <v>731</v>
      </c>
      <c r="BM594" s="292" t="s">
        <v>3438</v>
      </c>
    </row>
    <row r="595" s="2" customFormat="1" ht="16.5" customHeight="1">
      <c r="A595" s="42"/>
      <c r="B595" s="43"/>
      <c r="C595" s="280" t="s">
        <v>1469</v>
      </c>
      <c r="D595" s="280" t="s">
        <v>393</v>
      </c>
      <c r="E595" s="281" t="s">
        <v>3439</v>
      </c>
      <c r="F595" s="282" t="s">
        <v>3440</v>
      </c>
      <c r="G595" s="283" t="s">
        <v>436</v>
      </c>
      <c r="H595" s="284">
        <v>2</v>
      </c>
      <c r="I595" s="285"/>
      <c r="J595" s="286">
        <f>ROUND(I595*H595,2)</f>
        <v>0</v>
      </c>
      <c r="K595" s="287"/>
      <c r="L595" s="45"/>
      <c r="M595" s="288" t="s">
        <v>1</v>
      </c>
      <c r="N595" s="289" t="s">
        <v>42</v>
      </c>
      <c r="O595" s="101"/>
      <c r="P595" s="290">
        <f>O595*H595</f>
        <v>0</v>
      </c>
      <c r="Q595" s="290">
        <v>0</v>
      </c>
      <c r="R595" s="290">
        <f>Q595*H595</f>
        <v>0</v>
      </c>
      <c r="S595" s="290">
        <v>0</v>
      </c>
      <c r="T595" s="291">
        <f>S595*H595</f>
        <v>0</v>
      </c>
      <c r="U595" s="42"/>
      <c r="V595" s="42"/>
      <c r="W595" s="42"/>
      <c r="X595" s="42"/>
      <c r="Y595" s="42"/>
      <c r="Z595" s="42"/>
      <c r="AA595" s="42"/>
      <c r="AB595" s="42"/>
      <c r="AC595" s="42"/>
      <c r="AD595" s="42"/>
      <c r="AE595" s="42"/>
      <c r="AR595" s="292" t="s">
        <v>731</v>
      </c>
      <c r="AT595" s="292" t="s">
        <v>393</v>
      </c>
      <c r="AU595" s="292" t="s">
        <v>99</v>
      </c>
      <c r="AY595" s="19" t="s">
        <v>387</v>
      </c>
      <c r="BE595" s="162">
        <f>IF(N595="základná",J595,0)</f>
        <v>0</v>
      </c>
      <c r="BF595" s="162">
        <f>IF(N595="znížená",J595,0)</f>
        <v>0</v>
      </c>
      <c r="BG595" s="162">
        <f>IF(N595="zákl. prenesená",J595,0)</f>
        <v>0</v>
      </c>
      <c r="BH595" s="162">
        <f>IF(N595="zníž. prenesená",J595,0)</f>
        <v>0</v>
      </c>
      <c r="BI595" s="162">
        <f>IF(N595="nulová",J595,0)</f>
        <v>0</v>
      </c>
      <c r="BJ595" s="19" t="s">
        <v>92</v>
      </c>
      <c r="BK595" s="162">
        <f>ROUND(I595*H595,2)</f>
        <v>0</v>
      </c>
      <c r="BL595" s="19" t="s">
        <v>731</v>
      </c>
      <c r="BM595" s="292" t="s">
        <v>3441</v>
      </c>
    </row>
    <row r="596" s="12" customFormat="1" ht="20.88" customHeight="1">
      <c r="A596" s="12"/>
      <c r="B596" s="252"/>
      <c r="C596" s="253"/>
      <c r="D596" s="254" t="s">
        <v>75</v>
      </c>
      <c r="E596" s="265" t="s">
        <v>2781</v>
      </c>
      <c r="F596" s="265" t="s">
        <v>2782</v>
      </c>
      <c r="G596" s="253"/>
      <c r="H596" s="253"/>
      <c r="I596" s="256"/>
      <c r="J596" s="266">
        <f>BK596</f>
        <v>0</v>
      </c>
      <c r="K596" s="253"/>
      <c r="L596" s="257"/>
      <c r="M596" s="258"/>
      <c r="N596" s="259"/>
      <c r="O596" s="259"/>
      <c r="P596" s="260">
        <f>SUM(P597:P603)</f>
        <v>0</v>
      </c>
      <c r="Q596" s="259"/>
      <c r="R596" s="260">
        <f>SUM(R597:R603)</f>
        <v>0</v>
      </c>
      <c r="S596" s="259"/>
      <c r="T596" s="261">
        <f>SUM(T597:T603)</f>
        <v>0</v>
      </c>
      <c r="U596" s="12"/>
      <c r="V596" s="12"/>
      <c r="W596" s="12"/>
      <c r="X596" s="12"/>
      <c r="Y596" s="12"/>
      <c r="Z596" s="12"/>
      <c r="AA596" s="12"/>
      <c r="AB596" s="12"/>
      <c r="AC596" s="12"/>
      <c r="AD596" s="12"/>
      <c r="AE596" s="12"/>
      <c r="AR596" s="262" t="s">
        <v>84</v>
      </c>
      <c r="AT596" s="263" t="s">
        <v>75</v>
      </c>
      <c r="AU596" s="263" t="s">
        <v>92</v>
      </c>
      <c r="AY596" s="262" t="s">
        <v>387</v>
      </c>
      <c r="BK596" s="264">
        <f>SUM(BK597:BK603)</f>
        <v>0</v>
      </c>
    </row>
    <row r="597" s="2" customFormat="1" ht="16.5" customHeight="1">
      <c r="A597" s="42"/>
      <c r="B597" s="43"/>
      <c r="C597" s="280" t="s">
        <v>1476</v>
      </c>
      <c r="D597" s="280" t="s">
        <v>393</v>
      </c>
      <c r="E597" s="281" t="s">
        <v>3442</v>
      </c>
      <c r="F597" s="282" t="s">
        <v>3080</v>
      </c>
      <c r="G597" s="283" t="s">
        <v>436</v>
      </c>
      <c r="H597" s="284">
        <v>1</v>
      </c>
      <c r="I597" s="285"/>
      <c r="J597" s="286">
        <f>ROUND(I597*H597,2)</f>
        <v>0</v>
      </c>
      <c r="K597" s="287"/>
      <c r="L597" s="45"/>
      <c r="M597" s="288" t="s">
        <v>1</v>
      </c>
      <c r="N597" s="289" t="s">
        <v>42</v>
      </c>
      <c r="O597" s="101"/>
      <c r="P597" s="290">
        <f>O597*H597</f>
        <v>0</v>
      </c>
      <c r="Q597" s="290">
        <v>0</v>
      </c>
      <c r="R597" s="290">
        <f>Q597*H597</f>
        <v>0</v>
      </c>
      <c r="S597" s="290">
        <v>0</v>
      </c>
      <c r="T597" s="291">
        <f>S597*H597</f>
        <v>0</v>
      </c>
      <c r="U597" s="42"/>
      <c r="V597" s="42"/>
      <c r="W597" s="42"/>
      <c r="X597" s="42"/>
      <c r="Y597" s="42"/>
      <c r="Z597" s="42"/>
      <c r="AA597" s="42"/>
      <c r="AB597" s="42"/>
      <c r="AC597" s="42"/>
      <c r="AD597" s="42"/>
      <c r="AE597" s="42"/>
      <c r="AR597" s="292" t="s">
        <v>731</v>
      </c>
      <c r="AT597" s="292" t="s">
        <v>393</v>
      </c>
      <c r="AU597" s="292" t="s">
        <v>99</v>
      </c>
      <c r="AY597" s="19" t="s">
        <v>387</v>
      </c>
      <c r="BE597" s="162">
        <f>IF(N597="základná",J597,0)</f>
        <v>0</v>
      </c>
      <c r="BF597" s="162">
        <f>IF(N597="znížená",J597,0)</f>
        <v>0</v>
      </c>
      <c r="BG597" s="162">
        <f>IF(N597="zákl. prenesená",J597,0)</f>
        <v>0</v>
      </c>
      <c r="BH597" s="162">
        <f>IF(N597="zníž. prenesená",J597,0)</f>
        <v>0</v>
      </c>
      <c r="BI597" s="162">
        <f>IF(N597="nulová",J597,0)</f>
        <v>0</v>
      </c>
      <c r="BJ597" s="19" t="s">
        <v>92</v>
      </c>
      <c r="BK597" s="162">
        <f>ROUND(I597*H597,2)</f>
        <v>0</v>
      </c>
      <c r="BL597" s="19" t="s">
        <v>731</v>
      </c>
      <c r="BM597" s="292" t="s">
        <v>3443</v>
      </c>
    </row>
    <row r="598" s="2" customFormat="1" ht="16.5" customHeight="1">
      <c r="A598" s="42"/>
      <c r="B598" s="43"/>
      <c r="C598" s="280" t="s">
        <v>1478</v>
      </c>
      <c r="D598" s="280" t="s">
        <v>393</v>
      </c>
      <c r="E598" s="281" t="s">
        <v>3444</v>
      </c>
      <c r="F598" s="282" t="s">
        <v>2767</v>
      </c>
      <c r="G598" s="283" t="s">
        <v>436</v>
      </c>
      <c r="H598" s="284">
        <v>2</v>
      </c>
      <c r="I598" s="285"/>
      <c r="J598" s="286">
        <f>ROUND(I598*H598,2)</f>
        <v>0</v>
      </c>
      <c r="K598" s="287"/>
      <c r="L598" s="45"/>
      <c r="M598" s="288" t="s">
        <v>1</v>
      </c>
      <c r="N598" s="289" t="s">
        <v>42</v>
      </c>
      <c r="O598" s="101"/>
      <c r="P598" s="290">
        <f>O598*H598</f>
        <v>0</v>
      </c>
      <c r="Q598" s="290">
        <v>0</v>
      </c>
      <c r="R598" s="290">
        <f>Q598*H598</f>
        <v>0</v>
      </c>
      <c r="S598" s="290">
        <v>0</v>
      </c>
      <c r="T598" s="291">
        <f>S598*H598</f>
        <v>0</v>
      </c>
      <c r="U598" s="42"/>
      <c r="V598" s="42"/>
      <c r="W598" s="42"/>
      <c r="X598" s="42"/>
      <c r="Y598" s="42"/>
      <c r="Z598" s="42"/>
      <c r="AA598" s="42"/>
      <c r="AB598" s="42"/>
      <c r="AC598" s="42"/>
      <c r="AD598" s="42"/>
      <c r="AE598" s="42"/>
      <c r="AR598" s="292" t="s">
        <v>731</v>
      </c>
      <c r="AT598" s="292" t="s">
        <v>393</v>
      </c>
      <c r="AU598" s="292" t="s">
        <v>99</v>
      </c>
      <c r="AY598" s="19" t="s">
        <v>387</v>
      </c>
      <c r="BE598" s="162">
        <f>IF(N598="základná",J598,0)</f>
        <v>0</v>
      </c>
      <c r="BF598" s="162">
        <f>IF(N598="znížená",J598,0)</f>
        <v>0</v>
      </c>
      <c r="BG598" s="162">
        <f>IF(N598="zákl. prenesená",J598,0)</f>
        <v>0</v>
      </c>
      <c r="BH598" s="162">
        <f>IF(N598="zníž. prenesená",J598,0)</f>
        <v>0</v>
      </c>
      <c r="BI598" s="162">
        <f>IF(N598="nulová",J598,0)</f>
        <v>0</v>
      </c>
      <c r="BJ598" s="19" t="s">
        <v>92</v>
      </c>
      <c r="BK598" s="162">
        <f>ROUND(I598*H598,2)</f>
        <v>0</v>
      </c>
      <c r="BL598" s="19" t="s">
        <v>731</v>
      </c>
      <c r="BM598" s="292" t="s">
        <v>3445</v>
      </c>
    </row>
    <row r="599" s="2" customFormat="1" ht="16.5" customHeight="1">
      <c r="A599" s="42"/>
      <c r="B599" s="43"/>
      <c r="C599" s="280" t="s">
        <v>1480</v>
      </c>
      <c r="D599" s="280" t="s">
        <v>393</v>
      </c>
      <c r="E599" s="281" t="s">
        <v>3446</v>
      </c>
      <c r="F599" s="282" t="s">
        <v>3085</v>
      </c>
      <c r="G599" s="283" t="s">
        <v>436</v>
      </c>
      <c r="H599" s="284">
        <v>1</v>
      </c>
      <c r="I599" s="285"/>
      <c r="J599" s="286">
        <f>ROUND(I599*H599,2)</f>
        <v>0</v>
      </c>
      <c r="K599" s="287"/>
      <c r="L599" s="45"/>
      <c r="M599" s="288" t="s">
        <v>1</v>
      </c>
      <c r="N599" s="289" t="s">
        <v>42</v>
      </c>
      <c r="O599" s="101"/>
      <c r="P599" s="290">
        <f>O599*H599</f>
        <v>0</v>
      </c>
      <c r="Q599" s="290">
        <v>0</v>
      </c>
      <c r="R599" s="290">
        <f>Q599*H599</f>
        <v>0</v>
      </c>
      <c r="S599" s="290">
        <v>0</v>
      </c>
      <c r="T599" s="291">
        <f>S599*H599</f>
        <v>0</v>
      </c>
      <c r="U599" s="42"/>
      <c r="V599" s="42"/>
      <c r="W599" s="42"/>
      <c r="X599" s="42"/>
      <c r="Y599" s="42"/>
      <c r="Z599" s="42"/>
      <c r="AA599" s="42"/>
      <c r="AB599" s="42"/>
      <c r="AC599" s="42"/>
      <c r="AD599" s="42"/>
      <c r="AE599" s="42"/>
      <c r="AR599" s="292" t="s">
        <v>731</v>
      </c>
      <c r="AT599" s="292" t="s">
        <v>393</v>
      </c>
      <c r="AU599" s="292" t="s">
        <v>99</v>
      </c>
      <c r="AY599" s="19" t="s">
        <v>387</v>
      </c>
      <c r="BE599" s="162">
        <f>IF(N599="základná",J599,0)</f>
        <v>0</v>
      </c>
      <c r="BF599" s="162">
        <f>IF(N599="znížená",J599,0)</f>
        <v>0</v>
      </c>
      <c r="BG599" s="162">
        <f>IF(N599="zákl. prenesená",J599,0)</f>
        <v>0</v>
      </c>
      <c r="BH599" s="162">
        <f>IF(N599="zníž. prenesená",J599,0)</f>
        <v>0</v>
      </c>
      <c r="BI599" s="162">
        <f>IF(N599="nulová",J599,0)</f>
        <v>0</v>
      </c>
      <c r="BJ599" s="19" t="s">
        <v>92</v>
      </c>
      <c r="BK599" s="162">
        <f>ROUND(I599*H599,2)</f>
        <v>0</v>
      </c>
      <c r="BL599" s="19" t="s">
        <v>731</v>
      </c>
      <c r="BM599" s="292" t="s">
        <v>3447</v>
      </c>
    </row>
    <row r="600" s="2" customFormat="1" ht="21.75" customHeight="1">
      <c r="A600" s="42"/>
      <c r="B600" s="43"/>
      <c r="C600" s="280" t="s">
        <v>1488</v>
      </c>
      <c r="D600" s="280" t="s">
        <v>393</v>
      </c>
      <c r="E600" s="281" t="s">
        <v>3448</v>
      </c>
      <c r="F600" s="282" t="s">
        <v>3207</v>
      </c>
      <c r="G600" s="283" t="s">
        <v>396</v>
      </c>
      <c r="H600" s="284">
        <v>0.80000000000000004</v>
      </c>
      <c r="I600" s="285"/>
      <c r="J600" s="286">
        <f>ROUND(I600*H600,2)</f>
        <v>0</v>
      </c>
      <c r="K600" s="287"/>
      <c r="L600" s="45"/>
      <c r="M600" s="288" t="s">
        <v>1</v>
      </c>
      <c r="N600" s="289" t="s">
        <v>42</v>
      </c>
      <c r="O600" s="101"/>
      <c r="P600" s="290">
        <f>O600*H600</f>
        <v>0</v>
      </c>
      <c r="Q600" s="290">
        <v>0</v>
      </c>
      <c r="R600" s="290">
        <f>Q600*H600</f>
        <v>0</v>
      </c>
      <c r="S600" s="290">
        <v>0</v>
      </c>
      <c r="T600" s="291">
        <f>S600*H600</f>
        <v>0</v>
      </c>
      <c r="U600" s="42"/>
      <c r="V600" s="42"/>
      <c r="W600" s="42"/>
      <c r="X600" s="42"/>
      <c r="Y600" s="42"/>
      <c r="Z600" s="42"/>
      <c r="AA600" s="42"/>
      <c r="AB600" s="42"/>
      <c r="AC600" s="42"/>
      <c r="AD600" s="42"/>
      <c r="AE600" s="42"/>
      <c r="AR600" s="292" t="s">
        <v>731</v>
      </c>
      <c r="AT600" s="292" t="s">
        <v>393</v>
      </c>
      <c r="AU600" s="292" t="s">
        <v>99</v>
      </c>
      <c r="AY600" s="19" t="s">
        <v>387</v>
      </c>
      <c r="BE600" s="162">
        <f>IF(N600="základná",J600,0)</f>
        <v>0</v>
      </c>
      <c r="BF600" s="162">
        <f>IF(N600="znížená",J600,0)</f>
        <v>0</v>
      </c>
      <c r="BG600" s="162">
        <f>IF(N600="zákl. prenesená",J600,0)</f>
        <v>0</v>
      </c>
      <c r="BH600" s="162">
        <f>IF(N600="zníž. prenesená",J600,0)</f>
        <v>0</v>
      </c>
      <c r="BI600" s="162">
        <f>IF(N600="nulová",J600,0)</f>
        <v>0</v>
      </c>
      <c r="BJ600" s="19" t="s">
        <v>92</v>
      </c>
      <c r="BK600" s="162">
        <f>ROUND(I600*H600,2)</f>
        <v>0</v>
      </c>
      <c r="BL600" s="19" t="s">
        <v>731</v>
      </c>
      <c r="BM600" s="292" t="s">
        <v>3449</v>
      </c>
    </row>
    <row r="601" s="2" customFormat="1" ht="16.5" customHeight="1">
      <c r="A601" s="42"/>
      <c r="B601" s="43"/>
      <c r="C601" s="280" t="s">
        <v>1490</v>
      </c>
      <c r="D601" s="280" t="s">
        <v>393</v>
      </c>
      <c r="E601" s="281" t="s">
        <v>3450</v>
      </c>
      <c r="F601" s="282" t="s">
        <v>3316</v>
      </c>
      <c r="G601" s="283" t="s">
        <v>436</v>
      </c>
      <c r="H601" s="284">
        <v>1</v>
      </c>
      <c r="I601" s="285"/>
      <c r="J601" s="286">
        <f>ROUND(I601*H601,2)</f>
        <v>0</v>
      </c>
      <c r="K601" s="287"/>
      <c r="L601" s="45"/>
      <c r="M601" s="288" t="s">
        <v>1</v>
      </c>
      <c r="N601" s="289" t="s">
        <v>42</v>
      </c>
      <c r="O601" s="101"/>
      <c r="P601" s="290">
        <f>O601*H601</f>
        <v>0</v>
      </c>
      <c r="Q601" s="290">
        <v>0</v>
      </c>
      <c r="R601" s="290">
        <f>Q601*H601</f>
        <v>0</v>
      </c>
      <c r="S601" s="290">
        <v>0</v>
      </c>
      <c r="T601" s="291">
        <f>S601*H601</f>
        <v>0</v>
      </c>
      <c r="U601" s="42"/>
      <c r="V601" s="42"/>
      <c r="W601" s="42"/>
      <c r="X601" s="42"/>
      <c r="Y601" s="42"/>
      <c r="Z601" s="42"/>
      <c r="AA601" s="42"/>
      <c r="AB601" s="42"/>
      <c r="AC601" s="42"/>
      <c r="AD601" s="42"/>
      <c r="AE601" s="42"/>
      <c r="AR601" s="292" t="s">
        <v>731</v>
      </c>
      <c r="AT601" s="292" t="s">
        <v>393</v>
      </c>
      <c r="AU601" s="292" t="s">
        <v>99</v>
      </c>
      <c r="AY601" s="19" t="s">
        <v>387</v>
      </c>
      <c r="BE601" s="162">
        <f>IF(N601="základná",J601,0)</f>
        <v>0</v>
      </c>
      <c r="BF601" s="162">
        <f>IF(N601="znížená",J601,0)</f>
        <v>0</v>
      </c>
      <c r="BG601" s="162">
        <f>IF(N601="zákl. prenesená",J601,0)</f>
        <v>0</v>
      </c>
      <c r="BH601" s="162">
        <f>IF(N601="zníž. prenesená",J601,0)</f>
        <v>0</v>
      </c>
      <c r="BI601" s="162">
        <f>IF(N601="nulová",J601,0)</f>
        <v>0</v>
      </c>
      <c r="BJ601" s="19" t="s">
        <v>92</v>
      </c>
      <c r="BK601" s="162">
        <f>ROUND(I601*H601,2)</f>
        <v>0</v>
      </c>
      <c r="BL601" s="19" t="s">
        <v>731</v>
      </c>
      <c r="BM601" s="292" t="s">
        <v>3451</v>
      </c>
    </row>
    <row r="602" s="2" customFormat="1" ht="16.5" customHeight="1">
      <c r="A602" s="42"/>
      <c r="B602" s="43"/>
      <c r="C602" s="280" t="s">
        <v>1492</v>
      </c>
      <c r="D602" s="280" t="s">
        <v>393</v>
      </c>
      <c r="E602" s="281" t="s">
        <v>3452</v>
      </c>
      <c r="F602" s="282" t="s">
        <v>3437</v>
      </c>
      <c r="G602" s="283" t="s">
        <v>436</v>
      </c>
      <c r="H602" s="284">
        <v>1</v>
      </c>
      <c r="I602" s="285"/>
      <c r="J602" s="286">
        <f>ROUND(I602*H602,2)</f>
        <v>0</v>
      </c>
      <c r="K602" s="287"/>
      <c r="L602" s="45"/>
      <c r="M602" s="288" t="s">
        <v>1</v>
      </c>
      <c r="N602" s="289" t="s">
        <v>42</v>
      </c>
      <c r="O602" s="101"/>
      <c r="P602" s="290">
        <f>O602*H602</f>
        <v>0</v>
      </c>
      <c r="Q602" s="290">
        <v>0</v>
      </c>
      <c r="R602" s="290">
        <f>Q602*H602</f>
        <v>0</v>
      </c>
      <c r="S602" s="290">
        <v>0</v>
      </c>
      <c r="T602" s="291">
        <f>S602*H602</f>
        <v>0</v>
      </c>
      <c r="U602" s="42"/>
      <c r="V602" s="42"/>
      <c r="W602" s="42"/>
      <c r="X602" s="42"/>
      <c r="Y602" s="42"/>
      <c r="Z602" s="42"/>
      <c r="AA602" s="42"/>
      <c r="AB602" s="42"/>
      <c r="AC602" s="42"/>
      <c r="AD602" s="42"/>
      <c r="AE602" s="42"/>
      <c r="AR602" s="292" t="s">
        <v>731</v>
      </c>
      <c r="AT602" s="292" t="s">
        <v>393</v>
      </c>
      <c r="AU602" s="292" t="s">
        <v>99</v>
      </c>
      <c r="AY602" s="19" t="s">
        <v>387</v>
      </c>
      <c r="BE602" s="162">
        <f>IF(N602="základná",J602,0)</f>
        <v>0</v>
      </c>
      <c r="BF602" s="162">
        <f>IF(N602="znížená",J602,0)</f>
        <v>0</v>
      </c>
      <c r="BG602" s="162">
        <f>IF(N602="zákl. prenesená",J602,0)</f>
        <v>0</v>
      </c>
      <c r="BH602" s="162">
        <f>IF(N602="zníž. prenesená",J602,0)</f>
        <v>0</v>
      </c>
      <c r="BI602" s="162">
        <f>IF(N602="nulová",J602,0)</f>
        <v>0</v>
      </c>
      <c r="BJ602" s="19" t="s">
        <v>92</v>
      </c>
      <c r="BK602" s="162">
        <f>ROUND(I602*H602,2)</f>
        <v>0</v>
      </c>
      <c r="BL602" s="19" t="s">
        <v>731</v>
      </c>
      <c r="BM602" s="292" t="s">
        <v>3453</v>
      </c>
    </row>
    <row r="603" s="2" customFormat="1" ht="16.5" customHeight="1">
      <c r="A603" s="42"/>
      <c r="B603" s="43"/>
      <c r="C603" s="280" t="s">
        <v>1497</v>
      </c>
      <c r="D603" s="280" t="s">
        <v>393</v>
      </c>
      <c r="E603" s="281" t="s">
        <v>3454</v>
      </c>
      <c r="F603" s="282" t="s">
        <v>3455</v>
      </c>
      <c r="G603" s="283" t="s">
        <v>436</v>
      </c>
      <c r="H603" s="284">
        <v>2</v>
      </c>
      <c r="I603" s="285"/>
      <c r="J603" s="286">
        <f>ROUND(I603*H603,2)</f>
        <v>0</v>
      </c>
      <c r="K603" s="287"/>
      <c r="L603" s="45"/>
      <c r="M603" s="288" t="s">
        <v>1</v>
      </c>
      <c r="N603" s="289" t="s">
        <v>42</v>
      </c>
      <c r="O603" s="101"/>
      <c r="P603" s="290">
        <f>O603*H603</f>
        <v>0</v>
      </c>
      <c r="Q603" s="290">
        <v>0</v>
      </c>
      <c r="R603" s="290">
        <f>Q603*H603</f>
        <v>0</v>
      </c>
      <c r="S603" s="290">
        <v>0</v>
      </c>
      <c r="T603" s="291">
        <f>S603*H603</f>
        <v>0</v>
      </c>
      <c r="U603" s="42"/>
      <c r="V603" s="42"/>
      <c r="W603" s="42"/>
      <c r="X603" s="42"/>
      <c r="Y603" s="42"/>
      <c r="Z603" s="42"/>
      <c r="AA603" s="42"/>
      <c r="AB603" s="42"/>
      <c r="AC603" s="42"/>
      <c r="AD603" s="42"/>
      <c r="AE603" s="42"/>
      <c r="AR603" s="292" t="s">
        <v>731</v>
      </c>
      <c r="AT603" s="292" t="s">
        <v>393</v>
      </c>
      <c r="AU603" s="292" t="s">
        <v>99</v>
      </c>
      <c r="AY603" s="19" t="s">
        <v>387</v>
      </c>
      <c r="BE603" s="162">
        <f>IF(N603="základná",J603,0)</f>
        <v>0</v>
      </c>
      <c r="BF603" s="162">
        <f>IF(N603="znížená",J603,0)</f>
        <v>0</v>
      </c>
      <c r="BG603" s="162">
        <f>IF(N603="zákl. prenesená",J603,0)</f>
        <v>0</v>
      </c>
      <c r="BH603" s="162">
        <f>IF(N603="zníž. prenesená",J603,0)</f>
        <v>0</v>
      </c>
      <c r="BI603" s="162">
        <f>IF(N603="nulová",J603,0)</f>
        <v>0</v>
      </c>
      <c r="BJ603" s="19" t="s">
        <v>92</v>
      </c>
      <c r="BK603" s="162">
        <f>ROUND(I603*H603,2)</f>
        <v>0</v>
      </c>
      <c r="BL603" s="19" t="s">
        <v>731</v>
      </c>
      <c r="BM603" s="292" t="s">
        <v>3456</v>
      </c>
    </row>
    <row r="604" s="12" customFormat="1" ht="20.88" customHeight="1">
      <c r="A604" s="12"/>
      <c r="B604" s="252"/>
      <c r="C604" s="253"/>
      <c r="D604" s="254" t="s">
        <v>75</v>
      </c>
      <c r="E604" s="265" t="s">
        <v>2796</v>
      </c>
      <c r="F604" s="265" t="s">
        <v>2797</v>
      </c>
      <c r="G604" s="253"/>
      <c r="H604" s="253"/>
      <c r="I604" s="256"/>
      <c r="J604" s="266">
        <f>BK604</f>
        <v>0</v>
      </c>
      <c r="K604" s="253"/>
      <c r="L604" s="257"/>
      <c r="M604" s="258"/>
      <c r="N604" s="259"/>
      <c r="O604" s="259"/>
      <c r="P604" s="260">
        <f>SUM(P605:P610)</f>
        <v>0</v>
      </c>
      <c r="Q604" s="259"/>
      <c r="R604" s="260">
        <f>SUM(R605:R610)</f>
        <v>0</v>
      </c>
      <c r="S604" s="259"/>
      <c r="T604" s="261">
        <f>SUM(T605:T610)</f>
        <v>0</v>
      </c>
      <c r="U604" s="12"/>
      <c r="V604" s="12"/>
      <c r="W604" s="12"/>
      <c r="X604" s="12"/>
      <c r="Y604" s="12"/>
      <c r="Z604" s="12"/>
      <c r="AA604" s="12"/>
      <c r="AB604" s="12"/>
      <c r="AC604" s="12"/>
      <c r="AD604" s="12"/>
      <c r="AE604" s="12"/>
      <c r="AR604" s="262" t="s">
        <v>84</v>
      </c>
      <c r="AT604" s="263" t="s">
        <v>75</v>
      </c>
      <c r="AU604" s="263" t="s">
        <v>92</v>
      </c>
      <c r="AY604" s="262" t="s">
        <v>387</v>
      </c>
      <c r="BK604" s="264">
        <f>SUM(BK605:BK610)</f>
        <v>0</v>
      </c>
    </row>
    <row r="605" s="2" customFormat="1" ht="21.75" customHeight="1">
      <c r="A605" s="42"/>
      <c r="B605" s="43"/>
      <c r="C605" s="280" t="s">
        <v>1502</v>
      </c>
      <c r="D605" s="280" t="s">
        <v>393</v>
      </c>
      <c r="E605" s="281" t="s">
        <v>3457</v>
      </c>
      <c r="F605" s="282" t="s">
        <v>3412</v>
      </c>
      <c r="G605" s="283" t="s">
        <v>396</v>
      </c>
      <c r="H605" s="284">
        <v>52.299999999999997</v>
      </c>
      <c r="I605" s="285"/>
      <c r="J605" s="286">
        <f>ROUND(I605*H605,2)</f>
        <v>0</v>
      </c>
      <c r="K605" s="287"/>
      <c r="L605" s="45"/>
      <c r="M605" s="288" t="s">
        <v>1</v>
      </c>
      <c r="N605" s="289" t="s">
        <v>42</v>
      </c>
      <c r="O605" s="101"/>
      <c r="P605" s="290">
        <f>O605*H605</f>
        <v>0</v>
      </c>
      <c r="Q605" s="290">
        <v>0</v>
      </c>
      <c r="R605" s="290">
        <f>Q605*H605</f>
        <v>0</v>
      </c>
      <c r="S605" s="290">
        <v>0</v>
      </c>
      <c r="T605" s="291">
        <f>S605*H605</f>
        <v>0</v>
      </c>
      <c r="U605" s="42"/>
      <c r="V605" s="42"/>
      <c r="W605" s="42"/>
      <c r="X605" s="42"/>
      <c r="Y605" s="42"/>
      <c r="Z605" s="42"/>
      <c r="AA605" s="42"/>
      <c r="AB605" s="42"/>
      <c r="AC605" s="42"/>
      <c r="AD605" s="42"/>
      <c r="AE605" s="42"/>
      <c r="AR605" s="292" t="s">
        <v>731</v>
      </c>
      <c r="AT605" s="292" t="s">
        <v>393</v>
      </c>
      <c r="AU605" s="292" t="s">
        <v>99</v>
      </c>
      <c r="AY605" s="19" t="s">
        <v>387</v>
      </c>
      <c r="BE605" s="162">
        <f>IF(N605="základná",J605,0)</f>
        <v>0</v>
      </c>
      <c r="BF605" s="162">
        <f>IF(N605="znížená",J605,0)</f>
        <v>0</v>
      </c>
      <c r="BG605" s="162">
        <f>IF(N605="zákl. prenesená",J605,0)</f>
        <v>0</v>
      </c>
      <c r="BH605" s="162">
        <f>IF(N605="zníž. prenesená",J605,0)</f>
        <v>0</v>
      </c>
      <c r="BI605" s="162">
        <f>IF(N605="nulová",J605,0)</f>
        <v>0</v>
      </c>
      <c r="BJ605" s="19" t="s">
        <v>92</v>
      </c>
      <c r="BK605" s="162">
        <f>ROUND(I605*H605,2)</f>
        <v>0</v>
      </c>
      <c r="BL605" s="19" t="s">
        <v>731</v>
      </c>
      <c r="BM605" s="292" t="s">
        <v>3458</v>
      </c>
    </row>
    <row r="606" s="2" customFormat="1" ht="21.75" customHeight="1">
      <c r="A606" s="42"/>
      <c r="B606" s="43"/>
      <c r="C606" s="280" t="s">
        <v>1506</v>
      </c>
      <c r="D606" s="280" t="s">
        <v>393</v>
      </c>
      <c r="E606" s="281" t="s">
        <v>3459</v>
      </c>
      <c r="F606" s="282" t="s">
        <v>3415</v>
      </c>
      <c r="G606" s="283" t="s">
        <v>396</v>
      </c>
      <c r="H606" s="284">
        <v>10.9</v>
      </c>
      <c r="I606" s="285"/>
      <c r="J606" s="286">
        <f>ROUND(I606*H606,2)</f>
        <v>0</v>
      </c>
      <c r="K606" s="287"/>
      <c r="L606" s="45"/>
      <c r="M606" s="288" t="s">
        <v>1</v>
      </c>
      <c r="N606" s="289" t="s">
        <v>42</v>
      </c>
      <c r="O606" s="101"/>
      <c r="P606" s="290">
        <f>O606*H606</f>
        <v>0</v>
      </c>
      <c r="Q606" s="290">
        <v>0</v>
      </c>
      <c r="R606" s="290">
        <f>Q606*H606</f>
        <v>0</v>
      </c>
      <c r="S606" s="290">
        <v>0</v>
      </c>
      <c r="T606" s="291">
        <f>S606*H606</f>
        <v>0</v>
      </c>
      <c r="U606" s="42"/>
      <c r="V606" s="42"/>
      <c r="W606" s="42"/>
      <c r="X606" s="42"/>
      <c r="Y606" s="42"/>
      <c r="Z606" s="42"/>
      <c r="AA606" s="42"/>
      <c r="AB606" s="42"/>
      <c r="AC606" s="42"/>
      <c r="AD606" s="42"/>
      <c r="AE606" s="42"/>
      <c r="AR606" s="292" t="s">
        <v>731</v>
      </c>
      <c r="AT606" s="292" t="s">
        <v>393</v>
      </c>
      <c r="AU606" s="292" t="s">
        <v>99</v>
      </c>
      <c r="AY606" s="19" t="s">
        <v>387</v>
      </c>
      <c r="BE606" s="162">
        <f>IF(N606="základná",J606,0)</f>
        <v>0</v>
      </c>
      <c r="BF606" s="162">
        <f>IF(N606="znížená",J606,0)</f>
        <v>0</v>
      </c>
      <c r="BG606" s="162">
        <f>IF(N606="zákl. prenesená",J606,0)</f>
        <v>0</v>
      </c>
      <c r="BH606" s="162">
        <f>IF(N606="zníž. prenesená",J606,0)</f>
        <v>0</v>
      </c>
      <c r="BI606" s="162">
        <f>IF(N606="nulová",J606,0)</f>
        <v>0</v>
      </c>
      <c r="BJ606" s="19" t="s">
        <v>92</v>
      </c>
      <c r="BK606" s="162">
        <f>ROUND(I606*H606,2)</f>
        <v>0</v>
      </c>
      <c r="BL606" s="19" t="s">
        <v>731</v>
      </c>
      <c r="BM606" s="292" t="s">
        <v>3460</v>
      </c>
    </row>
    <row r="607" s="2" customFormat="1" ht="21.75" customHeight="1">
      <c r="A607" s="42"/>
      <c r="B607" s="43"/>
      <c r="C607" s="280" t="s">
        <v>232</v>
      </c>
      <c r="D607" s="280" t="s">
        <v>393</v>
      </c>
      <c r="E607" s="281" t="s">
        <v>3461</v>
      </c>
      <c r="F607" s="282" t="s">
        <v>3418</v>
      </c>
      <c r="G607" s="283" t="s">
        <v>396</v>
      </c>
      <c r="H607" s="284">
        <v>25.800000000000001</v>
      </c>
      <c r="I607" s="285"/>
      <c r="J607" s="286">
        <f>ROUND(I607*H607,2)</f>
        <v>0</v>
      </c>
      <c r="K607" s="287"/>
      <c r="L607" s="45"/>
      <c r="M607" s="288" t="s">
        <v>1</v>
      </c>
      <c r="N607" s="289" t="s">
        <v>42</v>
      </c>
      <c r="O607" s="101"/>
      <c r="P607" s="290">
        <f>O607*H607</f>
        <v>0</v>
      </c>
      <c r="Q607" s="290">
        <v>0</v>
      </c>
      <c r="R607" s="290">
        <f>Q607*H607</f>
        <v>0</v>
      </c>
      <c r="S607" s="290">
        <v>0</v>
      </c>
      <c r="T607" s="291">
        <f>S607*H607</f>
        <v>0</v>
      </c>
      <c r="U607" s="42"/>
      <c r="V607" s="42"/>
      <c r="W607" s="42"/>
      <c r="X607" s="42"/>
      <c r="Y607" s="42"/>
      <c r="Z607" s="42"/>
      <c r="AA607" s="42"/>
      <c r="AB607" s="42"/>
      <c r="AC607" s="42"/>
      <c r="AD607" s="42"/>
      <c r="AE607" s="42"/>
      <c r="AR607" s="292" t="s">
        <v>731</v>
      </c>
      <c r="AT607" s="292" t="s">
        <v>393</v>
      </c>
      <c r="AU607" s="292" t="s">
        <v>99</v>
      </c>
      <c r="AY607" s="19" t="s">
        <v>387</v>
      </c>
      <c r="BE607" s="162">
        <f>IF(N607="základná",J607,0)</f>
        <v>0</v>
      </c>
      <c r="BF607" s="162">
        <f>IF(N607="znížená",J607,0)</f>
        <v>0</v>
      </c>
      <c r="BG607" s="162">
        <f>IF(N607="zákl. prenesená",J607,0)</f>
        <v>0</v>
      </c>
      <c r="BH607" s="162">
        <f>IF(N607="zníž. prenesená",J607,0)</f>
        <v>0</v>
      </c>
      <c r="BI607" s="162">
        <f>IF(N607="nulová",J607,0)</f>
        <v>0</v>
      </c>
      <c r="BJ607" s="19" t="s">
        <v>92</v>
      </c>
      <c r="BK607" s="162">
        <f>ROUND(I607*H607,2)</f>
        <v>0</v>
      </c>
      <c r="BL607" s="19" t="s">
        <v>731</v>
      </c>
      <c r="BM607" s="292" t="s">
        <v>3462</v>
      </c>
    </row>
    <row r="608" s="2" customFormat="1" ht="16.5" customHeight="1">
      <c r="A608" s="42"/>
      <c r="B608" s="43"/>
      <c r="C608" s="280" t="s">
        <v>1514</v>
      </c>
      <c r="D608" s="280" t="s">
        <v>393</v>
      </c>
      <c r="E608" s="281" t="s">
        <v>3463</v>
      </c>
      <c r="F608" s="282" t="s">
        <v>3421</v>
      </c>
      <c r="G608" s="283" t="s">
        <v>396</v>
      </c>
      <c r="H608" s="284">
        <v>32.399999999999999</v>
      </c>
      <c r="I608" s="285"/>
      <c r="J608" s="286">
        <f>ROUND(I608*H608,2)</f>
        <v>0</v>
      </c>
      <c r="K608" s="287"/>
      <c r="L608" s="45"/>
      <c r="M608" s="288" t="s">
        <v>1</v>
      </c>
      <c r="N608" s="289" t="s">
        <v>42</v>
      </c>
      <c r="O608" s="101"/>
      <c r="P608" s="290">
        <f>O608*H608</f>
        <v>0</v>
      </c>
      <c r="Q608" s="290">
        <v>0</v>
      </c>
      <c r="R608" s="290">
        <f>Q608*H608</f>
        <v>0</v>
      </c>
      <c r="S608" s="290">
        <v>0</v>
      </c>
      <c r="T608" s="291">
        <f>S608*H608</f>
        <v>0</v>
      </c>
      <c r="U608" s="42"/>
      <c r="V608" s="42"/>
      <c r="W608" s="42"/>
      <c r="X608" s="42"/>
      <c r="Y608" s="42"/>
      <c r="Z608" s="42"/>
      <c r="AA608" s="42"/>
      <c r="AB608" s="42"/>
      <c r="AC608" s="42"/>
      <c r="AD608" s="42"/>
      <c r="AE608" s="42"/>
      <c r="AR608" s="292" t="s">
        <v>731</v>
      </c>
      <c r="AT608" s="292" t="s">
        <v>393</v>
      </c>
      <c r="AU608" s="292" t="s">
        <v>99</v>
      </c>
      <c r="AY608" s="19" t="s">
        <v>387</v>
      </c>
      <c r="BE608" s="162">
        <f>IF(N608="základná",J608,0)</f>
        <v>0</v>
      </c>
      <c r="BF608" s="162">
        <f>IF(N608="znížená",J608,0)</f>
        <v>0</v>
      </c>
      <c r="BG608" s="162">
        <f>IF(N608="zákl. prenesená",J608,0)</f>
        <v>0</v>
      </c>
      <c r="BH608" s="162">
        <f>IF(N608="zníž. prenesená",J608,0)</f>
        <v>0</v>
      </c>
      <c r="BI608" s="162">
        <f>IF(N608="nulová",J608,0)</f>
        <v>0</v>
      </c>
      <c r="BJ608" s="19" t="s">
        <v>92</v>
      </c>
      <c r="BK608" s="162">
        <f>ROUND(I608*H608,2)</f>
        <v>0</v>
      </c>
      <c r="BL608" s="19" t="s">
        <v>731</v>
      </c>
      <c r="BM608" s="292" t="s">
        <v>3464</v>
      </c>
    </row>
    <row r="609" s="2" customFormat="1" ht="21.75" customHeight="1">
      <c r="A609" s="42"/>
      <c r="B609" s="43"/>
      <c r="C609" s="280" t="s">
        <v>1518</v>
      </c>
      <c r="D609" s="280" t="s">
        <v>393</v>
      </c>
      <c r="E609" s="281" t="s">
        <v>3465</v>
      </c>
      <c r="F609" s="282" t="s">
        <v>3424</v>
      </c>
      <c r="G609" s="283" t="s">
        <v>396</v>
      </c>
      <c r="H609" s="284">
        <v>7.7000000000000002</v>
      </c>
      <c r="I609" s="285"/>
      <c r="J609" s="286">
        <f>ROUND(I609*H609,2)</f>
        <v>0</v>
      </c>
      <c r="K609" s="287"/>
      <c r="L609" s="45"/>
      <c r="M609" s="288" t="s">
        <v>1</v>
      </c>
      <c r="N609" s="289" t="s">
        <v>42</v>
      </c>
      <c r="O609" s="101"/>
      <c r="P609" s="290">
        <f>O609*H609</f>
        <v>0</v>
      </c>
      <c r="Q609" s="290">
        <v>0</v>
      </c>
      <c r="R609" s="290">
        <f>Q609*H609</f>
        <v>0</v>
      </c>
      <c r="S609" s="290">
        <v>0</v>
      </c>
      <c r="T609" s="291">
        <f>S609*H609</f>
        <v>0</v>
      </c>
      <c r="U609" s="42"/>
      <c r="V609" s="42"/>
      <c r="W609" s="42"/>
      <c r="X609" s="42"/>
      <c r="Y609" s="42"/>
      <c r="Z609" s="42"/>
      <c r="AA609" s="42"/>
      <c r="AB609" s="42"/>
      <c r="AC609" s="42"/>
      <c r="AD609" s="42"/>
      <c r="AE609" s="42"/>
      <c r="AR609" s="292" t="s">
        <v>731</v>
      </c>
      <c r="AT609" s="292" t="s">
        <v>393</v>
      </c>
      <c r="AU609" s="292" t="s">
        <v>99</v>
      </c>
      <c r="AY609" s="19" t="s">
        <v>387</v>
      </c>
      <c r="BE609" s="162">
        <f>IF(N609="základná",J609,0)</f>
        <v>0</v>
      </c>
      <c r="BF609" s="162">
        <f>IF(N609="znížená",J609,0)</f>
        <v>0</v>
      </c>
      <c r="BG609" s="162">
        <f>IF(N609="zákl. prenesená",J609,0)</f>
        <v>0</v>
      </c>
      <c r="BH609" s="162">
        <f>IF(N609="zníž. prenesená",J609,0)</f>
        <v>0</v>
      </c>
      <c r="BI609" s="162">
        <f>IF(N609="nulová",J609,0)</f>
        <v>0</v>
      </c>
      <c r="BJ609" s="19" t="s">
        <v>92</v>
      </c>
      <c r="BK609" s="162">
        <f>ROUND(I609*H609,2)</f>
        <v>0</v>
      </c>
      <c r="BL609" s="19" t="s">
        <v>731</v>
      </c>
      <c r="BM609" s="292" t="s">
        <v>3466</v>
      </c>
    </row>
    <row r="610" s="2" customFormat="1" ht="21.75" customHeight="1">
      <c r="A610" s="42"/>
      <c r="B610" s="43"/>
      <c r="C610" s="280" t="s">
        <v>1520</v>
      </c>
      <c r="D610" s="280" t="s">
        <v>393</v>
      </c>
      <c r="E610" s="281" t="s">
        <v>3467</v>
      </c>
      <c r="F610" s="282" t="s">
        <v>2801</v>
      </c>
      <c r="G610" s="283" t="s">
        <v>405</v>
      </c>
      <c r="H610" s="284">
        <v>29.699999999999999</v>
      </c>
      <c r="I610" s="285"/>
      <c r="J610" s="286">
        <f>ROUND(I610*H610,2)</f>
        <v>0</v>
      </c>
      <c r="K610" s="287"/>
      <c r="L610" s="45"/>
      <c r="M610" s="288" t="s">
        <v>1</v>
      </c>
      <c r="N610" s="289" t="s">
        <v>42</v>
      </c>
      <c r="O610" s="101"/>
      <c r="P610" s="290">
        <f>O610*H610</f>
        <v>0</v>
      </c>
      <c r="Q610" s="290">
        <v>0</v>
      </c>
      <c r="R610" s="290">
        <f>Q610*H610</f>
        <v>0</v>
      </c>
      <c r="S610" s="290">
        <v>0</v>
      </c>
      <c r="T610" s="291">
        <f>S610*H610</f>
        <v>0</v>
      </c>
      <c r="U610" s="42"/>
      <c r="V610" s="42"/>
      <c r="W610" s="42"/>
      <c r="X610" s="42"/>
      <c r="Y610" s="42"/>
      <c r="Z610" s="42"/>
      <c r="AA610" s="42"/>
      <c r="AB610" s="42"/>
      <c r="AC610" s="42"/>
      <c r="AD610" s="42"/>
      <c r="AE610" s="42"/>
      <c r="AR610" s="292" t="s">
        <v>731</v>
      </c>
      <c r="AT610" s="292" t="s">
        <v>393</v>
      </c>
      <c r="AU610" s="292" t="s">
        <v>99</v>
      </c>
      <c r="AY610" s="19" t="s">
        <v>387</v>
      </c>
      <c r="BE610" s="162">
        <f>IF(N610="základná",J610,0)</f>
        <v>0</v>
      </c>
      <c r="BF610" s="162">
        <f>IF(N610="znížená",J610,0)</f>
        <v>0</v>
      </c>
      <c r="BG610" s="162">
        <f>IF(N610="zákl. prenesená",J610,0)</f>
        <v>0</v>
      </c>
      <c r="BH610" s="162">
        <f>IF(N610="zníž. prenesená",J610,0)</f>
        <v>0</v>
      </c>
      <c r="BI610" s="162">
        <f>IF(N610="nulová",J610,0)</f>
        <v>0</v>
      </c>
      <c r="BJ610" s="19" t="s">
        <v>92</v>
      </c>
      <c r="BK610" s="162">
        <f>ROUND(I610*H610,2)</f>
        <v>0</v>
      </c>
      <c r="BL610" s="19" t="s">
        <v>731</v>
      </c>
      <c r="BM610" s="292" t="s">
        <v>3468</v>
      </c>
    </row>
    <row r="611" s="12" customFormat="1" ht="20.88" customHeight="1">
      <c r="A611" s="12"/>
      <c r="B611" s="252"/>
      <c r="C611" s="253"/>
      <c r="D611" s="254" t="s">
        <v>75</v>
      </c>
      <c r="E611" s="265" t="s">
        <v>2803</v>
      </c>
      <c r="F611" s="265" t="s">
        <v>137</v>
      </c>
      <c r="G611" s="253"/>
      <c r="H611" s="253"/>
      <c r="I611" s="256"/>
      <c r="J611" s="266">
        <f>BK611</f>
        <v>0</v>
      </c>
      <c r="K611" s="253"/>
      <c r="L611" s="257"/>
      <c r="M611" s="258"/>
      <c r="N611" s="259"/>
      <c r="O611" s="259"/>
      <c r="P611" s="260">
        <f>SUM(P612:P616)</f>
        <v>0</v>
      </c>
      <c r="Q611" s="259"/>
      <c r="R611" s="260">
        <f>SUM(R612:R616)</f>
        <v>0</v>
      </c>
      <c r="S611" s="259"/>
      <c r="T611" s="261">
        <f>SUM(T612:T616)</f>
        <v>0</v>
      </c>
      <c r="U611" s="12"/>
      <c r="V611" s="12"/>
      <c r="W611" s="12"/>
      <c r="X611" s="12"/>
      <c r="Y611" s="12"/>
      <c r="Z611" s="12"/>
      <c r="AA611" s="12"/>
      <c r="AB611" s="12"/>
      <c r="AC611" s="12"/>
      <c r="AD611" s="12"/>
      <c r="AE611" s="12"/>
      <c r="AR611" s="262" t="s">
        <v>84</v>
      </c>
      <c r="AT611" s="263" t="s">
        <v>75</v>
      </c>
      <c r="AU611" s="263" t="s">
        <v>92</v>
      </c>
      <c r="AY611" s="262" t="s">
        <v>387</v>
      </c>
      <c r="BK611" s="264">
        <f>SUM(BK612:BK616)</f>
        <v>0</v>
      </c>
    </row>
    <row r="612" s="2" customFormat="1" ht="24.15" customHeight="1">
      <c r="A612" s="42"/>
      <c r="B612" s="43"/>
      <c r="C612" s="280" t="s">
        <v>1523</v>
      </c>
      <c r="D612" s="280" t="s">
        <v>393</v>
      </c>
      <c r="E612" s="281" t="s">
        <v>3469</v>
      </c>
      <c r="F612" s="282" t="s">
        <v>2805</v>
      </c>
      <c r="G612" s="283" t="s">
        <v>2806</v>
      </c>
      <c r="H612" s="284">
        <v>2</v>
      </c>
      <c r="I612" s="285"/>
      <c r="J612" s="286">
        <f>ROUND(I612*H612,2)</f>
        <v>0</v>
      </c>
      <c r="K612" s="287"/>
      <c r="L612" s="45"/>
      <c r="M612" s="288" t="s">
        <v>1</v>
      </c>
      <c r="N612" s="289" t="s">
        <v>42</v>
      </c>
      <c r="O612" s="101"/>
      <c r="P612" s="290">
        <f>O612*H612</f>
        <v>0</v>
      </c>
      <c r="Q612" s="290">
        <v>0</v>
      </c>
      <c r="R612" s="290">
        <f>Q612*H612</f>
        <v>0</v>
      </c>
      <c r="S612" s="290">
        <v>0</v>
      </c>
      <c r="T612" s="291">
        <f>S612*H612</f>
        <v>0</v>
      </c>
      <c r="U612" s="42"/>
      <c r="V612" s="42"/>
      <c r="W612" s="42"/>
      <c r="X612" s="42"/>
      <c r="Y612" s="42"/>
      <c r="Z612" s="42"/>
      <c r="AA612" s="42"/>
      <c r="AB612" s="42"/>
      <c r="AC612" s="42"/>
      <c r="AD612" s="42"/>
      <c r="AE612" s="42"/>
      <c r="AR612" s="292" t="s">
        <v>731</v>
      </c>
      <c r="AT612" s="292" t="s">
        <v>393</v>
      </c>
      <c r="AU612" s="292" t="s">
        <v>99</v>
      </c>
      <c r="AY612" s="19" t="s">
        <v>387</v>
      </c>
      <c r="BE612" s="162">
        <f>IF(N612="základná",J612,0)</f>
        <v>0</v>
      </c>
      <c r="BF612" s="162">
        <f>IF(N612="znížená",J612,0)</f>
        <v>0</v>
      </c>
      <c r="BG612" s="162">
        <f>IF(N612="zákl. prenesená",J612,0)</f>
        <v>0</v>
      </c>
      <c r="BH612" s="162">
        <f>IF(N612="zníž. prenesená",J612,0)</f>
        <v>0</v>
      </c>
      <c r="BI612" s="162">
        <f>IF(N612="nulová",J612,0)</f>
        <v>0</v>
      </c>
      <c r="BJ612" s="19" t="s">
        <v>92</v>
      </c>
      <c r="BK612" s="162">
        <f>ROUND(I612*H612,2)</f>
        <v>0</v>
      </c>
      <c r="BL612" s="19" t="s">
        <v>731</v>
      </c>
      <c r="BM612" s="292" t="s">
        <v>3470</v>
      </c>
    </row>
    <row r="613" s="2" customFormat="1" ht="16.5" customHeight="1">
      <c r="A613" s="42"/>
      <c r="B613" s="43"/>
      <c r="C613" s="280" t="s">
        <v>1529</v>
      </c>
      <c r="D613" s="280" t="s">
        <v>393</v>
      </c>
      <c r="E613" s="281" t="s">
        <v>3471</v>
      </c>
      <c r="F613" s="282" t="s">
        <v>2809</v>
      </c>
      <c r="G613" s="283" t="s">
        <v>2806</v>
      </c>
      <c r="H613" s="284">
        <v>1</v>
      </c>
      <c r="I613" s="285"/>
      <c r="J613" s="286">
        <f>ROUND(I613*H613,2)</f>
        <v>0</v>
      </c>
      <c r="K613" s="287"/>
      <c r="L613" s="45"/>
      <c r="M613" s="288" t="s">
        <v>1</v>
      </c>
      <c r="N613" s="289" t="s">
        <v>42</v>
      </c>
      <c r="O613" s="101"/>
      <c r="P613" s="290">
        <f>O613*H613</f>
        <v>0</v>
      </c>
      <c r="Q613" s="290">
        <v>0</v>
      </c>
      <c r="R613" s="290">
        <f>Q613*H613</f>
        <v>0</v>
      </c>
      <c r="S613" s="290">
        <v>0</v>
      </c>
      <c r="T613" s="291">
        <f>S613*H613</f>
        <v>0</v>
      </c>
      <c r="U613" s="42"/>
      <c r="V613" s="42"/>
      <c r="W613" s="42"/>
      <c r="X613" s="42"/>
      <c r="Y613" s="42"/>
      <c r="Z613" s="42"/>
      <c r="AA613" s="42"/>
      <c r="AB613" s="42"/>
      <c r="AC613" s="42"/>
      <c r="AD613" s="42"/>
      <c r="AE613" s="42"/>
      <c r="AR613" s="292" t="s">
        <v>731</v>
      </c>
      <c r="AT613" s="292" t="s">
        <v>393</v>
      </c>
      <c r="AU613" s="292" t="s">
        <v>99</v>
      </c>
      <c r="AY613" s="19" t="s">
        <v>387</v>
      </c>
      <c r="BE613" s="162">
        <f>IF(N613="základná",J613,0)</f>
        <v>0</v>
      </c>
      <c r="BF613" s="162">
        <f>IF(N613="znížená",J613,0)</f>
        <v>0</v>
      </c>
      <c r="BG613" s="162">
        <f>IF(N613="zákl. prenesená",J613,0)</f>
        <v>0</v>
      </c>
      <c r="BH613" s="162">
        <f>IF(N613="zníž. prenesená",J613,0)</f>
        <v>0</v>
      </c>
      <c r="BI613" s="162">
        <f>IF(N613="nulová",J613,0)</f>
        <v>0</v>
      </c>
      <c r="BJ613" s="19" t="s">
        <v>92</v>
      </c>
      <c r="BK613" s="162">
        <f>ROUND(I613*H613,2)</f>
        <v>0</v>
      </c>
      <c r="BL613" s="19" t="s">
        <v>731</v>
      </c>
      <c r="BM613" s="292" t="s">
        <v>3472</v>
      </c>
    </row>
    <row r="614" s="2" customFormat="1" ht="16.5" customHeight="1">
      <c r="A614" s="42"/>
      <c r="B614" s="43"/>
      <c r="C614" s="280" t="s">
        <v>1532</v>
      </c>
      <c r="D614" s="280" t="s">
        <v>393</v>
      </c>
      <c r="E614" s="281" t="s">
        <v>3473</v>
      </c>
      <c r="F614" s="282" t="s">
        <v>2812</v>
      </c>
      <c r="G614" s="283" t="s">
        <v>2806</v>
      </c>
      <c r="H614" s="284">
        <v>1</v>
      </c>
      <c r="I614" s="285"/>
      <c r="J614" s="286">
        <f>ROUND(I614*H614,2)</f>
        <v>0</v>
      </c>
      <c r="K614" s="287"/>
      <c r="L614" s="45"/>
      <c r="M614" s="288" t="s">
        <v>1</v>
      </c>
      <c r="N614" s="289" t="s">
        <v>42</v>
      </c>
      <c r="O614" s="101"/>
      <c r="P614" s="290">
        <f>O614*H614</f>
        <v>0</v>
      </c>
      <c r="Q614" s="290">
        <v>0</v>
      </c>
      <c r="R614" s="290">
        <f>Q614*H614</f>
        <v>0</v>
      </c>
      <c r="S614" s="290">
        <v>0</v>
      </c>
      <c r="T614" s="291">
        <f>S614*H614</f>
        <v>0</v>
      </c>
      <c r="U614" s="42"/>
      <c r="V614" s="42"/>
      <c r="W614" s="42"/>
      <c r="X614" s="42"/>
      <c r="Y614" s="42"/>
      <c r="Z614" s="42"/>
      <c r="AA614" s="42"/>
      <c r="AB614" s="42"/>
      <c r="AC614" s="42"/>
      <c r="AD614" s="42"/>
      <c r="AE614" s="42"/>
      <c r="AR614" s="292" t="s">
        <v>731</v>
      </c>
      <c r="AT614" s="292" t="s">
        <v>393</v>
      </c>
      <c r="AU614" s="292" t="s">
        <v>99</v>
      </c>
      <c r="AY614" s="19" t="s">
        <v>387</v>
      </c>
      <c r="BE614" s="162">
        <f>IF(N614="základná",J614,0)</f>
        <v>0</v>
      </c>
      <c r="BF614" s="162">
        <f>IF(N614="znížená",J614,0)</f>
        <v>0</v>
      </c>
      <c r="BG614" s="162">
        <f>IF(N614="zákl. prenesená",J614,0)</f>
        <v>0</v>
      </c>
      <c r="BH614" s="162">
        <f>IF(N614="zníž. prenesená",J614,0)</f>
        <v>0</v>
      </c>
      <c r="BI614" s="162">
        <f>IF(N614="nulová",J614,0)</f>
        <v>0</v>
      </c>
      <c r="BJ614" s="19" t="s">
        <v>92</v>
      </c>
      <c r="BK614" s="162">
        <f>ROUND(I614*H614,2)</f>
        <v>0</v>
      </c>
      <c r="BL614" s="19" t="s">
        <v>731</v>
      </c>
      <c r="BM614" s="292" t="s">
        <v>3474</v>
      </c>
    </row>
    <row r="615" s="2" customFormat="1" ht="16.5" customHeight="1">
      <c r="A615" s="42"/>
      <c r="B615" s="43"/>
      <c r="C615" s="280" t="s">
        <v>1535</v>
      </c>
      <c r="D615" s="280" t="s">
        <v>393</v>
      </c>
      <c r="E615" s="281" t="s">
        <v>3475</v>
      </c>
      <c r="F615" s="282" t="s">
        <v>2815</v>
      </c>
      <c r="G615" s="283" t="s">
        <v>716</v>
      </c>
      <c r="H615" s="351"/>
      <c r="I615" s="285"/>
      <c r="J615" s="286">
        <f>ROUND(I615*H615,2)</f>
        <v>0</v>
      </c>
      <c r="K615" s="287"/>
      <c r="L615" s="45"/>
      <c r="M615" s="288" t="s">
        <v>1</v>
      </c>
      <c r="N615" s="289" t="s">
        <v>42</v>
      </c>
      <c r="O615" s="101"/>
      <c r="P615" s="290">
        <f>O615*H615</f>
        <v>0</v>
      </c>
      <c r="Q615" s="290">
        <v>0</v>
      </c>
      <c r="R615" s="290">
        <f>Q615*H615</f>
        <v>0</v>
      </c>
      <c r="S615" s="290">
        <v>0</v>
      </c>
      <c r="T615" s="291">
        <f>S615*H615</f>
        <v>0</v>
      </c>
      <c r="U615" s="42"/>
      <c r="V615" s="42"/>
      <c r="W615" s="42"/>
      <c r="X615" s="42"/>
      <c r="Y615" s="42"/>
      <c r="Z615" s="42"/>
      <c r="AA615" s="42"/>
      <c r="AB615" s="42"/>
      <c r="AC615" s="42"/>
      <c r="AD615" s="42"/>
      <c r="AE615" s="42"/>
      <c r="AR615" s="292" t="s">
        <v>731</v>
      </c>
      <c r="AT615" s="292" t="s">
        <v>393</v>
      </c>
      <c r="AU615" s="292" t="s">
        <v>99</v>
      </c>
      <c r="AY615" s="19" t="s">
        <v>387</v>
      </c>
      <c r="BE615" s="162">
        <f>IF(N615="základná",J615,0)</f>
        <v>0</v>
      </c>
      <c r="BF615" s="162">
        <f>IF(N615="znížená",J615,0)</f>
        <v>0</v>
      </c>
      <c r="BG615" s="162">
        <f>IF(N615="zákl. prenesená",J615,0)</f>
        <v>0</v>
      </c>
      <c r="BH615" s="162">
        <f>IF(N615="zníž. prenesená",J615,0)</f>
        <v>0</v>
      </c>
      <c r="BI615" s="162">
        <f>IF(N615="nulová",J615,0)</f>
        <v>0</v>
      </c>
      <c r="BJ615" s="19" t="s">
        <v>92</v>
      </c>
      <c r="BK615" s="162">
        <f>ROUND(I615*H615,2)</f>
        <v>0</v>
      </c>
      <c r="BL615" s="19" t="s">
        <v>731</v>
      </c>
      <c r="BM615" s="292" t="s">
        <v>3476</v>
      </c>
    </row>
    <row r="616" s="2" customFormat="1" ht="16.5" customHeight="1">
      <c r="A616" s="42"/>
      <c r="B616" s="43"/>
      <c r="C616" s="280" t="s">
        <v>1539</v>
      </c>
      <c r="D616" s="280" t="s">
        <v>393</v>
      </c>
      <c r="E616" s="281" t="s">
        <v>3477</v>
      </c>
      <c r="F616" s="282" t="s">
        <v>2818</v>
      </c>
      <c r="G616" s="283" t="s">
        <v>716</v>
      </c>
      <c r="H616" s="351"/>
      <c r="I616" s="285"/>
      <c r="J616" s="286">
        <f>ROUND(I616*H616,2)</f>
        <v>0</v>
      </c>
      <c r="K616" s="287"/>
      <c r="L616" s="45"/>
      <c r="M616" s="288" t="s">
        <v>1</v>
      </c>
      <c r="N616" s="289" t="s">
        <v>42</v>
      </c>
      <c r="O616" s="101"/>
      <c r="P616" s="290">
        <f>O616*H616</f>
        <v>0</v>
      </c>
      <c r="Q616" s="290">
        <v>0</v>
      </c>
      <c r="R616" s="290">
        <f>Q616*H616</f>
        <v>0</v>
      </c>
      <c r="S616" s="290">
        <v>0</v>
      </c>
      <c r="T616" s="291">
        <f>S616*H616</f>
        <v>0</v>
      </c>
      <c r="U616" s="42"/>
      <c r="V616" s="42"/>
      <c r="W616" s="42"/>
      <c r="X616" s="42"/>
      <c r="Y616" s="42"/>
      <c r="Z616" s="42"/>
      <c r="AA616" s="42"/>
      <c r="AB616" s="42"/>
      <c r="AC616" s="42"/>
      <c r="AD616" s="42"/>
      <c r="AE616" s="42"/>
      <c r="AR616" s="292" t="s">
        <v>731</v>
      </c>
      <c r="AT616" s="292" t="s">
        <v>393</v>
      </c>
      <c r="AU616" s="292" t="s">
        <v>99</v>
      </c>
      <c r="AY616" s="19" t="s">
        <v>387</v>
      </c>
      <c r="BE616" s="162">
        <f>IF(N616="základná",J616,0)</f>
        <v>0</v>
      </c>
      <c r="BF616" s="162">
        <f>IF(N616="znížená",J616,0)</f>
        <v>0</v>
      </c>
      <c r="BG616" s="162">
        <f>IF(N616="zákl. prenesená",J616,0)</f>
        <v>0</v>
      </c>
      <c r="BH616" s="162">
        <f>IF(N616="zníž. prenesená",J616,0)</f>
        <v>0</v>
      </c>
      <c r="BI616" s="162">
        <f>IF(N616="nulová",J616,0)</f>
        <v>0</v>
      </c>
      <c r="BJ616" s="19" t="s">
        <v>92</v>
      </c>
      <c r="BK616" s="162">
        <f>ROUND(I616*H616,2)</f>
        <v>0</v>
      </c>
      <c r="BL616" s="19" t="s">
        <v>731</v>
      </c>
      <c r="BM616" s="292" t="s">
        <v>3478</v>
      </c>
    </row>
    <row r="617" s="12" customFormat="1" ht="20.88" customHeight="1">
      <c r="A617" s="12"/>
      <c r="B617" s="252"/>
      <c r="C617" s="253"/>
      <c r="D617" s="254" t="s">
        <v>75</v>
      </c>
      <c r="E617" s="265" t="s">
        <v>367</v>
      </c>
      <c r="F617" s="265" t="s">
        <v>821</v>
      </c>
      <c r="G617" s="253"/>
      <c r="H617" s="253"/>
      <c r="I617" s="256"/>
      <c r="J617" s="266">
        <f>BK617</f>
        <v>0</v>
      </c>
      <c r="K617" s="253"/>
      <c r="L617" s="257"/>
      <c r="M617" s="258"/>
      <c r="N617" s="259"/>
      <c r="O617" s="259"/>
      <c r="P617" s="260">
        <f>P618</f>
        <v>0</v>
      </c>
      <c r="Q617" s="259"/>
      <c r="R617" s="260">
        <f>R618</f>
        <v>0</v>
      </c>
      <c r="S617" s="259"/>
      <c r="T617" s="261">
        <f>T618</f>
        <v>0</v>
      </c>
      <c r="U617" s="12"/>
      <c r="V617" s="12"/>
      <c r="W617" s="12"/>
      <c r="X617" s="12"/>
      <c r="Y617" s="12"/>
      <c r="Z617" s="12"/>
      <c r="AA617" s="12"/>
      <c r="AB617" s="12"/>
      <c r="AC617" s="12"/>
      <c r="AD617" s="12"/>
      <c r="AE617" s="12"/>
      <c r="AR617" s="262" t="s">
        <v>429</v>
      </c>
      <c r="AT617" s="263" t="s">
        <v>75</v>
      </c>
      <c r="AU617" s="263" t="s">
        <v>92</v>
      </c>
      <c r="AY617" s="262" t="s">
        <v>387</v>
      </c>
      <c r="BK617" s="264">
        <f>BK618</f>
        <v>0</v>
      </c>
    </row>
    <row r="618" s="2" customFormat="1" ht="16.5" customHeight="1">
      <c r="A618" s="42"/>
      <c r="B618" s="43"/>
      <c r="C618" s="280" t="s">
        <v>1541</v>
      </c>
      <c r="D618" s="280" t="s">
        <v>393</v>
      </c>
      <c r="E618" s="281" t="s">
        <v>2820</v>
      </c>
      <c r="F618" s="282" t="s">
        <v>2821</v>
      </c>
      <c r="G618" s="283" t="s">
        <v>716</v>
      </c>
      <c r="H618" s="351"/>
      <c r="I618" s="285"/>
      <c r="J618" s="286">
        <f>ROUND(I618*H618,2)</f>
        <v>0</v>
      </c>
      <c r="K618" s="287"/>
      <c r="L618" s="45"/>
      <c r="M618" s="288" t="s">
        <v>1</v>
      </c>
      <c r="N618" s="289" t="s">
        <v>42</v>
      </c>
      <c r="O618" s="101"/>
      <c r="P618" s="290">
        <f>O618*H618</f>
        <v>0</v>
      </c>
      <c r="Q618" s="290">
        <v>0</v>
      </c>
      <c r="R618" s="290">
        <f>Q618*H618</f>
        <v>0</v>
      </c>
      <c r="S618" s="290">
        <v>0</v>
      </c>
      <c r="T618" s="291">
        <f>S618*H618</f>
        <v>0</v>
      </c>
      <c r="U618" s="42"/>
      <c r="V618" s="42"/>
      <c r="W618" s="42"/>
      <c r="X618" s="42"/>
      <c r="Y618" s="42"/>
      <c r="Z618" s="42"/>
      <c r="AA618" s="42"/>
      <c r="AB618" s="42"/>
      <c r="AC618" s="42"/>
      <c r="AD618" s="42"/>
      <c r="AE618" s="42"/>
      <c r="AR618" s="292" t="s">
        <v>825</v>
      </c>
      <c r="AT618" s="292" t="s">
        <v>393</v>
      </c>
      <c r="AU618" s="292" t="s">
        <v>99</v>
      </c>
      <c r="AY618" s="19" t="s">
        <v>387</v>
      </c>
      <c r="BE618" s="162">
        <f>IF(N618="základná",J618,0)</f>
        <v>0</v>
      </c>
      <c r="BF618" s="162">
        <f>IF(N618="znížená",J618,0)</f>
        <v>0</v>
      </c>
      <c r="BG618" s="162">
        <f>IF(N618="zákl. prenesená",J618,0)</f>
        <v>0</v>
      </c>
      <c r="BH618" s="162">
        <f>IF(N618="zníž. prenesená",J618,0)</f>
        <v>0</v>
      </c>
      <c r="BI618" s="162">
        <f>IF(N618="nulová",J618,0)</f>
        <v>0</v>
      </c>
      <c r="BJ618" s="19" t="s">
        <v>92</v>
      </c>
      <c r="BK618" s="162">
        <f>ROUND(I618*H618,2)</f>
        <v>0</v>
      </c>
      <c r="BL618" s="19" t="s">
        <v>825</v>
      </c>
      <c r="BM618" s="292" t="s">
        <v>3479</v>
      </c>
    </row>
    <row r="619" s="12" customFormat="1" ht="22.8" customHeight="1">
      <c r="A619" s="12"/>
      <c r="B619" s="252"/>
      <c r="C619" s="253"/>
      <c r="D619" s="254" t="s">
        <v>75</v>
      </c>
      <c r="E619" s="265" t="s">
        <v>3480</v>
      </c>
      <c r="F619" s="265" t="s">
        <v>3481</v>
      </c>
      <c r="G619" s="253"/>
      <c r="H619" s="253"/>
      <c r="I619" s="256"/>
      <c r="J619" s="266">
        <f>BK619</f>
        <v>0</v>
      </c>
      <c r="K619" s="253"/>
      <c r="L619" s="257"/>
      <c r="M619" s="258"/>
      <c r="N619" s="259"/>
      <c r="O619" s="259"/>
      <c r="P619" s="260">
        <f>P620+P625+P633+P641+P647+P653</f>
        <v>0</v>
      </c>
      <c r="Q619" s="259"/>
      <c r="R619" s="260">
        <f>R620+R625+R633+R641+R647+R653</f>
        <v>0</v>
      </c>
      <c r="S619" s="259"/>
      <c r="T619" s="261">
        <f>T620+T625+T633+T641+T647+T653</f>
        <v>0</v>
      </c>
      <c r="U619" s="12"/>
      <c r="V619" s="12"/>
      <c r="W619" s="12"/>
      <c r="X619" s="12"/>
      <c r="Y619" s="12"/>
      <c r="Z619" s="12"/>
      <c r="AA619" s="12"/>
      <c r="AB619" s="12"/>
      <c r="AC619" s="12"/>
      <c r="AD619" s="12"/>
      <c r="AE619" s="12"/>
      <c r="AR619" s="262" t="s">
        <v>84</v>
      </c>
      <c r="AT619" s="263" t="s">
        <v>75</v>
      </c>
      <c r="AU619" s="263" t="s">
        <v>84</v>
      </c>
      <c r="AY619" s="262" t="s">
        <v>387</v>
      </c>
      <c r="BK619" s="264">
        <f>BK620+BK625+BK633+BK641+BK647+BK653</f>
        <v>0</v>
      </c>
    </row>
    <row r="620" s="12" customFormat="1" ht="20.88" customHeight="1">
      <c r="A620" s="12"/>
      <c r="B620" s="252"/>
      <c r="C620" s="253"/>
      <c r="D620" s="254" t="s">
        <v>75</v>
      </c>
      <c r="E620" s="265" t="s">
        <v>2756</v>
      </c>
      <c r="F620" s="265" t="s">
        <v>2757</v>
      </c>
      <c r="G620" s="253"/>
      <c r="H620" s="253"/>
      <c r="I620" s="256"/>
      <c r="J620" s="266">
        <f>BK620</f>
        <v>0</v>
      </c>
      <c r="K620" s="253"/>
      <c r="L620" s="257"/>
      <c r="M620" s="258"/>
      <c r="N620" s="259"/>
      <c r="O620" s="259"/>
      <c r="P620" s="260">
        <f>SUM(P621:P624)</f>
        <v>0</v>
      </c>
      <c r="Q620" s="259"/>
      <c r="R620" s="260">
        <f>SUM(R621:R624)</f>
        <v>0</v>
      </c>
      <c r="S620" s="259"/>
      <c r="T620" s="261">
        <f>SUM(T621:T624)</f>
        <v>0</v>
      </c>
      <c r="U620" s="12"/>
      <c r="V620" s="12"/>
      <c r="W620" s="12"/>
      <c r="X620" s="12"/>
      <c r="Y620" s="12"/>
      <c r="Z620" s="12"/>
      <c r="AA620" s="12"/>
      <c r="AB620" s="12"/>
      <c r="AC620" s="12"/>
      <c r="AD620" s="12"/>
      <c r="AE620" s="12"/>
      <c r="AR620" s="262" t="s">
        <v>99</v>
      </c>
      <c r="AT620" s="263" t="s">
        <v>75</v>
      </c>
      <c r="AU620" s="263" t="s">
        <v>92</v>
      </c>
      <c r="AY620" s="262" t="s">
        <v>387</v>
      </c>
      <c r="BK620" s="264">
        <f>SUM(BK621:BK624)</f>
        <v>0</v>
      </c>
    </row>
    <row r="621" s="2" customFormat="1" ht="21.75" customHeight="1">
      <c r="A621" s="42"/>
      <c r="B621" s="43"/>
      <c r="C621" s="280" t="s">
        <v>1544</v>
      </c>
      <c r="D621" s="280" t="s">
        <v>393</v>
      </c>
      <c r="E621" s="281" t="s">
        <v>3482</v>
      </c>
      <c r="F621" s="282" t="s">
        <v>3483</v>
      </c>
      <c r="G621" s="283" t="s">
        <v>396</v>
      </c>
      <c r="H621" s="284">
        <v>0.20000000000000001</v>
      </c>
      <c r="I621" s="285"/>
      <c r="J621" s="286">
        <f>ROUND(I621*H621,2)</f>
        <v>0</v>
      </c>
      <c r="K621" s="287"/>
      <c r="L621" s="45"/>
      <c r="M621" s="288" t="s">
        <v>1</v>
      </c>
      <c r="N621" s="289" t="s">
        <v>42</v>
      </c>
      <c r="O621" s="101"/>
      <c r="P621" s="290">
        <f>O621*H621</f>
        <v>0</v>
      </c>
      <c r="Q621" s="290">
        <v>0</v>
      </c>
      <c r="R621" s="290">
        <f>Q621*H621</f>
        <v>0</v>
      </c>
      <c r="S621" s="290">
        <v>0</v>
      </c>
      <c r="T621" s="291">
        <f>S621*H621</f>
        <v>0</v>
      </c>
      <c r="U621" s="42"/>
      <c r="V621" s="42"/>
      <c r="W621" s="42"/>
      <c r="X621" s="42"/>
      <c r="Y621" s="42"/>
      <c r="Z621" s="42"/>
      <c r="AA621" s="42"/>
      <c r="AB621" s="42"/>
      <c r="AC621" s="42"/>
      <c r="AD621" s="42"/>
      <c r="AE621" s="42"/>
      <c r="AR621" s="292" t="s">
        <v>731</v>
      </c>
      <c r="AT621" s="292" t="s">
        <v>393</v>
      </c>
      <c r="AU621" s="292" t="s">
        <v>99</v>
      </c>
      <c r="AY621" s="19" t="s">
        <v>387</v>
      </c>
      <c r="BE621" s="162">
        <f>IF(N621="základná",J621,0)</f>
        <v>0</v>
      </c>
      <c r="BF621" s="162">
        <f>IF(N621="znížená",J621,0)</f>
        <v>0</v>
      </c>
      <c r="BG621" s="162">
        <f>IF(N621="zákl. prenesená",J621,0)</f>
        <v>0</v>
      </c>
      <c r="BH621" s="162">
        <f>IF(N621="zníž. prenesená",J621,0)</f>
        <v>0</v>
      </c>
      <c r="BI621" s="162">
        <f>IF(N621="nulová",J621,0)</f>
        <v>0</v>
      </c>
      <c r="BJ621" s="19" t="s">
        <v>92</v>
      </c>
      <c r="BK621" s="162">
        <f>ROUND(I621*H621,2)</f>
        <v>0</v>
      </c>
      <c r="BL621" s="19" t="s">
        <v>731</v>
      </c>
      <c r="BM621" s="292" t="s">
        <v>3484</v>
      </c>
    </row>
    <row r="622" s="2" customFormat="1" ht="16.5" customHeight="1">
      <c r="A622" s="42"/>
      <c r="B622" s="43"/>
      <c r="C622" s="280" t="s">
        <v>1546</v>
      </c>
      <c r="D622" s="280" t="s">
        <v>393</v>
      </c>
      <c r="E622" s="281" t="s">
        <v>3485</v>
      </c>
      <c r="F622" s="282" t="s">
        <v>3486</v>
      </c>
      <c r="G622" s="283" t="s">
        <v>396</v>
      </c>
      <c r="H622" s="284">
        <v>4.9000000000000004</v>
      </c>
      <c r="I622" s="285"/>
      <c r="J622" s="286">
        <f>ROUND(I622*H622,2)</f>
        <v>0</v>
      </c>
      <c r="K622" s="287"/>
      <c r="L622" s="45"/>
      <c r="M622" s="288" t="s">
        <v>1</v>
      </c>
      <c r="N622" s="289" t="s">
        <v>42</v>
      </c>
      <c r="O622" s="101"/>
      <c r="P622" s="290">
        <f>O622*H622</f>
        <v>0</v>
      </c>
      <c r="Q622" s="290">
        <v>0</v>
      </c>
      <c r="R622" s="290">
        <f>Q622*H622</f>
        <v>0</v>
      </c>
      <c r="S622" s="290">
        <v>0</v>
      </c>
      <c r="T622" s="291">
        <f>S622*H622</f>
        <v>0</v>
      </c>
      <c r="U622" s="42"/>
      <c r="V622" s="42"/>
      <c r="W622" s="42"/>
      <c r="X622" s="42"/>
      <c r="Y622" s="42"/>
      <c r="Z622" s="42"/>
      <c r="AA622" s="42"/>
      <c r="AB622" s="42"/>
      <c r="AC622" s="42"/>
      <c r="AD622" s="42"/>
      <c r="AE622" s="42"/>
      <c r="AR622" s="292" t="s">
        <v>731</v>
      </c>
      <c r="AT622" s="292" t="s">
        <v>393</v>
      </c>
      <c r="AU622" s="292" t="s">
        <v>99</v>
      </c>
      <c r="AY622" s="19" t="s">
        <v>387</v>
      </c>
      <c r="BE622" s="162">
        <f>IF(N622="základná",J622,0)</f>
        <v>0</v>
      </c>
      <c r="BF622" s="162">
        <f>IF(N622="znížená",J622,0)</f>
        <v>0</v>
      </c>
      <c r="BG622" s="162">
        <f>IF(N622="zákl. prenesená",J622,0)</f>
        <v>0</v>
      </c>
      <c r="BH622" s="162">
        <f>IF(N622="zníž. prenesená",J622,0)</f>
        <v>0</v>
      </c>
      <c r="BI622" s="162">
        <f>IF(N622="nulová",J622,0)</f>
        <v>0</v>
      </c>
      <c r="BJ622" s="19" t="s">
        <v>92</v>
      </c>
      <c r="BK622" s="162">
        <f>ROUND(I622*H622,2)</f>
        <v>0</v>
      </c>
      <c r="BL622" s="19" t="s">
        <v>731</v>
      </c>
      <c r="BM622" s="292" t="s">
        <v>3487</v>
      </c>
    </row>
    <row r="623" s="2" customFormat="1" ht="21.75" customHeight="1">
      <c r="A623" s="42"/>
      <c r="B623" s="43"/>
      <c r="C623" s="280" t="s">
        <v>1549</v>
      </c>
      <c r="D623" s="280" t="s">
        <v>393</v>
      </c>
      <c r="E623" s="281" t="s">
        <v>3488</v>
      </c>
      <c r="F623" s="282" t="s">
        <v>3489</v>
      </c>
      <c r="G623" s="283" t="s">
        <v>396</v>
      </c>
      <c r="H623" s="284">
        <v>4.2999999999999998</v>
      </c>
      <c r="I623" s="285"/>
      <c r="J623" s="286">
        <f>ROUND(I623*H623,2)</f>
        <v>0</v>
      </c>
      <c r="K623" s="287"/>
      <c r="L623" s="45"/>
      <c r="M623" s="288" t="s">
        <v>1</v>
      </c>
      <c r="N623" s="289" t="s">
        <v>42</v>
      </c>
      <c r="O623" s="101"/>
      <c r="P623" s="290">
        <f>O623*H623</f>
        <v>0</v>
      </c>
      <c r="Q623" s="290">
        <v>0</v>
      </c>
      <c r="R623" s="290">
        <f>Q623*H623</f>
        <v>0</v>
      </c>
      <c r="S623" s="290">
        <v>0</v>
      </c>
      <c r="T623" s="291">
        <f>S623*H623</f>
        <v>0</v>
      </c>
      <c r="U623" s="42"/>
      <c r="V623" s="42"/>
      <c r="W623" s="42"/>
      <c r="X623" s="42"/>
      <c r="Y623" s="42"/>
      <c r="Z623" s="42"/>
      <c r="AA623" s="42"/>
      <c r="AB623" s="42"/>
      <c r="AC623" s="42"/>
      <c r="AD623" s="42"/>
      <c r="AE623" s="42"/>
      <c r="AR623" s="292" t="s">
        <v>731</v>
      </c>
      <c r="AT623" s="292" t="s">
        <v>393</v>
      </c>
      <c r="AU623" s="292" t="s">
        <v>99</v>
      </c>
      <c r="AY623" s="19" t="s">
        <v>387</v>
      </c>
      <c r="BE623" s="162">
        <f>IF(N623="základná",J623,0)</f>
        <v>0</v>
      </c>
      <c r="BF623" s="162">
        <f>IF(N623="znížená",J623,0)</f>
        <v>0</v>
      </c>
      <c r="BG623" s="162">
        <f>IF(N623="zákl. prenesená",J623,0)</f>
        <v>0</v>
      </c>
      <c r="BH623" s="162">
        <f>IF(N623="zníž. prenesená",J623,0)</f>
        <v>0</v>
      </c>
      <c r="BI623" s="162">
        <f>IF(N623="nulová",J623,0)</f>
        <v>0</v>
      </c>
      <c r="BJ623" s="19" t="s">
        <v>92</v>
      </c>
      <c r="BK623" s="162">
        <f>ROUND(I623*H623,2)</f>
        <v>0</v>
      </c>
      <c r="BL623" s="19" t="s">
        <v>731</v>
      </c>
      <c r="BM623" s="292" t="s">
        <v>3490</v>
      </c>
    </row>
    <row r="624" s="2" customFormat="1" ht="16.5" customHeight="1">
      <c r="A624" s="42"/>
      <c r="B624" s="43"/>
      <c r="C624" s="280" t="s">
        <v>1551</v>
      </c>
      <c r="D624" s="280" t="s">
        <v>393</v>
      </c>
      <c r="E624" s="281" t="s">
        <v>3491</v>
      </c>
      <c r="F624" s="282" t="s">
        <v>3492</v>
      </c>
      <c r="G624" s="283" t="s">
        <v>396</v>
      </c>
      <c r="H624" s="284">
        <v>2.7000000000000002</v>
      </c>
      <c r="I624" s="285"/>
      <c r="J624" s="286">
        <f>ROUND(I624*H624,2)</f>
        <v>0</v>
      </c>
      <c r="K624" s="287"/>
      <c r="L624" s="45"/>
      <c r="M624" s="288" t="s">
        <v>1</v>
      </c>
      <c r="N624" s="289" t="s">
        <v>42</v>
      </c>
      <c r="O624" s="101"/>
      <c r="P624" s="290">
        <f>O624*H624</f>
        <v>0</v>
      </c>
      <c r="Q624" s="290">
        <v>0</v>
      </c>
      <c r="R624" s="290">
        <f>Q624*H624</f>
        <v>0</v>
      </c>
      <c r="S624" s="290">
        <v>0</v>
      </c>
      <c r="T624" s="291">
        <f>S624*H624</f>
        <v>0</v>
      </c>
      <c r="U624" s="42"/>
      <c r="V624" s="42"/>
      <c r="W624" s="42"/>
      <c r="X624" s="42"/>
      <c r="Y624" s="42"/>
      <c r="Z624" s="42"/>
      <c r="AA624" s="42"/>
      <c r="AB624" s="42"/>
      <c r="AC624" s="42"/>
      <c r="AD624" s="42"/>
      <c r="AE624" s="42"/>
      <c r="AR624" s="292" t="s">
        <v>731</v>
      </c>
      <c r="AT624" s="292" t="s">
        <v>393</v>
      </c>
      <c r="AU624" s="292" t="s">
        <v>99</v>
      </c>
      <c r="AY624" s="19" t="s">
        <v>387</v>
      </c>
      <c r="BE624" s="162">
        <f>IF(N624="základná",J624,0)</f>
        <v>0</v>
      </c>
      <c r="BF624" s="162">
        <f>IF(N624="znížená",J624,0)</f>
        <v>0</v>
      </c>
      <c r="BG624" s="162">
        <f>IF(N624="zákl. prenesená",J624,0)</f>
        <v>0</v>
      </c>
      <c r="BH624" s="162">
        <f>IF(N624="zníž. prenesená",J624,0)</f>
        <v>0</v>
      </c>
      <c r="BI624" s="162">
        <f>IF(N624="nulová",J624,0)</f>
        <v>0</v>
      </c>
      <c r="BJ624" s="19" t="s">
        <v>92</v>
      </c>
      <c r="BK624" s="162">
        <f>ROUND(I624*H624,2)</f>
        <v>0</v>
      </c>
      <c r="BL624" s="19" t="s">
        <v>731</v>
      </c>
      <c r="BM624" s="292" t="s">
        <v>3493</v>
      </c>
    </row>
    <row r="625" s="12" customFormat="1" ht="20.88" customHeight="1">
      <c r="A625" s="12"/>
      <c r="B625" s="252"/>
      <c r="C625" s="253"/>
      <c r="D625" s="254" t="s">
        <v>75</v>
      </c>
      <c r="E625" s="265" t="s">
        <v>2761</v>
      </c>
      <c r="F625" s="265" t="s">
        <v>2762</v>
      </c>
      <c r="G625" s="253"/>
      <c r="H625" s="253"/>
      <c r="I625" s="256"/>
      <c r="J625" s="266">
        <f>BK625</f>
        <v>0</v>
      </c>
      <c r="K625" s="253"/>
      <c r="L625" s="257"/>
      <c r="M625" s="258"/>
      <c r="N625" s="259"/>
      <c r="O625" s="259"/>
      <c r="P625" s="260">
        <f>SUM(P626:P632)</f>
        <v>0</v>
      </c>
      <c r="Q625" s="259"/>
      <c r="R625" s="260">
        <f>SUM(R626:R632)</f>
        <v>0</v>
      </c>
      <c r="S625" s="259"/>
      <c r="T625" s="261">
        <f>SUM(T626:T632)</f>
        <v>0</v>
      </c>
      <c r="U625" s="12"/>
      <c r="V625" s="12"/>
      <c r="W625" s="12"/>
      <c r="X625" s="12"/>
      <c r="Y625" s="12"/>
      <c r="Z625" s="12"/>
      <c r="AA625" s="12"/>
      <c r="AB625" s="12"/>
      <c r="AC625" s="12"/>
      <c r="AD625" s="12"/>
      <c r="AE625" s="12"/>
      <c r="AR625" s="262" t="s">
        <v>99</v>
      </c>
      <c r="AT625" s="263" t="s">
        <v>75</v>
      </c>
      <c r="AU625" s="263" t="s">
        <v>92</v>
      </c>
      <c r="AY625" s="262" t="s">
        <v>387</v>
      </c>
      <c r="BK625" s="264">
        <f>SUM(BK626:BK632)</f>
        <v>0</v>
      </c>
    </row>
    <row r="626" s="2" customFormat="1" ht="21.75" customHeight="1">
      <c r="A626" s="42"/>
      <c r="B626" s="43"/>
      <c r="C626" s="280" t="s">
        <v>1553</v>
      </c>
      <c r="D626" s="280" t="s">
        <v>393</v>
      </c>
      <c r="E626" s="281" t="s">
        <v>3494</v>
      </c>
      <c r="F626" s="282" t="s">
        <v>3495</v>
      </c>
      <c r="G626" s="283" t="s">
        <v>396</v>
      </c>
      <c r="H626" s="284">
        <v>2.2000000000000002</v>
      </c>
      <c r="I626" s="285"/>
      <c r="J626" s="286">
        <f>ROUND(I626*H626,2)</f>
        <v>0</v>
      </c>
      <c r="K626" s="287"/>
      <c r="L626" s="45"/>
      <c r="M626" s="288" t="s">
        <v>1</v>
      </c>
      <c r="N626" s="289" t="s">
        <v>42</v>
      </c>
      <c r="O626" s="101"/>
      <c r="P626" s="290">
        <f>O626*H626</f>
        <v>0</v>
      </c>
      <c r="Q626" s="290">
        <v>0</v>
      </c>
      <c r="R626" s="290">
        <f>Q626*H626</f>
        <v>0</v>
      </c>
      <c r="S626" s="290">
        <v>0</v>
      </c>
      <c r="T626" s="291">
        <f>S626*H626</f>
        <v>0</v>
      </c>
      <c r="U626" s="42"/>
      <c r="V626" s="42"/>
      <c r="W626" s="42"/>
      <c r="X626" s="42"/>
      <c r="Y626" s="42"/>
      <c r="Z626" s="42"/>
      <c r="AA626" s="42"/>
      <c r="AB626" s="42"/>
      <c r="AC626" s="42"/>
      <c r="AD626" s="42"/>
      <c r="AE626" s="42"/>
      <c r="AR626" s="292" t="s">
        <v>731</v>
      </c>
      <c r="AT626" s="292" t="s">
        <v>393</v>
      </c>
      <c r="AU626" s="292" t="s">
        <v>99</v>
      </c>
      <c r="AY626" s="19" t="s">
        <v>387</v>
      </c>
      <c r="BE626" s="162">
        <f>IF(N626="základná",J626,0)</f>
        <v>0</v>
      </c>
      <c r="BF626" s="162">
        <f>IF(N626="znížená",J626,0)</f>
        <v>0</v>
      </c>
      <c r="BG626" s="162">
        <f>IF(N626="zákl. prenesená",J626,0)</f>
        <v>0</v>
      </c>
      <c r="BH626" s="162">
        <f>IF(N626="zníž. prenesená",J626,0)</f>
        <v>0</v>
      </c>
      <c r="BI626" s="162">
        <f>IF(N626="nulová",J626,0)</f>
        <v>0</v>
      </c>
      <c r="BJ626" s="19" t="s">
        <v>92</v>
      </c>
      <c r="BK626" s="162">
        <f>ROUND(I626*H626,2)</f>
        <v>0</v>
      </c>
      <c r="BL626" s="19" t="s">
        <v>731</v>
      </c>
      <c r="BM626" s="292" t="s">
        <v>3496</v>
      </c>
    </row>
    <row r="627" s="2" customFormat="1" ht="16.5" customHeight="1">
      <c r="A627" s="42"/>
      <c r="B627" s="43"/>
      <c r="C627" s="280" t="s">
        <v>1557</v>
      </c>
      <c r="D627" s="280" t="s">
        <v>393</v>
      </c>
      <c r="E627" s="281" t="s">
        <v>3497</v>
      </c>
      <c r="F627" s="282" t="s">
        <v>3498</v>
      </c>
      <c r="G627" s="283" t="s">
        <v>436</v>
      </c>
      <c r="H627" s="284">
        <v>1</v>
      </c>
      <c r="I627" s="285"/>
      <c r="J627" s="286">
        <f>ROUND(I627*H627,2)</f>
        <v>0</v>
      </c>
      <c r="K627" s="287"/>
      <c r="L627" s="45"/>
      <c r="M627" s="288" t="s">
        <v>1</v>
      </c>
      <c r="N627" s="289" t="s">
        <v>42</v>
      </c>
      <c r="O627" s="101"/>
      <c r="P627" s="290">
        <f>O627*H627</f>
        <v>0</v>
      </c>
      <c r="Q627" s="290">
        <v>0</v>
      </c>
      <c r="R627" s="290">
        <f>Q627*H627</f>
        <v>0</v>
      </c>
      <c r="S627" s="290">
        <v>0</v>
      </c>
      <c r="T627" s="291">
        <f>S627*H627</f>
        <v>0</v>
      </c>
      <c r="U627" s="42"/>
      <c r="V627" s="42"/>
      <c r="W627" s="42"/>
      <c r="X627" s="42"/>
      <c r="Y627" s="42"/>
      <c r="Z627" s="42"/>
      <c r="AA627" s="42"/>
      <c r="AB627" s="42"/>
      <c r="AC627" s="42"/>
      <c r="AD627" s="42"/>
      <c r="AE627" s="42"/>
      <c r="AR627" s="292" t="s">
        <v>731</v>
      </c>
      <c r="AT627" s="292" t="s">
        <v>393</v>
      </c>
      <c r="AU627" s="292" t="s">
        <v>99</v>
      </c>
      <c r="AY627" s="19" t="s">
        <v>387</v>
      </c>
      <c r="BE627" s="162">
        <f>IF(N627="základná",J627,0)</f>
        <v>0</v>
      </c>
      <c r="BF627" s="162">
        <f>IF(N627="znížená",J627,0)</f>
        <v>0</v>
      </c>
      <c r="BG627" s="162">
        <f>IF(N627="zákl. prenesená",J627,0)</f>
        <v>0</v>
      </c>
      <c r="BH627" s="162">
        <f>IF(N627="zníž. prenesená",J627,0)</f>
        <v>0</v>
      </c>
      <c r="BI627" s="162">
        <f>IF(N627="nulová",J627,0)</f>
        <v>0</v>
      </c>
      <c r="BJ627" s="19" t="s">
        <v>92</v>
      </c>
      <c r="BK627" s="162">
        <f>ROUND(I627*H627,2)</f>
        <v>0</v>
      </c>
      <c r="BL627" s="19" t="s">
        <v>731</v>
      </c>
      <c r="BM627" s="292" t="s">
        <v>3499</v>
      </c>
    </row>
    <row r="628" s="2" customFormat="1" ht="16.5" customHeight="1">
      <c r="A628" s="42"/>
      <c r="B628" s="43"/>
      <c r="C628" s="280" t="s">
        <v>1562</v>
      </c>
      <c r="D628" s="280" t="s">
        <v>393</v>
      </c>
      <c r="E628" s="281" t="s">
        <v>3500</v>
      </c>
      <c r="F628" s="282" t="s">
        <v>3501</v>
      </c>
      <c r="G628" s="283" t="s">
        <v>436</v>
      </c>
      <c r="H628" s="284">
        <v>1</v>
      </c>
      <c r="I628" s="285"/>
      <c r="J628" s="286">
        <f>ROUND(I628*H628,2)</f>
        <v>0</v>
      </c>
      <c r="K628" s="287"/>
      <c r="L628" s="45"/>
      <c r="M628" s="288" t="s">
        <v>1</v>
      </c>
      <c r="N628" s="289" t="s">
        <v>42</v>
      </c>
      <c r="O628" s="101"/>
      <c r="P628" s="290">
        <f>O628*H628</f>
        <v>0</v>
      </c>
      <c r="Q628" s="290">
        <v>0</v>
      </c>
      <c r="R628" s="290">
        <f>Q628*H628</f>
        <v>0</v>
      </c>
      <c r="S628" s="290">
        <v>0</v>
      </c>
      <c r="T628" s="291">
        <f>S628*H628</f>
        <v>0</v>
      </c>
      <c r="U628" s="42"/>
      <c r="V628" s="42"/>
      <c r="W628" s="42"/>
      <c r="X628" s="42"/>
      <c r="Y628" s="42"/>
      <c r="Z628" s="42"/>
      <c r="AA628" s="42"/>
      <c r="AB628" s="42"/>
      <c r="AC628" s="42"/>
      <c r="AD628" s="42"/>
      <c r="AE628" s="42"/>
      <c r="AR628" s="292" t="s">
        <v>731</v>
      </c>
      <c r="AT628" s="292" t="s">
        <v>393</v>
      </c>
      <c r="AU628" s="292" t="s">
        <v>99</v>
      </c>
      <c r="AY628" s="19" t="s">
        <v>387</v>
      </c>
      <c r="BE628" s="162">
        <f>IF(N628="základná",J628,0)</f>
        <v>0</v>
      </c>
      <c r="BF628" s="162">
        <f>IF(N628="znížená",J628,0)</f>
        <v>0</v>
      </c>
      <c r="BG628" s="162">
        <f>IF(N628="zákl. prenesená",J628,0)</f>
        <v>0</v>
      </c>
      <c r="BH628" s="162">
        <f>IF(N628="zníž. prenesená",J628,0)</f>
        <v>0</v>
      </c>
      <c r="BI628" s="162">
        <f>IF(N628="nulová",J628,0)</f>
        <v>0</v>
      </c>
      <c r="BJ628" s="19" t="s">
        <v>92</v>
      </c>
      <c r="BK628" s="162">
        <f>ROUND(I628*H628,2)</f>
        <v>0</v>
      </c>
      <c r="BL628" s="19" t="s">
        <v>731</v>
      </c>
      <c r="BM628" s="292" t="s">
        <v>3502</v>
      </c>
    </row>
    <row r="629" s="2" customFormat="1" ht="16.5" customHeight="1">
      <c r="A629" s="42"/>
      <c r="B629" s="43"/>
      <c r="C629" s="280" t="s">
        <v>1567</v>
      </c>
      <c r="D629" s="280" t="s">
        <v>393</v>
      </c>
      <c r="E629" s="281" t="s">
        <v>3503</v>
      </c>
      <c r="F629" s="282" t="s">
        <v>3504</v>
      </c>
      <c r="G629" s="283" t="s">
        <v>436</v>
      </c>
      <c r="H629" s="284">
        <v>2</v>
      </c>
      <c r="I629" s="285"/>
      <c r="J629" s="286">
        <f>ROUND(I629*H629,2)</f>
        <v>0</v>
      </c>
      <c r="K629" s="287"/>
      <c r="L629" s="45"/>
      <c r="M629" s="288" t="s">
        <v>1</v>
      </c>
      <c r="N629" s="289" t="s">
        <v>42</v>
      </c>
      <c r="O629" s="101"/>
      <c r="P629" s="290">
        <f>O629*H629</f>
        <v>0</v>
      </c>
      <c r="Q629" s="290">
        <v>0</v>
      </c>
      <c r="R629" s="290">
        <f>Q629*H629</f>
        <v>0</v>
      </c>
      <c r="S629" s="290">
        <v>0</v>
      </c>
      <c r="T629" s="291">
        <f>S629*H629</f>
        <v>0</v>
      </c>
      <c r="U629" s="42"/>
      <c r="V629" s="42"/>
      <c r="W629" s="42"/>
      <c r="X629" s="42"/>
      <c r="Y629" s="42"/>
      <c r="Z629" s="42"/>
      <c r="AA629" s="42"/>
      <c r="AB629" s="42"/>
      <c r="AC629" s="42"/>
      <c r="AD629" s="42"/>
      <c r="AE629" s="42"/>
      <c r="AR629" s="292" t="s">
        <v>731</v>
      </c>
      <c r="AT629" s="292" t="s">
        <v>393</v>
      </c>
      <c r="AU629" s="292" t="s">
        <v>99</v>
      </c>
      <c r="AY629" s="19" t="s">
        <v>387</v>
      </c>
      <c r="BE629" s="162">
        <f>IF(N629="základná",J629,0)</f>
        <v>0</v>
      </c>
      <c r="BF629" s="162">
        <f>IF(N629="znížená",J629,0)</f>
        <v>0</v>
      </c>
      <c r="BG629" s="162">
        <f>IF(N629="zákl. prenesená",J629,0)</f>
        <v>0</v>
      </c>
      <c r="BH629" s="162">
        <f>IF(N629="zníž. prenesená",J629,0)</f>
        <v>0</v>
      </c>
      <c r="BI629" s="162">
        <f>IF(N629="nulová",J629,0)</f>
        <v>0</v>
      </c>
      <c r="BJ629" s="19" t="s">
        <v>92</v>
      </c>
      <c r="BK629" s="162">
        <f>ROUND(I629*H629,2)</f>
        <v>0</v>
      </c>
      <c r="BL629" s="19" t="s">
        <v>731</v>
      </c>
      <c r="BM629" s="292" t="s">
        <v>3505</v>
      </c>
    </row>
    <row r="630" s="2" customFormat="1" ht="16.5" customHeight="1">
      <c r="A630" s="42"/>
      <c r="B630" s="43"/>
      <c r="C630" s="280" t="s">
        <v>1572</v>
      </c>
      <c r="D630" s="280" t="s">
        <v>393</v>
      </c>
      <c r="E630" s="281" t="s">
        <v>3506</v>
      </c>
      <c r="F630" s="282" t="s">
        <v>3507</v>
      </c>
      <c r="G630" s="283" t="s">
        <v>436</v>
      </c>
      <c r="H630" s="284">
        <v>2</v>
      </c>
      <c r="I630" s="285"/>
      <c r="J630" s="286">
        <f>ROUND(I630*H630,2)</f>
        <v>0</v>
      </c>
      <c r="K630" s="287"/>
      <c r="L630" s="45"/>
      <c r="M630" s="288" t="s">
        <v>1</v>
      </c>
      <c r="N630" s="289" t="s">
        <v>42</v>
      </c>
      <c r="O630" s="101"/>
      <c r="P630" s="290">
        <f>O630*H630</f>
        <v>0</v>
      </c>
      <c r="Q630" s="290">
        <v>0</v>
      </c>
      <c r="R630" s="290">
        <f>Q630*H630</f>
        <v>0</v>
      </c>
      <c r="S630" s="290">
        <v>0</v>
      </c>
      <c r="T630" s="291">
        <f>S630*H630</f>
        <v>0</v>
      </c>
      <c r="U630" s="42"/>
      <c r="V630" s="42"/>
      <c r="W630" s="42"/>
      <c r="X630" s="42"/>
      <c r="Y630" s="42"/>
      <c r="Z630" s="42"/>
      <c r="AA630" s="42"/>
      <c r="AB630" s="42"/>
      <c r="AC630" s="42"/>
      <c r="AD630" s="42"/>
      <c r="AE630" s="42"/>
      <c r="AR630" s="292" t="s">
        <v>731</v>
      </c>
      <c r="AT630" s="292" t="s">
        <v>393</v>
      </c>
      <c r="AU630" s="292" t="s">
        <v>99</v>
      </c>
      <c r="AY630" s="19" t="s">
        <v>387</v>
      </c>
      <c r="BE630" s="162">
        <f>IF(N630="základná",J630,0)</f>
        <v>0</v>
      </c>
      <c r="BF630" s="162">
        <f>IF(N630="znížená",J630,0)</f>
        <v>0</v>
      </c>
      <c r="BG630" s="162">
        <f>IF(N630="zákl. prenesená",J630,0)</f>
        <v>0</v>
      </c>
      <c r="BH630" s="162">
        <f>IF(N630="zníž. prenesená",J630,0)</f>
        <v>0</v>
      </c>
      <c r="BI630" s="162">
        <f>IF(N630="nulová",J630,0)</f>
        <v>0</v>
      </c>
      <c r="BJ630" s="19" t="s">
        <v>92</v>
      </c>
      <c r="BK630" s="162">
        <f>ROUND(I630*H630,2)</f>
        <v>0</v>
      </c>
      <c r="BL630" s="19" t="s">
        <v>731</v>
      </c>
      <c r="BM630" s="292" t="s">
        <v>3508</v>
      </c>
    </row>
    <row r="631" s="2" customFormat="1" ht="21.75" customHeight="1">
      <c r="A631" s="42"/>
      <c r="B631" s="43"/>
      <c r="C631" s="280" t="s">
        <v>1578</v>
      </c>
      <c r="D631" s="280" t="s">
        <v>393</v>
      </c>
      <c r="E631" s="281" t="s">
        <v>3509</v>
      </c>
      <c r="F631" s="282" t="s">
        <v>2838</v>
      </c>
      <c r="G631" s="283" t="s">
        <v>405</v>
      </c>
      <c r="H631" s="284">
        <v>0.40000000000000002</v>
      </c>
      <c r="I631" s="285"/>
      <c r="J631" s="286">
        <f>ROUND(I631*H631,2)</f>
        <v>0</v>
      </c>
      <c r="K631" s="287"/>
      <c r="L631" s="45"/>
      <c r="M631" s="288" t="s">
        <v>1</v>
      </c>
      <c r="N631" s="289" t="s">
        <v>42</v>
      </c>
      <c r="O631" s="101"/>
      <c r="P631" s="290">
        <f>O631*H631</f>
        <v>0</v>
      </c>
      <c r="Q631" s="290">
        <v>0</v>
      </c>
      <c r="R631" s="290">
        <f>Q631*H631</f>
        <v>0</v>
      </c>
      <c r="S631" s="290">
        <v>0</v>
      </c>
      <c r="T631" s="291">
        <f>S631*H631</f>
        <v>0</v>
      </c>
      <c r="U631" s="42"/>
      <c r="V631" s="42"/>
      <c r="W631" s="42"/>
      <c r="X631" s="42"/>
      <c r="Y631" s="42"/>
      <c r="Z631" s="42"/>
      <c r="AA631" s="42"/>
      <c r="AB631" s="42"/>
      <c r="AC631" s="42"/>
      <c r="AD631" s="42"/>
      <c r="AE631" s="42"/>
      <c r="AR631" s="292" t="s">
        <v>731</v>
      </c>
      <c r="AT631" s="292" t="s">
        <v>393</v>
      </c>
      <c r="AU631" s="292" t="s">
        <v>99</v>
      </c>
      <c r="AY631" s="19" t="s">
        <v>387</v>
      </c>
      <c r="BE631" s="162">
        <f>IF(N631="základná",J631,0)</f>
        <v>0</v>
      </c>
      <c r="BF631" s="162">
        <f>IF(N631="znížená",J631,0)</f>
        <v>0</v>
      </c>
      <c r="BG631" s="162">
        <f>IF(N631="zákl. prenesená",J631,0)</f>
        <v>0</v>
      </c>
      <c r="BH631" s="162">
        <f>IF(N631="zníž. prenesená",J631,0)</f>
        <v>0</v>
      </c>
      <c r="BI631" s="162">
        <f>IF(N631="nulová",J631,0)</f>
        <v>0</v>
      </c>
      <c r="BJ631" s="19" t="s">
        <v>92</v>
      </c>
      <c r="BK631" s="162">
        <f>ROUND(I631*H631,2)</f>
        <v>0</v>
      </c>
      <c r="BL631" s="19" t="s">
        <v>731</v>
      </c>
      <c r="BM631" s="292" t="s">
        <v>3510</v>
      </c>
    </row>
    <row r="632" s="2" customFormat="1" ht="16.5" customHeight="1">
      <c r="A632" s="42"/>
      <c r="B632" s="43"/>
      <c r="C632" s="280" t="s">
        <v>1585</v>
      </c>
      <c r="D632" s="280" t="s">
        <v>393</v>
      </c>
      <c r="E632" s="281" t="s">
        <v>3511</v>
      </c>
      <c r="F632" s="282" t="s">
        <v>3512</v>
      </c>
      <c r="G632" s="283" t="s">
        <v>436</v>
      </c>
      <c r="H632" s="284">
        <v>3</v>
      </c>
      <c r="I632" s="285"/>
      <c r="J632" s="286">
        <f>ROUND(I632*H632,2)</f>
        <v>0</v>
      </c>
      <c r="K632" s="287"/>
      <c r="L632" s="45"/>
      <c r="M632" s="288" t="s">
        <v>1</v>
      </c>
      <c r="N632" s="289" t="s">
        <v>42</v>
      </c>
      <c r="O632" s="101"/>
      <c r="P632" s="290">
        <f>O632*H632</f>
        <v>0</v>
      </c>
      <c r="Q632" s="290">
        <v>0</v>
      </c>
      <c r="R632" s="290">
        <f>Q632*H632</f>
        <v>0</v>
      </c>
      <c r="S632" s="290">
        <v>0</v>
      </c>
      <c r="T632" s="291">
        <f>S632*H632</f>
        <v>0</v>
      </c>
      <c r="U632" s="42"/>
      <c r="V632" s="42"/>
      <c r="W632" s="42"/>
      <c r="X632" s="42"/>
      <c r="Y632" s="42"/>
      <c r="Z632" s="42"/>
      <c r="AA632" s="42"/>
      <c r="AB632" s="42"/>
      <c r="AC632" s="42"/>
      <c r="AD632" s="42"/>
      <c r="AE632" s="42"/>
      <c r="AR632" s="292" t="s">
        <v>731</v>
      </c>
      <c r="AT632" s="292" t="s">
        <v>393</v>
      </c>
      <c r="AU632" s="292" t="s">
        <v>99</v>
      </c>
      <c r="AY632" s="19" t="s">
        <v>387</v>
      </c>
      <c r="BE632" s="162">
        <f>IF(N632="základná",J632,0)</f>
        <v>0</v>
      </c>
      <c r="BF632" s="162">
        <f>IF(N632="znížená",J632,0)</f>
        <v>0</v>
      </c>
      <c r="BG632" s="162">
        <f>IF(N632="zákl. prenesená",J632,0)</f>
        <v>0</v>
      </c>
      <c r="BH632" s="162">
        <f>IF(N632="zníž. prenesená",J632,0)</f>
        <v>0</v>
      </c>
      <c r="BI632" s="162">
        <f>IF(N632="nulová",J632,0)</f>
        <v>0</v>
      </c>
      <c r="BJ632" s="19" t="s">
        <v>92</v>
      </c>
      <c r="BK632" s="162">
        <f>ROUND(I632*H632,2)</f>
        <v>0</v>
      </c>
      <c r="BL632" s="19" t="s">
        <v>731</v>
      </c>
      <c r="BM632" s="292" t="s">
        <v>3513</v>
      </c>
    </row>
    <row r="633" s="12" customFormat="1" ht="20.88" customHeight="1">
      <c r="A633" s="12"/>
      <c r="B633" s="252"/>
      <c r="C633" s="253"/>
      <c r="D633" s="254" t="s">
        <v>75</v>
      </c>
      <c r="E633" s="265" t="s">
        <v>2781</v>
      </c>
      <c r="F633" s="265" t="s">
        <v>2782</v>
      </c>
      <c r="G633" s="253"/>
      <c r="H633" s="253"/>
      <c r="I633" s="256"/>
      <c r="J633" s="266">
        <f>BK633</f>
        <v>0</v>
      </c>
      <c r="K633" s="253"/>
      <c r="L633" s="257"/>
      <c r="M633" s="258"/>
      <c r="N633" s="259"/>
      <c r="O633" s="259"/>
      <c r="P633" s="260">
        <f>SUM(P634:P640)</f>
        <v>0</v>
      </c>
      <c r="Q633" s="259"/>
      <c r="R633" s="260">
        <f>SUM(R634:R640)</f>
        <v>0</v>
      </c>
      <c r="S633" s="259"/>
      <c r="T633" s="261">
        <f>SUM(T634:T640)</f>
        <v>0</v>
      </c>
      <c r="U633" s="12"/>
      <c r="V633" s="12"/>
      <c r="W633" s="12"/>
      <c r="X633" s="12"/>
      <c r="Y633" s="12"/>
      <c r="Z633" s="12"/>
      <c r="AA633" s="12"/>
      <c r="AB633" s="12"/>
      <c r="AC633" s="12"/>
      <c r="AD633" s="12"/>
      <c r="AE633" s="12"/>
      <c r="AR633" s="262" t="s">
        <v>84</v>
      </c>
      <c r="AT633" s="263" t="s">
        <v>75</v>
      </c>
      <c r="AU633" s="263" t="s">
        <v>92</v>
      </c>
      <c r="AY633" s="262" t="s">
        <v>387</v>
      </c>
      <c r="BK633" s="264">
        <f>SUM(BK634:BK640)</f>
        <v>0</v>
      </c>
    </row>
    <row r="634" s="2" customFormat="1" ht="21.75" customHeight="1">
      <c r="A634" s="42"/>
      <c r="B634" s="43"/>
      <c r="C634" s="280" t="s">
        <v>1592</v>
      </c>
      <c r="D634" s="280" t="s">
        <v>393</v>
      </c>
      <c r="E634" s="281" t="s">
        <v>3514</v>
      </c>
      <c r="F634" s="282" t="s">
        <v>3495</v>
      </c>
      <c r="G634" s="283" t="s">
        <v>396</v>
      </c>
      <c r="H634" s="284">
        <v>2.2000000000000002</v>
      </c>
      <c r="I634" s="285"/>
      <c r="J634" s="286">
        <f>ROUND(I634*H634,2)</f>
        <v>0</v>
      </c>
      <c r="K634" s="287"/>
      <c r="L634" s="45"/>
      <c r="M634" s="288" t="s">
        <v>1</v>
      </c>
      <c r="N634" s="289" t="s">
        <v>42</v>
      </c>
      <c r="O634" s="101"/>
      <c r="P634" s="290">
        <f>O634*H634</f>
        <v>0</v>
      </c>
      <c r="Q634" s="290">
        <v>0</v>
      </c>
      <c r="R634" s="290">
        <f>Q634*H634</f>
        <v>0</v>
      </c>
      <c r="S634" s="290">
        <v>0</v>
      </c>
      <c r="T634" s="291">
        <f>S634*H634</f>
        <v>0</v>
      </c>
      <c r="U634" s="42"/>
      <c r="V634" s="42"/>
      <c r="W634" s="42"/>
      <c r="X634" s="42"/>
      <c r="Y634" s="42"/>
      <c r="Z634" s="42"/>
      <c r="AA634" s="42"/>
      <c r="AB634" s="42"/>
      <c r="AC634" s="42"/>
      <c r="AD634" s="42"/>
      <c r="AE634" s="42"/>
      <c r="AR634" s="292" t="s">
        <v>731</v>
      </c>
      <c r="AT634" s="292" t="s">
        <v>393</v>
      </c>
      <c r="AU634" s="292" t="s">
        <v>99</v>
      </c>
      <c r="AY634" s="19" t="s">
        <v>387</v>
      </c>
      <c r="BE634" s="162">
        <f>IF(N634="základná",J634,0)</f>
        <v>0</v>
      </c>
      <c r="BF634" s="162">
        <f>IF(N634="znížená",J634,0)</f>
        <v>0</v>
      </c>
      <c r="BG634" s="162">
        <f>IF(N634="zákl. prenesená",J634,0)</f>
        <v>0</v>
      </c>
      <c r="BH634" s="162">
        <f>IF(N634="zníž. prenesená",J634,0)</f>
        <v>0</v>
      </c>
      <c r="BI634" s="162">
        <f>IF(N634="nulová",J634,0)</f>
        <v>0</v>
      </c>
      <c r="BJ634" s="19" t="s">
        <v>92</v>
      </c>
      <c r="BK634" s="162">
        <f>ROUND(I634*H634,2)</f>
        <v>0</v>
      </c>
      <c r="BL634" s="19" t="s">
        <v>731</v>
      </c>
      <c r="BM634" s="292" t="s">
        <v>3515</v>
      </c>
    </row>
    <row r="635" s="2" customFormat="1" ht="16.5" customHeight="1">
      <c r="A635" s="42"/>
      <c r="B635" s="43"/>
      <c r="C635" s="280" t="s">
        <v>1596</v>
      </c>
      <c r="D635" s="280" t="s">
        <v>393</v>
      </c>
      <c r="E635" s="281" t="s">
        <v>3516</v>
      </c>
      <c r="F635" s="282" t="s">
        <v>3498</v>
      </c>
      <c r="G635" s="283" t="s">
        <v>436</v>
      </c>
      <c r="H635" s="284">
        <v>1</v>
      </c>
      <c r="I635" s="285"/>
      <c r="J635" s="286">
        <f>ROUND(I635*H635,2)</f>
        <v>0</v>
      </c>
      <c r="K635" s="287"/>
      <c r="L635" s="45"/>
      <c r="M635" s="288" t="s">
        <v>1</v>
      </c>
      <c r="N635" s="289" t="s">
        <v>42</v>
      </c>
      <c r="O635" s="101"/>
      <c r="P635" s="290">
        <f>O635*H635</f>
        <v>0</v>
      </c>
      <c r="Q635" s="290">
        <v>0</v>
      </c>
      <c r="R635" s="290">
        <f>Q635*H635</f>
        <v>0</v>
      </c>
      <c r="S635" s="290">
        <v>0</v>
      </c>
      <c r="T635" s="291">
        <f>S635*H635</f>
        <v>0</v>
      </c>
      <c r="U635" s="42"/>
      <c r="V635" s="42"/>
      <c r="W635" s="42"/>
      <c r="X635" s="42"/>
      <c r="Y635" s="42"/>
      <c r="Z635" s="42"/>
      <c r="AA635" s="42"/>
      <c r="AB635" s="42"/>
      <c r="AC635" s="42"/>
      <c r="AD635" s="42"/>
      <c r="AE635" s="42"/>
      <c r="AR635" s="292" t="s">
        <v>731</v>
      </c>
      <c r="AT635" s="292" t="s">
        <v>393</v>
      </c>
      <c r="AU635" s="292" t="s">
        <v>99</v>
      </c>
      <c r="AY635" s="19" t="s">
        <v>387</v>
      </c>
      <c r="BE635" s="162">
        <f>IF(N635="základná",J635,0)</f>
        <v>0</v>
      </c>
      <c r="BF635" s="162">
        <f>IF(N635="znížená",J635,0)</f>
        <v>0</v>
      </c>
      <c r="BG635" s="162">
        <f>IF(N635="zákl. prenesená",J635,0)</f>
        <v>0</v>
      </c>
      <c r="BH635" s="162">
        <f>IF(N635="zníž. prenesená",J635,0)</f>
        <v>0</v>
      </c>
      <c r="BI635" s="162">
        <f>IF(N635="nulová",J635,0)</f>
        <v>0</v>
      </c>
      <c r="BJ635" s="19" t="s">
        <v>92</v>
      </c>
      <c r="BK635" s="162">
        <f>ROUND(I635*H635,2)</f>
        <v>0</v>
      </c>
      <c r="BL635" s="19" t="s">
        <v>731</v>
      </c>
      <c r="BM635" s="292" t="s">
        <v>3517</v>
      </c>
    </row>
    <row r="636" s="2" customFormat="1" ht="16.5" customHeight="1">
      <c r="A636" s="42"/>
      <c r="B636" s="43"/>
      <c r="C636" s="280" t="s">
        <v>1602</v>
      </c>
      <c r="D636" s="280" t="s">
        <v>393</v>
      </c>
      <c r="E636" s="281" t="s">
        <v>3518</v>
      </c>
      <c r="F636" s="282" t="s">
        <v>3501</v>
      </c>
      <c r="G636" s="283" t="s">
        <v>436</v>
      </c>
      <c r="H636" s="284">
        <v>1</v>
      </c>
      <c r="I636" s="285"/>
      <c r="J636" s="286">
        <f>ROUND(I636*H636,2)</f>
        <v>0</v>
      </c>
      <c r="K636" s="287"/>
      <c r="L636" s="45"/>
      <c r="M636" s="288" t="s">
        <v>1</v>
      </c>
      <c r="N636" s="289" t="s">
        <v>42</v>
      </c>
      <c r="O636" s="101"/>
      <c r="P636" s="290">
        <f>O636*H636</f>
        <v>0</v>
      </c>
      <c r="Q636" s="290">
        <v>0</v>
      </c>
      <c r="R636" s="290">
        <f>Q636*H636</f>
        <v>0</v>
      </c>
      <c r="S636" s="290">
        <v>0</v>
      </c>
      <c r="T636" s="291">
        <f>S636*H636</f>
        <v>0</v>
      </c>
      <c r="U636" s="42"/>
      <c r="V636" s="42"/>
      <c r="W636" s="42"/>
      <c r="X636" s="42"/>
      <c r="Y636" s="42"/>
      <c r="Z636" s="42"/>
      <c r="AA636" s="42"/>
      <c r="AB636" s="42"/>
      <c r="AC636" s="42"/>
      <c r="AD636" s="42"/>
      <c r="AE636" s="42"/>
      <c r="AR636" s="292" t="s">
        <v>731</v>
      </c>
      <c r="AT636" s="292" t="s">
        <v>393</v>
      </c>
      <c r="AU636" s="292" t="s">
        <v>99</v>
      </c>
      <c r="AY636" s="19" t="s">
        <v>387</v>
      </c>
      <c r="BE636" s="162">
        <f>IF(N636="základná",J636,0)</f>
        <v>0</v>
      </c>
      <c r="BF636" s="162">
        <f>IF(N636="znížená",J636,0)</f>
        <v>0</v>
      </c>
      <c r="BG636" s="162">
        <f>IF(N636="zákl. prenesená",J636,0)</f>
        <v>0</v>
      </c>
      <c r="BH636" s="162">
        <f>IF(N636="zníž. prenesená",J636,0)</f>
        <v>0</v>
      </c>
      <c r="BI636" s="162">
        <f>IF(N636="nulová",J636,0)</f>
        <v>0</v>
      </c>
      <c r="BJ636" s="19" t="s">
        <v>92</v>
      </c>
      <c r="BK636" s="162">
        <f>ROUND(I636*H636,2)</f>
        <v>0</v>
      </c>
      <c r="BL636" s="19" t="s">
        <v>731</v>
      </c>
      <c r="BM636" s="292" t="s">
        <v>3519</v>
      </c>
    </row>
    <row r="637" s="2" customFormat="1" ht="16.5" customHeight="1">
      <c r="A637" s="42"/>
      <c r="B637" s="43"/>
      <c r="C637" s="280" t="s">
        <v>1608</v>
      </c>
      <c r="D637" s="280" t="s">
        <v>393</v>
      </c>
      <c r="E637" s="281" t="s">
        <v>3520</v>
      </c>
      <c r="F637" s="282" t="s">
        <v>3504</v>
      </c>
      <c r="G637" s="283" t="s">
        <v>436</v>
      </c>
      <c r="H637" s="284">
        <v>2</v>
      </c>
      <c r="I637" s="285"/>
      <c r="J637" s="286">
        <f>ROUND(I637*H637,2)</f>
        <v>0</v>
      </c>
      <c r="K637" s="287"/>
      <c r="L637" s="45"/>
      <c r="M637" s="288" t="s">
        <v>1</v>
      </c>
      <c r="N637" s="289" t="s">
        <v>42</v>
      </c>
      <c r="O637" s="101"/>
      <c r="P637" s="290">
        <f>O637*H637</f>
        <v>0</v>
      </c>
      <c r="Q637" s="290">
        <v>0</v>
      </c>
      <c r="R637" s="290">
        <f>Q637*H637</f>
        <v>0</v>
      </c>
      <c r="S637" s="290">
        <v>0</v>
      </c>
      <c r="T637" s="291">
        <f>S637*H637</f>
        <v>0</v>
      </c>
      <c r="U637" s="42"/>
      <c r="V637" s="42"/>
      <c r="W637" s="42"/>
      <c r="X637" s="42"/>
      <c r="Y637" s="42"/>
      <c r="Z637" s="42"/>
      <c r="AA637" s="42"/>
      <c r="AB637" s="42"/>
      <c r="AC637" s="42"/>
      <c r="AD637" s="42"/>
      <c r="AE637" s="42"/>
      <c r="AR637" s="292" t="s">
        <v>731</v>
      </c>
      <c r="AT637" s="292" t="s">
        <v>393</v>
      </c>
      <c r="AU637" s="292" t="s">
        <v>99</v>
      </c>
      <c r="AY637" s="19" t="s">
        <v>387</v>
      </c>
      <c r="BE637" s="162">
        <f>IF(N637="základná",J637,0)</f>
        <v>0</v>
      </c>
      <c r="BF637" s="162">
        <f>IF(N637="znížená",J637,0)</f>
        <v>0</v>
      </c>
      <c r="BG637" s="162">
        <f>IF(N637="zákl. prenesená",J637,0)</f>
        <v>0</v>
      </c>
      <c r="BH637" s="162">
        <f>IF(N637="zníž. prenesená",J637,0)</f>
        <v>0</v>
      </c>
      <c r="BI637" s="162">
        <f>IF(N637="nulová",J637,0)</f>
        <v>0</v>
      </c>
      <c r="BJ637" s="19" t="s">
        <v>92</v>
      </c>
      <c r="BK637" s="162">
        <f>ROUND(I637*H637,2)</f>
        <v>0</v>
      </c>
      <c r="BL637" s="19" t="s">
        <v>731</v>
      </c>
      <c r="BM637" s="292" t="s">
        <v>3521</v>
      </c>
    </row>
    <row r="638" s="2" customFormat="1" ht="16.5" customHeight="1">
      <c r="A638" s="42"/>
      <c r="B638" s="43"/>
      <c r="C638" s="280" t="s">
        <v>1613</v>
      </c>
      <c r="D638" s="280" t="s">
        <v>393</v>
      </c>
      <c r="E638" s="281" t="s">
        <v>3522</v>
      </c>
      <c r="F638" s="282" t="s">
        <v>3507</v>
      </c>
      <c r="G638" s="283" t="s">
        <v>436</v>
      </c>
      <c r="H638" s="284">
        <v>2</v>
      </c>
      <c r="I638" s="285"/>
      <c r="J638" s="286">
        <f>ROUND(I638*H638,2)</f>
        <v>0</v>
      </c>
      <c r="K638" s="287"/>
      <c r="L638" s="45"/>
      <c r="M638" s="288" t="s">
        <v>1</v>
      </c>
      <c r="N638" s="289" t="s">
        <v>42</v>
      </c>
      <c r="O638" s="101"/>
      <c r="P638" s="290">
        <f>O638*H638</f>
        <v>0</v>
      </c>
      <c r="Q638" s="290">
        <v>0</v>
      </c>
      <c r="R638" s="290">
        <f>Q638*H638</f>
        <v>0</v>
      </c>
      <c r="S638" s="290">
        <v>0</v>
      </c>
      <c r="T638" s="291">
        <f>S638*H638</f>
        <v>0</v>
      </c>
      <c r="U638" s="42"/>
      <c r="V638" s="42"/>
      <c r="W638" s="42"/>
      <c r="X638" s="42"/>
      <c r="Y638" s="42"/>
      <c r="Z638" s="42"/>
      <c r="AA638" s="42"/>
      <c r="AB638" s="42"/>
      <c r="AC638" s="42"/>
      <c r="AD638" s="42"/>
      <c r="AE638" s="42"/>
      <c r="AR638" s="292" t="s">
        <v>731</v>
      </c>
      <c r="AT638" s="292" t="s">
        <v>393</v>
      </c>
      <c r="AU638" s="292" t="s">
        <v>99</v>
      </c>
      <c r="AY638" s="19" t="s">
        <v>387</v>
      </c>
      <c r="BE638" s="162">
        <f>IF(N638="základná",J638,0)</f>
        <v>0</v>
      </c>
      <c r="BF638" s="162">
        <f>IF(N638="znížená",J638,0)</f>
        <v>0</v>
      </c>
      <c r="BG638" s="162">
        <f>IF(N638="zákl. prenesená",J638,0)</f>
        <v>0</v>
      </c>
      <c r="BH638" s="162">
        <f>IF(N638="zníž. prenesená",J638,0)</f>
        <v>0</v>
      </c>
      <c r="BI638" s="162">
        <f>IF(N638="nulová",J638,0)</f>
        <v>0</v>
      </c>
      <c r="BJ638" s="19" t="s">
        <v>92</v>
      </c>
      <c r="BK638" s="162">
        <f>ROUND(I638*H638,2)</f>
        <v>0</v>
      </c>
      <c r="BL638" s="19" t="s">
        <v>731</v>
      </c>
      <c r="BM638" s="292" t="s">
        <v>3523</v>
      </c>
    </row>
    <row r="639" s="2" customFormat="1" ht="21.75" customHeight="1">
      <c r="A639" s="42"/>
      <c r="B639" s="43"/>
      <c r="C639" s="280" t="s">
        <v>1616</v>
      </c>
      <c r="D639" s="280" t="s">
        <v>393</v>
      </c>
      <c r="E639" s="281" t="s">
        <v>3524</v>
      </c>
      <c r="F639" s="282" t="s">
        <v>2838</v>
      </c>
      <c r="G639" s="283" t="s">
        <v>405</v>
      </c>
      <c r="H639" s="284">
        <v>0.40000000000000002</v>
      </c>
      <c r="I639" s="285"/>
      <c r="J639" s="286">
        <f>ROUND(I639*H639,2)</f>
        <v>0</v>
      </c>
      <c r="K639" s="287"/>
      <c r="L639" s="45"/>
      <c r="M639" s="288" t="s">
        <v>1</v>
      </c>
      <c r="N639" s="289" t="s">
        <v>42</v>
      </c>
      <c r="O639" s="101"/>
      <c r="P639" s="290">
        <f>O639*H639</f>
        <v>0</v>
      </c>
      <c r="Q639" s="290">
        <v>0</v>
      </c>
      <c r="R639" s="290">
        <f>Q639*H639</f>
        <v>0</v>
      </c>
      <c r="S639" s="290">
        <v>0</v>
      </c>
      <c r="T639" s="291">
        <f>S639*H639</f>
        <v>0</v>
      </c>
      <c r="U639" s="42"/>
      <c r="V639" s="42"/>
      <c r="W639" s="42"/>
      <c r="X639" s="42"/>
      <c r="Y639" s="42"/>
      <c r="Z639" s="42"/>
      <c r="AA639" s="42"/>
      <c r="AB639" s="42"/>
      <c r="AC639" s="42"/>
      <c r="AD639" s="42"/>
      <c r="AE639" s="42"/>
      <c r="AR639" s="292" t="s">
        <v>731</v>
      </c>
      <c r="AT639" s="292" t="s">
        <v>393</v>
      </c>
      <c r="AU639" s="292" t="s">
        <v>99</v>
      </c>
      <c r="AY639" s="19" t="s">
        <v>387</v>
      </c>
      <c r="BE639" s="162">
        <f>IF(N639="základná",J639,0)</f>
        <v>0</v>
      </c>
      <c r="BF639" s="162">
        <f>IF(N639="znížená",J639,0)</f>
        <v>0</v>
      </c>
      <c r="BG639" s="162">
        <f>IF(N639="zákl. prenesená",J639,0)</f>
        <v>0</v>
      </c>
      <c r="BH639" s="162">
        <f>IF(N639="zníž. prenesená",J639,0)</f>
        <v>0</v>
      </c>
      <c r="BI639" s="162">
        <f>IF(N639="nulová",J639,0)</f>
        <v>0</v>
      </c>
      <c r="BJ639" s="19" t="s">
        <v>92</v>
      </c>
      <c r="BK639" s="162">
        <f>ROUND(I639*H639,2)</f>
        <v>0</v>
      </c>
      <c r="BL639" s="19" t="s">
        <v>731</v>
      </c>
      <c r="BM639" s="292" t="s">
        <v>3525</v>
      </c>
    </row>
    <row r="640" s="2" customFormat="1" ht="16.5" customHeight="1">
      <c r="A640" s="42"/>
      <c r="B640" s="43"/>
      <c r="C640" s="280" t="s">
        <v>1619</v>
      </c>
      <c r="D640" s="280" t="s">
        <v>393</v>
      </c>
      <c r="E640" s="281" t="s">
        <v>3526</v>
      </c>
      <c r="F640" s="282" t="s">
        <v>3512</v>
      </c>
      <c r="G640" s="283" t="s">
        <v>436</v>
      </c>
      <c r="H640" s="284">
        <v>3</v>
      </c>
      <c r="I640" s="285"/>
      <c r="J640" s="286">
        <f>ROUND(I640*H640,2)</f>
        <v>0</v>
      </c>
      <c r="K640" s="287"/>
      <c r="L640" s="45"/>
      <c r="M640" s="288" t="s">
        <v>1</v>
      </c>
      <c r="N640" s="289" t="s">
        <v>42</v>
      </c>
      <c r="O640" s="101"/>
      <c r="P640" s="290">
        <f>O640*H640</f>
        <v>0</v>
      </c>
      <c r="Q640" s="290">
        <v>0</v>
      </c>
      <c r="R640" s="290">
        <f>Q640*H640</f>
        <v>0</v>
      </c>
      <c r="S640" s="290">
        <v>0</v>
      </c>
      <c r="T640" s="291">
        <f>S640*H640</f>
        <v>0</v>
      </c>
      <c r="U640" s="42"/>
      <c r="V640" s="42"/>
      <c r="W640" s="42"/>
      <c r="X640" s="42"/>
      <c r="Y640" s="42"/>
      <c r="Z640" s="42"/>
      <c r="AA640" s="42"/>
      <c r="AB640" s="42"/>
      <c r="AC640" s="42"/>
      <c r="AD640" s="42"/>
      <c r="AE640" s="42"/>
      <c r="AR640" s="292" t="s">
        <v>731</v>
      </c>
      <c r="AT640" s="292" t="s">
        <v>393</v>
      </c>
      <c r="AU640" s="292" t="s">
        <v>99</v>
      </c>
      <c r="AY640" s="19" t="s">
        <v>387</v>
      </c>
      <c r="BE640" s="162">
        <f>IF(N640="základná",J640,0)</f>
        <v>0</v>
      </c>
      <c r="BF640" s="162">
        <f>IF(N640="znížená",J640,0)</f>
        <v>0</v>
      </c>
      <c r="BG640" s="162">
        <f>IF(N640="zákl. prenesená",J640,0)</f>
        <v>0</v>
      </c>
      <c r="BH640" s="162">
        <f>IF(N640="zníž. prenesená",J640,0)</f>
        <v>0</v>
      </c>
      <c r="BI640" s="162">
        <f>IF(N640="nulová",J640,0)</f>
        <v>0</v>
      </c>
      <c r="BJ640" s="19" t="s">
        <v>92</v>
      </c>
      <c r="BK640" s="162">
        <f>ROUND(I640*H640,2)</f>
        <v>0</v>
      </c>
      <c r="BL640" s="19" t="s">
        <v>731</v>
      </c>
      <c r="BM640" s="292" t="s">
        <v>3527</v>
      </c>
    </row>
    <row r="641" s="12" customFormat="1" ht="20.88" customHeight="1">
      <c r="A641" s="12"/>
      <c r="B641" s="252"/>
      <c r="C641" s="253"/>
      <c r="D641" s="254" t="s">
        <v>75</v>
      </c>
      <c r="E641" s="265" t="s">
        <v>2796</v>
      </c>
      <c r="F641" s="265" t="s">
        <v>2797</v>
      </c>
      <c r="G641" s="253"/>
      <c r="H641" s="253"/>
      <c r="I641" s="256"/>
      <c r="J641" s="266">
        <f>BK641</f>
        <v>0</v>
      </c>
      <c r="K641" s="253"/>
      <c r="L641" s="257"/>
      <c r="M641" s="258"/>
      <c r="N641" s="259"/>
      <c r="O641" s="259"/>
      <c r="P641" s="260">
        <f>SUM(P642:P646)</f>
        <v>0</v>
      </c>
      <c r="Q641" s="259"/>
      <c r="R641" s="260">
        <f>SUM(R642:R646)</f>
        <v>0</v>
      </c>
      <c r="S641" s="259"/>
      <c r="T641" s="261">
        <f>SUM(T642:T646)</f>
        <v>0</v>
      </c>
      <c r="U641" s="12"/>
      <c r="V641" s="12"/>
      <c r="W641" s="12"/>
      <c r="X641" s="12"/>
      <c r="Y641" s="12"/>
      <c r="Z641" s="12"/>
      <c r="AA641" s="12"/>
      <c r="AB641" s="12"/>
      <c r="AC641" s="12"/>
      <c r="AD641" s="12"/>
      <c r="AE641" s="12"/>
      <c r="AR641" s="262" t="s">
        <v>84</v>
      </c>
      <c r="AT641" s="263" t="s">
        <v>75</v>
      </c>
      <c r="AU641" s="263" t="s">
        <v>92</v>
      </c>
      <c r="AY641" s="262" t="s">
        <v>387</v>
      </c>
      <c r="BK641" s="264">
        <f>SUM(BK642:BK646)</f>
        <v>0</v>
      </c>
    </row>
    <row r="642" s="2" customFormat="1" ht="21.75" customHeight="1">
      <c r="A642" s="42"/>
      <c r="B642" s="43"/>
      <c r="C642" s="280" t="s">
        <v>1621</v>
      </c>
      <c r="D642" s="280" t="s">
        <v>393</v>
      </c>
      <c r="E642" s="281" t="s">
        <v>3528</v>
      </c>
      <c r="F642" s="282" t="s">
        <v>3483</v>
      </c>
      <c r="G642" s="283" t="s">
        <v>396</v>
      </c>
      <c r="H642" s="284">
        <v>0.20000000000000001</v>
      </c>
      <c r="I642" s="285"/>
      <c r="J642" s="286">
        <f>ROUND(I642*H642,2)</f>
        <v>0</v>
      </c>
      <c r="K642" s="287"/>
      <c r="L642" s="45"/>
      <c r="M642" s="288" t="s">
        <v>1</v>
      </c>
      <c r="N642" s="289" t="s">
        <v>42</v>
      </c>
      <c r="O642" s="101"/>
      <c r="P642" s="290">
        <f>O642*H642</f>
        <v>0</v>
      </c>
      <c r="Q642" s="290">
        <v>0</v>
      </c>
      <c r="R642" s="290">
        <f>Q642*H642</f>
        <v>0</v>
      </c>
      <c r="S642" s="290">
        <v>0</v>
      </c>
      <c r="T642" s="291">
        <f>S642*H642</f>
        <v>0</v>
      </c>
      <c r="U642" s="42"/>
      <c r="V642" s="42"/>
      <c r="W642" s="42"/>
      <c r="X642" s="42"/>
      <c r="Y642" s="42"/>
      <c r="Z642" s="42"/>
      <c r="AA642" s="42"/>
      <c r="AB642" s="42"/>
      <c r="AC642" s="42"/>
      <c r="AD642" s="42"/>
      <c r="AE642" s="42"/>
      <c r="AR642" s="292" t="s">
        <v>731</v>
      </c>
      <c r="AT642" s="292" t="s">
        <v>393</v>
      </c>
      <c r="AU642" s="292" t="s">
        <v>99</v>
      </c>
      <c r="AY642" s="19" t="s">
        <v>387</v>
      </c>
      <c r="BE642" s="162">
        <f>IF(N642="základná",J642,0)</f>
        <v>0</v>
      </c>
      <c r="BF642" s="162">
        <f>IF(N642="znížená",J642,0)</f>
        <v>0</v>
      </c>
      <c r="BG642" s="162">
        <f>IF(N642="zákl. prenesená",J642,0)</f>
        <v>0</v>
      </c>
      <c r="BH642" s="162">
        <f>IF(N642="zníž. prenesená",J642,0)</f>
        <v>0</v>
      </c>
      <c r="BI642" s="162">
        <f>IF(N642="nulová",J642,0)</f>
        <v>0</v>
      </c>
      <c r="BJ642" s="19" t="s">
        <v>92</v>
      </c>
      <c r="BK642" s="162">
        <f>ROUND(I642*H642,2)</f>
        <v>0</v>
      </c>
      <c r="BL642" s="19" t="s">
        <v>731</v>
      </c>
      <c r="BM642" s="292" t="s">
        <v>3529</v>
      </c>
    </row>
    <row r="643" s="2" customFormat="1" ht="16.5" customHeight="1">
      <c r="A643" s="42"/>
      <c r="B643" s="43"/>
      <c r="C643" s="280" t="s">
        <v>1623</v>
      </c>
      <c r="D643" s="280" t="s">
        <v>393</v>
      </c>
      <c r="E643" s="281" t="s">
        <v>3530</v>
      </c>
      <c r="F643" s="282" t="s">
        <v>3486</v>
      </c>
      <c r="G643" s="283" t="s">
        <v>396</v>
      </c>
      <c r="H643" s="284">
        <v>4.9000000000000004</v>
      </c>
      <c r="I643" s="285"/>
      <c r="J643" s="286">
        <f>ROUND(I643*H643,2)</f>
        <v>0</v>
      </c>
      <c r="K643" s="287"/>
      <c r="L643" s="45"/>
      <c r="M643" s="288" t="s">
        <v>1</v>
      </c>
      <c r="N643" s="289" t="s">
        <v>42</v>
      </c>
      <c r="O643" s="101"/>
      <c r="P643" s="290">
        <f>O643*H643</f>
        <v>0</v>
      </c>
      <c r="Q643" s="290">
        <v>0</v>
      </c>
      <c r="R643" s="290">
        <f>Q643*H643</f>
        <v>0</v>
      </c>
      <c r="S643" s="290">
        <v>0</v>
      </c>
      <c r="T643" s="291">
        <f>S643*H643</f>
        <v>0</v>
      </c>
      <c r="U643" s="42"/>
      <c r="V643" s="42"/>
      <c r="W643" s="42"/>
      <c r="X643" s="42"/>
      <c r="Y643" s="42"/>
      <c r="Z643" s="42"/>
      <c r="AA643" s="42"/>
      <c r="AB643" s="42"/>
      <c r="AC643" s="42"/>
      <c r="AD643" s="42"/>
      <c r="AE643" s="42"/>
      <c r="AR643" s="292" t="s">
        <v>731</v>
      </c>
      <c r="AT643" s="292" t="s">
        <v>393</v>
      </c>
      <c r="AU643" s="292" t="s">
        <v>99</v>
      </c>
      <c r="AY643" s="19" t="s">
        <v>387</v>
      </c>
      <c r="BE643" s="162">
        <f>IF(N643="základná",J643,0)</f>
        <v>0</v>
      </c>
      <c r="BF643" s="162">
        <f>IF(N643="znížená",J643,0)</f>
        <v>0</v>
      </c>
      <c r="BG643" s="162">
        <f>IF(N643="zákl. prenesená",J643,0)</f>
        <v>0</v>
      </c>
      <c r="BH643" s="162">
        <f>IF(N643="zníž. prenesená",J643,0)</f>
        <v>0</v>
      </c>
      <c r="BI643" s="162">
        <f>IF(N643="nulová",J643,0)</f>
        <v>0</v>
      </c>
      <c r="BJ643" s="19" t="s">
        <v>92</v>
      </c>
      <c r="BK643" s="162">
        <f>ROUND(I643*H643,2)</f>
        <v>0</v>
      </c>
      <c r="BL643" s="19" t="s">
        <v>731</v>
      </c>
      <c r="BM643" s="292" t="s">
        <v>3531</v>
      </c>
    </row>
    <row r="644" s="2" customFormat="1" ht="21.75" customHeight="1">
      <c r="A644" s="42"/>
      <c r="B644" s="43"/>
      <c r="C644" s="280" t="s">
        <v>1625</v>
      </c>
      <c r="D644" s="280" t="s">
        <v>393</v>
      </c>
      <c r="E644" s="281" t="s">
        <v>3532</v>
      </c>
      <c r="F644" s="282" t="s">
        <v>3489</v>
      </c>
      <c r="G644" s="283" t="s">
        <v>396</v>
      </c>
      <c r="H644" s="284">
        <v>4.2999999999999998</v>
      </c>
      <c r="I644" s="285"/>
      <c r="J644" s="286">
        <f>ROUND(I644*H644,2)</f>
        <v>0</v>
      </c>
      <c r="K644" s="287"/>
      <c r="L644" s="45"/>
      <c r="M644" s="288" t="s">
        <v>1</v>
      </c>
      <c r="N644" s="289" t="s">
        <v>42</v>
      </c>
      <c r="O644" s="101"/>
      <c r="P644" s="290">
        <f>O644*H644</f>
        <v>0</v>
      </c>
      <c r="Q644" s="290">
        <v>0</v>
      </c>
      <c r="R644" s="290">
        <f>Q644*H644</f>
        <v>0</v>
      </c>
      <c r="S644" s="290">
        <v>0</v>
      </c>
      <c r="T644" s="291">
        <f>S644*H644</f>
        <v>0</v>
      </c>
      <c r="U644" s="42"/>
      <c r="V644" s="42"/>
      <c r="W644" s="42"/>
      <c r="X644" s="42"/>
      <c r="Y644" s="42"/>
      <c r="Z644" s="42"/>
      <c r="AA644" s="42"/>
      <c r="AB644" s="42"/>
      <c r="AC644" s="42"/>
      <c r="AD644" s="42"/>
      <c r="AE644" s="42"/>
      <c r="AR644" s="292" t="s">
        <v>731</v>
      </c>
      <c r="AT644" s="292" t="s">
        <v>393</v>
      </c>
      <c r="AU644" s="292" t="s">
        <v>99</v>
      </c>
      <c r="AY644" s="19" t="s">
        <v>387</v>
      </c>
      <c r="BE644" s="162">
        <f>IF(N644="základná",J644,0)</f>
        <v>0</v>
      </c>
      <c r="BF644" s="162">
        <f>IF(N644="znížená",J644,0)</f>
        <v>0</v>
      </c>
      <c r="BG644" s="162">
        <f>IF(N644="zákl. prenesená",J644,0)</f>
        <v>0</v>
      </c>
      <c r="BH644" s="162">
        <f>IF(N644="zníž. prenesená",J644,0)</f>
        <v>0</v>
      </c>
      <c r="BI644" s="162">
        <f>IF(N644="nulová",J644,0)</f>
        <v>0</v>
      </c>
      <c r="BJ644" s="19" t="s">
        <v>92</v>
      </c>
      <c r="BK644" s="162">
        <f>ROUND(I644*H644,2)</f>
        <v>0</v>
      </c>
      <c r="BL644" s="19" t="s">
        <v>731</v>
      </c>
      <c r="BM644" s="292" t="s">
        <v>3533</v>
      </c>
    </row>
    <row r="645" s="2" customFormat="1" ht="16.5" customHeight="1">
      <c r="A645" s="42"/>
      <c r="B645" s="43"/>
      <c r="C645" s="280" t="s">
        <v>1628</v>
      </c>
      <c r="D645" s="280" t="s">
        <v>393</v>
      </c>
      <c r="E645" s="281" t="s">
        <v>3534</v>
      </c>
      <c r="F645" s="282" t="s">
        <v>3492</v>
      </c>
      <c r="G645" s="283" t="s">
        <v>396</v>
      </c>
      <c r="H645" s="284">
        <v>2.7000000000000002</v>
      </c>
      <c r="I645" s="285"/>
      <c r="J645" s="286">
        <f>ROUND(I645*H645,2)</f>
        <v>0</v>
      </c>
      <c r="K645" s="287"/>
      <c r="L645" s="45"/>
      <c r="M645" s="288" t="s">
        <v>1</v>
      </c>
      <c r="N645" s="289" t="s">
        <v>42</v>
      </c>
      <c r="O645" s="101"/>
      <c r="P645" s="290">
        <f>O645*H645</f>
        <v>0</v>
      </c>
      <c r="Q645" s="290">
        <v>0</v>
      </c>
      <c r="R645" s="290">
        <f>Q645*H645</f>
        <v>0</v>
      </c>
      <c r="S645" s="290">
        <v>0</v>
      </c>
      <c r="T645" s="291">
        <f>S645*H645</f>
        <v>0</v>
      </c>
      <c r="U645" s="42"/>
      <c r="V645" s="42"/>
      <c r="W645" s="42"/>
      <c r="X645" s="42"/>
      <c r="Y645" s="42"/>
      <c r="Z645" s="42"/>
      <c r="AA645" s="42"/>
      <c r="AB645" s="42"/>
      <c r="AC645" s="42"/>
      <c r="AD645" s="42"/>
      <c r="AE645" s="42"/>
      <c r="AR645" s="292" t="s">
        <v>731</v>
      </c>
      <c r="AT645" s="292" t="s">
        <v>393</v>
      </c>
      <c r="AU645" s="292" t="s">
        <v>99</v>
      </c>
      <c r="AY645" s="19" t="s">
        <v>387</v>
      </c>
      <c r="BE645" s="162">
        <f>IF(N645="základná",J645,0)</f>
        <v>0</v>
      </c>
      <c r="BF645" s="162">
        <f>IF(N645="znížená",J645,0)</f>
        <v>0</v>
      </c>
      <c r="BG645" s="162">
        <f>IF(N645="zákl. prenesená",J645,0)</f>
        <v>0</v>
      </c>
      <c r="BH645" s="162">
        <f>IF(N645="zníž. prenesená",J645,0)</f>
        <v>0</v>
      </c>
      <c r="BI645" s="162">
        <f>IF(N645="nulová",J645,0)</f>
        <v>0</v>
      </c>
      <c r="BJ645" s="19" t="s">
        <v>92</v>
      </c>
      <c r="BK645" s="162">
        <f>ROUND(I645*H645,2)</f>
        <v>0</v>
      </c>
      <c r="BL645" s="19" t="s">
        <v>731</v>
      </c>
      <c r="BM645" s="292" t="s">
        <v>3535</v>
      </c>
    </row>
    <row r="646" s="2" customFormat="1" ht="21.75" customHeight="1">
      <c r="A646" s="42"/>
      <c r="B646" s="43"/>
      <c r="C646" s="280" t="s">
        <v>1630</v>
      </c>
      <c r="D646" s="280" t="s">
        <v>393</v>
      </c>
      <c r="E646" s="281" t="s">
        <v>3536</v>
      </c>
      <c r="F646" s="282" t="s">
        <v>2801</v>
      </c>
      <c r="G646" s="283" t="s">
        <v>405</v>
      </c>
      <c r="H646" s="284">
        <v>3.3999999999999999</v>
      </c>
      <c r="I646" s="285"/>
      <c r="J646" s="286">
        <f>ROUND(I646*H646,2)</f>
        <v>0</v>
      </c>
      <c r="K646" s="287"/>
      <c r="L646" s="45"/>
      <c r="M646" s="288" t="s">
        <v>1</v>
      </c>
      <c r="N646" s="289" t="s">
        <v>42</v>
      </c>
      <c r="O646" s="101"/>
      <c r="P646" s="290">
        <f>O646*H646</f>
        <v>0</v>
      </c>
      <c r="Q646" s="290">
        <v>0</v>
      </c>
      <c r="R646" s="290">
        <f>Q646*H646</f>
        <v>0</v>
      </c>
      <c r="S646" s="290">
        <v>0</v>
      </c>
      <c r="T646" s="291">
        <f>S646*H646</f>
        <v>0</v>
      </c>
      <c r="U646" s="42"/>
      <c r="V646" s="42"/>
      <c r="W646" s="42"/>
      <c r="X646" s="42"/>
      <c r="Y646" s="42"/>
      <c r="Z646" s="42"/>
      <c r="AA646" s="42"/>
      <c r="AB646" s="42"/>
      <c r="AC646" s="42"/>
      <c r="AD646" s="42"/>
      <c r="AE646" s="42"/>
      <c r="AR646" s="292" t="s">
        <v>731</v>
      </c>
      <c r="AT646" s="292" t="s">
        <v>393</v>
      </c>
      <c r="AU646" s="292" t="s">
        <v>99</v>
      </c>
      <c r="AY646" s="19" t="s">
        <v>387</v>
      </c>
      <c r="BE646" s="162">
        <f>IF(N646="základná",J646,0)</f>
        <v>0</v>
      </c>
      <c r="BF646" s="162">
        <f>IF(N646="znížená",J646,0)</f>
        <v>0</v>
      </c>
      <c r="BG646" s="162">
        <f>IF(N646="zákl. prenesená",J646,0)</f>
        <v>0</v>
      </c>
      <c r="BH646" s="162">
        <f>IF(N646="zníž. prenesená",J646,0)</f>
        <v>0</v>
      </c>
      <c r="BI646" s="162">
        <f>IF(N646="nulová",J646,0)</f>
        <v>0</v>
      </c>
      <c r="BJ646" s="19" t="s">
        <v>92</v>
      </c>
      <c r="BK646" s="162">
        <f>ROUND(I646*H646,2)</f>
        <v>0</v>
      </c>
      <c r="BL646" s="19" t="s">
        <v>731</v>
      </c>
      <c r="BM646" s="292" t="s">
        <v>3537</v>
      </c>
    </row>
    <row r="647" s="12" customFormat="1" ht="20.88" customHeight="1">
      <c r="A647" s="12"/>
      <c r="B647" s="252"/>
      <c r="C647" s="253"/>
      <c r="D647" s="254" t="s">
        <v>75</v>
      </c>
      <c r="E647" s="265" t="s">
        <v>2803</v>
      </c>
      <c r="F647" s="265" t="s">
        <v>137</v>
      </c>
      <c r="G647" s="253"/>
      <c r="H647" s="253"/>
      <c r="I647" s="256"/>
      <c r="J647" s="266">
        <f>BK647</f>
        <v>0</v>
      </c>
      <c r="K647" s="253"/>
      <c r="L647" s="257"/>
      <c r="M647" s="258"/>
      <c r="N647" s="259"/>
      <c r="O647" s="259"/>
      <c r="P647" s="260">
        <f>SUM(P648:P652)</f>
        <v>0</v>
      </c>
      <c r="Q647" s="259"/>
      <c r="R647" s="260">
        <f>SUM(R648:R652)</f>
        <v>0</v>
      </c>
      <c r="S647" s="259"/>
      <c r="T647" s="261">
        <f>SUM(T648:T652)</f>
        <v>0</v>
      </c>
      <c r="U647" s="12"/>
      <c r="V647" s="12"/>
      <c r="W647" s="12"/>
      <c r="X647" s="12"/>
      <c r="Y647" s="12"/>
      <c r="Z647" s="12"/>
      <c r="AA647" s="12"/>
      <c r="AB647" s="12"/>
      <c r="AC647" s="12"/>
      <c r="AD647" s="12"/>
      <c r="AE647" s="12"/>
      <c r="AR647" s="262" t="s">
        <v>84</v>
      </c>
      <c r="AT647" s="263" t="s">
        <v>75</v>
      </c>
      <c r="AU647" s="263" t="s">
        <v>92</v>
      </c>
      <c r="AY647" s="262" t="s">
        <v>387</v>
      </c>
      <c r="BK647" s="264">
        <f>SUM(BK648:BK652)</f>
        <v>0</v>
      </c>
    </row>
    <row r="648" s="2" customFormat="1" ht="24.15" customHeight="1">
      <c r="A648" s="42"/>
      <c r="B648" s="43"/>
      <c r="C648" s="280" t="s">
        <v>1632</v>
      </c>
      <c r="D648" s="280" t="s">
        <v>393</v>
      </c>
      <c r="E648" s="281" t="s">
        <v>3538</v>
      </c>
      <c r="F648" s="282" t="s">
        <v>2805</v>
      </c>
      <c r="G648" s="283" t="s">
        <v>2806</v>
      </c>
      <c r="H648" s="284">
        <v>2</v>
      </c>
      <c r="I648" s="285"/>
      <c r="J648" s="286">
        <f>ROUND(I648*H648,2)</f>
        <v>0</v>
      </c>
      <c r="K648" s="287"/>
      <c r="L648" s="45"/>
      <c r="M648" s="288" t="s">
        <v>1</v>
      </c>
      <c r="N648" s="289" t="s">
        <v>42</v>
      </c>
      <c r="O648" s="101"/>
      <c r="P648" s="290">
        <f>O648*H648</f>
        <v>0</v>
      </c>
      <c r="Q648" s="290">
        <v>0</v>
      </c>
      <c r="R648" s="290">
        <f>Q648*H648</f>
        <v>0</v>
      </c>
      <c r="S648" s="290">
        <v>0</v>
      </c>
      <c r="T648" s="291">
        <f>S648*H648</f>
        <v>0</v>
      </c>
      <c r="U648" s="42"/>
      <c r="V648" s="42"/>
      <c r="W648" s="42"/>
      <c r="X648" s="42"/>
      <c r="Y648" s="42"/>
      <c r="Z648" s="42"/>
      <c r="AA648" s="42"/>
      <c r="AB648" s="42"/>
      <c r="AC648" s="42"/>
      <c r="AD648" s="42"/>
      <c r="AE648" s="42"/>
      <c r="AR648" s="292" t="s">
        <v>731</v>
      </c>
      <c r="AT648" s="292" t="s">
        <v>393</v>
      </c>
      <c r="AU648" s="292" t="s">
        <v>99</v>
      </c>
      <c r="AY648" s="19" t="s">
        <v>387</v>
      </c>
      <c r="BE648" s="162">
        <f>IF(N648="základná",J648,0)</f>
        <v>0</v>
      </c>
      <c r="BF648" s="162">
        <f>IF(N648="znížená",J648,0)</f>
        <v>0</v>
      </c>
      <c r="BG648" s="162">
        <f>IF(N648="zákl. prenesená",J648,0)</f>
        <v>0</v>
      </c>
      <c r="BH648" s="162">
        <f>IF(N648="zníž. prenesená",J648,0)</f>
        <v>0</v>
      </c>
      <c r="BI648" s="162">
        <f>IF(N648="nulová",J648,0)</f>
        <v>0</v>
      </c>
      <c r="BJ648" s="19" t="s">
        <v>92</v>
      </c>
      <c r="BK648" s="162">
        <f>ROUND(I648*H648,2)</f>
        <v>0</v>
      </c>
      <c r="BL648" s="19" t="s">
        <v>731</v>
      </c>
      <c r="BM648" s="292" t="s">
        <v>3539</v>
      </c>
    </row>
    <row r="649" s="2" customFormat="1" ht="16.5" customHeight="1">
      <c r="A649" s="42"/>
      <c r="B649" s="43"/>
      <c r="C649" s="280" t="s">
        <v>1634</v>
      </c>
      <c r="D649" s="280" t="s">
        <v>393</v>
      </c>
      <c r="E649" s="281" t="s">
        <v>3540</v>
      </c>
      <c r="F649" s="282" t="s">
        <v>2809</v>
      </c>
      <c r="G649" s="283" t="s">
        <v>2806</v>
      </c>
      <c r="H649" s="284">
        <v>1</v>
      </c>
      <c r="I649" s="285"/>
      <c r="J649" s="286">
        <f>ROUND(I649*H649,2)</f>
        <v>0</v>
      </c>
      <c r="K649" s="287"/>
      <c r="L649" s="45"/>
      <c r="M649" s="288" t="s">
        <v>1</v>
      </c>
      <c r="N649" s="289" t="s">
        <v>42</v>
      </c>
      <c r="O649" s="101"/>
      <c r="P649" s="290">
        <f>O649*H649</f>
        <v>0</v>
      </c>
      <c r="Q649" s="290">
        <v>0</v>
      </c>
      <c r="R649" s="290">
        <f>Q649*H649</f>
        <v>0</v>
      </c>
      <c r="S649" s="290">
        <v>0</v>
      </c>
      <c r="T649" s="291">
        <f>S649*H649</f>
        <v>0</v>
      </c>
      <c r="U649" s="42"/>
      <c r="V649" s="42"/>
      <c r="W649" s="42"/>
      <c r="X649" s="42"/>
      <c r="Y649" s="42"/>
      <c r="Z649" s="42"/>
      <c r="AA649" s="42"/>
      <c r="AB649" s="42"/>
      <c r="AC649" s="42"/>
      <c r="AD649" s="42"/>
      <c r="AE649" s="42"/>
      <c r="AR649" s="292" t="s">
        <v>731</v>
      </c>
      <c r="AT649" s="292" t="s">
        <v>393</v>
      </c>
      <c r="AU649" s="292" t="s">
        <v>99</v>
      </c>
      <c r="AY649" s="19" t="s">
        <v>387</v>
      </c>
      <c r="BE649" s="162">
        <f>IF(N649="základná",J649,0)</f>
        <v>0</v>
      </c>
      <c r="BF649" s="162">
        <f>IF(N649="znížená",J649,0)</f>
        <v>0</v>
      </c>
      <c r="BG649" s="162">
        <f>IF(N649="zákl. prenesená",J649,0)</f>
        <v>0</v>
      </c>
      <c r="BH649" s="162">
        <f>IF(N649="zníž. prenesená",J649,0)</f>
        <v>0</v>
      </c>
      <c r="BI649" s="162">
        <f>IF(N649="nulová",J649,0)</f>
        <v>0</v>
      </c>
      <c r="BJ649" s="19" t="s">
        <v>92</v>
      </c>
      <c r="BK649" s="162">
        <f>ROUND(I649*H649,2)</f>
        <v>0</v>
      </c>
      <c r="BL649" s="19" t="s">
        <v>731</v>
      </c>
      <c r="BM649" s="292" t="s">
        <v>3541</v>
      </c>
    </row>
    <row r="650" s="2" customFormat="1" ht="16.5" customHeight="1">
      <c r="A650" s="42"/>
      <c r="B650" s="43"/>
      <c r="C650" s="280" t="s">
        <v>1637</v>
      </c>
      <c r="D650" s="280" t="s">
        <v>393</v>
      </c>
      <c r="E650" s="281" t="s">
        <v>3542</v>
      </c>
      <c r="F650" s="282" t="s">
        <v>2812</v>
      </c>
      <c r="G650" s="283" t="s">
        <v>2806</v>
      </c>
      <c r="H650" s="284">
        <v>1</v>
      </c>
      <c r="I650" s="285"/>
      <c r="J650" s="286">
        <f>ROUND(I650*H650,2)</f>
        <v>0</v>
      </c>
      <c r="K650" s="287"/>
      <c r="L650" s="45"/>
      <c r="M650" s="288" t="s">
        <v>1</v>
      </c>
      <c r="N650" s="289" t="s">
        <v>42</v>
      </c>
      <c r="O650" s="101"/>
      <c r="P650" s="290">
        <f>O650*H650</f>
        <v>0</v>
      </c>
      <c r="Q650" s="290">
        <v>0</v>
      </c>
      <c r="R650" s="290">
        <f>Q650*H650</f>
        <v>0</v>
      </c>
      <c r="S650" s="290">
        <v>0</v>
      </c>
      <c r="T650" s="291">
        <f>S650*H650</f>
        <v>0</v>
      </c>
      <c r="U650" s="42"/>
      <c r="V650" s="42"/>
      <c r="W650" s="42"/>
      <c r="X650" s="42"/>
      <c r="Y650" s="42"/>
      <c r="Z650" s="42"/>
      <c r="AA650" s="42"/>
      <c r="AB650" s="42"/>
      <c r="AC650" s="42"/>
      <c r="AD650" s="42"/>
      <c r="AE650" s="42"/>
      <c r="AR650" s="292" t="s">
        <v>731</v>
      </c>
      <c r="AT650" s="292" t="s">
        <v>393</v>
      </c>
      <c r="AU650" s="292" t="s">
        <v>99</v>
      </c>
      <c r="AY650" s="19" t="s">
        <v>387</v>
      </c>
      <c r="BE650" s="162">
        <f>IF(N650="základná",J650,0)</f>
        <v>0</v>
      </c>
      <c r="BF650" s="162">
        <f>IF(N650="znížená",J650,0)</f>
        <v>0</v>
      </c>
      <c r="BG650" s="162">
        <f>IF(N650="zákl. prenesená",J650,0)</f>
        <v>0</v>
      </c>
      <c r="BH650" s="162">
        <f>IF(N650="zníž. prenesená",J650,0)</f>
        <v>0</v>
      </c>
      <c r="BI650" s="162">
        <f>IF(N650="nulová",J650,0)</f>
        <v>0</v>
      </c>
      <c r="BJ650" s="19" t="s">
        <v>92</v>
      </c>
      <c r="BK650" s="162">
        <f>ROUND(I650*H650,2)</f>
        <v>0</v>
      </c>
      <c r="BL650" s="19" t="s">
        <v>731</v>
      </c>
      <c r="BM650" s="292" t="s">
        <v>3543</v>
      </c>
    </row>
    <row r="651" s="2" customFormat="1" ht="16.5" customHeight="1">
      <c r="A651" s="42"/>
      <c r="B651" s="43"/>
      <c r="C651" s="280" t="s">
        <v>1640</v>
      </c>
      <c r="D651" s="280" t="s">
        <v>393</v>
      </c>
      <c r="E651" s="281" t="s">
        <v>3544</v>
      </c>
      <c r="F651" s="282" t="s">
        <v>2815</v>
      </c>
      <c r="G651" s="283" t="s">
        <v>716</v>
      </c>
      <c r="H651" s="351"/>
      <c r="I651" s="285"/>
      <c r="J651" s="286">
        <f>ROUND(I651*H651,2)</f>
        <v>0</v>
      </c>
      <c r="K651" s="287"/>
      <c r="L651" s="45"/>
      <c r="M651" s="288" t="s">
        <v>1</v>
      </c>
      <c r="N651" s="289" t="s">
        <v>42</v>
      </c>
      <c r="O651" s="101"/>
      <c r="P651" s="290">
        <f>O651*H651</f>
        <v>0</v>
      </c>
      <c r="Q651" s="290">
        <v>0</v>
      </c>
      <c r="R651" s="290">
        <f>Q651*H651</f>
        <v>0</v>
      </c>
      <c r="S651" s="290">
        <v>0</v>
      </c>
      <c r="T651" s="291">
        <f>S651*H651</f>
        <v>0</v>
      </c>
      <c r="U651" s="42"/>
      <c r="V651" s="42"/>
      <c r="W651" s="42"/>
      <c r="X651" s="42"/>
      <c r="Y651" s="42"/>
      <c r="Z651" s="42"/>
      <c r="AA651" s="42"/>
      <c r="AB651" s="42"/>
      <c r="AC651" s="42"/>
      <c r="AD651" s="42"/>
      <c r="AE651" s="42"/>
      <c r="AR651" s="292" t="s">
        <v>731</v>
      </c>
      <c r="AT651" s="292" t="s">
        <v>393</v>
      </c>
      <c r="AU651" s="292" t="s">
        <v>99</v>
      </c>
      <c r="AY651" s="19" t="s">
        <v>387</v>
      </c>
      <c r="BE651" s="162">
        <f>IF(N651="základná",J651,0)</f>
        <v>0</v>
      </c>
      <c r="BF651" s="162">
        <f>IF(N651="znížená",J651,0)</f>
        <v>0</v>
      </c>
      <c r="BG651" s="162">
        <f>IF(N651="zákl. prenesená",J651,0)</f>
        <v>0</v>
      </c>
      <c r="BH651" s="162">
        <f>IF(N651="zníž. prenesená",J651,0)</f>
        <v>0</v>
      </c>
      <c r="BI651" s="162">
        <f>IF(N651="nulová",J651,0)</f>
        <v>0</v>
      </c>
      <c r="BJ651" s="19" t="s">
        <v>92</v>
      </c>
      <c r="BK651" s="162">
        <f>ROUND(I651*H651,2)</f>
        <v>0</v>
      </c>
      <c r="BL651" s="19" t="s">
        <v>731</v>
      </c>
      <c r="BM651" s="292" t="s">
        <v>3545</v>
      </c>
    </row>
    <row r="652" s="2" customFormat="1" ht="16.5" customHeight="1">
      <c r="A652" s="42"/>
      <c r="B652" s="43"/>
      <c r="C652" s="280" t="s">
        <v>1643</v>
      </c>
      <c r="D652" s="280" t="s">
        <v>393</v>
      </c>
      <c r="E652" s="281" t="s">
        <v>3546</v>
      </c>
      <c r="F652" s="282" t="s">
        <v>2818</v>
      </c>
      <c r="G652" s="283" t="s">
        <v>716</v>
      </c>
      <c r="H652" s="351"/>
      <c r="I652" s="285"/>
      <c r="J652" s="286">
        <f>ROUND(I652*H652,2)</f>
        <v>0</v>
      </c>
      <c r="K652" s="287"/>
      <c r="L652" s="45"/>
      <c r="M652" s="288" t="s">
        <v>1</v>
      </c>
      <c r="N652" s="289" t="s">
        <v>42</v>
      </c>
      <c r="O652" s="101"/>
      <c r="P652" s="290">
        <f>O652*H652</f>
        <v>0</v>
      </c>
      <c r="Q652" s="290">
        <v>0</v>
      </c>
      <c r="R652" s="290">
        <f>Q652*H652</f>
        <v>0</v>
      </c>
      <c r="S652" s="290">
        <v>0</v>
      </c>
      <c r="T652" s="291">
        <f>S652*H652</f>
        <v>0</v>
      </c>
      <c r="U652" s="42"/>
      <c r="V652" s="42"/>
      <c r="W652" s="42"/>
      <c r="X652" s="42"/>
      <c r="Y652" s="42"/>
      <c r="Z652" s="42"/>
      <c r="AA652" s="42"/>
      <c r="AB652" s="42"/>
      <c r="AC652" s="42"/>
      <c r="AD652" s="42"/>
      <c r="AE652" s="42"/>
      <c r="AR652" s="292" t="s">
        <v>731</v>
      </c>
      <c r="AT652" s="292" t="s">
        <v>393</v>
      </c>
      <c r="AU652" s="292" t="s">
        <v>99</v>
      </c>
      <c r="AY652" s="19" t="s">
        <v>387</v>
      </c>
      <c r="BE652" s="162">
        <f>IF(N652="základná",J652,0)</f>
        <v>0</v>
      </c>
      <c r="BF652" s="162">
        <f>IF(N652="znížená",J652,0)</f>
        <v>0</v>
      </c>
      <c r="BG652" s="162">
        <f>IF(N652="zákl. prenesená",J652,0)</f>
        <v>0</v>
      </c>
      <c r="BH652" s="162">
        <f>IF(N652="zníž. prenesená",J652,0)</f>
        <v>0</v>
      </c>
      <c r="BI652" s="162">
        <f>IF(N652="nulová",J652,0)</f>
        <v>0</v>
      </c>
      <c r="BJ652" s="19" t="s">
        <v>92</v>
      </c>
      <c r="BK652" s="162">
        <f>ROUND(I652*H652,2)</f>
        <v>0</v>
      </c>
      <c r="BL652" s="19" t="s">
        <v>731</v>
      </c>
      <c r="BM652" s="292" t="s">
        <v>3547</v>
      </c>
    </row>
    <row r="653" s="12" customFormat="1" ht="20.88" customHeight="1">
      <c r="A653" s="12"/>
      <c r="B653" s="252"/>
      <c r="C653" s="253"/>
      <c r="D653" s="254" t="s">
        <v>75</v>
      </c>
      <c r="E653" s="265" t="s">
        <v>367</v>
      </c>
      <c r="F653" s="265" t="s">
        <v>821</v>
      </c>
      <c r="G653" s="253"/>
      <c r="H653" s="253"/>
      <c r="I653" s="256"/>
      <c r="J653" s="266">
        <f>BK653</f>
        <v>0</v>
      </c>
      <c r="K653" s="253"/>
      <c r="L653" s="257"/>
      <c r="M653" s="258"/>
      <c r="N653" s="259"/>
      <c r="O653" s="259"/>
      <c r="P653" s="260">
        <f>P654</f>
        <v>0</v>
      </c>
      <c r="Q653" s="259"/>
      <c r="R653" s="260">
        <f>R654</f>
        <v>0</v>
      </c>
      <c r="S653" s="259"/>
      <c r="T653" s="261">
        <f>T654</f>
        <v>0</v>
      </c>
      <c r="U653" s="12"/>
      <c r="V653" s="12"/>
      <c r="W653" s="12"/>
      <c r="X653" s="12"/>
      <c r="Y653" s="12"/>
      <c r="Z653" s="12"/>
      <c r="AA653" s="12"/>
      <c r="AB653" s="12"/>
      <c r="AC653" s="12"/>
      <c r="AD653" s="12"/>
      <c r="AE653" s="12"/>
      <c r="AR653" s="262" t="s">
        <v>429</v>
      </c>
      <c r="AT653" s="263" t="s">
        <v>75</v>
      </c>
      <c r="AU653" s="263" t="s">
        <v>92</v>
      </c>
      <c r="AY653" s="262" t="s">
        <v>387</v>
      </c>
      <c r="BK653" s="264">
        <f>BK654</f>
        <v>0</v>
      </c>
    </row>
    <row r="654" s="2" customFormat="1" ht="16.5" customHeight="1">
      <c r="A654" s="42"/>
      <c r="B654" s="43"/>
      <c r="C654" s="280" t="s">
        <v>1648</v>
      </c>
      <c r="D654" s="280" t="s">
        <v>393</v>
      </c>
      <c r="E654" s="281" t="s">
        <v>2820</v>
      </c>
      <c r="F654" s="282" t="s">
        <v>2821</v>
      </c>
      <c r="G654" s="283" t="s">
        <v>716</v>
      </c>
      <c r="H654" s="351"/>
      <c r="I654" s="285"/>
      <c r="J654" s="286">
        <f>ROUND(I654*H654,2)</f>
        <v>0</v>
      </c>
      <c r="K654" s="287"/>
      <c r="L654" s="45"/>
      <c r="M654" s="288" t="s">
        <v>1</v>
      </c>
      <c r="N654" s="289" t="s">
        <v>42</v>
      </c>
      <c r="O654" s="101"/>
      <c r="P654" s="290">
        <f>O654*H654</f>
        <v>0</v>
      </c>
      <c r="Q654" s="290">
        <v>0</v>
      </c>
      <c r="R654" s="290">
        <f>Q654*H654</f>
        <v>0</v>
      </c>
      <c r="S654" s="290">
        <v>0</v>
      </c>
      <c r="T654" s="291">
        <f>S654*H654</f>
        <v>0</v>
      </c>
      <c r="U654" s="42"/>
      <c r="V654" s="42"/>
      <c r="W654" s="42"/>
      <c r="X654" s="42"/>
      <c r="Y654" s="42"/>
      <c r="Z654" s="42"/>
      <c r="AA654" s="42"/>
      <c r="AB654" s="42"/>
      <c r="AC654" s="42"/>
      <c r="AD654" s="42"/>
      <c r="AE654" s="42"/>
      <c r="AR654" s="292" t="s">
        <v>825</v>
      </c>
      <c r="AT654" s="292" t="s">
        <v>393</v>
      </c>
      <c r="AU654" s="292" t="s">
        <v>99</v>
      </c>
      <c r="AY654" s="19" t="s">
        <v>387</v>
      </c>
      <c r="BE654" s="162">
        <f>IF(N654="základná",J654,0)</f>
        <v>0</v>
      </c>
      <c r="BF654" s="162">
        <f>IF(N654="znížená",J654,0)</f>
        <v>0</v>
      </c>
      <c r="BG654" s="162">
        <f>IF(N654="zákl. prenesená",J654,0)</f>
        <v>0</v>
      </c>
      <c r="BH654" s="162">
        <f>IF(N654="zníž. prenesená",J654,0)</f>
        <v>0</v>
      </c>
      <c r="BI654" s="162">
        <f>IF(N654="nulová",J654,0)</f>
        <v>0</v>
      </c>
      <c r="BJ654" s="19" t="s">
        <v>92</v>
      </c>
      <c r="BK654" s="162">
        <f>ROUND(I654*H654,2)</f>
        <v>0</v>
      </c>
      <c r="BL654" s="19" t="s">
        <v>825</v>
      </c>
      <c r="BM654" s="292" t="s">
        <v>3548</v>
      </c>
    </row>
    <row r="655" s="12" customFormat="1" ht="22.8" customHeight="1">
      <c r="A655" s="12"/>
      <c r="B655" s="252"/>
      <c r="C655" s="253"/>
      <c r="D655" s="254" t="s">
        <v>75</v>
      </c>
      <c r="E655" s="265" t="s">
        <v>3549</v>
      </c>
      <c r="F655" s="265" t="s">
        <v>3550</v>
      </c>
      <c r="G655" s="253"/>
      <c r="H655" s="253"/>
      <c r="I655" s="256"/>
      <c r="J655" s="266">
        <f>BK655</f>
        <v>0</v>
      </c>
      <c r="K655" s="253"/>
      <c r="L655" s="257"/>
      <c r="M655" s="258"/>
      <c r="N655" s="259"/>
      <c r="O655" s="259"/>
      <c r="P655" s="260">
        <f>P656+P661+P669+P677+P683+P689</f>
        <v>0</v>
      </c>
      <c r="Q655" s="259"/>
      <c r="R655" s="260">
        <f>R656+R661+R669+R677+R683+R689</f>
        <v>0</v>
      </c>
      <c r="S655" s="259"/>
      <c r="T655" s="261">
        <f>T656+T661+T669+T677+T683+T689</f>
        <v>0</v>
      </c>
      <c r="U655" s="12"/>
      <c r="V655" s="12"/>
      <c r="W655" s="12"/>
      <c r="X655" s="12"/>
      <c r="Y655" s="12"/>
      <c r="Z655" s="12"/>
      <c r="AA655" s="12"/>
      <c r="AB655" s="12"/>
      <c r="AC655" s="12"/>
      <c r="AD655" s="12"/>
      <c r="AE655" s="12"/>
      <c r="AR655" s="262" t="s">
        <v>84</v>
      </c>
      <c r="AT655" s="263" t="s">
        <v>75</v>
      </c>
      <c r="AU655" s="263" t="s">
        <v>84</v>
      </c>
      <c r="AY655" s="262" t="s">
        <v>387</v>
      </c>
      <c r="BK655" s="264">
        <f>BK656+BK661+BK669+BK677+BK683+BK689</f>
        <v>0</v>
      </c>
    </row>
    <row r="656" s="12" customFormat="1" ht="20.88" customHeight="1">
      <c r="A656" s="12"/>
      <c r="B656" s="252"/>
      <c r="C656" s="253"/>
      <c r="D656" s="254" t="s">
        <v>75</v>
      </c>
      <c r="E656" s="265" t="s">
        <v>2756</v>
      </c>
      <c r="F656" s="265" t="s">
        <v>2757</v>
      </c>
      <c r="G656" s="253"/>
      <c r="H656" s="253"/>
      <c r="I656" s="256"/>
      <c r="J656" s="266">
        <f>BK656</f>
        <v>0</v>
      </c>
      <c r="K656" s="253"/>
      <c r="L656" s="257"/>
      <c r="M656" s="258"/>
      <c r="N656" s="259"/>
      <c r="O656" s="259"/>
      <c r="P656" s="260">
        <f>SUM(P657:P660)</f>
        <v>0</v>
      </c>
      <c r="Q656" s="259"/>
      <c r="R656" s="260">
        <f>SUM(R657:R660)</f>
        <v>0</v>
      </c>
      <c r="S656" s="259"/>
      <c r="T656" s="261">
        <f>SUM(T657:T660)</f>
        <v>0</v>
      </c>
      <c r="U656" s="12"/>
      <c r="V656" s="12"/>
      <c r="W656" s="12"/>
      <c r="X656" s="12"/>
      <c r="Y656" s="12"/>
      <c r="Z656" s="12"/>
      <c r="AA656" s="12"/>
      <c r="AB656" s="12"/>
      <c r="AC656" s="12"/>
      <c r="AD656" s="12"/>
      <c r="AE656" s="12"/>
      <c r="AR656" s="262" t="s">
        <v>99</v>
      </c>
      <c r="AT656" s="263" t="s">
        <v>75</v>
      </c>
      <c r="AU656" s="263" t="s">
        <v>92</v>
      </c>
      <c r="AY656" s="262" t="s">
        <v>387</v>
      </c>
      <c r="BK656" s="264">
        <f>SUM(BK657:BK660)</f>
        <v>0</v>
      </c>
    </row>
    <row r="657" s="2" customFormat="1" ht="21.75" customHeight="1">
      <c r="A657" s="42"/>
      <c r="B657" s="43"/>
      <c r="C657" s="280" t="s">
        <v>1652</v>
      </c>
      <c r="D657" s="280" t="s">
        <v>393</v>
      </c>
      <c r="E657" s="281" t="s">
        <v>3551</v>
      </c>
      <c r="F657" s="282" t="s">
        <v>3483</v>
      </c>
      <c r="G657" s="283" t="s">
        <v>396</v>
      </c>
      <c r="H657" s="284">
        <v>1.3999999999999999</v>
      </c>
      <c r="I657" s="285"/>
      <c r="J657" s="286">
        <f>ROUND(I657*H657,2)</f>
        <v>0</v>
      </c>
      <c r="K657" s="287"/>
      <c r="L657" s="45"/>
      <c r="M657" s="288" t="s">
        <v>1</v>
      </c>
      <c r="N657" s="289" t="s">
        <v>42</v>
      </c>
      <c r="O657" s="101"/>
      <c r="P657" s="290">
        <f>O657*H657</f>
        <v>0</v>
      </c>
      <c r="Q657" s="290">
        <v>0</v>
      </c>
      <c r="R657" s="290">
        <f>Q657*H657</f>
        <v>0</v>
      </c>
      <c r="S657" s="290">
        <v>0</v>
      </c>
      <c r="T657" s="291">
        <f>S657*H657</f>
        <v>0</v>
      </c>
      <c r="U657" s="42"/>
      <c r="V657" s="42"/>
      <c r="W657" s="42"/>
      <c r="X657" s="42"/>
      <c r="Y657" s="42"/>
      <c r="Z657" s="42"/>
      <c r="AA657" s="42"/>
      <c r="AB657" s="42"/>
      <c r="AC657" s="42"/>
      <c r="AD657" s="42"/>
      <c r="AE657" s="42"/>
      <c r="AR657" s="292" t="s">
        <v>731</v>
      </c>
      <c r="AT657" s="292" t="s">
        <v>393</v>
      </c>
      <c r="AU657" s="292" t="s">
        <v>99</v>
      </c>
      <c r="AY657" s="19" t="s">
        <v>387</v>
      </c>
      <c r="BE657" s="162">
        <f>IF(N657="základná",J657,0)</f>
        <v>0</v>
      </c>
      <c r="BF657" s="162">
        <f>IF(N657="znížená",J657,0)</f>
        <v>0</v>
      </c>
      <c r="BG657" s="162">
        <f>IF(N657="zákl. prenesená",J657,0)</f>
        <v>0</v>
      </c>
      <c r="BH657" s="162">
        <f>IF(N657="zníž. prenesená",J657,0)</f>
        <v>0</v>
      </c>
      <c r="BI657" s="162">
        <f>IF(N657="nulová",J657,0)</f>
        <v>0</v>
      </c>
      <c r="BJ657" s="19" t="s">
        <v>92</v>
      </c>
      <c r="BK657" s="162">
        <f>ROUND(I657*H657,2)</f>
        <v>0</v>
      </c>
      <c r="BL657" s="19" t="s">
        <v>731</v>
      </c>
      <c r="BM657" s="292" t="s">
        <v>3552</v>
      </c>
    </row>
    <row r="658" s="2" customFormat="1" ht="16.5" customHeight="1">
      <c r="A658" s="42"/>
      <c r="B658" s="43"/>
      <c r="C658" s="280" t="s">
        <v>195</v>
      </c>
      <c r="D658" s="280" t="s">
        <v>393</v>
      </c>
      <c r="E658" s="281" t="s">
        <v>3553</v>
      </c>
      <c r="F658" s="282" t="s">
        <v>3486</v>
      </c>
      <c r="G658" s="283" t="s">
        <v>396</v>
      </c>
      <c r="H658" s="284">
        <v>1.6000000000000001</v>
      </c>
      <c r="I658" s="285"/>
      <c r="J658" s="286">
        <f>ROUND(I658*H658,2)</f>
        <v>0</v>
      </c>
      <c r="K658" s="287"/>
      <c r="L658" s="45"/>
      <c r="M658" s="288" t="s">
        <v>1</v>
      </c>
      <c r="N658" s="289" t="s">
        <v>42</v>
      </c>
      <c r="O658" s="101"/>
      <c r="P658" s="290">
        <f>O658*H658</f>
        <v>0</v>
      </c>
      <c r="Q658" s="290">
        <v>0</v>
      </c>
      <c r="R658" s="290">
        <f>Q658*H658</f>
        <v>0</v>
      </c>
      <c r="S658" s="290">
        <v>0</v>
      </c>
      <c r="T658" s="291">
        <f>S658*H658</f>
        <v>0</v>
      </c>
      <c r="U658" s="42"/>
      <c r="V658" s="42"/>
      <c r="W658" s="42"/>
      <c r="X658" s="42"/>
      <c r="Y658" s="42"/>
      <c r="Z658" s="42"/>
      <c r="AA658" s="42"/>
      <c r="AB658" s="42"/>
      <c r="AC658" s="42"/>
      <c r="AD658" s="42"/>
      <c r="AE658" s="42"/>
      <c r="AR658" s="292" t="s">
        <v>731</v>
      </c>
      <c r="AT658" s="292" t="s">
        <v>393</v>
      </c>
      <c r="AU658" s="292" t="s">
        <v>99</v>
      </c>
      <c r="AY658" s="19" t="s">
        <v>387</v>
      </c>
      <c r="BE658" s="162">
        <f>IF(N658="základná",J658,0)</f>
        <v>0</v>
      </c>
      <c r="BF658" s="162">
        <f>IF(N658="znížená",J658,0)</f>
        <v>0</v>
      </c>
      <c r="BG658" s="162">
        <f>IF(N658="zákl. prenesená",J658,0)</f>
        <v>0</v>
      </c>
      <c r="BH658" s="162">
        <f>IF(N658="zníž. prenesená",J658,0)</f>
        <v>0</v>
      </c>
      <c r="BI658" s="162">
        <f>IF(N658="nulová",J658,0)</f>
        <v>0</v>
      </c>
      <c r="BJ658" s="19" t="s">
        <v>92</v>
      </c>
      <c r="BK658" s="162">
        <f>ROUND(I658*H658,2)</f>
        <v>0</v>
      </c>
      <c r="BL658" s="19" t="s">
        <v>731</v>
      </c>
      <c r="BM658" s="292" t="s">
        <v>3554</v>
      </c>
    </row>
    <row r="659" s="2" customFormat="1" ht="21.75" customHeight="1">
      <c r="A659" s="42"/>
      <c r="B659" s="43"/>
      <c r="C659" s="280" t="s">
        <v>1655</v>
      </c>
      <c r="D659" s="280" t="s">
        <v>393</v>
      </c>
      <c r="E659" s="281" t="s">
        <v>3555</v>
      </c>
      <c r="F659" s="282" t="s">
        <v>3556</v>
      </c>
      <c r="G659" s="283" t="s">
        <v>396</v>
      </c>
      <c r="H659" s="284">
        <v>9</v>
      </c>
      <c r="I659" s="285"/>
      <c r="J659" s="286">
        <f>ROUND(I659*H659,2)</f>
        <v>0</v>
      </c>
      <c r="K659" s="287"/>
      <c r="L659" s="45"/>
      <c r="M659" s="288" t="s">
        <v>1</v>
      </c>
      <c r="N659" s="289" t="s">
        <v>42</v>
      </c>
      <c r="O659" s="101"/>
      <c r="P659" s="290">
        <f>O659*H659</f>
        <v>0</v>
      </c>
      <c r="Q659" s="290">
        <v>0</v>
      </c>
      <c r="R659" s="290">
        <f>Q659*H659</f>
        <v>0</v>
      </c>
      <c r="S659" s="290">
        <v>0</v>
      </c>
      <c r="T659" s="291">
        <f>S659*H659</f>
        <v>0</v>
      </c>
      <c r="U659" s="42"/>
      <c r="V659" s="42"/>
      <c r="W659" s="42"/>
      <c r="X659" s="42"/>
      <c r="Y659" s="42"/>
      <c r="Z659" s="42"/>
      <c r="AA659" s="42"/>
      <c r="AB659" s="42"/>
      <c r="AC659" s="42"/>
      <c r="AD659" s="42"/>
      <c r="AE659" s="42"/>
      <c r="AR659" s="292" t="s">
        <v>731</v>
      </c>
      <c r="AT659" s="292" t="s">
        <v>393</v>
      </c>
      <c r="AU659" s="292" t="s">
        <v>99</v>
      </c>
      <c r="AY659" s="19" t="s">
        <v>387</v>
      </c>
      <c r="BE659" s="162">
        <f>IF(N659="základná",J659,0)</f>
        <v>0</v>
      </c>
      <c r="BF659" s="162">
        <f>IF(N659="znížená",J659,0)</f>
        <v>0</v>
      </c>
      <c r="BG659" s="162">
        <f>IF(N659="zákl. prenesená",J659,0)</f>
        <v>0</v>
      </c>
      <c r="BH659" s="162">
        <f>IF(N659="zníž. prenesená",J659,0)</f>
        <v>0</v>
      </c>
      <c r="BI659" s="162">
        <f>IF(N659="nulová",J659,0)</f>
        <v>0</v>
      </c>
      <c r="BJ659" s="19" t="s">
        <v>92</v>
      </c>
      <c r="BK659" s="162">
        <f>ROUND(I659*H659,2)</f>
        <v>0</v>
      </c>
      <c r="BL659" s="19" t="s">
        <v>731</v>
      </c>
      <c r="BM659" s="292" t="s">
        <v>3557</v>
      </c>
    </row>
    <row r="660" s="2" customFormat="1" ht="16.5" customHeight="1">
      <c r="A660" s="42"/>
      <c r="B660" s="43"/>
      <c r="C660" s="280" t="s">
        <v>1657</v>
      </c>
      <c r="D660" s="280" t="s">
        <v>393</v>
      </c>
      <c r="E660" s="281" t="s">
        <v>3558</v>
      </c>
      <c r="F660" s="282" t="s">
        <v>3559</v>
      </c>
      <c r="G660" s="283" t="s">
        <v>396</v>
      </c>
      <c r="H660" s="284">
        <v>28.600000000000001</v>
      </c>
      <c r="I660" s="285"/>
      <c r="J660" s="286">
        <f>ROUND(I660*H660,2)</f>
        <v>0</v>
      </c>
      <c r="K660" s="287"/>
      <c r="L660" s="45"/>
      <c r="M660" s="288" t="s">
        <v>1</v>
      </c>
      <c r="N660" s="289" t="s">
        <v>42</v>
      </c>
      <c r="O660" s="101"/>
      <c r="P660" s="290">
        <f>O660*H660</f>
        <v>0</v>
      </c>
      <c r="Q660" s="290">
        <v>0</v>
      </c>
      <c r="R660" s="290">
        <f>Q660*H660</f>
        <v>0</v>
      </c>
      <c r="S660" s="290">
        <v>0</v>
      </c>
      <c r="T660" s="291">
        <f>S660*H660</f>
        <v>0</v>
      </c>
      <c r="U660" s="42"/>
      <c r="V660" s="42"/>
      <c r="W660" s="42"/>
      <c r="X660" s="42"/>
      <c r="Y660" s="42"/>
      <c r="Z660" s="42"/>
      <c r="AA660" s="42"/>
      <c r="AB660" s="42"/>
      <c r="AC660" s="42"/>
      <c r="AD660" s="42"/>
      <c r="AE660" s="42"/>
      <c r="AR660" s="292" t="s">
        <v>731</v>
      </c>
      <c r="AT660" s="292" t="s">
        <v>393</v>
      </c>
      <c r="AU660" s="292" t="s">
        <v>99</v>
      </c>
      <c r="AY660" s="19" t="s">
        <v>387</v>
      </c>
      <c r="BE660" s="162">
        <f>IF(N660="základná",J660,0)</f>
        <v>0</v>
      </c>
      <c r="BF660" s="162">
        <f>IF(N660="znížená",J660,0)</f>
        <v>0</v>
      </c>
      <c r="BG660" s="162">
        <f>IF(N660="zákl. prenesená",J660,0)</f>
        <v>0</v>
      </c>
      <c r="BH660" s="162">
        <f>IF(N660="zníž. prenesená",J660,0)</f>
        <v>0</v>
      </c>
      <c r="BI660" s="162">
        <f>IF(N660="nulová",J660,0)</f>
        <v>0</v>
      </c>
      <c r="BJ660" s="19" t="s">
        <v>92</v>
      </c>
      <c r="BK660" s="162">
        <f>ROUND(I660*H660,2)</f>
        <v>0</v>
      </c>
      <c r="BL660" s="19" t="s">
        <v>731</v>
      </c>
      <c r="BM660" s="292" t="s">
        <v>3560</v>
      </c>
    </row>
    <row r="661" s="12" customFormat="1" ht="20.88" customHeight="1">
      <c r="A661" s="12"/>
      <c r="B661" s="252"/>
      <c r="C661" s="253"/>
      <c r="D661" s="254" t="s">
        <v>75</v>
      </c>
      <c r="E661" s="265" t="s">
        <v>2761</v>
      </c>
      <c r="F661" s="265" t="s">
        <v>2762</v>
      </c>
      <c r="G661" s="253"/>
      <c r="H661" s="253"/>
      <c r="I661" s="256"/>
      <c r="J661" s="266">
        <f>BK661</f>
        <v>0</v>
      </c>
      <c r="K661" s="253"/>
      <c r="L661" s="257"/>
      <c r="M661" s="258"/>
      <c r="N661" s="259"/>
      <c r="O661" s="259"/>
      <c r="P661" s="260">
        <f>SUM(P662:P668)</f>
        <v>0</v>
      </c>
      <c r="Q661" s="259"/>
      <c r="R661" s="260">
        <f>SUM(R662:R668)</f>
        <v>0</v>
      </c>
      <c r="S661" s="259"/>
      <c r="T661" s="261">
        <f>SUM(T662:T668)</f>
        <v>0</v>
      </c>
      <c r="U661" s="12"/>
      <c r="V661" s="12"/>
      <c r="W661" s="12"/>
      <c r="X661" s="12"/>
      <c r="Y661" s="12"/>
      <c r="Z661" s="12"/>
      <c r="AA661" s="12"/>
      <c r="AB661" s="12"/>
      <c r="AC661" s="12"/>
      <c r="AD661" s="12"/>
      <c r="AE661" s="12"/>
      <c r="AR661" s="262" t="s">
        <v>99</v>
      </c>
      <c r="AT661" s="263" t="s">
        <v>75</v>
      </c>
      <c r="AU661" s="263" t="s">
        <v>92</v>
      </c>
      <c r="AY661" s="262" t="s">
        <v>387</v>
      </c>
      <c r="BK661" s="264">
        <f>SUM(BK662:BK668)</f>
        <v>0</v>
      </c>
    </row>
    <row r="662" s="2" customFormat="1" ht="16.5" customHeight="1">
      <c r="A662" s="42"/>
      <c r="B662" s="43"/>
      <c r="C662" s="280" t="s">
        <v>1659</v>
      </c>
      <c r="D662" s="280" t="s">
        <v>393</v>
      </c>
      <c r="E662" s="281" t="s">
        <v>3561</v>
      </c>
      <c r="F662" s="282" t="s">
        <v>2835</v>
      </c>
      <c r="G662" s="283" t="s">
        <v>436</v>
      </c>
      <c r="H662" s="284">
        <v>2</v>
      </c>
      <c r="I662" s="285"/>
      <c r="J662" s="286">
        <f>ROUND(I662*H662,2)</f>
        <v>0</v>
      </c>
      <c r="K662" s="287"/>
      <c r="L662" s="45"/>
      <c r="M662" s="288" t="s">
        <v>1</v>
      </c>
      <c r="N662" s="289" t="s">
        <v>42</v>
      </c>
      <c r="O662" s="101"/>
      <c r="P662" s="290">
        <f>O662*H662</f>
        <v>0</v>
      </c>
      <c r="Q662" s="290">
        <v>0</v>
      </c>
      <c r="R662" s="290">
        <f>Q662*H662</f>
        <v>0</v>
      </c>
      <c r="S662" s="290">
        <v>0</v>
      </c>
      <c r="T662" s="291">
        <f>S662*H662</f>
        <v>0</v>
      </c>
      <c r="U662" s="42"/>
      <c r="V662" s="42"/>
      <c r="W662" s="42"/>
      <c r="X662" s="42"/>
      <c r="Y662" s="42"/>
      <c r="Z662" s="42"/>
      <c r="AA662" s="42"/>
      <c r="AB662" s="42"/>
      <c r="AC662" s="42"/>
      <c r="AD662" s="42"/>
      <c r="AE662" s="42"/>
      <c r="AR662" s="292" t="s">
        <v>731</v>
      </c>
      <c r="AT662" s="292" t="s">
        <v>393</v>
      </c>
      <c r="AU662" s="292" t="s">
        <v>99</v>
      </c>
      <c r="AY662" s="19" t="s">
        <v>387</v>
      </c>
      <c r="BE662" s="162">
        <f>IF(N662="základná",J662,0)</f>
        <v>0</v>
      </c>
      <c r="BF662" s="162">
        <f>IF(N662="znížená",J662,0)</f>
        <v>0</v>
      </c>
      <c r="BG662" s="162">
        <f>IF(N662="zákl. prenesená",J662,0)</f>
        <v>0</v>
      </c>
      <c r="BH662" s="162">
        <f>IF(N662="zníž. prenesená",J662,0)</f>
        <v>0</v>
      </c>
      <c r="BI662" s="162">
        <f>IF(N662="nulová",J662,0)</f>
        <v>0</v>
      </c>
      <c r="BJ662" s="19" t="s">
        <v>92</v>
      </c>
      <c r="BK662" s="162">
        <f>ROUND(I662*H662,2)</f>
        <v>0</v>
      </c>
      <c r="BL662" s="19" t="s">
        <v>731</v>
      </c>
      <c r="BM662" s="292" t="s">
        <v>3562</v>
      </c>
    </row>
    <row r="663" s="2" customFormat="1" ht="21.75" customHeight="1">
      <c r="A663" s="42"/>
      <c r="B663" s="43"/>
      <c r="C663" s="280" t="s">
        <v>1662</v>
      </c>
      <c r="D663" s="280" t="s">
        <v>393</v>
      </c>
      <c r="E663" s="281" t="s">
        <v>3563</v>
      </c>
      <c r="F663" s="282" t="s">
        <v>2838</v>
      </c>
      <c r="G663" s="283" t="s">
        <v>405</v>
      </c>
      <c r="H663" s="284">
        <v>1.6000000000000001</v>
      </c>
      <c r="I663" s="285"/>
      <c r="J663" s="286">
        <f>ROUND(I663*H663,2)</f>
        <v>0</v>
      </c>
      <c r="K663" s="287"/>
      <c r="L663" s="45"/>
      <c r="M663" s="288" t="s">
        <v>1</v>
      </c>
      <c r="N663" s="289" t="s">
        <v>42</v>
      </c>
      <c r="O663" s="101"/>
      <c r="P663" s="290">
        <f>O663*H663</f>
        <v>0</v>
      </c>
      <c r="Q663" s="290">
        <v>0</v>
      </c>
      <c r="R663" s="290">
        <f>Q663*H663</f>
        <v>0</v>
      </c>
      <c r="S663" s="290">
        <v>0</v>
      </c>
      <c r="T663" s="291">
        <f>S663*H663</f>
        <v>0</v>
      </c>
      <c r="U663" s="42"/>
      <c r="V663" s="42"/>
      <c r="W663" s="42"/>
      <c r="X663" s="42"/>
      <c r="Y663" s="42"/>
      <c r="Z663" s="42"/>
      <c r="AA663" s="42"/>
      <c r="AB663" s="42"/>
      <c r="AC663" s="42"/>
      <c r="AD663" s="42"/>
      <c r="AE663" s="42"/>
      <c r="AR663" s="292" t="s">
        <v>731</v>
      </c>
      <c r="AT663" s="292" t="s">
        <v>393</v>
      </c>
      <c r="AU663" s="292" t="s">
        <v>99</v>
      </c>
      <c r="AY663" s="19" t="s">
        <v>387</v>
      </c>
      <c r="BE663" s="162">
        <f>IF(N663="základná",J663,0)</f>
        <v>0</v>
      </c>
      <c r="BF663" s="162">
        <f>IF(N663="znížená",J663,0)</f>
        <v>0</v>
      </c>
      <c r="BG663" s="162">
        <f>IF(N663="zákl. prenesená",J663,0)</f>
        <v>0</v>
      </c>
      <c r="BH663" s="162">
        <f>IF(N663="zníž. prenesená",J663,0)</f>
        <v>0</v>
      </c>
      <c r="BI663" s="162">
        <f>IF(N663="nulová",J663,0)</f>
        <v>0</v>
      </c>
      <c r="BJ663" s="19" t="s">
        <v>92</v>
      </c>
      <c r="BK663" s="162">
        <f>ROUND(I663*H663,2)</f>
        <v>0</v>
      </c>
      <c r="BL663" s="19" t="s">
        <v>731</v>
      </c>
      <c r="BM663" s="292" t="s">
        <v>3564</v>
      </c>
    </row>
    <row r="664" s="2" customFormat="1" ht="21.75" customHeight="1">
      <c r="A664" s="42"/>
      <c r="B664" s="43"/>
      <c r="C664" s="280" t="s">
        <v>1664</v>
      </c>
      <c r="D664" s="280" t="s">
        <v>393</v>
      </c>
      <c r="E664" s="281" t="s">
        <v>3565</v>
      </c>
      <c r="F664" s="282" t="s">
        <v>3566</v>
      </c>
      <c r="G664" s="283" t="s">
        <v>396</v>
      </c>
      <c r="H664" s="284">
        <v>0.29999999999999999</v>
      </c>
      <c r="I664" s="285"/>
      <c r="J664" s="286">
        <f>ROUND(I664*H664,2)</f>
        <v>0</v>
      </c>
      <c r="K664" s="287"/>
      <c r="L664" s="45"/>
      <c r="M664" s="288" t="s">
        <v>1</v>
      </c>
      <c r="N664" s="289" t="s">
        <v>42</v>
      </c>
      <c r="O664" s="101"/>
      <c r="P664" s="290">
        <f>O664*H664</f>
        <v>0</v>
      </c>
      <c r="Q664" s="290">
        <v>0</v>
      </c>
      <c r="R664" s="290">
        <f>Q664*H664</f>
        <v>0</v>
      </c>
      <c r="S664" s="290">
        <v>0</v>
      </c>
      <c r="T664" s="291">
        <f>S664*H664</f>
        <v>0</v>
      </c>
      <c r="U664" s="42"/>
      <c r="V664" s="42"/>
      <c r="W664" s="42"/>
      <c r="X664" s="42"/>
      <c r="Y664" s="42"/>
      <c r="Z664" s="42"/>
      <c r="AA664" s="42"/>
      <c r="AB664" s="42"/>
      <c r="AC664" s="42"/>
      <c r="AD664" s="42"/>
      <c r="AE664" s="42"/>
      <c r="AR664" s="292" t="s">
        <v>731</v>
      </c>
      <c r="AT664" s="292" t="s">
        <v>393</v>
      </c>
      <c r="AU664" s="292" t="s">
        <v>99</v>
      </c>
      <c r="AY664" s="19" t="s">
        <v>387</v>
      </c>
      <c r="BE664" s="162">
        <f>IF(N664="základná",J664,0)</f>
        <v>0</v>
      </c>
      <c r="BF664" s="162">
        <f>IF(N664="znížená",J664,0)</f>
        <v>0</v>
      </c>
      <c r="BG664" s="162">
        <f>IF(N664="zákl. prenesená",J664,0)</f>
        <v>0</v>
      </c>
      <c r="BH664" s="162">
        <f>IF(N664="zníž. prenesená",J664,0)</f>
        <v>0</v>
      </c>
      <c r="BI664" s="162">
        <f>IF(N664="nulová",J664,0)</f>
        <v>0</v>
      </c>
      <c r="BJ664" s="19" t="s">
        <v>92</v>
      </c>
      <c r="BK664" s="162">
        <f>ROUND(I664*H664,2)</f>
        <v>0</v>
      </c>
      <c r="BL664" s="19" t="s">
        <v>731</v>
      </c>
      <c r="BM664" s="292" t="s">
        <v>3567</v>
      </c>
    </row>
    <row r="665" s="2" customFormat="1" ht="16.5" customHeight="1">
      <c r="A665" s="42"/>
      <c r="B665" s="43"/>
      <c r="C665" s="280" t="s">
        <v>1666</v>
      </c>
      <c r="D665" s="280" t="s">
        <v>393</v>
      </c>
      <c r="E665" s="281" t="s">
        <v>3568</v>
      </c>
      <c r="F665" s="282" t="s">
        <v>2992</v>
      </c>
      <c r="G665" s="283" t="s">
        <v>436</v>
      </c>
      <c r="H665" s="284">
        <v>2</v>
      </c>
      <c r="I665" s="285"/>
      <c r="J665" s="286">
        <f>ROUND(I665*H665,2)</f>
        <v>0</v>
      </c>
      <c r="K665" s="287"/>
      <c r="L665" s="45"/>
      <c r="M665" s="288" t="s">
        <v>1</v>
      </c>
      <c r="N665" s="289" t="s">
        <v>42</v>
      </c>
      <c r="O665" s="101"/>
      <c r="P665" s="290">
        <f>O665*H665</f>
        <v>0</v>
      </c>
      <c r="Q665" s="290">
        <v>0</v>
      </c>
      <c r="R665" s="290">
        <f>Q665*H665</f>
        <v>0</v>
      </c>
      <c r="S665" s="290">
        <v>0</v>
      </c>
      <c r="T665" s="291">
        <f>S665*H665</f>
        <v>0</v>
      </c>
      <c r="U665" s="42"/>
      <c r="V665" s="42"/>
      <c r="W665" s="42"/>
      <c r="X665" s="42"/>
      <c r="Y665" s="42"/>
      <c r="Z665" s="42"/>
      <c r="AA665" s="42"/>
      <c r="AB665" s="42"/>
      <c r="AC665" s="42"/>
      <c r="AD665" s="42"/>
      <c r="AE665" s="42"/>
      <c r="AR665" s="292" t="s">
        <v>731</v>
      </c>
      <c r="AT665" s="292" t="s">
        <v>393</v>
      </c>
      <c r="AU665" s="292" t="s">
        <v>99</v>
      </c>
      <c r="AY665" s="19" t="s">
        <v>387</v>
      </c>
      <c r="BE665" s="162">
        <f>IF(N665="základná",J665,0)</f>
        <v>0</v>
      </c>
      <c r="BF665" s="162">
        <f>IF(N665="znížená",J665,0)</f>
        <v>0</v>
      </c>
      <c r="BG665" s="162">
        <f>IF(N665="zákl. prenesená",J665,0)</f>
        <v>0</v>
      </c>
      <c r="BH665" s="162">
        <f>IF(N665="zníž. prenesená",J665,0)</f>
        <v>0</v>
      </c>
      <c r="BI665" s="162">
        <f>IF(N665="nulová",J665,0)</f>
        <v>0</v>
      </c>
      <c r="BJ665" s="19" t="s">
        <v>92</v>
      </c>
      <c r="BK665" s="162">
        <f>ROUND(I665*H665,2)</f>
        <v>0</v>
      </c>
      <c r="BL665" s="19" t="s">
        <v>731</v>
      </c>
      <c r="BM665" s="292" t="s">
        <v>3569</v>
      </c>
    </row>
    <row r="666" s="2" customFormat="1" ht="16.5" customHeight="1">
      <c r="A666" s="42"/>
      <c r="B666" s="43"/>
      <c r="C666" s="280" t="s">
        <v>1669</v>
      </c>
      <c r="D666" s="280" t="s">
        <v>393</v>
      </c>
      <c r="E666" s="281" t="s">
        <v>3570</v>
      </c>
      <c r="F666" s="282" t="s">
        <v>3316</v>
      </c>
      <c r="G666" s="283" t="s">
        <v>436</v>
      </c>
      <c r="H666" s="284">
        <v>2</v>
      </c>
      <c r="I666" s="285"/>
      <c r="J666" s="286">
        <f>ROUND(I666*H666,2)</f>
        <v>0</v>
      </c>
      <c r="K666" s="287"/>
      <c r="L666" s="45"/>
      <c r="M666" s="288" t="s">
        <v>1</v>
      </c>
      <c r="N666" s="289" t="s">
        <v>42</v>
      </c>
      <c r="O666" s="101"/>
      <c r="P666" s="290">
        <f>O666*H666</f>
        <v>0</v>
      </c>
      <c r="Q666" s="290">
        <v>0</v>
      </c>
      <c r="R666" s="290">
        <f>Q666*H666</f>
        <v>0</v>
      </c>
      <c r="S666" s="290">
        <v>0</v>
      </c>
      <c r="T666" s="291">
        <f>S666*H666</f>
        <v>0</v>
      </c>
      <c r="U666" s="42"/>
      <c r="V666" s="42"/>
      <c r="W666" s="42"/>
      <c r="X666" s="42"/>
      <c r="Y666" s="42"/>
      <c r="Z666" s="42"/>
      <c r="AA666" s="42"/>
      <c r="AB666" s="42"/>
      <c r="AC666" s="42"/>
      <c r="AD666" s="42"/>
      <c r="AE666" s="42"/>
      <c r="AR666" s="292" t="s">
        <v>731</v>
      </c>
      <c r="AT666" s="292" t="s">
        <v>393</v>
      </c>
      <c r="AU666" s="292" t="s">
        <v>99</v>
      </c>
      <c r="AY666" s="19" t="s">
        <v>387</v>
      </c>
      <c r="BE666" s="162">
        <f>IF(N666="základná",J666,0)</f>
        <v>0</v>
      </c>
      <c r="BF666" s="162">
        <f>IF(N666="znížená",J666,0)</f>
        <v>0</v>
      </c>
      <c r="BG666" s="162">
        <f>IF(N666="zákl. prenesená",J666,0)</f>
        <v>0</v>
      </c>
      <c r="BH666" s="162">
        <f>IF(N666="zníž. prenesená",J666,0)</f>
        <v>0</v>
      </c>
      <c r="BI666" s="162">
        <f>IF(N666="nulová",J666,0)</f>
        <v>0</v>
      </c>
      <c r="BJ666" s="19" t="s">
        <v>92</v>
      </c>
      <c r="BK666" s="162">
        <f>ROUND(I666*H666,2)</f>
        <v>0</v>
      </c>
      <c r="BL666" s="19" t="s">
        <v>731</v>
      </c>
      <c r="BM666" s="292" t="s">
        <v>3571</v>
      </c>
    </row>
    <row r="667" s="2" customFormat="1" ht="16.5" customHeight="1">
      <c r="A667" s="42"/>
      <c r="B667" s="43"/>
      <c r="C667" s="280" t="s">
        <v>1678</v>
      </c>
      <c r="D667" s="280" t="s">
        <v>393</v>
      </c>
      <c r="E667" s="281" t="s">
        <v>3572</v>
      </c>
      <c r="F667" s="282" t="s">
        <v>3215</v>
      </c>
      <c r="G667" s="283" t="s">
        <v>436</v>
      </c>
      <c r="H667" s="284">
        <v>1</v>
      </c>
      <c r="I667" s="285"/>
      <c r="J667" s="286">
        <f>ROUND(I667*H667,2)</f>
        <v>0</v>
      </c>
      <c r="K667" s="287"/>
      <c r="L667" s="45"/>
      <c r="M667" s="288" t="s">
        <v>1</v>
      </c>
      <c r="N667" s="289" t="s">
        <v>42</v>
      </c>
      <c r="O667" s="101"/>
      <c r="P667" s="290">
        <f>O667*H667</f>
        <v>0</v>
      </c>
      <c r="Q667" s="290">
        <v>0</v>
      </c>
      <c r="R667" s="290">
        <f>Q667*H667</f>
        <v>0</v>
      </c>
      <c r="S667" s="290">
        <v>0</v>
      </c>
      <c r="T667" s="291">
        <f>S667*H667</f>
        <v>0</v>
      </c>
      <c r="U667" s="42"/>
      <c r="V667" s="42"/>
      <c r="W667" s="42"/>
      <c r="X667" s="42"/>
      <c r="Y667" s="42"/>
      <c r="Z667" s="42"/>
      <c r="AA667" s="42"/>
      <c r="AB667" s="42"/>
      <c r="AC667" s="42"/>
      <c r="AD667" s="42"/>
      <c r="AE667" s="42"/>
      <c r="AR667" s="292" t="s">
        <v>731</v>
      </c>
      <c r="AT667" s="292" t="s">
        <v>393</v>
      </c>
      <c r="AU667" s="292" t="s">
        <v>99</v>
      </c>
      <c r="AY667" s="19" t="s">
        <v>387</v>
      </c>
      <c r="BE667" s="162">
        <f>IF(N667="základná",J667,0)</f>
        <v>0</v>
      </c>
      <c r="BF667" s="162">
        <f>IF(N667="znížená",J667,0)</f>
        <v>0</v>
      </c>
      <c r="BG667" s="162">
        <f>IF(N667="zákl. prenesená",J667,0)</f>
        <v>0</v>
      </c>
      <c r="BH667" s="162">
        <f>IF(N667="zníž. prenesená",J667,0)</f>
        <v>0</v>
      </c>
      <c r="BI667" s="162">
        <f>IF(N667="nulová",J667,0)</f>
        <v>0</v>
      </c>
      <c r="BJ667" s="19" t="s">
        <v>92</v>
      </c>
      <c r="BK667" s="162">
        <f>ROUND(I667*H667,2)</f>
        <v>0</v>
      </c>
      <c r="BL667" s="19" t="s">
        <v>731</v>
      </c>
      <c r="BM667" s="292" t="s">
        <v>3573</v>
      </c>
    </row>
    <row r="668" s="2" customFormat="1" ht="16.5" customHeight="1">
      <c r="A668" s="42"/>
      <c r="B668" s="43"/>
      <c r="C668" s="280" t="s">
        <v>1680</v>
      </c>
      <c r="D668" s="280" t="s">
        <v>393</v>
      </c>
      <c r="E668" s="281" t="s">
        <v>3574</v>
      </c>
      <c r="F668" s="282" t="s">
        <v>3575</v>
      </c>
      <c r="G668" s="283" t="s">
        <v>436</v>
      </c>
      <c r="H668" s="284">
        <v>6</v>
      </c>
      <c r="I668" s="285"/>
      <c r="J668" s="286">
        <f>ROUND(I668*H668,2)</f>
        <v>0</v>
      </c>
      <c r="K668" s="287"/>
      <c r="L668" s="45"/>
      <c r="M668" s="288" t="s">
        <v>1</v>
      </c>
      <c r="N668" s="289" t="s">
        <v>42</v>
      </c>
      <c r="O668" s="101"/>
      <c r="P668" s="290">
        <f>O668*H668</f>
        <v>0</v>
      </c>
      <c r="Q668" s="290">
        <v>0</v>
      </c>
      <c r="R668" s="290">
        <f>Q668*H668</f>
        <v>0</v>
      </c>
      <c r="S668" s="290">
        <v>0</v>
      </c>
      <c r="T668" s="291">
        <f>S668*H668</f>
        <v>0</v>
      </c>
      <c r="U668" s="42"/>
      <c r="V668" s="42"/>
      <c r="W668" s="42"/>
      <c r="X668" s="42"/>
      <c r="Y668" s="42"/>
      <c r="Z668" s="42"/>
      <c r="AA668" s="42"/>
      <c r="AB668" s="42"/>
      <c r="AC668" s="42"/>
      <c r="AD668" s="42"/>
      <c r="AE668" s="42"/>
      <c r="AR668" s="292" t="s">
        <v>731</v>
      </c>
      <c r="AT668" s="292" t="s">
        <v>393</v>
      </c>
      <c r="AU668" s="292" t="s">
        <v>99</v>
      </c>
      <c r="AY668" s="19" t="s">
        <v>387</v>
      </c>
      <c r="BE668" s="162">
        <f>IF(N668="základná",J668,0)</f>
        <v>0</v>
      </c>
      <c r="BF668" s="162">
        <f>IF(N668="znížená",J668,0)</f>
        <v>0</v>
      </c>
      <c r="BG668" s="162">
        <f>IF(N668="zákl. prenesená",J668,0)</f>
        <v>0</v>
      </c>
      <c r="BH668" s="162">
        <f>IF(N668="zníž. prenesená",J668,0)</f>
        <v>0</v>
      </c>
      <c r="BI668" s="162">
        <f>IF(N668="nulová",J668,0)</f>
        <v>0</v>
      </c>
      <c r="BJ668" s="19" t="s">
        <v>92</v>
      </c>
      <c r="BK668" s="162">
        <f>ROUND(I668*H668,2)</f>
        <v>0</v>
      </c>
      <c r="BL668" s="19" t="s">
        <v>731</v>
      </c>
      <c r="BM668" s="292" t="s">
        <v>3576</v>
      </c>
    </row>
    <row r="669" s="12" customFormat="1" ht="20.88" customHeight="1">
      <c r="A669" s="12"/>
      <c r="B669" s="252"/>
      <c r="C669" s="253"/>
      <c r="D669" s="254" t="s">
        <v>75</v>
      </c>
      <c r="E669" s="265" t="s">
        <v>2781</v>
      </c>
      <c r="F669" s="265" t="s">
        <v>2782</v>
      </c>
      <c r="G669" s="253"/>
      <c r="H669" s="253"/>
      <c r="I669" s="256"/>
      <c r="J669" s="266">
        <f>BK669</f>
        <v>0</v>
      </c>
      <c r="K669" s="253"/>
      <c r="L669" s="257"/>
      <c r="M669" s="258"/>
      <c r="N669" s="259"/>
      <c r="O669" s="259"/>
      <c r="P669" s="260">
        <f>SUM(P670:P676)</f>
        <v>0</v>
      </c>
      <c r="Q669" s="259"/>
      <c r="R669" s="260">
        <f>SUM(R670:R676)</f>
        <v>0</v>
      </c>
      <c r="S669" s="259"/>
      <c r="T669" s="261">
        <f>SUM(T670:T676)</f>
        <v>0</v>
      </c>
      <c r="U669" s="12"/>
      <c r="V669" s="12"/>
      <c r="W669" s="12"/>
      <c r="X669" s="12"/>
      <c r="Y669" s="12"/>
      <c r="Z669" s="12"/>
      <c r="AA669" s="12"/>
      <c r="AB669" s="12"/>
      <c r="AC669" s="12"/>
      <c r="AD669" s="12"/>
      <c r="AE669" s="12"/>
      <c r="AR669" s="262" t="s">
        <v>84</v>
      </c>
      <c r="AT669" s="263" t="s">
        <v>75</v>
      </c>
      <c r="AU669" s="263" t="s">
        <v>92</v>
      </c>
      <c r="AY669" s="262" t="s">
        <v>387</v>
      </c>
      <c r="BK669" s="264">
        <f>SUM(BK670:BK676)</f>
        <v>0</v>
      </c>
    </row>
    <row r="670" s="2" customFormat="1" ht="16.5" customHeight="1">
      <c r="A670" s="42"/>
      <c r="B670" s="43"/>
      <c r="C670" s="280" t="s">
        <v>1682</v>
      </c>
      <c r="D670" s="280" t="s">
        <v>393</v>
      </c>
      <c r="E670" s="281" t="s">
        <v>3577</v>
      </c>
      <c r="F670" s="282" t="s">
        <v>2835</v>
      </c>
      <c r="G670" s="283" t="s">
        <v>436</v>
      </c>
      <c r="H670" s="284">
        <v>2</v>
      </c>
      <c r="I670" s="285"/>
      <c r="J670" s="286">
        <f>ROUND(I670*H670,2)</f>
        <v>0</v>
      </c>
      <c r="K670" s="287"/>
      <c r="L670" s="45"/>
      <c r="M670" s="288" t="s">
        <v>1</v>
      </c>
      <c r="N670" s="289" t="s">
        <v>42</v>
      </c>
      <c r="O670" s="101"/>
      <c r="P670" s="290">
        <f>O670*H670</f>
        <v>0</v>
      </c>
      <c r="Q670" s="290">
        <v>0</v>
      </c>
      <c r="R670" s="290">
        <f>Q670*H670</f>
        <v>0</v>
      </c>
      <c r="S670" s="290">
        <v>0</v>
      </c>
      <c r="T670" s="291">
        <f>S670*H670</f>
        <v>0</v>
      </c>
      <c r="U670" s="42"/>
      <c r="V670" s="42"/>
      <c r="W670" s="42"/>
      <c r="X670" s="42"/>
      <c r="Y670" s="42"/>
      <c r="Z670" s="42"/>
      <c r="AA670" s="42"/>
      <c r="AB670" s="42"/>
      <c r="AC670" s="42"/>
      <c r="AD670" s="42"/>
      <c r="AE670" s="42"/>
      <c r="AR670" s="292" t="s">
        <v>731</v>
      </c>
      <c r="AT670" s="292" t="s">
        <v>393</v>
      </c>
      <c r="AU670" s="292" t="s">
        <v>99</v>
      </c>
      <c r="AY670" s="19" t="s">
        <v>387</v>
      </c>
      <c r="BE670" s="162">
        <f>IF(N670="základná",J670,0)</f>
        <v>0</v>
      </c>
      <c r="BF670" s="162">
        <f>IF(N670="znížená",J670,0)</f>
        <v>0</v>
      </c>
      <c r="BG670" s="162">
        <f>IF(N670="zákl. prenesená",J670,0)</f>
        <v>0</v>
      </c>
      <c r="BH670" s="162">
        <f>IF(N670="zníž. prenesená",J670,0)</f>
        <v>0</v>
      </c>
      <c r="BI670" s="162">
        <f>IF(N670="nulová",J670,0)</f>
        <v>0</v>
      </c>
      <c r="BJ670" s="19" t="s">
        <v>92</v>
      </c>
      <c r="BK670" s="162">
        <f>ROUND(I670*H670,2)</f>
        <v>0</v>
      </c>
      <c r="BL670" s="19" t="s">
        <v>731</v>
      </c>
      <c r="BM670" s="292" t="s">
        <v>3578</v>
      </c>
    </row>
    <row r="671" s="2" customFormat="1" ht="21.75" customHeight="1">
      <c r="A671" s="42"/>
      <c r="B671" s="43"/>
      <c r="C671" s="280" t="s">
        <v>1685</v>
      </c>
      <c r="D671" s="280" t="s">
        <v>393</v>
      </c>
      <c r="E671" s="281" t="s">
        <v>3579</v>
      </c>
      <c r="F671" s="282" t="s">
        <v>2838</v>
      </c>
      <c r="G671" s="283" t="s">
        <v>405</v>
      </c>
      <c r="H671" s="284">
        <v>1.6000000000000001</v>
      </c>
      <c r="I671" s="285"/>
      <c r="J671" s="286">
        <f>ROUND(I671*H671,2)</f>
        <v>0</v>
      </c>
      <c r="K671" s="287"/>
      <c r="L671" s="45"/>
      <c r="M671" s="288" t="s">
        <v>1</v>
      </c>
      <c r="N671" s="289" t="s">
        <v>42</v>
      </c>
      <c r="O671" s="101"/>
      <c r="P671" s="290">
        <f>O671*H671</f>
        <v>0</v>
      </c>
      <c r="Q671" s="290">
        <v>0</v>
      </c>
      <c r="R671" s="290">
        <f>Q671*H671</f>
        <v>0</v>
      </c>
      <c r="S671" s="290">
        <v>0</v>
      </c>
      <c r="T671" s="291">
        <f>S671*H671</f>
        <v>0</v>
      </c>
      <c r="U671" s="42"/>
      <c r="V671" s="42"/>
      <c r="W671" s="42"/>
      <c r="X671" s="42"/>
      <c r="Y671" s="42"/>
      <c r="Z671" s="42"/>
      <c r="AA671" s="42"/>
      <c r="AB671" s="42"/>
      <c r="AC671" s="42"/>
      <c r="AD671" s="42"/>
      <c r="AE671" s="42"/>
      <c r="AR671" s="292" t="s">
        <v>731</v>
      </c>
      <c r="AT671" s="292" t="s">
        <v>393</v>
      </c>
      <c r="AU671" s="292" t="s">
        <v>99</v>
      </c>
      <c r="AY671" s="19" t="s">
        <v>387</v>
      </c>
      <c r="BE671" s="162">
        <f>IF(N671="základná",J671,0)</f>
        <v>0</v>
      </c>
      <c r="BF671" s="162">
        <f>IF(N671="znížená",J671,0)</f>
        <v>0</v>
      </c>
      <c r="BG671" s="162">
        <f>IF(N671="zákl. prenesená",J671,0)</f>
        <v>0</v>
      </c>
      <c r="BH671" s="162">
        <f>IF(N671="zníž. prenesená",J671,0)</f>
        <v>0</v>
      </c>
      <c r="BI671" s="162">
        <f>IF(N671="nulová",J671,0)</f>
        <v>0</v>
      </c>
      <c r="BJ671" s="19" t="s">
        <v>92</v>
      </c>
      <c r="BK671" s="162">
        <f>ROUND(I671*H671,2)</f>
        <v>0</v>
      </c>
      <c r="BL671" s="19" t="s">
        <v>731</v>
      </c>
      <c r="BM671" s="292" t="s">
        <v>3580</v>
      </c>
    </row>
    <row r="672" s="2" customFormat="1" ht="21.75" customHeight="1">
      <c r="A672" s="42"/>
      <c r="B672" s="43"/>
      <c r="C672" s="280" t="s">
        <v>1687</v>
      </c>
      <c r="D672" s="280" t="s">
        <v>393</v>
      </c>
      <c r="E672" s="281" t="s">
        <v>3581</v>
      </c>
      <c r="F672" s="282" t="s">
        <v>3566</v>
      </c>
      <c r="G672" s="283" t="s">
        <v>396</v>
      </c>
      <c r="H672" s="284">
        <v>0.29999999999999999</v>
      </c>
      <c r="I672" s="285"/>
      <c r="J672" s="286">
        <f>ROUND(I672*H672,2)</f>
        <v>0</v>
      </c>
      <c r="K672" s="287"/>
      <c r="L672" s="45"/>
      <c r="M672" s="288" t="s">
        <v>1</v>
      </c>
      <c r="N672" s="289" t="s">
        <v>42</v>
      </c>
      <c r="O672" s="101"/>
      <c r="P672" s="290">
        <f>O672*H672</f>
        <v>0</v>
      </c>
      <c r="Q672" s="290">
        <v>0</v>
      </c>
      <c r="R672" s="290">
        <f>Q672*H672</f>
        <v>0</v>
      </c>
      <c r="S672" s="290">
        <v>0</v>
      </c>
      <c r="T672" s="291">
        <f>S672*H672</f>
        <v>0</v>
      </c>
      <c r="U672" s="42"/>
      <c r="V672" s="42"/>
      <c r="W672" s="42"/>
      <c r="X672" s="42"/>
      <c r="Y672" s="42"/>
      <c r="Z672" s="42"/>
      <c r="AA672" s="42"/>
      <c r="AB672" s="42"/>
      <c r="AC672" s="42"/>
      <c r="AD672" s="42"/>
      <c r="AE672" s="42"/>
      <c r="AR672" s="292" t="s">
        <v>731</v>
      </c>
      <c r="AT672" s="292" t="s">
        <v>393</v>
      </c>
      <c r="AU672" s="292" t="s">
        <v>99</v>
      </c>
      <c r="AY672" s="19" t="s">
        <v>387</v>
      </c>
      <c r="BE672" s="162">
        <f>IF(N672="základná",J672,0)</f>
        <v>0</v>
      </c>
      <c r="BF672" s="162">
        <f>IF(N672="znížená",J672,0)</f>
        <v>0</v>
      </c>
      <c r="BG672" s="162">
        <f>IF(N672="zákl. prenesená",J672,0)</f>
        <v>0</v>
      </c>
      <c r="BH672" s="162">
        <f>IF(N672="zníž. prenesená",J672,0)</f>
        <v>0</v>
      </c>
      <c r="BI672" s="162">
        <f>IF(N672="nulová",J672,0)</f>
        <v>0</v>
      </c>
      <c r="BJ672" s="19" t="s">
        <v>92</v>
      </c>
      <c r="BK672" s="162">
        <f>ROUND(I672*H672,2)</f>
        <v>0</v>
      </c>
      <c r="BL672" s="19" t="s">
        <v>731</v>
      </c>
      <c r="BM672" s="292" t="s">
        <v>3582</v>
      </c>
    </row>
    <row r="673" s="2" customFormat="1" ht="16.5" customHeight="1">
      <c r="A673" s="42"/>
      <c r="B673" s="43"/>
      <c r="C673" s="280" t="s">
        <v>1690</v>
      </c>
      <c r="D673" s="280" t="s">
        <v>393</v>
      </c>
      <c r="E673" s="281" t="s">
        <v>3583</v>
      </c>
      <c r="F673" s="282" t="s">
        <v>2992</v>
      </c>
      <c r="G673" s="283" t="s">
        <v>436</v>
      </c>
      <c r="H673" s="284">
        <v>2</v>
      </c>
      <c r="I673" s="285"/>
      <c r="J673" s="286">
        <f>ROUND(I673*H673,2)</f>
        <v>0</v>
      </c>
      <c r="K673" s="287"/>
      <c r="L673" s="45"/>
      <c r="M673" s="288" t="s">
        <v>1</v>
      </c>
      <c r="N673" s="289" t="s">
        <v>42</v>
      </c>
      <c r="O673" s="101"/>
      <c r="P673" s="290">
        <f>O673*H673</f>
        <v>0</v>
      </c>
      <c r="Q673" s="290">
        <v>0</v>
      </c>
      <c r="R673" s="290">
        <f>Q673*H673</f>
        <v>0</v>
      </c>
      <c r="S673" s="290">
        <v>0</v>
      </c>
      <c r="T673" s="291">
        <f>S673*H673</f>
        <v>0</v>
      </c>
      <c r="U673" s="42"/>
      <c r="V673" s="42"/>
      <c r="W673" s="42"/>
      <c r="X673" s="42"/>
      <c r="Y673" s="42"/>
      <c r="Z673" s="42"/>
      <c r="AA673" s="42"/>
      <c r="AB673" s="42"/>
      <c r="AC673" s="42"/>
      <c r="AD673" s="42"/>
      <c r="AE673" s="42"/>
      <c r="AR673" s="292" t="s">
        <v>731</v>
      </c>
      <c r="AT673" s="292" t="s">
        <v>393</v>
      </c>
      <c r="AU673" s="292" t="s">
        <v>99</v>
      </c>
      <c r="AY673" s="19" t="s">
        <v>387</v>
      </c>
      <c r="BE673" s="162">
        <f>IF(N673="základná",J673,0)</f>
        <v>0</v>
      </c>
      <c r="BF673" s="162">
        <f>IF(N673="znížená",J673,0)</f>
        <v>0</v>
      </c>
      <c r="BG673" s="162">
        <f>IF(N673="zákl. prenesená",J673,0)</f>
        <v>0</v>
      </c>
      <c r="BH673" s="162">
        <f>IF(N673="zníž. prenesená",J673,0)</f>
        <v>0</v>
      </c>
      <c r="BI673" s="162">
        <f>IF(N673="nulová",J673,0)</f>
        <v>0</v>
      </c>
      <c r="BJ673" s="19" t="s">
        <v>92</v>
      </c>
      <c r="BK673" s="162">
        <f>ROUND(I673*H673,2)</f>
        <v>0</v>
      </c>
      <c r="BL673" s="19" t="s">
        <v>731</v>
      </c>
      <c r="BM673" s="292" t="s">
        <v>3584</v>
      </c>
    </row>
    <row r="674" s="2" customFormat="1" ht="16.5" customHeight="1">
      <c r="A674" s="42"/>
      <c r="B674" s="43"/>
      <c r="C674" s="280" t="s">
        <v>1694</v>
      </c>
      <c r="D674" s="280" t="s">
        <v>393</v>
      </c>
      <c r="E674" s="281" t="s">
        <v>3585</v>
      </c>
      <c r="F674" s="282" t="s">
        <v>3316</v>
      </c>
      <c r="G674" s="283" t="s">
        <v>436</v>
      </c>
      <c r="H674" s="284">
        <v>2</v>
      </c>
      <c r="I674" s="285"/>
      <c r="J674" s="286">
        <f>ROUND(I674*H674,2)</f>
        <v>0</v>
      </c>
      <c r="K674" s="287"/>
      <c r="L674" s="45"/>
      <c r="M674" s="288" t="s">
        <v>1</v>
      </c>
      <c r="N674" s="289" t="s">
        <v>42</v>
      </c>
      <c r="O674" s="101"/>
      <c r="P674" s="290">
        <f>O674*H674</f>
        <v>0</v>
      </c>
      <c r="Q674" s="290">
        <v>0</v>
      </c>
      <c r="R674" s="290">
        <f>Q674*H674</f>
        <v>0</v>
      </c>
      <c r="S674" s="290">
        <v>0</v>
      </c>
      <c r="T674" s="291">
        <f>S674*H674</f>
        <v>0</v>
      </c>
      <c r="U674" s="42"/>
      <c r="V674" s="42"/>
      <c r="W674" s="42"/>
      <c r="X674" s="42"/>
      <c r="Y674" s="42"/>
      <c r="Z674" s="42"/>
      <c r="AA674" s="42"/>
      <c r="AB674" s="42"/>
      <c r="AC674" s="42"/>
      <c r="AD674" s="42"/>
      <c r="AE674" s="42"/>
      <c r="AR674" s="292" t="s">
        <v>731</v>
      </c>
      <c r="AT674" s="292" t="s">
        <v>393</v>
      </c>
      <c r="AU674" s="292" t="s">
        <v>99</v>
      </c>
      <c r="AY674" s="19" t="s">
        <v>387</v>
      </c>
      <c r="BE674" s="162">
        <f>IF(N674="základná",J674,0)</f>
        <v>0</v>
      </c>
      <c r="BF674" s="162">
        <f>IF(N674="znížená",J674,0)</f>
        <v>0</v>
      </c>
      <c r="BG674" s="162">
        <f>IF(N674="zákl. prenesená",J674,0)</f>
        <v>0</v>
      </c>
      <c r="BH674" s="162">
        <f>IF(N674="zníž. prenesená",J674,0)</f>
        <v>0</v>
      </c>
      <c r="BI674" s="162">
        <f>IF(N674="nulová",J674,0)</f>
        <v>0</v>
      </c>
      <c r="BJ674" s="19" t="s">
        <v>92</v>
      </c>
      <c r="BK674" s="162">
        <f>ROUND(I674*H674,2)</f>
        <v>0</v>
      </c>
      <c r="BL674" s="19" t="s">
        <v>731</v>
      </c>
      <c r="BM674" s="292" t="s">
        <v>3586</v>
      </c>
    </row>
    <row r="675" s="2" customFormat="1" ht="16.5" customHeight="1">
      <c r="A675" s="42"/>
      <c r="B675" s="43"/>
      <c r="C675" s="280" t="s">
        <v>1697</v>
      </c>
      <c r="D675" s="280" t="s">
        <v>393</v>
      </c>
      <c r="E675" s="281" t="s">
        <v>3587</v>
      </c>
      <c r="F675" s="282" t="s">
        <v>3215</v>
      </c>
      <c r="G675" s="283" t="s">
        <v>436</v>
      </c>
      <c r="H675" s="284">
        <v>1</v>
      </c>
      <c r="I675" s="285"/>
      <c r="J675" s="286">
        <f>ROUND(I675*H675,2)</f>
        <v>0</v>
      </c>
      <c r="K675" s="287"/>
      <c r="L675" s="45"/>
      <c r="M675" s="288" t="s">
        <v>1</v>
      </c>
      <c r="N675" s="289" t="s">
        <v>42</v>
      </c>
      <c r="O675" s="101"/>
      <c r="P675" s="290">
        <f>O675*H675</f>
        <v>0</v>
      </c>
      <c r="Q675" s="290">
        <v>0</v>
      </c>
      <c r="R675" s="290">
        <f>Q675*H675</f>
        <v>0</v>
      </c>
      <c r="S675" s="290">
        <v>0</v>
      </c>
      <c r="T675" s="291">
        <f>S675*H675</f>
        <v>0</v>
      </c>
      <c r="U675" s="42"/>
      <c r="V675" s="42"/>
      <c r="W675" s="42"/>
      <c r="X675" s="42"/>
      <c r="Y675" s="42"/>
      <c r="Z675" s="42"/>
      <c r="AA675" s="42"/>
      <c r="AB675" s="42"/>
      <c r="AC675" s="42"/>
      <c r="AD675" s="42"/>
      <c r="AE675" s="42"/>
      <c r="AR675" s="292" t="s">
        <v>731</v>
      </c>
      <c r="AT675" s="292" t="s">
        <v>393</v>
      </c>
      <c r="AU675" s="292" t="s">
        <v>99</v>
      </c>
      <c r="AY675" s="19" t="s">
        <v>387</v>
      </c>
      <c r="BE675" s="162">
        <f>IF(N675="základná",J675,0)</f>
        <v>0</v>
      </c>
      <c r="BF675" s="162">
        <f>IF(N675="znížená",J675,0)</f>
        <v>0</v>
      </c>
      <c r="BG675" s="162">
        <f>IF(N675="zákl. prenesená",J675,0)</f>
        <v>0</v>
      </c>
      <c r="BH675" s="162">
        <f>IF(N675="zníž. prenesená",J675,0)</f>
        <v>0</v>
      </c>
      <c r="BI675" s="162">
        <f>IF(N675="nulová",J675,0)</f>
        <v>0</v>
      </c>
      <c r="BJ675" s="19" t="s">
        <v>92</v>
      </c>
      <c r="BK675" s="162">
        <f>ROUND(I675*H675,2)</f>
        <v>0</v>
      </c>
      <c r="BL675" s="19" t="s">
        <v>731</v>
      </c>
      <c r="BM675" s="292" t="s">
        <v>3588</v>
      </c>
    </row>
    <row r="676" s="2" customFormat="1" ht="16.5" customHeight="1">
      <c r="A676" s="42"/>
      <c r="B676" s="43"/>
      <c r="C676" s="280" t="s">
        <v>1701</v>
      </c>
      <c r="D676" s="280" t="s">
        <v>393</v>
      </c>
      <c r="E676" s="281" t="s">
        <v>3589</v>
      </c>
      <c r="F676" s="282" t="s">
        <v>3575</v>
      </c>
      <c r="G676" s="283" t="s">
        <v>436</v>
      </c>
      <c r="H676" s="284">
        <v>6</v>
      </c>
      <c r="I676" s="285"/>
      <c r="J676" s="286">
        <f>ROUND(I676*H676,2)</f>
        <v>0</v>
      </c>
      <c r="K676" s="287"/>
      <c r="L676" s="45"/>
      <c r="M676" s="288" t="s">
        <v>1</v>
      </c>
      <c r="N676" s="289" t="s">
        <v>42</v>
      </c>
      <c r="O676" s="101"/>
      <c r="P676" s="290">
        <f>O676*H676</f>
        <v>0</v>
      </c>
      <c r="Q676" s="290">
        <v>0</v>
      </c>
      <c r="R676" s="290">
        <f>Q676*H676</f>
        <v>0</v>
      </c>
      <c r="S676" s="290">
        <v>0</v>
      </c>
      <c r="T676" s="291">
        <f>S676*H676</f>
        <v>0</v>
      </c>
      <c r="U676" s="42"/>
      <c r="V676" s="42"/>
      <c r="W676" s="42"/>
      <c r="X676" s="42"/>
      <c r="Y676" s="42"/>
      <c r="Z676" s="42"/>
      <c r="AA676" s="42"/>
      <c r="AB676" s="42"/>
      <c r="AC676" s="42"/>
      <c r="AD676" s="42"/>
      <c r="AE676" s="42"/>
      <c r="AR676" s="292" t="s">
        <v>731</v>
      </c>
      <c r="AT676" s="292" t="s">
        <v>393</v>
      </c>
      <c r="AU676" s="292" t="s">
        <v>99</v>
      </c>
      <c r="AY676" s="19" t="s">
        <v>387</v>
      </c>
      <c r="BE676" s="162">
        <f>IF(N676="základná",J676,0)</f>
        <v>0</v>
      </c>
      <c r="BF676" s="162">
        <f>IF(N676="znížená",J676,0)</f>
        <v>0</v>
      </c>
      <c r="BG676" s="162">
        <f>IF(N676="zákl. prenesená",J676,0)</f>
        <v>0</v>
      </c>
      <c r="BH676" s="162">
        <f>IF(N676="zníž. prenesená",J676,0)</f>
        <v>0</v>
      </c>
      <c r="BI676" s="162">
        <f>IF(N676="nulová",J676,0)</f>
        <v>0</v>
      </c>
      <c r="BJ676" s="19" t="s">
        <v>92</v>
      </c>
      <c r="BK676" s="162">
        <f>ROUND(I676*H676,2)</f>
        <v>0</v>
      </c>
      <c r="BL676" s="19" t="s">
        <v>731</v>
      </c>
      <c r="BM676" s="292" t="s">
        <v>3590</v>
      </c>
    </row>
    <row r="677" s="12" customFormat="1" ht="20.88" customHeight="1">
      <c r="A677" s="12"/>
      <c r="B677" s="252"/>
      <c r="C677" s="253"/>
      <c r="D677" s="254" t="s">
        <v>75</v>
      </c>
      <c r="E677" s="265" t="s">
        <v>2796</v>
      </c>
      <c r="F677" s="265" t="s">
        <v>2797</v>
      </c>
      <c r="G677" s="253"/>
      <c r="H677" s="253"/>
      <c r="I677" s="256"/>
      <c r="J677" s="266">
        <f>BK677</f>
        <v>0</v>
      </c>
      <c r="K677" s="253"/>
      <c r="L677" s="257"/>
      <c r="M677" s="258"/>
      <c r="N677" s="259"/>
      <c r="O677" s="259"/>
      <c r="P677" s="260">
        <f>SUM(P678:P682)</f>
        <v>0</v>
      </c>
      <c r="Q677" s="259"/>
      <c r="R677" s="260">
        <f>SUM(R678:R682)</f>
        <v>0</v>
      </c>
      <c r="S677" s="259"/>
      <c r="T677" s="261">
        <f>SUM(T678:T682)</f>
        <v>0</v>
      </c>
      <c r="U677" s="12"/>
      <c r="V677" s="12"/>
      <c r="W677" s="12"/>
      <c r="X677" s="12"/>
      <c r="Y677" s="12"/>
      <c r="Z677" s="12"/>
      <c r="AA677" s="12"/>
      <c r="AB677" s="12"/>
      <c r="AC677" s="12"/>
      <c r="AD677" s="12"/>
      <c r="AE677" s="12"/>
      <c r="AR677" s="262" t="s">
        <v>84</v>
      </c>
      <c r="AT677" s="263" t="s">
        <v>75</v>
      </c>
      <c r="AU677" s="263" t="s">
        <v>92</v>
      </c>
      <c r="AY677" s="262" t="s">
        <v>387</v>
      </c>
      <c r="BK677" s="264">
        <f>SUM(BK678:BK682)</f>
        <v>0</v>
      </c>
    </row>
    <row r="678" s="2" customFormat="1" ht="21.75" customHeight="1">
      <c r="A678" s="42"/>
      <c r="B678" s="43"/>
      <c r="C678" s="280" t="s">
        <v>1703</v>
      </c>
      <c r="D678" s="280" t="s">
        <v>393</v>
      </c>
      <c r="E678" s="281" t="s">
        <v>3591</v>
      </c>
      <c r="F678" s="282" t="s">
        <v>3483</v>
      </c>
      <c r="G678" s="283" t="s">
        <v>396</v>
      </c>
      <c r="H678" s="284">
        <v>1.3999999999999999</v>
      </c>
      <c r="I678" s="285"/>
      <c r="J678" s="286">
        <f>ROUND(I678*H678,2)</f>
        <v>0</v>
      </c>
      <c r="K678" s="287"/>
      <c r="L678" s="45"/>
      <c r="M678" s="288" t="s">
        <v>1</v>
      </c>
      <c r="N678" s="289" t="s">
        <v>42</v>
      </c>
      <c r="O678" s="101"/>
      <c r="P678" s="290">
        <f>O678*H678</f>
        <v>0</v>
      </c>
      <c r="Q678" s="290">
        <v>0</v>
      </c>
      <c r="R678" s="290">
        <f>Q678*H678</f>
        <v>0</v>
      </c>
      <c r="S678" s="290">
        <v>0</v>
      </c>
      <c r="T678" s="291">
        <f>S678*H678</f>
        <v>0</v>
      </c>
      <c r="U678" s="42"/>
      <c r="V678" s="42"/>
      <c r="W678" s="42"/>
      <c r="X678" s="42"/>
      <c r="Y678" s="42"/>
      <c r="Z678" s="42"/>
      <c r="AA678" s="42"/>
      <c r="AB678" s="42"/>
      <c r="AC678" s="42"/>
      <c r="AD678" s="42"/>
      <c r="AE678" s="42"/>
      <c r="AR678" s="292" t="s">
        <v>731</v>
      </c>
      <c r="AT678" s="292" t="s">
        <v>393</v>
      </c>
      <c r="AU678" s="292" t="s">
        <v>99</v>
      </c>
      <c r="AY678" s="19" t="s">
        <v>387</v>
      </c>
      <c r="BE678" s="162">
        <f>IF(N678="základná",J678,0)</f>
        <v>0</v>
      </c>
      <c r="BF678" s="162">
        <f>IF(N678="znížená",J678,0)</f>
        <v>0</v>
      </c>
      <c r="BG678" s="162">
        <f>IF(N678="zákl. prenesená",J678,0)</f>
        <v>0</v>
      </c>
      <c r="BH678" s="162">
        <f>IF(N678="zníž. prenesená",J678,0)</f>
        <v>0</v>
      </c>
      <c r="BI678" s="162">
        <f>IF(N678="nulová",J678,0)</f>
        <v>0</v>
      </c>
      <c r="BJ678" s="19" t="s">
        <v>92</v>
      </c>
      <c r="BK678" s="162">
        <f>ROUND(I678*H678,2)</f>
        <v>0</v>
      </c>
      <c r="BL678" s="19" t="s">
        <v>731</v>
      </c>
      <c r="BM678" s="292" t="s">
        <v>3592</v>
      </c>
    </row>
    <row r="679" s="2" customFormat="1" ht="16.5" customHeight="1">
      <c r="A679" s="42"/>
      <c r="B679" s="43"/>
      <c r="C679" s="280" t="s">
        <v>1705</v>
      </c>
      <c r="D679" s="280" t="s">
        <v>393</v>
      </c>
      <c r="E679" s="281" t="s">
        <v>3593</v>
      </c>
      <c r="F679" s="282" t="s">
        <v>3486</v>
      </c>
      <c r="G679" s="283" t="s">
        <v>396</v>
      </c>
      <c r="H679" s="284">
        <v>1.6000000000000001</v>
      </c>
      <c r="I679" s="285"/>
      <c r="J679" s="286">
        <f>ROUND(I679*H679,2)</f>
        <v>0</v>
      </c>
      <c r="K679" s="287"/>
      <c r="L679" s="45"/>
      <c r="M679" s="288" t="s">
        <v>1</v>
      </c>
      <c r="N679" s="289" t="s">
        <v>42</v>
      </c>
      <c r="O679" s="101"/>
      <c r="P679" s="290">
        <f>O679*H679</f>
        <v>0</v>
      </c>
      <c r="Q679" s="290">
        <v>0</v>
      </c>
      <c r="R679" s="290">
        <f>Q679*H679</f>
        <v>0</v>
      </c>
      <c r="S679" s="290">
        <v>0</v>
      </c>
      <c r="T679" s="291">
        <f>S679*H679</f>
        <v>0</v>
      </c>
      <c r="U679" s="42"/>
      <c r="V679" s="42"/>
      <c r="W679" s="42"/>
      <c r="X679" s="42"/>
      <c r="Y679" s="42"/>
      <c r="Z679" s="42"/>
      <c r="AA679" s="42"/>
      <c r="AB679" s="42"/>
      <c r="AC679" s="42"/>
      <c r="AD679" s="42"/>
      <c r="AE679" s="42"/>
      <c r="AR679" s="292" t="s">
        <v>731</v>
      </c>
      <c r="AT679" s="292" t="s">
        <v>393</v>
      </c>
      <c r="AU679" s="292" t="s">
        <v>99</v>
      </c>
      <c r="AY679" s="19" t="s">
        <v>387</v>
      </c>
      <c r="BE679" s="162">
        <f>IF(N679="základná",J679,0)</f>
        <v>0</v>
      </c>
      <c r="BF679" s="162">
        <f>IF(N679="znížená",J679,0)</f>
        <v>0</v>
      </c>
      <c r="BG679" s="162">
        <f>IF(N679="zákl. prenesená",J679,0)</f>
        <v>0</v>
      </c>
      <c r="BH679" s="162">
        <f>IF(N679="zníž. prenesená",J679,0)</f>
        <v>0</v>
      </c>
      <c r="BI679" s="162">
        <f>IF(N679="nulová",J679,0)</f>
        <v>0</v>
      </c>
      <c r="BJ679" s="19" t="s">
        <v>92</v>
      </c>
      <c r="BK679" s="162">
        <f>ROUND(I679*H679,2)</f>
        <v>0</v>
      </c>
      <c r="BL679" s="19" t="s">
        <v>731</v>
      </c>
      <c r="BM679" s="292" t="s">
        <v>3594</v>
      </c>
    </row>
    <row r="680" s="2" customFormat="1" ht="21.75" customHeight="1">
      <c r="A680" s="42"/>
      <c r="B680" s="43"/>
      <c r="C680" s="280" t="s">
        <v>1707</v>
      </c>
      <c r="D680" s="280" t="s">
        <v>393</v>
      </c>
      <c r="E680" s="281" t="s">
        <v>3595</v>
      </c>
      <c r="F680" s="282" t="s">
        <v>3556</v>
      </c>
      <c r="G680" s="283" t="s">
        <v>396</v>
      </c>
      <c r="H680" s="284">
        <v>9</v>
      </c>
      <c r="I680" s="285"/>
      <c r="J680" s="286">
        <f>ROUND(I680*H680,2)</f>
        <v>0</v>
      </c>
      <c r="K680" s="287"/>
      <c r="L680" s="45"/>
      <c r="M680" s="288" t="s">
        <v>1</v>
      </c>
      <c r="N680" s="289" t="s">
        <v>42</v>
      </c>
      <c r="O680" s="101"/>
      <c r="P680" s="290">
        <f>O680*H680</f>
        <v>0</v>
      </c>
      <c r="Q680" s="290">
        <v>0</v>
      </c>
      <c r="R680" s="290">
        <f>Q680*H680</f>
        <v>0</v>
      </c>
      <c r="S680" s="290">
        <v>0</v>
      </c>
      <c r="T680" s="291">
        <f>S680*H680</f>
        <v>0</v>
      </c>
      <c r="U680" s="42"/>
      <c r="V680" s="42"/>
      <c r="W680" s="42"/>
      <c r="X680" s="42"/>
      <c r="Y680" s="42"/>
      <c r="Z680" s="42"/>
      <c r="AA680" s="42"/>
      <c r="AB680" s="42"/>
      <c r="AC680" s="42"/>
      <c r="AD680" s="42"/>
      <c r="AE680" s="42"/>
      <c r="AR680" s="292" t="s">
        <v>731</v>
      </c>
      <c r="AT680" s="292" t="s">
        <v>393</v>
      </c>
      <c r="AU680" s="292" t="s">
        <v>99</v>
      </c>
      <c r="AY680" s="19" t="s">
        <v>387</v>
      </c>
      <c r="BE680" s="162">
        <f>IF(N680="základná",J680,0)</f>
        <v>0</v>
      </c>
      <c r="BF680" s="162">
        <f>IF(N680="znížená",J680,0)</f>
        <v>0</v>
      </c>
      <c r="BG680" s="162">
        <f>IF(N680="zákl. prenesená",J680,0)</f>
        <v>0</v>
      </c>
      <c r="BH680" s="162">
        <f>IF(N680="zníž. prenesená",J680,0)</f>
        <v>0</v>
      </c>
      <c r="BI680" s="162">
        <f>IF(N680="nulová",J680,0)</f>
        <v>0</v>
      </c>
      <c r="BJ680" s="19" t="s">
        <v>92</v>
      </c>
      <c r="BK680" s="162">
        <f>ROUND(I680*H680,2)</f>
        <v>0</v>
      </c>
      <c r="BL680" s="19" t="s">
        <v>731</v>
      </c>
      <c r="BM680" s="292" t="s">
        <v>3596</v>
      </c>
    </row>
    <row r="681" s="2" customFormat="1" ht="16.5" customHeight="1">
      <c r="A681" s="42"/>
      <c r="B681" s="43"/>
      <c r="C681" s="280" t="s">
        <v>1709</v>
      </c>
      <c r="D681" s="280" t="s">
        <v>393</v>
      </c>
      <c r="E681" s="281" t="s">
        <v>3597</v>
      </c>
      <c r="F681" s="282" t="s">
        <v>3559</v>
      </c>
      <c r="G681" s="283" t="s">
        <v>396</v>
      </c>
      <c r="H681" s="284">
        <v>28.600000000000001</v>
      </c>
      <c r="I681" s="285"/>
      <c r="J681" s="286">
        <f>ROUND(I681*H681,2)</f>
        <v>0</v>
      </c>
      <c r="K681" s="287"/>
      <c r="L681" s="45"/>
      <c r="M681" s="288" t="s">
        <v>1</v>
      </c>
      <c r="N681" s="289" t="s">
        <v>42</v>
      </c>
      <c r="O681" s="101"/>
      <c r="P681" s="290">
        <f>O681*H681</f>
        <v>0</v>
      </c>
      <c r="Q681" s="290">
        <v>0</v>
      </c>
      <c r="R681" s="290">
        <f>Q681*H681</f>
        <v>0</v>
      </c>
      <c r="S681" s="290">
        <v>0</v>
      </c>
      <c r="T681" s="291">
        <f>S681*H681</f>
        <v>0</v>
      </c>
      <c r="U681" s="42"/>
      <c r="V681" s="42"/>
      <c r="W681" s="42"/>
      <c r="X681" s="42"/>
      <c r="Y681" s="42"/>
      <c r="Z681" s="42"/>
      <c r="AA681" s="42"/>
      <c r="AB681" s="42"/>
      <c r="AC681" s="42"/>
      <c r="AD681" s="42"/>
      <c r="AE681" s="42"/>
      <c r="AR681" s="292" t="s">
        <v>731</v>
      </c>
      <c r="AT681" s="292" t="s">
        <v>393</v>
      </c>
      <c r="AU681" s="292" t="s">
        <v>99</v>
      </c>
      <c r="AY681" s="19" t="s">
        <v>387</v>
      </c>
      <c r="BE681" s="162">
        <f>IF(N681="základná",J681,0)</f>
        <v>0</v>
      </c>
      <c r="BF681" s="162">
        <f>IF(N681="znížená",J681,0)</f>
        <v>0</v>
      </c>
      <c r="BG681" s="162">
        <f>IF(N681="zákl. prenesená",J681,0)</f>
        <v>0</v>
      </c>
      <c r="BH681" s="162">
        <f>IF(N681="zníž. prenesená",J681,0)</f>
        <v>0</v>
      </c>
      <c r="BI681" s="162">
        <f>IF(N681="nulová",J681,0)</f>
        <v>0</v>
      </c>
      <c r="BJ681" s="19" t="s">
        <v>92</v>
      </c>
      <c r="BK681" s="162">
        <f>ROUND(I681*H681,2)</f>
        <v>0</v>
      </c>
      <c r="BL681" s="19" t="s">
        <v>731</v>
      </c>
      <c r="BM681" s="292" t="s">
        <v>3598</v>
      </c>
    </row>
    <row r="682" s="2" customFormat="1" ht="21.75" customHeight="1">
      <c r="A682" s="42"/>
      <c r="B682" s="43"/>
      <c r="C682" s="280" t="s">
        <v>1711</v>
      </c>
      <c r="D682" s="280" t="s">
        <v>393</v>
      </c>
      <c r="E682" s="281" t="s">
        <v>3599</v>
      </c>
      <c r="F682" s="282" t="s">
        <v>2801</v>
      </c>
      <c r="G682" s="283" t="s">
        <v>405</v>
      </c>
      <c r="H682" s="284">
        <v>13.699999999999999</v>
      </c>
      <c r="I682" s="285"/>
      <c r="J682" s="286">
        <f>ROUND(I682*H682,2)</f>
        <v>0</v>
      </c>
      <c r="K682" s="287"/>
      <c r="L682" s="45"/>
      <c r="M682" s="288" t="s">
        <v>1</v>
      </c>
      <c r="N682" s="289" t="s">
        <v>42</v>
      </c>
      <c r="O682" s="101"/>
      <c r="P682" s="290">
        <f>O682*H682</f>
        <v>0</v>
      </c>
      <c r="Q682" s="290">
        <v>0</v>
      </c>
      <c r="R682" s="290">
        <f>Q682*H682</f>
        <v>0</v>
      </c>
      <c r="S682" s="290">
        <v>0</v>
      </c>
      <c r="T682" s="291">
        <f>S682*H682</f>
        <v>0</v>
      </c>
      <c r="U682" s="42"/>
      <c r="V682" s="42"/>
      <c r="W682" s="42"/>
      <c r="X682" s="42"/>
      <c r="Y682" s="42"/>
      <c r="Z682" s="42"/>
      <c r="AA682" s="42"/>
      <c r="AB682" s="42"/>
      <c r="AC682" s="42"/>
      <c r="AD682" s="42"/>
      <c r="AE682" s="42"/>
      <c r="AR682" s="292" t="s">
        <v>731</v>
      </c>
      <c r="AT682" s="292" t="s">
        <v>393</v>
      </c>
      <c r="AU682" s="292" t="s">
        <v>99</v>
      </c>
      <c r="AY682" s="19" t="s">
        <v>387</v>
      </c>
      <c r="BE682" s="162">
        <f>IF(N682="základná",J682,0)</f>
        <v>0</v>
      </c>
      <c r="BF682" s="162">
        <f>IF(N682="znížená",J682,0)</f>
        <v>0</v>
      </c>
      <c r="BG682" s="162">
        <f>IF(N682="zákl. prenesená",J682,0)</f>
        <v>0</v>
      </c>
      <c r="BH682" s="162">
        <f>IF(N682="zníž. prenesená",J682,0)</f>
        <v>0</v>
      </c>
      <c r="BI682" s="162">
        <f>IF(N682="nulová",J682,0)</f>
        <v>0</v>
      </c>
      <c r="BJ682" s="19" t="s">
        <v>92</v>
      </c>
      <c r="BK682" s="162">
        <f>ROUND(I682*H682,2)</f>
        <v>0</v>
      </c>
      <c r="BL682" s="19" t="s">
        <v>731</v>
      </c>
      <c r="BM682" s="292" t="s">
        <v>3600</v>
      </c>
    </row>
    <row r="683" s="12" customFormat="1" ht="20.88" customHeight="1">
      <c r="A683" s="12"/>
      <c r="B683" s="252"/>
      <c r="C683" s="253"/>
      <c r="D683" s="254" t="s">
        <v>75</v>
      </c>
      <c r="E683" s="265" t="s">
        <v>2803</v>
      </c>
      <c r="F683" s="265" t="s">
        <v>137</v>
      </c>
      <c r="G683" s="253"/>
      <c r="H683" s="253"/>
      <c r="I683" s="256"/>
      <c r="J683" s="266">
        <f>BK683</f>
        <v>0</v>
      </c>
      <c r="K683" s="253"/>
      <c r="L683" s="257"/>
      <c r="M683" s="258"/>
      <c r="N683" s="259"/>
      <c r="O683" s="259"/>
      <c r="P683" s="260">
        <f>SUM(P684:P688)</f>
        <v>0</v>
      </c>
      <c r="Q683" s="259"/>
      <c r="R683" s="260">
        <f>SUM(R684:R688)</f>
        <v>0</v>
      </c>
      <c r="S683" s="259"/>
      <c r="T683" s="261">
        <f>SUM(T684:T688)</f>
        <v>0</v>
      </c>
      <c r="U683" s="12"/>
      <c r="V683" s="12"/>
      <c r="W683" s="12"/>
      <c r="X683" s="12"/>
      <c r="Y683" s="12"/>
      <c r="Z683" s="12"/>
      <c r="AA683" s="12"/>
      <c r="AB683" s="12"/>
      <c r="AC683" s="12"/>
      <c r="AD683" s="12"/>
      <c r="AE683" s="12"/>
      <c r="AR683" s="262" t="s">
        <v>84</v>
      </c>
      <c r="AT683" s="263" t="s">
        <v>75</v>
      </c>
      <c r="AU683" s="263" t="s">
        <v>92</v>
      </c>
      <c r="AY683" s="262" t="s">
        <v>387</v>
      </c>
      <c r="BK683" s="264">
        <f>SUM(BK684:BK688)</f>
        <v>0</v>
      </c>
    </row>
    <row r="684" s="2" customFormat="1" ht="24.15" customHeight="1">
      <c r="A684" s="42"/>
      <c r="B684" s="43"/>
      <c r="C684" s="280" t="s">
        <v>1714</v>
      </c>
      <c r="D684" s="280" t="s">
        <v>393</v>
      </c>
      <c r="E684" s="281" t="s">
        <v>3601</v>
      </c>
      <c r="F684" s="282" t="s">
        <v>2805</v>
      </c>
      <c r="G684" s="283" t="s">
        <v>2806</v>
      </c>
      <c r="H684" s="284">
        <v>2</v>
      </c>
      <c r="I684" s="285"/>
      <c r="J684" s="286">
        <f>ROUND(I684*H684,2)</f>
        <v>0</v>
      </c>
      <c r="K684" s="287"/>
      <c r="L684" s="45"/>
      <c r="M684" s="288" t="s">
        <v>1</v>
      </c>
      <c r="N684" s="289" t="s">
        <v>42</v>
      </c>
      <c r="O684" s="101"/>
      <c r="P684" s="290">
        <f>O684*H684</f>
        <v>0</v>
      </c>
      <c r="Q684" s="290">
        <v>0</v>
      </c>
      <c r="R684" s="290">
        <f>Q684*H684</f>
        <v>0</v>
      </c>
      <c r="S684" s="290">
        <v>0</v>
      </c>
      <c r="T684" s="291">
        <f>S684*H684</f>
        <v>0</v>
      </c>
      <c r="U684" s="42"/>
      <c r="V684" s="42"/>
      <c r="W684" s="42"/>
      <c r="X684" s="42"/>
      <c r="Y684" s="42"/>
      <c r="Z684" s="42"/>
      <c r="AA684" s="42"/>
      <c r="AB684" s="42"/>
      <c r="AC684" s="42"/>
      <c r="AD684" s="42"/>
      <c r="AE684" s="42"/>
      <c r="AR684" s="292" t="s">
        <v>731</v>
      </c>
      <c r="AT684" s="292" t="s">
        <v>393</v>
      </c>
      <c r="AU684" s="292" t="s">
        <v>99</v>
      </c>
      <c r="AY684" s="19" t="s">
        <v>387</v>
      </c>
      <c r="BE684" s="162">
        <f>IF(N684="základná",J684,0)</f>
        <v>0</v>
      </c>
      <c r="BF684" s="162">
        <f>IF(N684="znížená",J684,0)</f>
        <v>0</v>
      </c>
      <c r="BG684" s="162">
        <f>IF(N684="zákl. prenesená",J684,0)</f>
        <v>0</v>
      </c>
      <c r="BH684" s="162">
        <f>IF(N684="zníž. prenesená",J684,0)</f>
        <v>0</v>
      </c>
      <c r="BI684" s="162">
        <f>IF(N684="nulová",J684,0)</f>
        <v>0</v>
      </c>
      <c r="BJ684" s="19" t="s">
        <v>92</v>
      </c>
      <c r="BK684" s="162">
        <f>ROUND(I684*H684,2)</f>
        <v>0</v>
      </c>
      <c r="BL684" s="19" t="s">
        <v>731</v>
      </c>
      <c r="BM684" s="292" t="s">
        <v>3602</v>
      </c>
    </row>
    <row r="685" s="2" customFormat="1" ht="16.5" customHeight="1">
      <c r="A685" s="42"/>
      <c r="B685" s="43"/>
      <c r="C685" s="280" t="s">
        <v>1717</v>
      </c>
      <c r="D685" s="280" t="s">
        <v>393</v>
      </c>
      <c r="E685" s="281" t="s">
        <v>3603</v>
      </c>
      <c r="F685" s="282" t="s">
        <v>2809</v>
      </c>
      <c r="G685" s="283" t="s">
        <v>2806</v>
      </c>
      <c r="H685" s="284">
        <v>1</v>
      </c>
      <c r="I685" s="285"/>
      <c r="J685" s="286">
        <f>ROUND(I685*H685,2)</f>
        <v>0</v>
      </c>
      <c r="K685" s="287"/>
      <c r="L685" s="45"/>
      <c r="M685" s="288" t="s">
        <v>1</v>
      </c>
      <c r="N685" s="289" t="s">
        <v>42</v>
      </c>
      <c r="O685" s="101"/>
      <c r="P685" s="290">
        <f>O685*H685</f>
        <v>0</v>
      </c>
      <c r="Q685" s="290">
        <v>0</v>
      </c>
      <c r="R685" s="290">
        <f>Q685*H685</f>
        <v>0</v>
      </c>
      <c r="S685" s="290">
        <v>0</v>
      </c>
      <c r="T685" s="291">
        <f>S685*H685</f>
        <v>0</v>
      </c>
      <c r="U685" s="42"/>
      <c r="V685" s="42"/>
      <c r="W685" s="42"/>
      <c r="X685" s="42"/>
      <c r="Y685" s="42"/>
      <c r="Z685" s="42"/>
      <c r="AA685" s="42"/>
      <c r="AB685" s="42"/>
      <c r="AC685" s="42"/>
      <c r="AD685" s="42"/>
      <c r="AE685" s="42"/>
      <c r="AR685" s="292" t="s">
        <v>731</v>
      </c>
      <c r="AT685" s="292" t="s">
        <v>393</v>
      </c>
      <c r="AU685" s="292" t="s">
        <v>99</v>
      </c>
      <c r="AY685" s="19" t="s">
        <v>387</v>
      </c>
      <c r="BE685" s="162">
        <f>IF(N685="základná",J685,0)</f>
        <v>0</v>
      </c>
      <c r="BF685" s="162">
        <f>IF(N685="znížená",J685,0)</f>
        <v>0</v>
      </c>
      <c r="BG685" s="162">
        <f>IF(N685="zákl. prenesená",J685,0)</f>
        <v>0</v>
      </c>
      <c r="BH685" s="162">
        <f>IF(N685="zníž. prenesená",J685,0)</f>
        <v>0</v>
      </c>
      <c r="BI685" s="162">
        <f>IF(N685="nulová",J685,0)</f>
        <v>0</v>
      </c>
      <c r="BJ685" s="19" t="s">
        <v>92</v>
      </c>
      <c r="BK685" s="162">
        <f>ROUND(I685*H685,2)</f>
        <v>0</v>
      </c>
      <c r="BL685" s="19" t="s">
        <v>731</v>
      </c>
      <c r="BM685" s="292" t="s">
        <v>3604</v>
      </c>
    </row>
    <row r="686" s="2" customFormat="1" ht="16.5" customHeight="1">
      <c r="A686" s="42"/>
      <c r="B686" s="43"/>
      <c r="C686" s="280" t="s">
        <v>197</v>
      </c>
      <c r="D686" s="280" t="s">
        <v>393</v>
      </c>
      <c r="E686" s="281" t="s">
        <v>3605</v>
      </c>
      <c r="F686" s="282" t="s">
        <v>2812</v>
      </c>
      <c r="G686" s="283" t="s">
        <v>2806</v>
      </c>
      <c r="H686" s="284">
        <v>1</v>
      </c>
      <c r="I686" s="285"/>
      <c r="J686" s="286">
        <f>ROUND(I686*H686,2)</f>
        <v>0</v>
      </c>
      <c r="K686" s="287"/>
      <c r="L686" s="45"/>
      <c r="M686" s="288" t="s">
        <v>1</v>
      </c>
      <c r="N686" s="289" t="s">
        <v>42</v>
      </c>
      <c r="O686" s="101"/>
      <c r="P686" s="290">
        <f>O686*H686</f>
        <v>0</v>
      </c>
      <c r="Q686" s="290">
        <v>0</v>
      </c>
      <c r="R686" s="290">
        <f>Q686*H686</f>
        <v>0</v>
      </c>
      <c r="S686" s="290">
        <v>0</v>
      </c>
      <c r="T686" s="291">
        <f>S686*H686</f>
        <v>0</v>
      </c>
      <c r="U686" s="42"/>
      <c r="V686" s="42"/>
      <c r="W686" s="42"/>
      <c r="X686" s="42"/>
      <c r="Y686" s="42"/>
      <c r="Z686" s="42"/>
      <c r="AA686" s="42"/>
      <c r="AB686" s="42"/>
      <c r="AC686" s="42"/>
      <c r="AD686" s="42"/>
      <c r="AE686" s="42"/>
      <c r="AR686" s="292" t="s">
        <v>731</v>
      </c>
      <c r="AT686" s="292" t="s">
        <v>393</v>
      </c>
      <c r="AU686" s="292" t="s">
        <v>99</v>
      </c>
      <c r="AY686" s="19" t="s">
        <v>387</v>
      </c>
      <c r="BE686" s="162">
        <f>IF(N686="základná",J686,0)</f>
        <v>0</v>
      </c>
      <c r="BF686" s="162">
        <f>IF(N686="znížená",J686,0)</f>
        <v>0</v>
      </c>
      <c r="BG686" s="162">
        <f>IF(N686="zákl. prenesená",J686,0)</f>
        <v>0</v>
      </c>
      <c r="BH686" s="162">
        <f>IF(N686="zníž. prenesená",J686,0)</f>
        <v>0</v>
      </c>
      <c r="BI686" s="162">
        <f>IF(N686="nulová",J686,0)</f>
        <v>0</v>
      </c>
      <c r="BJ686" s="19" t="s">
        <v>92</v>
      </c>
      <c r="BK686" s="162">
        <f>ROUND(I686*H686,2)</f>
        <v>0</v>
      </c>
      <c r="BL686" s="19" t="s">
        <v>731</v>
      </c>
      <c r="BM686" s="292" t="s">
        <v>3606</v>
      </c>
    </row>
    <row r="687" s="2" customFormat="1" ht="16.5" customHeight="1">
      <c r="A687" s="42"/>
      <c r="B687" s="43"/>
      <c r="C687" s="280" t="s">
        <v>1723</v>
      </c>
      <c r="D687" s="280" t="s">
        <v>393</v>
      </c>
      <c r="E687" s="281" t="s">
        <v>3607</v>
      </c>
      <c r="F687" s="282" t="s">
        <v>2815</v>
      </c>
      <c r="G687" s="283" t="s">
        <v>716</v>
      </c>
      <c r="H687" s="351"/>
      <c r="I687" s="285"/>
      <c r="J687" s="286">
        <f>ROUND(I687*H687,2)</f>
        <v>0</v>
      </c>
      <c r="K687" s="287"/>
      <c r="L687" s="45"/>
      <c r="M687" s="288" t="s">
        <v>1</v>
      </c>
      <c r="N687" s="289" t="s">
        <v>42</v>
      </c>
      <c r="O687" s="101"/>
      <c r="P687" s="290">
        <f>O687*H687</f>
        <v>0</v>
      </c>
      <c r="Q687" s="290">
        <v>0</v>
      </c>
      <c r="R687" s="290">
        <f>Q687*H687</f>
        <v>0</v>
      </c>
      <c r="S687" s="290">
        <v>0</v>
      </c>
      <c r="T687" s="291">
        <f>S687*H687</f>
        <v>0</v>
      </c>
      <c r="U687" s="42"/>
      <c r="V687" s="42"/>
      <c r="W687" s="42"/>
      <c r="X687" s="42"/>
      <c r="Y687" s="42"/>
      <c r="Z687" s="42"/>
      <c r="AA687" s="42"/>
      <c r="AB687" s="42"/>
      <c r="AC687" s="42"/>
      <c r="AD687" s="42"/>
      <c r="AE687" s="42"/>
      <c r="AR687" s="292" t="s">
        <v>731</v>
      </c>
      <c r="AT687" s="292" t="s">
        <v>393</v>
      </c>
      <c r="AU687" s="292" t="s">
        <v>99</v>
      </c>
      <c r="AY687" s="19" t="s">
        <v>387</v>
      </c>
      <c r="BE687" s="162">
        <f>IF(N687="základná",J687,0)</f>
        <v>0</v>
      </c>
      <c r="BF687" s="162">
        <f>IF(N687="znížená",J687,0)</f>
        <v>0</v>
      </c>
      <c r="BG687" s="162">
        <f>IF(N687="zákl. prenesená",J687,0)</f>
        <v>0</v>
      </c>
      <c r="BH687" s="162">
        <f>IF(N687="zníž. prenesená",J687,0)</f>
        <v>0</v>
      </c>
      <c r="BI687" s="162">
        <f>IF(N687="nulová",J687,0)</f>
        <v>0</v>
      </c>
      <c r="BJ687" s="19" t="s">
        <v>92</v>
      </c>
      <c r="BK687" s="162">
        <f>ROUND(I687*H687,2)</f>
        <v>0</v>
      </c>
      <c r="BL687" s="19" t="s">
        <v>731</v>
      </c>
      <c r="BM687" s="292" t="s">
        <v>3608</v>
      </c>
    </row>
    <row r="688" s="2" customFormat="1" ht="16.5" customHeight="1">
      <c r="A688" s="42"/>
      <c r="B688" s="43"/>
      <c r="C688" s="280" t="s">
        <v>1726</v>
      </c>
      <c r="D688" s="280" t="s">
        <v>393</v>
      </c>
      <c r="E688" s="281" t="s">
        <v>3609</v>
      </c>
      <c r="F688" s="282" t="s">
        <v>2818</v>
      </c>
      <c r="G688" s="283" t="s">
        <v>716</v>
      </c>
      <c r="H688" s="351"/>
      <c r="I688" s="285"/>
      <c r="J688" s="286">
        <f>ROUND(I688*H688,2)</f>
        <v>0</v>
      </c>
      <c r="K688" s="287"/>
      <c r="L688" s="45"/>
      <c r="M688" s="288" t="s">
        <v>1</v>
      </c>
      <c r="N688" s="289" t="s">
        <v>42</v>
      </c>
      <c r="O688" s="101"/>
      <c r="P688" s="290">
        <f>O688*H688</f>
        <v>0</v>
      </c>
      <c r="Q688" s="290">
        <v>0</v>
      </c>
      <c r="R688" s="290">
        <f>Q688*H688</f>
        <v>0</v>
      </c>
      <c r="S688" s="290">
        <v>0</v>
      </c>
      <c r="T688" s="291">
        <f>S688*H688</f>
        <v>0</v>
      </c>
      <c r="U688" s="42"/>
      <c r="V688" s="42"/>
      <c r="W688" s="42"/>
      <c r="X688" s="42"/>
      <c r="Y688" s="42"/>
      <c r="Z688" s="42"/>
      <c r="AA688" s="42"/>
      <c r="AB688" s="42"/>
      <c r="AC688" s="42"/>
      <c r="AD688" s="42"/>
      <c r="AE688" s="42"/>
      <c r="AR688" s="292" t="s">
        <v>731</v>
      </c>
      <c r="AT688" s="292" t="s">
        <v>393</v>
      </c>
      <c r="AU688" s="292" t="s">
        <v>99</v>
      </c>
      <c r="AY688" s="19" t="s">
        <v>387</v>
      </c>
      <c r="BE688" s="162">
        <f>IF(N688="základná",J688,0)</f>
        <v>0</v>
      </c>
      <c r="BF688" s="162">
        <f>IF(N688="znížená",J688,0)</f>
        <v>0</v>
      </c>
      <c r="BG688" s="162">
        <f>IF(N688="zákl. prenesená",J688,0)</f>
        <v>0</v>
      </c>
      <c r="BH688" s="162">
        <f>IF(N688="zníž. prenesená",J688,0)</f>
        <v>0</v>
      </c>
      <c r="BI688" s="162">
        <f>IF(N688="nulová",J688,0)</f>
        <v>0</v>
      </c>
      <c r="BJ688" s="19" t="s">
        <v>92</v>
      </c>
      <c r="BK688" s="162">
        <f>ROUND(I688*H688,2)</f>
        <v>0</v>
      </c>
      <c r="BL688" s="19" t="s">
        <v>731</v>
      </c>
      <c r="BM688" s="292" t="s">
        <v>3610</v>
      </c>
    </row>
    <row r="689" s="12" customFormat="1" ht="20.88" customHeight="1">
      <c r="A689" s="12"/>
      <c r="B689" s="252"/>
      <c r="C689" s="253"/>
      <c r="D689" s="254" t="s">
        <v>75</v>
      </c>
      <c r="E689" s="265" t="s">
        <v>367</v>
      </c>
      <c r="F689" s="265" t="s">
        <v>821</v>
      </c>
      <c r="G689" s="253"/>
      <c r="H689" s="253"/>
      <c r="I689" s="256"/>
      <c r="J689" s="266">
        <f>BK689</f>
        <v>0</v>
      </c>
      <c r="K689" s="253"/>
      <c r="L689" s="257"/>
      <c r="M689" s="258"/>
      <c r="N689" s="259"/>
      <c r="O689" s="259"/>
      <c r="P689" s="260">
        <f>P690</f>
        <v>0</v>
      </c>
      <c r="Q689" s="259"/>
      <c r="R689" s="260">
        <f>R690</f>
        <v>0</v>
      </c>
      <c r="S689" s="259"/>
      <c r="T689" s="261">
        <f>T690</f>
        <v>0</v>
      </c>
      <c r="U689" s="12"/>
      <c r="V689" s="12"/>
      <c r="W689" s="12"/>
      <c r="X689" s="12"/>
      <c r="Y689" s="12"/>
      <c r="Z689" s="12"/>
      <c r="AA689" s="12"/>
      <c r="AB689" s="12"/>
      <c r="AC689" s="12"/>
      <c r="AD689" s="12"/>
      <c r="AE689" s="12"/>
      <c r="AR689" s="262" t="s">
        <v>429</v>
      </c>
      <c r="AT689" s="263" t="s">
        <v>75</v>
      </c>
      <c r="AU689" s="263" t="s">
        <v>92</v>
      </c>
      <c r="AY689" s="262" t="s">
        <v>387</v>
      </c>
      <c r="BK689" s="264">
        <f>BK690</f>
        <v>0</v>
      </c>
    </row>
    <row r="690" s="2" customFormat="1" ht="16.5" customHeight="1">
      <c r="A690" s="42"/>
      <c r="B690" s="43"/>
      <c r="C690" s="280" t="s">
        <v>1728</v>
      </c>
      <c r="D690" s="280" t="s">
        <v>393</v>
      </c>
      <c r="E690" s="281" t="s">
        <v>2820</v>
      </c>
      <c r="F690" s="282" t="s">
        <v>2821</v>
      </c>
      <c r="G690" s="283" t="s">
        <v>716</v>
      </c>
      <c r="H690" s="351"/>
      <c r="I690" s="285"/>
      <c r="J690" s="286">
        <f>ROUND(I690*H690,2)</f>
        <v>0</v>
      </c>
      <c r="K690" s="287"/>
      <c r="L690" s="45"/>
      <c r="M690" s="288" t="s">
        <v>1</v>
      </c>
      <c r="N690" s="289" t="s">
        <v>42</v>
      </c>
      <c r="O690" s="101"/>
      <c r="P690" s="290">
        <f>O690*H690</f>
        <v>0</v>
      </c>
      <c r="Q690" s="290">
        <v>0</v>
      </c>
      <c r="R690" s="290">
        <f>Q690*H690</f>
        <v>0</v>
      </c>
      <c r="S690" s="290">
        <v>0</v>
      </c>
      <c r="T690" s="291">
        <f>S690*H690</f>
        <v>0</v>
      </c>
      <c r="U690" s="42"/>
      <c r="V690" s="42"/>
      <c r="W690" s="42"/>
      <c r="X690" s="42"/>
      <c r="Y690" s="42"/>
      <c r="Z690" s="42"/>
      <c r="AA690" s="42"/>
      <c r="AB690" s="42"/>
      <c r="AC690" s="42"/>
      <c r="AD690" s="42"/>
      <c r="AE690" s="42"/>
      <c r="AR690" s="292" t="s">
        <v>825</v>
      </c>
      <c r="AT690" s="292" t="s">
        <v>393</v>
      </c>
      <c r="AU690" s="292" t="s">
        <v>99</v>
      </c>
      <c r="AY690" s="19" t="s">
        <v>387</v>
      </c>
      <c r="BE690" s="162">
        <f>IF(N690="základná",J690,0)</f>
        <v>0</v>
      </c>
      <c r="BF690" s="162">
        <f>IF(N690="znížená",J690,0)</f>
        <v>0</v>
      </c>
      <c r="BG690" s="162">
        <f>IF(N690="zákl. prenesená",J690,0)</f>
        <v>0</v>
      </c>
      <c r="BH690" s="162">
        <f>IF(N690="zníž. prenesená",J690,0)</f>
        <v>0</v>
      </c>
      <c r="BI690" s="162">
        <f>IF(N690="nulová",J690,0)</f>
        <v>0</v>
      </c>
      <c r="BJ690" s="19" t="s">
        <v>92</v>
      </c>
      <c r="BK690" s="162">
        <f>ROUND(I690*H690,2)</f>
        <v>0</v>
      </c>
      <c r="BL690" s="19" t="s">
        <v>825</v>
      </c>
      <c r="BM690" s="292" t="s">
        <v>3611</v>
      </c>
    </row>
    <row r="691" s="12" customFormat="1" ht="22.8" customHeight="1">
      <c r="A691" s="12"/>
      <c r="B691" s="252"/>
      <c r="C691" s="253"/>
      <c r="D691" s="254" t="s">
        <v>75</v>
      </c>
      <c r="E691" s="265" t="s">
        <v>3612</v>
      </c>
      <c r="F691" s="265" t="s">
        <v>3613</v>
      </c>
      <c r="G691" s="253"/>
      <c r="H691" s="253"/>
      <c r="I691" s="256"/>
      <c r="J691" s="266">
        <f>BK691</f>
        <v>0</v>
      </c>
      <c r="K691" s="253"/>
      <c r="L691" s="257"/>
      <c r="M691" s="258"/>
      <c r="N691" s="259"/>
      <c r="O691" s="259"/>
      <c r="P691" s="260">
        <f>P692+P697+P703+P709+P715+P721</f>
        <v>0</v>
      </c>
      <c r="Q691" s="259"/>
      <c r="R691" s="260">
        <f>R692+R697+R703+R709+R715+R721</f>
        <v>0</v>
      </c>
      <c r="S691" s="259"/>
      <c r="T691" s="261">
        <f>T692+T697+T703+T709+T715+T721</f>
        <v>0</v>
      </c>
      <c r="U691" s="12"/>
      <c r="V691" s="12"/>
      <c r="W691" s="12"/>
      <c r="X691" s="12"/>
      <c r="Y691" s="12"/>
      <c r="Z691" s="12"/>
      <c r="AA691" s="12"/>
      <c r="AB691" s="12"/>
      <c r="AC691" s="12"/>
      <c r="AD691" s="12"/>
      <c r="AE691" s="12"/>
      <c r="AR691" s="262" t="s">
        <v>84</v>
      </c>
      <c r="AT691" s="263" t="s">
        <v>75</v>
      </c>
      <c r="AU691" s="263" t="s">
        <v>84</v>
      </c>
      <c r="AY691" s="262" t="s">
        <v>387</v>
      </c>
      <c r="BK691" s="264">
        <f>BK692+BK697+BK703+BK709+BK715+BK721</f>
        <v>0</v>
      </c>
    </row>
    <row r="692" s="12" customFormat="1" ht="20.88" customHeight="1">
      <c r="A692" s="12"/>
      <c r="B692" s="252"/>
      <c r="C692" s="253"/>
      <c r="D692" s="254" t="s">
        <v>75</v>
      </c>
      <c r="E692" s="265" t="s">
        <v>2756</v>
      </c>
      <c r="F692" s="265" t="s">
        <v>2757</v>
      </c>
      <c r="G692" s="253"/>
      <c r="H692" s="253"/>
      <c r="I692" s="256"/>
      <c r="J692" s="266">
        <f>BK692</f>
        <v>0</v>
      </c>
      <c r="K692" s="253"/>
      <c r="L692" s="257"/>
      <c r="M692" s="258"/>
      <c r="N692" s="259"/>
      <c r="O692" s="259"/>
      <c r="P692" s="260">
        <f>SUM(P693:P696)</f>
        <v>0</v>
      </c>
      <c r="Q692" s="259"/>
      <c r="R692" s="260">
        <f>SUM(R693:R696)</f>
        <v>0</v>
      </c>
      <c r="S692" s="259"/>
      <c r="T692" s="261">
        <f>SUM(T693:T696)</f>
        <v>0</v>
      </c>
      <c r="U692" s="12"/>
      <c r="V692" s="12"/>
      <c r="W692" s="12"/>
      <c r="X692" s="12"/>
      <c r="Y692" s="12"/>
      <c r="Z692" s="12"/>
      <c r="AA692" s="12"/>
      <c r="AB692" s="12"/>
      <c r="AC692" s="12"/>
      <c r="AD692" s="12"/>
      <c r="AE692" s="12"/>
      <c r="AR692" s="262" t="s">
        <v>99</v>
      </c>
      <c r="AT692" s="263" t="s">
        <v>75</v>
      </c>
      <c r="AU692" s="263" t="s">
        <v>92</v>
      </c>
      <c r="AY692" s="262" t="s">
        <v>387</v>
      </c>
      <c r="BK692" s="264">
        <f>SUM(BK693:BK696)</f>
        <v>0</v>
      </c>
    </row>
    <row r="693" s="2" customFormat="1" ht="21.75" customHeight="1">
      <c r="A693" s="42"/>
      <c r="B693" s="43"/>
      <c r="C693" s="280" t="s">
        <v>200</v>
      </c>
      <c r="D693" s="280" t="s">
        <v>393</v>
      </c>
      <c r="E693" s="281" t="s">
        <v>3614</v>
      </c>
      <c r="F693" s="282" t="s">
        <v>3483</v>
      </c>
      <c r="G693" s="283" t="s">
        <v>396</v>
      </c>
      <c r="H693" s="284">
        <v>0.69999999999999996</v>
      </c>
      <c r="I693" s="285"/>
      <c r="J693" s="286">
        <f>ROUND(I693*H693,2)</f>
        <v>0</v>
      </c>
      <c r="K693" s="287"/>
      <c r="L693" s="45"/>
      <c r="M693" s="288" t="s">
        <v>1</v>
      </c>
      <c r="N693" s="289" t="s">
        <v>42</v>
      </c>
      <c r="O693" s="101"/>
      <c r="P693" s="290">
        <f>O693*H693</f>
        <v>0</v>
      </c>
      <c r="Q693" s="290">
        <v>0</v>
      </c>
      <c r="R693" s="290">
        <f>Q693*H693</f>
        <v>0</v>
      </c>
      <c r="S693" s="290">
        <v>0</v>
      </c>
      <c r="T693" s="291">
        <f>S693*H693</f>
        <v>0</v>
      </c>
      <c r="U693" s="42"/>
      <c r="V693" s="42"/>
      <c r="W693" s="42"/>
      <c r="X693" s="42"/>
      <c r="Y693" s="42"/>
      <c r="Z693" s="42"/>
      <c r="AA693" s="42"/>
      <c r="AB693" s="42"/>
      <c r="AC693" s="42"/>
      <c r="AD693" s="42"/>
      <c r="AE693" s="42"/>
      <c r="AR693" s="292" t="s">
        <v>731</v>
      </c>
      <c r="AT693" s="292" t="s">
        <v>393</v>
      </c>
      <c r="AU693" s="292" t="s">
        <v>99</v>
      </c>
      <c r="AY693" s="19" t="s">
        <v>387</v>
      </c>
      <c r="BE693" s="162">
        <f>IF(N693="základná",J693,0)</f>
        <v>0</v>
      </c>
      <c r="BF693" s="162">
        <f>IF(N693="znížená",J693,0)</f>
        <v>0</v>
      </c>
      <c r="BG693" s="162">
        <f>IF(N693="zákl. prenesená",J693,0)</f>
        <v>0</v>
      </c>
      <c r="BH693" s="162">
        <f>IF(N693="zníž. prenesená",J693,0)</f>
        <v>0</v>
      </c>
      <c r="BI693" s="162">
        <f>IF(N693="nulová",J693,0)</f>
        <v>0</v>
      </c>
      <c r="BJ693" s="19" t="s">
        <v>92</v>
      </c>
      <c r="BK693" s="162">
        <f>ROUND(I693*H693,2)</f>
        <v>0</v>
      </c>
      <c r="BL693" s="19" t="s">
        <v>731</v>
      </c>
      <c r="BM693" s="292" t="s">
        <v>3615</v>
      </c>
    </row>
    <row r="694" s="2" customFormat="1" ht="16.5" customHeight="1">
      <c r="A694" s="42"/>
      <c r="B694" s="43"/>
      <c r="C694" s="280" t="s">
        <v>1734</v>
      </c>
      <c r="D694" s="280" t="s">
        <v>393</v>
      </c>
      <c r="E694" s="281" t="s">
        <v>3616</v>
      </c>
      <c r="F694" s="282" t="s">
        <v>3486</v>
      </c>
      <c r="G694" s="283" t="s">
        <v>396</v>
      </c>
      <c r="H694" s="284">
        <v>16.199999999999999</v>
      </c>
      <c r="I694" s="285"/>
      <c r="J694" s="286">
        <f>ROUND(I694*H694,2)</f>
        <v>0</v>
      </c>
      <c r="K694" s="287"/>
      <c r="L694" s="45"/>
      <c r="M694" s="288" t="s">
        <v>1</v>
      </c>
      <c r="N694" s="289" t="s">
        <v>42</v>
      </c>
      <c r="O694" s="101"/>
      <c r="P694" s="290">
        <f>O694*H694</f>
        <v>0</v>
      </c>
      <c r="Q694" s="290">
        <v>0</v>
      </c>
      <c r="R694" s="290">
        <f>Q694*H694</f>
        <v>0</v>
      </c>
      <c r="S694" s="290">
        <v>0</v>
      </c>
      <c r="T694" s="291">
        <f>S694*H694</f>
        <v>0</v>
      </c>
      <c r="U694" s="42"/>
      <c r="V694" s="42"/>
      <c r="W694" s="42"/>
      <c r="X694" s="42"/>
      <c r="Y694" s="42"/>
      <c r="Z694" s="42"/>
      <c r="AA694" s="42"/>
      <c r="AB694" s="42"/>
      <c r="AC694" s="42"/>
      <c r="AD694" s="42"/>
      <c r="AE694" s="42"/>
      <c r="AR694" s="292" t="s">
        <v>731</v>
      </c>
      <c r="AT694" s="292" t="s">
        <v>393</v>
      </c>
      <c r="AU694" s="292" t="s">
        <v>99</v>
      </c>
      <c r="AY694" s="19" t="s">
        <v>387</v>
      </c>
      <c r="BE694" s="162">
        <f>IF(N694="základná",J694,0)</f>
        <v>0</v>
      </c>
      <c r="BF694" s="162">
        <f>IF(N694="znížená",J694,0)</f>
        <v>0</v>
      </c>
      <c r="BG694" s="162">
        <f>IF(N694="zákl. prenesená",J694,0)</f>
        <v>0</v>
      </c>
      <c r="BH694" s="162">
        <f>IF(N694="zníž. prenesená",J694,0)</f>
        <v>0</v>
      </c>
      <c r="BI694" s="162">
        <f>IF(N694="nulová",J694,0)</f>
        <v>0</v>
      </c>
      <c r="BJ694" s="19" t="s">
        <v>92</v>
      </c>
      <c r="BK694" s="162">
        <f>ROUND(I694*H694,2)</f>
        <v>0</v>
      </c>
      <c r="BL694" s="19" t="s">
        <v>731</v>
      </c>
      <c r="BM694" s="292" t="s">
        <v>3617</v>
      </c>
    </row>
    <row r="695" s="2" customFormat="1" ht="21.75" customHeight="1">
      <c r="A695" s="42"/>
      <c r="B695" s="43"/>
      <c r="C695" s="280" t="s">
        <v>1736</v>
      </c>
      <c r="D695" s="280" t="s">
        <v>393</v>
      </c>
      <c r="E695" s="281" t="s">
        <v>3618</v>
      </c>
      <c r="F695" s="282" t="s">
        <v>3619</v>
      </c>
      <c r="G695" s="283" t="s">
        <v>396</v>
      </c>
      <c r="H695" s="284">
        <v>13.699999999999999</v>
      </c>
      <c r="I695" s="285"/>
      <c r="J695" s="286">
        <f>ROUND(I695*H695,2)</f>
        <v>0</v>
      </c>
      <c r="K695" s="287"/>
      <c r="L695" s="45"/>
      <c r="M695" s="288" t="s">
        <v>1</v>
      </c>
      <c r="N695" s="289" t="s">
        <v>42</v>
      </c>
      <c r="O695" s="101"/>
      <c r="P695" s="290">
        <f>O695*H695</f>
        <v>0</v>
      </c>
      <c r="Q695" s="290">
        <v>0</v>
      </c>
      <c r="R695" s="290">
        <f>Q695*H695</f>
        <v>0</v>
      </c>
      <c r="S695" s="290">
        <v>0</v>
      </c>
      <c r="T695" s="291">
        <f>S695*H695</f>
        <v>0</v>
      </c>
      <c r="U695" s="42"/>
      <c r="V695" s="42"/>
      <c r="W695" s="42"/>
      <c r="X695" s="42"/>
      <c r="Y695" s="42"/>
      <c r="Z695" s="42"/>
      <c r="AA695" s="42"/>
      <c r="AB695" s="42"/>
      <c r="AC695" s="42"/>
      <c r="AD695" s="42"/>
      <c r="AE695" s="42"/>
      <c r="AR695" s="292" t="s">
        <v>731</v>
      </c>
      <c r="AT695" s="292" t="s">
        <v>393</v>
      </c>
      <c r="AU695" s="292" t="s">
        <v>99</v>
      </c>
      <c r="AY695" s="19" t="s">
        <v>387</v>
      </c>
      <c r="BE695" s="162">
        <f>IF(N695="základná",J695,0)</f>
        <v>0</v>
      </c>
      <c r="BF695" s="162">
        <f>IF(N695="znížená",J695,0)</f>
        <v>0</v>
      </c>
      <c r="BG695" s="162">
        <f>IF(N695="zákl. prenesená",J695,0)</f>
        <v>0</v>
      </c>
      <c r="BH695" s="162">
        <f>IF(N695="zníž. prenesená",J695,0)</f>
        <v>0</v>
      </c>
      <c r="BI695" s="162">
        <f>IF(N695="nulová",J695,0)</f>
        <v>0</v>
      </c>
      <c r="BJ695" s="19" t="s">
        <v>92</v>
      </c>
      <c r="BK695" s="162">
        <f>ROUND(I695*H695,2)</f>
        <v>0</v>
      </c>
      <c r="BL695" s="19" t="s">
        <v>731</v>
      </c>
      <c r="BM695" s="292" t="s">
        <v>3620</v>
      </c>
    </row>
    <row r="696" s="2" customFormat="1" ht="21.75" customHeight="1">
      <c r="A696" s="42"/>
      <c r="B696" s="43"/>
      <c r="C696" s="280" t="s">
        <v>1740</v>
      </c>
      <c r="D696" s="280" t="s">
        <v>393</v>
      </c>
      <c r="E696" s="281" t="s">
        <v>3621</v>
      </c>
      <c r="F696" s="282" t="s">
        <v>3622</v>
      </c>
      <c r="G696" s="283" t="s">
        <v>396</v>
      </c>
      <c r="H696" s="284">
        <v>8</v>
      </c>
      <c r="I696" s="285"/>
      <c r="J696" s="286">
        <f>ROUND(I696*H696,2)</f>
        <v>0</v>
      </c>
      <c r="K696" s="287"/>
      <c r="L696" s="45"/>
      <c r="M696" s="288" t="s">
        <v>1</v>
      </c>
      <c r="N696" s="289" t="s">
        <v>42</v>
      </c>
      <c r="O696" s="101"/>
      <c r="P696" s="290">
        <f>O696*H696</f>
        <v>0</v>
      </c>
      <c r="Q696" s="290">
        <v>0</v>
      </c>
      <c r="R696" s="290">
        <f>Q696*H696</f>
        <v>0</v>
      </c>
      <c r="S696" s="290">
        <v>0</v>
      </c>
      <c r="T696" s="291">
        <f>S696*H696</f>
        <v>0</v>
      </c>
      <c r="U696" s="42"/>
      <c r="V696" s="42"/>
      <c r="W696" s="42"/>
      <c r="X696" s="42"/>
      <c r="Y696" s="42"/>
      <c r="Z696" s="42"/>
      <c r="AA696" s="42"/>
      <c r="AB696" s="42"/>
      <c r="AC696" s="42"/>
      <c r="AD696" s="42"/>
      <c r="AE696" s="42"/>
      <c r="AR696" s="292" t="s">
        <v>731</v>
      </c>
      <c r="AT696" s="292" t="s">
        <v>393</v>
      </c>
      <c r="AU696" s="292" t="s">
        <v>99</v>
      </c>
      <c r="AY696" s="19" t="s">
        <v>387</v>
      </c>
      <c r="BE696" s="162">
        <f>IF(N696="základná",J696,0)</f>
        <v>0</v>
      </c>
      <c r="BF696" s="162">
        <f>IF(N696="znížená",J696,0)</f>
        <v>0</v>
      </c>
      <c r="BG696" s="162">
        <f>IF(N696="zákl. prenesená",J696,0)</f>
        <v>0</v>
      </c>
      <c r="BH696" s="162">
        <f>IF(N696="zníž. prenesená",J696,0)</f>
        <v>0</v>
      </c>
      <c r="BI696" s="162">
        <f>IF(N696="nulová",J696,0)</f>
        <v>0</v>
      </c>
      <c r="BJ696" s="19" t="s">
        <v>92</v>
      </c>
      <c r="BK696" s="162">
        <f>ROUND(I696*H696,2)</f>
        <v>0</v>
      </c>
      <c r="BL696" s="19" t="s">
        <v>731</v>
      </c>
      <c r="BM696" s="292" t="s">
        <v>3623</v>
      </c>
    </row>
    <row r="697" s="12" customFormat="1" ht="20.88" customHeight="1">
      <c r="A697" s="12"/>
      <c r="B697" s="252"/>
      <c r="C697" s="253"/>
      <c r="D697" s="254" t="s">
        <v>75</v>
      </c>
      <c r="E697" s="265" t="s">
        <v>2761</v>
      </c>
      <c r="F697" s="265" t="s">
        <v>2762</v>
      </c>
      <c r="G697" s="253"/>
      <c r="H697" s="253"/>
      <c r="I697" s="256"/>
      <c r="J697" s="266">
        <f>BK697</f>
        <v>0</v>
      </c>
      <c r="K697" s="253"/>
      <c r="L697" s="257"/>
      <c r="M697" s="258"/>
      <c r="N697" s="259"/>
      <c r="O697" s="259"/>
      <c r="P697" s="260">
        <f>SUM(P698:P702)</f>
        <v>0</v>
      </c>
      <c r="Q697" s="259"/>
      <c r="R697" s="260">
        <f>SUM(R698:R702)</f>
        <v>0</v>
      </c>
      <c r="S697" s="259"/>
      <c r="T697" s="261">
        <f>SUM(T698:T702)</f>
        <v>0</v>
      </c>
      <c r="U697" s="12"/>
      <c r="V697" s="12"/>
      <c r="W697" s="12"/>
      <c r="X697" s="12"/>
      <c r="Y697" s="12"/>
      <c r="Z697" s="12"/>
      <c r="AA697" s="12"/>
      <c r="AB697" s="12"/>
      <c r="AC697" s="12"/>
      <c r="AD697" s="12"/>
      <c r="AE697" s="12"/>
      <c r="AR697" s="262" t="s">
        <v>99</v>
      </c>
      <c r="AT697" s="263" t="s">
        <v>75</v>
      </c>
      <c r="AU697" s="263" t="s">
        <v>92</v>
      </c>
      <c r="AY697" s="262" t="s">
        <v>387</v>
      </c>
      <c r="BK697" s="264">
        <f>SUM(BK698:BK702)</f>
        <v>0</v>
      </c>
    </row>
    <row r="698" s="2" customFormat="1" ht="16.5" customHeight="1">
      <c r="A698" s="42"/>
      <c r="B698" s="43"/>
      <c r="C698" s="280" t="s">
        <v>1744</v>
      </c>
      <c r="D698" s="280" t="s">
        <v>393</v>
      </c>
      <c r="E698" s="281" t="s">
        <v>3624</v>
      </c>
      <c r="F698" s="282" t="s">
        <v>3080</v>
      </c>
      <c r="G698" s="283" t="s">
        <v>436</v>
      </c>
      <c r="H698" s="284">
        <v>1</v>
      </c>
      <c r="I698" s="285"/>
      <c r="J698" s="286">
        <f>ROUND(I698*H698,2)</f>
        <v>0</v>
      </c>
      <c r="K698" s="287"/>
      <c r="L698" s="45"/>
      <c r="M698" s="288" t="s">
        <v>1</v>
      </c>
      <c r="N698" s="289" t="s">
        <v>42</v>
      </c>
      <c r="O698" s="101"/>
      <c r="P698" s="290">
        <f>O698*H698</f>
        <v>0</v>
      </c>
      <c r="Q698" s="290">
        <v>0</v>
      </c>
      <c r="R698" s="290">
        <f>Q698*H698</f>
        <v>0</v>
      </c>
      <c r="S698" s="290">
        <v>0</v>
      </c>
      <c r="T698" s="291">
        <f>S698*H698</f>
        <v>0</v>
      </c>
      <c r="U698" s="42"/>
      <c r="V698" s="42"/>
      <c r="W698" s="42"/>
      <c r="X698" s="42"/>
      <c r="Y698" s="42"/>
      <c r="Z698" s="42"/>
      <c r="AA698" s="42"/>
      <c r="AB698" s="42"/>
      <c r="AC698" s="42"/>
      <c r="AD698" s="42"/>
      <c r="AE698" s="42"/>
      <c r="AR698" s="292" t="s">
        <v>731</v>
      </c>
      <c r="AT698" s="292" t="s">
        <v>393</v>
      </c>
      <c r="AU698" s="292" t="s">
        <v>99</v>
      </c>
      <c r="AY698" s="19" t="s">
        <v>387</v>
      </c>
      <c r="BE698" s="162">
        <f>IF(N698="základná",J698,0)</f>
        <v>0</v>
      </c>
      <c r="BF698" s="162">
        <f>IF(N698="znížená",J698,0)</f>
        <v>0</v>
      </c>
      <c r="BG698" s="162">
        <f>IF(N698="zákl. prenesená",J698,0)</f>
        <v>0</v>
      </c>
      <c r="BH698" s="162">
        <f>IF(N698="zníž. prenesená",J698,0)</f>
        <v>0</v>
      </c>
      <c r="BI698" s="162">
        <f>IF(N698="nulová",J698,0)</f>
        <v>0</v>
      </c>
      <c r="BJ698" s="19" t="s">
        <v>92</v>
      </c>
      <c r="BK698" s="162">
        <f>ROUND(I698*H698,2)</f>
        <v>0</v>
      </c>
      <c r="BL698" s="19" t="s">
        <v>731</v>
      </c>
      <c r="BM698" s="292" t="s">
        <v>3625</v>
      </c>
    </row>
    <row r="699" s="2" customFormat="1" ht="16.5" customHeight="1">
      <c r="A699" s="42"/>
      <c r="B699" s="43"/>
      <c r="C699" s="280" t="s">
        <v>1746</v>
      </c>
      <c r="D699" s="280" t="s">
        <v>393</v>
      </c>
      <c r="E699" s="281" t="s">
        <v>3626</v>
      </c>
      <c r="F699" s="282" t="s">
        <v>2767</v>
      </c>
      <c r="G699" s="283" t="s">
        <v>436</v>
      </c>
      <c r="H699" s="284">
        <v>2</v>
      </c>
      <c r="I699" s="285"/>
      <c r="J699" s="286">
        <f>ROUND(I699*H699,2)</f>
        <v>0</v>
      </c>
      <c r="K699" s="287"/>
      <c r="L699" s="45"/>
      <c r="M699" s="288" t="s">
        <v>1</v>
      </c>
      <c r="N699" s="289" t="s">
        <v>42</v>
      </c>
      <c r="O699" s="101"/>
      <c r="P699" s="290">
        <f>O699*H699</f>
        <v>0</v>
      </c>
      <c r="Q699" s="290">
        <v>0</v>
      </c>
      <c r="R699" s="290">
        <f>Q699*H699</f>
        <v>0</v>
      </c>
      <c r="S699" s="290">
        <v>0</v>
      </c>
      <c r="T699" s="291">
        <f>S699*H699</f>
        <v>0</v>
      </c>
      <c r="U699" s="42"/>
      <c r="V699" s="42"/>
      <c r="W699" s="42"/>
      <c r="X699" s="42"/>
      <c r="Y699" s="42"/>
      <c r="Z699" s="42"/>
      <c r="AA699" s="42"/>
      <c r="AB699" s="42"/>
      <c r="AC699" s="42"/>
      <c r="AD699" s="42"/>
      <c r="AE699" s="42"/>
      <c r="AR699" s="292" t="s">
        <v>731</v>
      </c>
      <c r="AT699" s="292" t="s">
        <v>393</v>
      </c>
      <c r="AU699" s="292" t="s">
        <v>99</v>
      </c>
      <c r="AY699" s="19" t="s">
        <v>387</v>
      </c>
      <c r="BE699" s="162">
        <f>IF(N699="základná",J699,0)</f>
        <v>0</v>
      </c>
      <c r="BF699" s="162">
        <f>IF(N699="znížená",J699,0)</f>
        <v>0</v>
      </c>
      <c r="BG699" s="162">
        <f>IF(N699="zákl. prenesená",J699,0)</f>
        <v>0</v>
      </c>
      <c r="BH699" s="162">
        <f>IF(N699="zníž. prenesená",J699,0)</f>
        <v>0</v>
      </c>
      <c r="BI699" s="162">
        <f>IF(N699="nulová",J699,0)</f>
        <v>0</v>
      </c>
      <c r="BJ699" s="19" t="s">
        <v>92</v>
      </c>
      <c r="BK699" s="162">
        <f>ROUND(I699*H699,2)</f>
        <v>0</v>
      </c>
      <c r="BL699" s="19" t="s">
        <v>731</v>
      </c>
      <c r="BM699" s="292" t="s">
        <v>3627</v>
      </c>
    </row>
    <row r="700" s="2" customFormat="1" ht="16.5" customHeight="1">
      <c r="A700" s="42"/>
      <c r="B700" s="43"/>
      <c r="C700" s="280" t="s">
        <v>241</v>
      </c>
      <c r="D700" s="280" t="s">
        <v>393</v>
      </c>
      <c r="E700" s="281" t="s">
        <v>3628</v>
      </c>
      <c r="F700" s="282" t="s">
        <v>3085</v>
      </c>
      <c r="G700" s="283" t="s">
        <v>436</v>
      </c>
      <c r="H700" s="284">
        <v>1</v>
      </c>
      <c r="I700" s="285"/>
      <c r="J700" s="286">
        <f>ROUND(I700*H700,2)</f>
        <v>0</v>
      </c>
      <c r="K700" s="287"/>
      <c r="L700" s="45"/>
      <c r="M700" s="288" t="s">
        <v>1</v>
      </c>
      <c r="N700" s="289" t="s">
        <v>42</v>
      </c>
      <c r="O700" s="101"/>
      <c r="P700" s="290">
        <f>O700*H700</f>
        <v>0</v>
      </c>
      <c r="Q700" s="290">
        <v>0</v>
      </c>
      <c r="R700" s="290">
        <f>Q700*H700</f>
        <v>0</v>
      </c>
      <c r="S700" s="290">
        <v>0</v>
      </c>
      <c r="T700" s="291">
        <f>S700*H700</f>
        <v>0</v>
      </c>
      <c r="U700" s="42"/>
      <c r="V700" s="42"/>
      <c r="W700" s="42"/>
      <c r="X700" s="42"/>
      <c r="Y700" s="42"/>
      <c r="Z700" s="42"/>
      <c r="AA700" s="42"/>
      <c r="AB700" s="42"/>
      <c r="AC700" s="42"/>
      <c r="AD700" s="42"/>
      <c r="AE700" s="42"/>
      <c r="AR700" s="292" t="s">
        <v>731</v>
      </c>
      <c r="AT700" s="292" t="s">
        <v>393</v>
      </c>
      <c r="AU700" s="292" t="s">
        <v>99</v>
      </c>
      <c r="AY700" s="19" t="s">
        <v>387</v>
      </c>
      <c r="BE700" s="162">
        <f>IF(N700="základná",J700,0)</f>
        <v>0</v>
      </c>
      <c r="BF700" s="162">
        <f>IF(N700="znížená",J700,0)</f>
        <v>0</v>
      </c>
      <c r="BG700" s="162">
        <f>IF(N700="zákl. prenesená",J700,0)</f>
        <v>0</v>
      </c>
      <c r="BH700" s="162">
        <f>IF(N700="zníž. prenesená",J700,0)</f>
        <v>0</v>
      </c>
      <c r="BI700" s="162">
        <f>IF(N700="nulová",J700,0)</f>
        <v>0</v>
      </c>
      <c r="BJ700" s="19" t="s">
        <v>92</v>
      </c>
      <c r="BK700" s="162">
        <f>ROUND(I700*H700,2)</f>
        <v>0</v>
      </c>
      <c r="BL700" s="19" t="s">
        <v>731</v>
      </c>
      <c r="BM700" s="292" t="s">
        <v>3629</v>
      </c>
    </row>
    <row r="701" s="2" customFormat="1" ht="21.75" customHeight="1">
      <c r="A701" s="42"/>
      <c r="B701" s="43"/>
      <c r="C701" s="280" t="s">
        <v>1751</v>
      </c>
      <c r="D701" s="280" t="s">
        <v>393</v>
      </c>
      <c r="E701" s="281" t="s">
        <v>3630</v>
      </c>
      <c r="F701" s="282" t="s">
        <v>3207</v>
      </c>
      <c r="G701" s="283" t="s">
        <v>396</v>
      </c>
      <c r="H701" s="284">
        <v>0.80000000000000004</v>
      </c>
      <c r="I701" s="285"/>
      <c r="J701" s="286">
        <f>ROUND(I701*H701,2)</f>
        <v>0</v>
      </c>
      <c r="K701" s="287"/>
      <c r="L701" s="45"/>
      <c r="M701" s="288" t="s">
        <v>1</v>
      </c>
      <c r="N701" s="289" t="s">
        <v>42</v>
      </c>
      <c r="O701" s="101"/>
      <c r="P701" s="290">
        <f>O701*H701</f>
        <v>0</v>
      </c>
      <c r="Q701" s="290">
        <v>0</v>
      </c>
      <c r="R701" s="290">
        <f>Q701*H701</f>
        <v>0</v>
      </c>
      <c r="S701" s="290">
        <v>0</v>
      </c>
      <c r="T701" s="291">
        <f>S701*H701</f>
        <v>0</v>
      </c>
      <c r="U701" s="42"/>
      <c r="V701" s="42"/>
      <c r="W701" s="42"/>
      <c r="X701" s="42"/>
      <c r="Y701" s="42"/>
      <c r="Z701" s="42"/>
      <c r="AA701" s="42"/>
      <c r="AB701" s="42"/>
      <c r="AC701" s="42"/>
      <c r="AD701" s="42"/>
      <c r="AE701" s="42"/>
      <c r="AR701" s="292" t="s">
        <v>731</v>
      </c>
      <c r="AT701" s="292" t="s">
        <v>393</v>
      </c>
      <c r="AU701" s="292" t="s">
        <v>99</v>
      </c>
      <c r="AY701" s="19" t="s">
        <v>387</v>
      </c>
      <c r="BE701" s="162">
        <f>IF(N701="základná",J701,0)</f>
        <v>0</v>
      </c>
      <c r="BF701" s="162">
        <f>IF(N701="znížená",J701,0)</f>
        <v>0</v>
      </c>
      <c r="BG701" s="162">
        <f>IF(N701="zákl. prenesená",J701,0)</f>
        <v>0</v>
      </c>
      <c r="BH701" s="162">
        <f>IF(N701="zníž. prenesená",J701,0)</f>
        <v>0</v>
      </c>
      <c r="BI701" s="162">
        <f>IF(N701="nulová",J701,0)</f>
        <v>0</v>
      </c>
      <c r="BJ701" s="19" t="s">
        <v>92</v>
      </c>
      <c r="BK701" s="162">
        <f>ROUND(I701*H701,2)</f>
        <v>0</v>
      </c>
      <c r="BL701" s="19" t="s">
        <v>731</v>
      </c>
      <c r="BM701" s="292" t="s">
        <v>3631</v>
      </c>
    </row>
    <row r="702" s="2" customFormat="1" ht="16.5" customHeight="1">
      <c r="A702" s="42"/>
      <c r="B702" s="43"/>
      <c r="C702" s="280" t="s">
        <v>1754</v>
      </c>
      <c r="D702" s="280" t="s">
        <v>393</v>
      </c>
      <c r="E702" s="281" t="s">
        <v>3632</v>
      </c>
      <c r="F702" s="282" t="s">
        <v>3440</v>
      </c>
      <c r="G702" s="283" t="s">
        <v>436</v>
      </c>
      <c r="H702" s="284">
        <v>6</v>
      </c>
      <c r="I702" s="285"/>
      <c r="J702" s="286">
        <f>ROUND(I702*H702,2)</f>
        <v>0</v>
      </c>
      <c r="K702" s="287"/>
      <c r="L702" s="45"/>
      <c r="M702" s="288" t="s">
        <v>1</v>
      </c>
      <c r="N702" s="289" t="s">
        <v>42</v>
      </c>
      <c r="O702" s="101"/>
      <c r="P702" s="290">
        <f>O702*H702</f>
        <v>0</v>
      </c>
      <c r="Q702" s="290">
        <v>0</v>
      </c>
      <c r="R702" s="290">
        <f>Q702*H702</f>
        <v>0</v>
      </c>
      <c r="S702" s="290">
        <v>0</v>
      </c>
      <c r="T702" s="291">
        <f>S702*H702</f>
        <v>0</v>
      </c>
      <c r="U702" s="42"/>
      <c r="V702" s="42"/>
      <c r="W702" s="42"/>
      <c r="X702" s="42"/>
      <c r="Y702" s="42"/>
      <c r="Z702" s="42"/>
      <c r="AA702" s="42"/>
      <c r="AB702" s="42"/>
      <c r="AC702" s="42"/>
      <c r="AD702" s="42"/>
      <c r="AE702" s="42"/>
      <c r="AR702" s="292" t="s">
        <v>731</v>
      </c>
      <c r="AT702" s="292" t="s">
        <v>393</v>
      </c>
      <c r="AU702" s="292" t="s">
        <v>99</v>
      </c>
      <c r="AY702" s="19" t="s">
        <v>387</v>
      </c>
      <c r="BE702" s="162">
        <f>IF(N702="základná",J702,0)</f>
        <v>0</v>
      </c>
      <c r="BF702" s="162">
        <f>IF(N702="znížená",J702,0)</f>
        <v>0</v>
      </c>
      <c r="BG702" s="162">
        <f>IF(N702="zákl. prenesená",J702,0)</f>
        <v>0</v>
      </c>
      <c r="BH702" s="162">
        <f>IF(N702="zníž. prenesená",J702,0)</f>
        <v>0</v>
      </c>
      <c r="BI702" s="162">
        <f>IF(N702="nulová",J702,0)</f>
        <v>0</v>
      </c>
      <c r="BJ702" s="19" t="s">
        <v>92</v>
      </c>
      <c r="BK702" s="162">
        <f>ROUND(I702*H702,2)</f>
        <v>0</v>
      </c>
      <c r="BL702" s="19" t="s">
        <v>731</v>
      </c>
      <c r="BM702" s="292" t="s">
        <v>3633</v>
      </c>
    </row>
    <row r="703" s="12" customFormat="1" ht="20.88" customHeight="1">
      <c r="A703" s="12"/>
      <c r="B703" s="252"/>
      <c r="C703" s="253"/>
      <c r="D703" s="254" t="s">
        <v>75</v>
      </c>
      <c r="E703" s="265" t="s">
        <v>2781</v>
      </c>
      <c r="F703" s="265" t="s">
        <v>2782</v>
      </c>
      <c r="G703" s="253"/>
      <c r="H703" s="253"/>
      <c r="I703" s="256"/>
      <c r="J703" s="266">
        <f>BK703</f>
        <v>0</v>
      </c>
      <c r="K703" s="253"/>
      <c r="L703" s="257"/>
      <c r="M703" s="258"/>
      <c r="N703" s="259"/>
      <c r="O703" s="259"/>
      <c r="P703" s="260">
        <f>SUM(P704:P708)</f>
        <v>0</v>
      </c>
      <c r="Q703" s="259"/>
      <c r="R703" s="260">
        <f>SUM(R704:R708)</f>
        <v>0</v>
      </c>
      <c r="S703" s="259"/>
      <c r="T703" s="261">
        <f>SUM(T704:T708)</f>
        <v>0</v>
      </c>
      <c r="U703" s="12"/>
      <c r="V703" s="12"/>
      <c r="W703" s="12"/>
      <c r="X703" s="12"/>
      <c r="Y703" s="12"/>
      <c r="Z703" s="12"/>
      <c r="AA703" s="12"/>
      <c r="AB703" s="12"/>
      <c r="AC703" s="12"/>
      <c r="AD703" s="12"/>
      <c r="AE703" s="12"/>
      <c r="AR703" s="262" t="s">
        <v>84</v>
      </c>
      <c r="AT703" s="263" t="s">
        <v>75</v>
      </c>
      <c r="AU703" s="263" t="s">
        <v>92</v>
      </c>
      <c r="AY703" s="262" t="s">
        <v>387</v>
      </c>
      <c r="BK703" s="264">
        <f>SUM(BK704:BK708)</f>
        <v>0</v>
      </c>
    </row>
    <row r="704" s="2" customFormat="1" ht="16.5" customHeight="1">
      <c r="A704" s="42"/>
      <c r="B704" s="43"/>
      <c r="C704" s="280" t="s">
        <v>1758</v>
      </c>
      <c r="D704" s="280" t="s">
        <v>393</v>
      </c>
      <c r="E704" s="281" t="s">
        <v>3634</v>
      </c>
      <c r="F704" s="282" t="s">
        <v>3080</v>
      </c>
      <c r="G704" s="283" t="s">
        <v>436</v>
      </c>
      <c r="H704" s="284">
        <v>1</v>
      </c>
      <c r="I704" s="285"/>
      <c r="J704" s="286">
        <f>ROUND(I704*H704,2)</f>
        <v>0</v>
      </c>
      <c r="K704" s="287"/>
      <c r="L704" s="45"/>
      <c r="M704" s="288" t="s">
        <v>1</v>
      </c>
      <c r="N704" s="289" t="s">
        <v>42</v>
      </c>
      <c r="O704" s="101"/>
      <c r="P704" s="290">
        <f>O704*H704</f>
        <v>0</v>
      </c>
      <c r="Q704" s="290">
        <v>0</v>
      </c>
      <c r="R704" s="290">
        <f>Q704*H704</f>
        <v>0</v>
      </c>
      <c r="S704" s="290">
        <v>0</v>
      </c>
      <c r="T704" s="291">
        <f>S704*H704</f>
        <v>0</v>
      </c>
      <c r="U704" s="42"/>
      <c r="V704" s="42"/>
      <c r="W704" s="42"/>
      <c r="X704" s="42"/>
      <c r="Y704" s="42"/>
      <c r="Z704" s="42"/>
      <c r="AA704" s="42"/>
      <c r="AB704" s="42"/>
      <c r="AC704" s="42"/>
      <c r="AD704" s="42"/>
      <c r="AE704" s="42"/>
      <c r="AR704" s="292" t="s">
        <v>731</v>
      </c>
      <c r="AT704" s="292" t="s">
        <v>393</v>
      </c>
      <c r="AU704" s="292" t="s">
        <v>99</v>
      </c>
      <c r="AY704" s="19" t="s">
        <v>387</v>
      </c>
      <c r="BE704" s="162">
        <f>IF(N704="základná",J704,0)</f>
        <v>0</v>
      </c>
      <c r="BF704" s="162">
        <f>IF(N704="znížená",J704,0)</f>
        <v>0</v>
      </c>
      <c r="BG704" s="162">
        <f>IF(N704="zákl. prenesená",J704,0)</f>
        <v>0</v>
      </c>
      <c r="BH704" s="162">
        <f>IF(N704="zníž. prenesená",J704,0)</f>
        <v>0</v>
      </c>
      <c r="BI704" s="162">
        <f>IF(N704="nulová",J704,0)</f>
        <v>0</v>
      </c>
      <c r="BJ704" s="19" t="s">
        <v>92</v>
      </c>
      <c r="BK704" s="162">
        <f>ROUND(I704*H704,2)</f>
        <v>0</v>
      </c>
      <c r="BL704" s="19" t="s">
        <v>731</v>
      </c>
      <c r="BM704" s="292" t="s">
        <v>3635</v>
      </c>
    </row>
    <row r="705" s="2" customFormat="1" ht="16.5" customHeight="1">
      <c r="A705" s="42"/>
      <c r="B705" s="43"/>
      <c r="C705" s="280" t="s">
        <v>1764</v>
      </c>
      <c r="D705" s="280" t="s">
        <v>393</v>
      </c>
      <c r="E705" s="281" t="s">
        <v>3636</v>
      </c>
      <c r="F705" s="282" t="s">
        <v>2767</v>
      </c>
      <c r="G705" s="283" t="s">
        <v>436</v>
      </c>
      <c r="H705" s="284">
        <v>2</v>
      </c>
      <c r="I705" s="285"/>
      <c r="J705" s="286">
        <f>ROUND(I705*H705,2)</f>
        <v>0</v>
      </c>
      <c r="K705" s="287"/>
      <c r="L705" s="45"/>
      <c r="M705" s="288" t="s">
        <v>1</v>
      </c>
      <c r="N705" s="289" t="s">
        <v>42</v>
      </c>
      <c r="O705" s="101"/>
      <c r="P705" s="290">
        <f>O705*H705</f>
        <v>0</v>
      </c>
      <c r="Q705" s="290">
        <v>0</v>
      </c>
      <c r="R705" s="290">
        <f>Q705*H705</f>
        <v>0</v>
      </c>
      <c r="S705" s="290">
        <v>0</v>
      </c>
      <c r="T705" s="291">
        <f>S705*H705</f>
        <v>0</v>
      </c>
      <c r="U705" s="42"/>
      <c r="V705" s="42"/>
      <c r="W705" s="42"/>
      <c r="X705" s="42"/>
      <c r="Y705" s="42"/>
      <c r="Z705" s="42"/>
      <c r="AA705" s="42"/>
      <c r="AB705" s="42"/>
      <c r="AC705" s="42"/>
      <c r="AD705" s="42"/>
      <c r="AE705" s="42"/>
      <c r="AR705" s="292" t="s">
        <v>731</v>
      </c>
      <c r="AT705" s="292" t="s">
        <v>393</v>
      </c>
      <c r="AU705" s="292" t="s">
        <v>99</v>
      </c>
      <c r="AY705" s="19" t="s">
        <v>387</v>
      </c>
      <c r="BE705" s="162">
        <f>IF(N705="základná",J705,0)</f>
        <v>0</v>
      </c>
      <c r="BF705" s="162">
        <f>IF(N705="znížená",J705,0)</f>
        <v>0</v>
      </c>
      <c r="BG705" s="162">
        <f>IF(N705="zákl. prenesená",J705,0)</f>
        <v>0</v>
      </c>
      <c r="BH705" s="162">
        <f>IF(N705="zníž. prenesená",J705,0)</f>
        <v>0</v>
      </c>
      <c r="BI705" s="162">
        <f>IF(N705="nulová",J705,0)</f>
        <v>0</v>
      </c>
      <c r="BJ705" s="19" t="s">
        <v>92</v>
      </c>
      <c r="BK705" s="162">
        <f>ROUND(I705*H705,2)</f>
        <v>0</v>
      </c>
      <c r="BL705" s="19" t="s">
        <v>731</v>
      </c>
      <c r="BM705" s="292" t="s">
        <v>3637</v>
      </c>
    </row>
    <row r="706" s="2" customFormat="1" ht="16.5" customHeight="1">
      <c r="A706" s="42"/>
      <c r="B706" s="43"/>
      <c r="C706" s="280" t="s">
        <v>1769</v>
      </c>
      <c r="D706" s="280" t="s">
        <v>393</v>
      </c>
      <c r="E706" s="281" t="s">
        <v>3638</v>
      </c>
      <c r="F706" s="282" t="s">
        <v>3085</v>
      </c>
      <c r="G706" s="283" t="s">
        <v>436</v>
      </c>
      <c r="H706" s="284">
        <v>1</v>
      </c>
      <c r="I706" s="285"/>
      <c r="J706" s="286">
        <f>ROUND(I706*H706,2)</f>
        <v>0</v>
      </c>
      <c r="K706" s="287"/>
      <c r="L706" s="45"/>
      <c r="M706" s="288" t="s">
        <v>1</v>
      </c>
      <c r="N706" s="289" t="s">
        <v>42</v>
      </c>
      <c r="O706" s="101"/>
      <c r="P706" s="290">
        <f>O706*H706</f>
        <v>0</v>
      </c>
      <c r="Q706" s="290">
        <v>0</v>
      </c>
      <c r="R706" s="290">
        <f>Q706*H706</f>
        <v>0</v>
      </c>
      <c r="S706" s="290">
        <v>0</v>
      </c>
      <c r="T706" s="291">
        <f>S706*H706</f>
        <v>0</v>
      </c>
      <c r="U706" s="42"/>
      <c r="V706" s="42"/>
      <c r="W706" s="42"/>
      <c r="X706" s="42"/>
      <c r="Y706" s="42"/>
      <c r="Z706" s="42"/>
      <c r="AA706" s="42"/>
      <c r="AB706" s="42"/>
      <c r="AC706" s="42"/>
      <c r="AD706" s="42"/>
      <c r="AE706" s="42"/>
      <c r="AR706" s="292" t="s">
        <v>731</v>
      </c>
      <c r="AT706" s="292" t="s">
        <v>393</v>
      </c>
      <c r="AU706" s="292" t="s">
        <v>99</v>
      </c>
      <c r="AY706" s="19" t="s">
        <v>387</v>
      </c>
      <c r="BE706" s="162">
        <f>IF(N706="základná",J706,0)</f>
        <v>0</v>
      </c>
      <c r="BF706" s="162">
        <f>IF(N706="znížená",J706,0)</f>
        <v>0</v>
      </c>
      <c r="BG706" s="162">
        <f>IF(N706="zákl. prenesená",J706,0)</f>
        <v>0</v>
      </c>
      <c r="BH706" s="162">
        <f>IF(N706="zníž. prenesená",J706,0)</f>
        <v>0</v>
      </c>
      <c r="BI706" s="162">
        <f>IF(N706="nulová",J706,0)</f>
        <v>0</v>
      </c>
      <c r="BJ706" s="19" t="s">
        <v>92</v>
      </c>
      <c r="BK706" s="162">
        <f>ROUND(I706*H706,2)</f>
        <v>0</v>
      </c>
      <c r="BL706" s="19" t="s">
        <v>731</v>
      </c>
      <c r="BM706" s="292" t="s">
        <v>3639</v>
      </c>
    </row>
    <row r="707" s="2" customFormat="1" ht="21.75" customHeight="1">
      <c r="A707" s="42"/>
      <c r="B707" s="43"/>
      <c r="C707" s="280" t="s">
        <v>1773</v>
      </c>
      <c r="D707" s="280" t="s">
        <v>393</v>
      </c>
      <c r="E707" s="281" t="s">
        <v>3640</v>
      </c>
      <c r="F707" s="282" t="s">
        <v>3207</v>
      </c>
      <c r="G707" s="283" t="s">
        <v>396</v>
      </c>
      <c r="H707" s="284">
        <v>0.80000000000000004</v>
      </c>
      <c r="I707" s="285"/>
      <c r="J707" s="286">
        <f>ROUND(I707*H707,2)</f>
        <v>0</v>
      </c>
      <c r="K707" s="287"/>
      <c r="L707" s="45"/>
      <c r="M707" s="288" t="s">
        <v>1</v>
      </c>
      <c r="N707" s="289" t="s">
        <v>42</v>
      </c>
      <c r="O707" s="101"/>
      <c r="P707" s="290">
        <f>O707*H707</f>
        <v>0</v>
      </c>
      <c r="Q707" s="290">
        <v>0</v>
      </c>
      <c r="R707" s="290">
        <f>Q707*H707</f>
        <v>0</v>
      </c>
      <c r="S707" s="290">
        <v>0</v>
      </c>
      <c r="T707" s="291">
        <f>S707*H707</f>
        <v>0</v>
      </c>
      <c r="U707" s="42"/>
      <c r="V707" s="42"/>
      <c r="W707" s="42"/>
      <c r="X707" s="42"/>
      <c r="Y707" s="42"/>
      <c r="Z707" s="42"/>
      <c r="AA707" s="42"/>
      <c r="AB707" s="42"/>
      <c r="AC707" s="42"/>
      <c r="AD707" s="42"/>
      <c r="AE707" s="42"/>
      <c r="AR707" s="292" t="s">
        <v>731</v>
      </c>
      <c r="AT707" s="292" t="s">
        <v>393</v>
      </c>
      <c r="AU707" s="292" t="s">
        <v>99</v>
      </c>
      <c r="AY707" s="19" t="s">
        <v>387</v>
      </c>
      <c r="BE707" s="162">
        <f>IF(N707="základná",J707,0)</f>
        <v>0</v>
      </c>
      <c r="BF707" s="162">
        <f>IF(N707="znížená",J707,0)</f>
        <v>0</v>
      </c>
      <c r="BG707" s="162">
        <f>IF(N707="zákl. prenesená",J707,0)</f>
        <v>0</v>
      </c>
      <c r="BH707" s="162">
        <f>IF(N707="zníž. prenesená",J707,0)</f>
        <v>0</v>
      </c>
      <c r="BI707" s="162">
        <f>IF(N707="nulová",J707,0)</f>
        <v>0</v>
      </c>
      <c r="BJ707" s="19" t="s">
        <v>92</v>
      </c>
      <c r="BK707" s="162">
        <f>ROUND(I707*H707,2)</f>
        <v>0</v>
      </c>
      <c r="BL707" s="19" t="s">
        <v>731</v>
      </c>
      <c r="BM707" s="292" t="s">
        <v>3641</v>
      </c>
    </row>
    <row r="708" s="2" customFormat="1" ht="16.5" customHeight="1">
      <c r="A708" s="42"/>
      <c r="B708" s="43"/>
      <c r="C708" s="280" t="s">
        <v>3642</v>
      </c>
      <c r="D708" s="280" t="s">
        <v>393</v>
      </c>
      <c r="E708" s="281" t="s">
        <v>3643</v>
      </c>
      <c r="F708" s="282" t="s">
        <v>3455</v>
      </c>
      <c r="G708" s="283" t="s">
        <v>436</v>
      </c>
      <c r="H708" s="284">
        <v>6</v>
      </c>
      <c r="I708" s="285"/>
      <c r="J708" s="286">
        <f>ROUND(I708*H708,2)</f>
        <v>0</v>
      </c>
      <c r="K708" s="287"/>
      <c r="L708" s="45"/>
      <c r="M708" s="288" t="s">
        <v>1</v>
      </c>
      <c r="N708" s="289" t="s">
        <v>42</v>
      </c>
      <c r="O708" s="101"/>
      <c r="P708" s="290">
        <f>O708*H708</f>
        <v>0</v>
      </c>
      <c r="Q708" s="290">
        <v>0</v>
      </c>
      <c r="R708" s="290">
        <f>Q708*H708</f>
        <v>0</v>
      </c>
      <c r="S708" s="290">
        <v>0</v>
      </c>
      <c r="T708" s="291">
        <f>S708*H708</f>
        <v>0</v>
      </c>
      <c r="U708" s="42"/>
      <c r="V708" s="42"/>
      <c r="W708" s="42"/>
      <c r="X708" s="42"/>
      <c r="Y708" s="42"/>
      <c r="Z708" s="42"/>
      <c r="AA708" s="42"/>
      <c r="AB708" s="42"/>
      <c r="AC708" s="42"/>
      <c r="AD708" s="42"/>
      <c r="AE708" s="42"/>
      <c r="AR708" s="292" t="s">
        <v>731</v>
      </c>
      <c r="AT708" s="292" t="s">
        <v>393</v>
      </c>
      <c r="AU708" s="292" t="s">
        <v>99</v>
      </c>
      <c r="AY708" s="19" t="s">
        <v>387</v>
      </c>
      <c r="BE708" s="162">
        <f>IF(N708="základná",J708,0)</f>
        <v>0</v>
      </c>
      <c r="BF708" s="162">
        <f>IF(N708="znížená",J708,0)</f>
        <v>0</v>
      </c>
      <c r="BG708" s="162">
        <f>IF(N708="zákl. prenesená",J708,0)</f>
        <v>0</v>
      </c>
      <c r="BH708" s="162">
        <f>IF(N708="zníž. prenesená",J708,0)</f>
        <v>0</v>
      </c>
      <c r="BI708" s="162">
        <f>IF(N708="nulová",J708,0)</f>
        <v>0</v>
      </c>
      <c r="BJ708" s="19" t="s">
        <v>92</v>
      </c>
      <c r="BK708" s="162">
        <f>ROUND(I708*H708,2)</f>
        <v>0</v>
      </c>
      <c r="BL708" s="19" t="s">
        <v>731</v>
      </c>
      <c r="BM708" s="292" t="s">
        <v>3644</v>
      </c>
    </row>
    <row r="709" s="12" customFormat="1" ht="20.88" customHeight="1">
      <c r="A709" s="12"/>
      <c r="B709" s="252"/>
      <c r="C709" s="253"/>
      <c r="D709" s="254" t="s">
        <v>75</v>
      </c>
      <c r="E709" s="265" t="s">
        <v>2796</v>
      </c>
      <c r="F709" s="265" t="s">
        <v>2797</v>
      </c>
      <c r="G709" s="253"/>
      <c r="H709" s="253"/>
      <c r="I709" s="256"/>
      <c r="J709" s="266">
        <f>BK709</f>
        <v>0</v>
      </c>
      <c r="K709" s="253"/>
      <c r="L709" s="257"/>
      <c r="M709" s="258"/>
      <c r="N709" s="259"/>
      <c r="O709" s="259"/>
      <c r="P709" s="260">
        <f>SUM(P710:P714)</f>
        <v>0</v>
      </c>
      <c r="Q709" s="259"/>
      <c r="R709" s="260">
        <f>SUM(R710:R714)</f>
        <v>0</v>
      </c>
      <c r="S709" s="259"/>
      <c r="T709" s="261">
        <f>SUM(T710:T714)</f>
        <v>0</v>
      </c>
      <c r="U709" s="12"/>
      <c r="V709" s="12"/>
      <c r="W709" s="12"/>
      <c r="X709" s="12"/>
      <c r="Y709" s="12"/>
      <c r="Z709" s="12"/>
      <c r="AA709" s="12"/>
      <c r="AB709" s="12"/>
      <c r="AC709" s="12"/>
      <c r="AD709" s="12"/>
      <c r="AE709" s="12"/>
      <c r="AR709" s="262" t="s">
        <v>84</v>
      </c>
      <c r="AT709" s="263" t="s">
        <v>75</v>
      </c>
      <c r="AU709" s="263" t="s">
        <v>92</v>
      </c>
      <c r="AY709" s="262" t="s">
        <v>387</v>
      </c>
      <c r="BK709" s="264">
        <f>SUM(BK710:BK714)</f>
        <v>0</v>
      </c>
    </row>
    <row r="710" s="2" customFormat="1" ht="21.75" customHeight="1">
      <c r="A710" s="42"/>
      <c r="B710" s="43"/>
      <c r="C710" s="280" t="s">
        <v>3645</v>
      </c>
      <c r="D710" s="280" t="s">
        <v>393</v>
      </c>
      <c r="E710" s="281" t="s">
        <v>3646</v>
      </c>
      <c r="F710" s="282" t="s">
        <v>3483</v>
      </c>
      <c r="G710" s="283" t="s">
        <v>396</v>
      </c>
      <c r="H710" s="284">
        <v>0.69999999999999996</v>
      </c>
      <c r="I710" s="285"/>
      <c r="J710" s="286">
        <f>ROUND(I710*H710,2)</f>
        <v>0</v>
      </c>
      <c r="K710" s="287"/>
      <c r="L710" s="45"/>
      <c r="M710" s="288" t="s">
        <v>1</v>
      </c>
      <c r="N710" s="289" t="s">
        <v>42</v>
      </c>
      <c r="O710" s="101"/>
      <c r="P710" s="290">
        <f>O710*H710</f>
        <v>0</v>
      </c>
      <c r="Q710" s="290">
        <v>0</v>
      </c>
      <c r="R710" s="290">
        <f>Q710*H710</f>
        <v>0</v>
      </c>
      <c r="S710" s="290">
        <v>0</v>
      </c>
      <c r="T710" s="291">
        <f>S710*H710</f>
        <v>0</v>
      </c>
      <c r="U710" s="42"/>
      <c r="V710" s="42"/>
      <c r="W710" s="42"/>
      <c r="X710" s="42"/>
      <c r="Y710" s="42"/>
      <c r="Z710" s="42"/>
      <c r="AA710" s="42"/>
      <c r="AB710" s="42"/>
      <c r="AC710" s="42"/>
      <c r="AD710" s="42"/>
      <c r="AE710" s="42"/>
      <c r="AR710" s="292" t="s">
        <v>731</v>
      </c>
      <c r="AT710" s="292" t="s">
        <v>393</v>
      </c>
      <c r="AU710" s="292" t="s">
        <v>99</v>
      </c>
      <c r="AY710" s="19" t="s">
        <v>387</v>
      </c>
      <c r="BE710" s="162">
        <f>IF(N710="základná",J710,0)</f>
        <v>0</v>
      </c>
      <c r="BF710" s="162">
        <f>IF(N710="znížená",J710,0)</f>
        <v>0</v>
      </c>
      <c r="BG710" s="162">
        <f>IF(N710="zákl. prenesená",J710,0)</f>
        <v>0</v>
      </c>
      <c r="BH710" s="162">
        <f>IF(N710="zníž. prenesená",J710,0)</f>
        <v>0</v>
      </c>
      <c r="BI710" s="162">
        <f>IF(N710="nulová",J710,0)</f>
        <v>0</v>
      </c>
      <c r="BJ710" s="19" t="s">
        <v>92</v>
      </c>
      <c r="BK710" s="162">
        <f>ROUND(I710*H710,2)</f>
        <v>0</v>
      </c>
      <c r="BL710" s="19" t="s">
        <v>731</v>
      </c>
      <c r="BM710" s="292" t="s">
        <v>3647</v>
      </c>
    </row>
    <row r="711" s="2" customFormat="1" ht="16.5" customHeight="1">
      <c r="A711" s="42"/>
      <c r="B711" s="43"/>
      <c r="C711" s="280" t="s">
        <v>3648</v>
      </c>
      <c r="D711" s="280" t="s">
        <v>393</v>
      </c>
      <c r="E711" s="281" t="s">
        <v>3649</v>
      </c>
      <c r="F711" s="282" t="s">
        <v>3486</v>
      </c>
      <c r="G711" s="283" t="s">
        <v>396</v>
      </c>
      <c r="H711" s="284">
        <v>16.199999999999999</v>
      </c>
      <c r="I711" s="285"/>
      <c r="J711" s="286">
        <f>ROUND(I711*H711,2)</f>
        <v>0</v>
      </c>
      <c r="K711" s="287"/>
      <c r="L711" s="45"/>
      <c r="M711" s="288" t="s">
        <v>1</v>
      </c>
      <c r="N711" s="289" t="s">
        <v>42</v>
      </c>
      <c r="O711" s="101"/>
      <c r="P711" s="290">
        <f>O711*H711</f>
        <v>0</v>
      </c>
      <c r="Q711" s="290">
        <v>0</v>
      </c>
      <c r="R711" s="290">
        <f>Q711*H711</f>
        <v>0</v>
      </c>
      <c r="S711" s="290">
        <v>0</v>
      </c>
      <c r="T711" s="291">
        <f>S711*H711</f>
        <v>0</v>
      </c>
      <c r="U711" s="42"/>
      <c r="V711" s="42"/>
      <c r="W711" s="42"/>
      <c r="X711" s="42"/>
      <c r="Y711" s="42"/>
      <c r="Z711" s="42"/>
      <c r="AA711" s="42"/>
      <c r="AB711" s="42"/>
      <c r="AC711" s="42"/>
      <c r="AD711" s="42"/>
      <c r="AE711" s="42"/>
      <c r="AR711" s="292" t="s">
        <v>731</v>
      </c>
      <c r="AT711" s="292" t="s">
        <v>393</v>
      </c>
      <c r="AU711" s="292" t="s">
        <v>99</v>
      </c>
      <c r="AY711" s="19" t="s">
        <v>387</v>
      </c>
      <c r="BE711" s="162">
        <f>IF(N711="základná",J711,0)</f>
        <v>0</v>
      </c>
      <c r="BF711" s="162">
        <f>IF(N711="znížená",J711,0)</f>
        <v>0</v>
      </c>
      <c r="BG711" s="162">
        <f>IF(N711="zákl. prenesená",J711,0)</f>
        <v>0</v>
      </c>
      <c r="BH711" s="162">
        <f>IF(N711="zníž. prenesená",J711,0)</f>
        <v>0</v>
      </c>
      <c r="BI711" s="162">
        <f>IF(N711="nulová",J711,0)</f>
        <v>0</v>
      </c>
      <c r="BJ711" s="19" t="s">
        <v>92</v>
      </c>
      <c r="BK711" s="162">
        <f>ROUND(I711*H711,2)</f>
        <v>0</v>
      </c>
      <c r="BL711" s="19" t="s">
        <v>731</v>
      </c>
      <c r="BM711" s="292" t="s">
        <v>3650</v>
      </c>
    </row>
    <row r="712" s="2" customFormat="1" ht="21.75" customHeight="1">
      <c r="A712" s="42"/>
      <c r="B712" s="43"/>
      <c r="C712" s="280" t="s">
        <v>3651</v>
      </c>
      <c r="D712" s="280" t="s">
        <v>393</v>
      </c>
      <c r="E712" s="281" t="s">
        <v>3652</v>
      </c>
      <c r="F712" s="282" t="s">
        <v>3619</v>
      </c>
      <c r="G712" s="283" t="s">
        <v>396</v>
      </c>
      <c r="H712" s="284">
        <v>13.699999999999999</v>
      </c>
      <c r="I712" s="285"/>
      <c r="J712" s="286">
        <f>ROUND(I712*H712,2)</f>
        <v>0</v>
      </c>
      <c r="K712" s="287"/>
      <c r="L712" s="45"/>
      <c r="M712" s="288" t="s">
        <v>1</v>
      </c>
      <c r="N712" s="289" t="s">
        <v>42</v>
      </c>
      <c r="O712" s="101"/>
      <c r="P712" s="290">
        <f>O712*H712</f>
        <v>0</v>
      </c>
      <c r="Q712" s="290">
        <v>0</v>
      </c>
      <c r="R712" s="290">
        <f>Q712*H712</f>
        <v>0</v>
      </c>
      <c r="S712" s="290">
        <v>0</v>
      </c>
      <c r="T712" s="291">
        <f>S712*H712</f>
        <v>0</v>
      </c>
      <c r="U712" s="42"/>
      <c r="V712" s="42"/>
      <c r="W712" s="42"/>
      <c r="X712" s="42"/>
      <c r="Y712" s="42"/>
      <c r="Z712" s="42"/>
      <c r="AA712" s="42"/>
      <c r="AB712" s="42"/>
      <c r="AC712" s="42"/>
      <c r="AD712" s="42"/>
      <c r="AE712" s="42"/>
      <c r="AR712" s="292" t="s">
        <v>731</v>
      </c>
      <c r="AT712" s="292" t="s">
        <v>393</v>
      </c>
      <c r="AU712" s="292" t="s">
        <v>99</v>
      </c>
      <c r="AY712" s="19" t="s">
        <v>387</v>
      </c>
      <c r="BE712" s="162">
        <f>IF(N712="základná",J712,0)</f>
        <v>0</v>
      </c>
      <c r="BF712" s="162">
        <f>IF(N712="znížená",J712,0)</f>
        <v>0</v>
      </c>
      <c r="BG712" s="162">
        <f>IF(N712="zákl. prenesená",J712,0)</f>
        <v>0</v>
      </c>
      <c r="BH712" s="162">
        <f>IF(N712="zníž. prenesená",J712,0)</f>
        <v>0</v>
      </c>
      <c r="BI712" s="162">
        <f>IF(N712="nulová",J712,0)</f>
        <v>0</v>
      </c>
      <c r="BJ712" s="19" t="s">
        <v>92</v>
      </c>
      <c r="BK712" s="162">
        <f>ROUND(I712*H712,2)</f>
        <v>0</v>
      </c>
      <c r="BL712" s="19" t="s">
        <v>731</v>
      </c>
      <c r="BM712" s="292" t="s">
        <v>3653</v>
      </c>
    </row>
    <row r="713" s="2" customFormat="1" ht="21.75" customHeight="1">
      <c r="A713" s="42"/>
      <c r="B713" s="43"/>
      <c r="C713" s="280" t="s">
        <v>3654</v>
      </c>
      <c r="D713" s="280" t="s">
        <v>393</v>
      </c>
      <c r="E713" s="281" t="s">
        <v>3655</v>
      </c>
      <c r="F713" s="282" t="s">
        <v>3622</v>
      </c>
      <c r="G713" s="283" t="s">
        <v>396</v>
      </c>
      <c r="H713" s="284">
        <v>8</v>
      </c>
      <c r="I713" s="285"/>
      <c r="J713" s="286">
        <f>ROUND(I713*H713,2)</f>
        <v>0</v>
      </c>
      <c r="K713" s="287"/>
      <c r="L713" s="45"/>
      <c r="M713" s="288" t="s">
        <v>1</v>
      </c>
      <c r="N713" s="289" t="s">
        <v>42</v>
      </c>
      <c r="O713" s="101"/>
      <c r="P713" s="290">
        <f>O713*H713</f>
        <v>0</v>
      </c>
      <c r="Q713" s="290">
        <v>0</v>
      </c>
      <c r="R713" s="290">
        <f>Q713*H713</f>
        <v>0</v>
      </c>
      <c r="S713" s="290">
        <v>0</v>
      </c>
      <c r="T713" s="291">
        <f>S713*H713</f>
        <v>0</v>
      </c>
      <c r="U713" s="42"/>
      <c r="V713" s="42"/>
      <c r="W713" s="42"/>
      <c r="X713" s="42"/>
      <c r="Y713" s="42"/>
      <c r="Z713" s="42"/>
      <c r="AA713" s="42"/>
      <c r="AB713" s="42"/>
      <c r="AC713" s="42"/>
      <c r="AD713" s="42"/>
      <c r="AE713" s="42"/>
      <c r="AR713" s="292" t="s">
        <v>731</v>
      </c>
      <c r="AT713" s="292" t="s">
        <v>393</v>
      </c>
      <c r="AU713" s="292" t="s">
        <v>99</v>
      </c>
      <c r="AY713" s="19" t="s">
        <v>387</v>
      </c>
      <c r="BE713" s="162">
        <f>IF(N713="základná",J713,0)</f>
        <v>0</v>
      </c>
      <c r="BF713" s="162">
        <f>IF(N713="znížená",J713,0)</f>
        <v>0</v>
      </c>
      <c r="BG713" s="162">
        <f>IF(N713="zákl. prenesená",J713,0)</f>
        <v>0</v>
      </c>
      <c r="BH713" s="162">
        <f>IF(N713="zníž. prenesená",J713,0)</f>
        <v>0</v>
      </c>
      <c r="BI713" s="162">
        <f>IF(N713="nulová",J713,0)</f>
        <v>0</v>
      </c>
      <c r="BJ713" s="19" t="s">
        <v>92</v>
      </c>
      <c r="BK713" s="162">
        <f>ROUND(I713*H713,2)</f>
        <v>0</v>
      </c>
      <c r="BL713" s="19" t="s">
        <v>731</v>
      </c>
      <c r="BM713" s="292" t="s">
        <v>3656</v>
      </c>
    </row>
    <row r="714" s="2" customFormat="1" ht="21.75" customHeight="1">
      <c r="A714" s="42"/>
      <c r="B714" s="43"/>
      <c r="C714" s="280" t="s">
        <v>3657</v>
      </c>
      <c r="D714" s="280" t="s">
        <v>393</v>
      </c>
      <c r="E714" s="281" t="s">
        <v>3658</v>
      </c>
      <c r="F714" s="282" t="s">
        <v>2801</v>
      </c>
      <c r="G714" s="283" t="s">
        <v>405</v>
      </c>
      <c r="H714" s="284">
        <v>10.9</v>
      </c>
      <c r="I714" s="285"/>
      <c r="J714" s="286">
        <f>ROUND(I714*H714,2)</f>
        <v>0</v>
      </c>
      <c r="K714" s="287"/>
      <c r="L714" s="45"/>
      <c r="M714" s="288" t="s">
        <v>1</v>
      </c>
      <c r="N714" s="289" t="s">
        <v>42</v>
      </c>
      <c r="O714" s="101"/>
      <c r="P714" s="290">
        <f>O714*H714</f>
        <v>0</v>
      </c>
      <c r="Q714" s="290">
        <v>0</v>
      </c>
      <c r="R714" s="290">
        <f>Q714*H714</f>
        <v>0</v>
      </c>
      <c r="S714" s="290">
        <v>0</v>
      </c>
      <c r="T714" s="291">
        <f>S714*H714</f>
        <v>0</v>
      </c>
      <c r="U714" s="42"/>
      <c r="V714" s="42"/>
      <c r="W714" s="42"/>
      <c r="X714" s="42"/>
      <c r="Y714" s="42"/>
      <c r="Z714" s="42"/>
      <c r="AA714" s="42"/>
      <c r="AB714" s="42"/>
      <c r="AC714" s="42"/>
      <c r="AD714" s="42"/>
      <c r="AE714" s="42"/>
      <c r="AR714" s="292" t="s">
        <v>731</v>
      </c>
      <c r="AT714" s="292" t="s">
        <v>393</v>
      </c>
      <c r="AU714" s="292" t="s">
        <v>99</v>
      </c>
      <c r="AY714" s="19" t="s">
        <v>387</v>
      </c>
      <c r="BE714" s="162">
        <f>IF(N714="základná",J714,0)</f>
        <v>0</v>
      </c>
      <c r="BF714" s="162">
        <f>IF(N714="znížená",J714,0)</f>
        <v>0</v>
      </c>
      <c r="BG714" s="162">
        <f>IF(N714="zákl. prenesená",J714,0)</f>
        <v>0</v>
      </c>
      <c r="BH714" s="162">
        <f>IF(N714="zníž. prenesená",J714,0)</f>
        <v>0</v>
      </c>
      <c r="BI714" s="162">
        <f>IF(N714="nulová",J714,0)</f>
        <v>0</v>
      </c>
      <c r="BJ714" s="19" t="s">
        <v>92</v>
      </c>
      <c r="BK714" s="162">
        <f>ROUND(I714*H714,2)</f>
        <v>0</v>
      </c>
      <c r="BL714" s="19" t="s">
        <v>731</v>
      </c>
      <c r="BM714" s="292" t="s">
        <v>3659</v>
      </c>
    </row>
    <row r="715" s="12" customFormat="1" ht="20.88" customHeight="1">
      <c r="A715" s="12"/>
      <c r="B715" s="252"/>
      <c r="C715" s="253"/>
      <c r="D715" s="254" t="s">
        <v>75</v>
      </c>
      <c r="E715" s="265" t="s">
        <v>2803</v>
      </c>
      <c r="F715" s="265" t="s">
        <v>137</v>
      </c>
      <c r="G715" s="253"/>
      <c r="H715" s="253"/>
      <c r="I715" s="256"/>
      <c r="J715" s="266">
        <f>BK715</f>
        <v>0</v>
      </c>
      <c r="K715" s="253"/>
      <c r="L715" s="257"/>
      <c r="M715" s="258"/>
      <c r="N715" s="259"/>
      <c r="O715" s="259"/>
      <c r="P715" s="260">
        <f>SUM(P716:P720)</f>
        <v>0</v>
      </c>
      <c r="Q715" s="259"/>
      <c r="R715" s="260">
        <f>SUM(R716:R720)</f>
        <v>0</v>
      </c>
      <c r="S715" s="259"/>
      <c r="T715" s="261">
        <f>SUM(T716:T720)</f>
        <v>0</v>
      </c>
      <c r="U715" s="12"/>
      <c r="V715" s="12"/>
      <c r="W715" s="12"/>
      <c r="X715" s="12"/>
      <c r="Y715" s="12"/>
      <c r="Z715" s="12"/>
      <c r="AA715" s="12"/>
      <c r="AB715" s="12"/>
      <c r="AC715" s="12"/>
      <c r="AD715" s="12"/>
      <c r="AE715" s="12"/>
      <c r="AR715" s="262" t="s">
        <v>84</v>
      </c>
      <c r="AT715" s="263" t="s">
        <v>75</v>
      </c>
      <c r="AU715" s="263" t="s">
        <v>92</v>
      </c>
      <c r="AY715" s="262" t="s">
        <v>387</v>
      </c>
      <c r="BK715" s="264">
        <f>SUM(BK716:BK720)</f>
        <v>0</v>
      </c>
    </row>
    <row r="716" s="2" customFormat="1" ht="24.15" customHeight="1">
      <c r="A716" s="42"/>
      <c r="B716" s="43"/>
      <c r="C716" s="280" t="s">
        <v>3660</v>
      </c>
      <c r="D716" s="280" t="s">
        <v>393</v>
      </c>
      <c r="E716" s="281" t="s">
        <v>3661</v>
      </c>
      <c r="F716" s="282" t="s">
        <v>2805</v>
      </c>
      <c r="G716" s="283" t="s">
        <v>2806</v>
      </c>
      <c r="H716" s="284">
        <v>2</v>
      </c>
      <c r="I716" s="285"/>
      <c r="J716" s="286">
        <f>ROUND(I716*H716,2)</f>
        <v>0</v>
      </c>
      <c r="K716" s="287"/>
      <c r="L716" s="45"/>
      <c r="M716" s="288" t="s">
        <v>1</v>
      </c>
      <c r="N716" s="289" t="s">
        <v>42</v>
      </c>
      <c r="O716" s="101"/>
      <c r="P716" s="290">
        <f>O716*H716</f>
        <v>0</v>
      </c>
      <c r="Q716" s="290">
        <v>0</v>
      </c>
      <c r="R716" s="290">
        <f>Q716*H716</f>
        <v>0</v>
      </c>
      <c r="S716" s="290">
        <v>0</v>
      </c>
      <c r="T716" s="291">
        <f>S716*H716</f>
        <v>0</v>
      </c>
      <c r="U716" s="42"/>
      <c r="V716" s="42"/>
      <c r="W716" s="42"/>
      <c r="X716" s="42"/>
      <c r="Y716" s="42"/>
      <c r="Z716" s="42"/>
      <c r="AA716" s="42"/>
      <c r="AB716" s="42"/>
      <c r="AC716" s="42"/>
      <c r="AD716" s="42"/>
      <c r="AE716" s="42"/>
      <c r="AR716" s="292" t="s">
        <v>731</v>
      </c>
      <c r="AT716" s="292" t="s">
        <v>393</v>
      </c>
      <c r="AU716" s="292" t="s">
        <v>99</v>
      </c>
      <c r="AY716" s="19" t="s">
        <v>387</v>
      </c>
      <c r="BE716" s="162">
        <f>IF(N716="základná",J716,0)</f>
        <v>0</v>
      </c>
      <c r="BF716" s="162">
        <f>IF(N716="znížená",J716,0)</f>
        <v>0</v>
      </c>
      <c r="BG716" s="162">
        <f>IF(N716="zákl. prenesená",J716,0)</f>
        <v>0</v>
      </c>
      <c r="BH716" s="162">
        <f>IF(N716="zníž. prenesená",J716,0)</f>
        <v>0</v>
      </c>
      <c r="BI716" s="162">
        <f>IF(N716="nulová",J716,0)</f>
        <v>0</v>
      </c>
      <c r="BJ716" s="19" t="s">
        <v>92</v>
      </c>
      <c r="BK716" s="162">
        <f>ROUND(I716*H716,2)</f>
        <v>0</v>
      </c>
      <c r="BL716" s="19" t="s">
        <v>731</v>
      </c>
      <c r="BM716" s="292" t="s">
        <v>3662</v>
      </c>
    </row>
    <row r="717" s="2" customFormat="1" ht="16.5" customHeight="1">
      <c r="A717" s="42"/>
      <c r="B717" s="43"/>
      <c r="C717" s="280" t="s">
        <v>3663</v>
      </c>
      <c r="D717" s="280" t="s">
        <v>393</v>
      </c>
      <c r="E717" s="281" t="s">
        <v>3664</v>
      </c>
      <c r="F717" s="282" t="s">
        <v>2809</v>
      </c>
      <c r="G717" s="283" t="s">
        <v>2806</v>
      </c>
      <c r="H717" s="284">
        <v>1</v>
      </c>
      <c r="I717" s="285"/>
      <c r="J717" s="286">
        <f>ROUND(I717*H717,2)</f>
        <v>0</v>
      </c>
      <c r="K717" s="287"/>
      <c r="L717" s="45"/>
      <c r="M717" s="288" t="s">
        <v>1</v>
      </c>
      <c r="N717" s="289" t="s">
        <v>42</v>
      </c>
      <c r="O717" s="101"/>
      <c r="P717" s="290">
        <f>O717*H717</f>
        <v>0</v>
      </c>
      <c r="Q717" s="290">
        <v>0</v>
      </c>
      <c r="R717" s="290">
        <f>Q717*H717</f>
        <v>0</v>
      </c>
      <c r="S717" s="290">
        <v>0</v>
      </c>
      <c r="T717" s="291">
        <f>S717*H717</f>
        <v>0</v>
      </c>
      <c r="U717" s="42"/>
      <c r="V717" s="42"/>
      <c r="W717" s="42"/>
      <c r="X717" s="42"/>
      <c r="Y717" s="42"/>
      <c r="Z717" s="42"/>
      <c r="AA717" s="42"/>
      <c r="AB717" s="42"/>
      <c r="AC717" s="42"/>
      <c r="AD717" s="42"/>
      <c r="AE717" s="42"/>
      <c r="AR717" s="292" t="s">
        <v>731</v>
      </c>
      <c r="AT717" s="292" t="s">
        <v>393</v>
      </c>
      <c r="AU717" s="292" t="s">
        <v>99</v>
      </c>
      <c r="AY717" s="19" t="s">
        <v>387</v>
      </c>
      <c r="BE717" s="162">
        <f>IF(N717="základná",J717,0)</f>
        <v>0</v>
      </c>
      <c r="BF717" s="162">
        <f>IF(N717="znížená",J717,0)</f>
        <v>0</v>
      </c>
      <c r="BG717" s="162">
        <f>IF(N717="zákl. prenesená",J717,0)</f>
        <v>0</v>
      </c>
      <c r="BH717" s="162">
        <f>IF(N717="zníž. prenesená",J717,0)</f>
        <v>0</v>
      </c>
      <c r="BI717" s="162">
        <f>IF(N717="nulová",J717,0)</f>
        <v>0</v>
      </c>
      <c r="BJ717" s="19" t="s">
        <v>92</v>
      </c>
      <c r="BK717" s="162">
        <f>ROUND(I717*H717,2)</f>
        <v>0</v>
      </c>
      <c r="BL717" s="19" t="s">
        <v>731</v>
      </c>
      <c r="BM717" s="292" t="s">
        <v>3665</v>
      </c>
    </row>
    <row r="718" s="2" customFormat="1" ht="16.5" customHeight="1">
      <c r="A718" s="42"/>
      <c r="B718" s="43"/>
      <c r="C718" s="280" t="s">
        <v>3666</v>
      </c>
      <c r="D718" s="280" t="s">
        <v>393</v>
      </c>
      <c r="E718" s="281" t="s">
        <v>3667</v>
      </c>
      <c r="F718" s="282" t="s">
        <v>2812</v>
      </c>
      <c r="G718" s="283" t="s">
        <v>2806</v>
      </c>
      <c r="H718" s="284">
        <v>1</v>
      </c>
      <c r="I718" s="285"/>
      <c r="J718" s="286">
        <f>ROUND(I718*H718,2)</f>
        <v>0</v>
      </c>
      <c r="K718" s="287"/>
      <c r="L718" s="45"/>
      <c r="M718" s="288" t="s">
        <v>1</v>
      </c>
      <c r="N718" s="289" t="s">
        <v>42</v>
      </c>
      <c r="O718" s="101"/>
      <c r="P718" s="290">
        <f>O718*H718</f>
        <v>0</v>
      </c>
      <c r="Q718" s="290">
        <v>0</v>
      </c>
      <c r="R718" s="290">
        <f>Q718*H718</f>
        <v>0</v>
      </c>
      <c r="S718" s="290">
        <v>0</v>
      </c>
      <c r="T718" s="291">
        <f>S718*H718</f>
        <v>0</v>
      </c>
      <c r="U718" s="42"/>
      <c r="V718" s="42"/>
      <c r="W718" s="42"/>
      <c r="X718" s="42"/>
      <c r="Y718" s="42"/>
      <c r="Z718" s="42"/>
      <c r="AA718" s="42"/>
      <c r="AB718" s="42"/>
      <c r="AC718" s="42"/>
      <c r="AD718" s="42"/>
      <c r="AE718" s="42"/>
      <c r="AR718" s="292" t="s">
        <v>731</v>
      </c>
      <c r="AT718" s="292" t="s">
        <v>393</v>
      </c>
      <c r="AU718" s="292" t="s">
        <v>99</v>
      </c>
      <c r="AY718" s="19" t="s">
        <v>387</v>
      </c>
      <c r="BE718" s="162">
        <f>IF(N718="základná",J718,0)</f>
        <v>0</v>
      </c>
      <c r="BF718" s="162">
        <f>IF(N718="znížená",J718,0)</f>
        <v>0</v>
      </c>
      <c r="BG718" s="162">
        <f>IF(N718="zákl. prenesená",J718,0)</f>
        <v>0</v>
      </c>
      <c r="BH718" s="162">
        <f>IF(N718="zníž. prenesená",J718,0)</f>
        <v>0</v>
      </c>
      <c r="BI718" s="162">
        <f>IF(N718="nulová",J718,0)</f>
        <v>0</v>
      </c>
      <c r="BJ718" s="19" t="s">
        <v>92</v>
      </c>
      <c r="BK718" s="162">
        <f>ROUND(I718*H718,2)</f>
        <v>0</v>
      </c>
      <c r="BL718" s="19" t="s">
        <v>731</v>
      </c>
      <c r="BM718" s="292" t="s">
        <v>3668</v>
      </c>
    </row>
    <row r="719" s="2" customFormat="1" ht="16.5" customHeight="1">
      <c r="A719" s="42"/>
      <c r="B719" s="43"/>
      <c r="C719" s="280" t="s">
        <v>3669</v>
      </c>
      <c r="D719" s="280" t="s">
        <v>393</v>
      </c>
      <c r="E719" s="281" t="s">
        <v>3670</v>
      </c>
      <c r="F719" s="282" t="s">
        <v>2815</v>
      </c>
      <c r="G719" s="283" t="s">
        <v>716</v>
      </c>
      <c r="H719" s="351"/>
      <c r="I719" s="285"/>
      <c r="J719" s="286">
        <f>ROUND(I719*H719,2)</f>
        <v>0</v>
      </c>
      <c r="K719" s="287"/>
      <c r="L719" s="45"/>
      <c r="M719" s="288" t="s">
        <v>1</v>
      </c>
      <c r="N719" s="289" t="s">
        <v>42</v>
      </c>
      <c r="O719" s="101"/>
      <c r="P719" s="290">
        <f>O719*H719</f>
        <v>0</v>
      </c>
      <c r="Q719" s="290">
        <v>0</v>
      </c>
      <c r="R719" s="290">
        <f>Q719*H719</f>
        <v>0</v>
      </c>
      <c r="S719" s="290">
        <v>0</v>
      </c>
      <c r="T719" s="291">
        <f>S719*H719</f>
        <v>0</v>
      </c>
      <c r="U719" s="42"/>
      <c r="V719" s="42"/>
      <c r="W719" s="42"/>
      <c r="X719" s="42"/>
      <c r="Y719" s="42"/>
      <c r="Z719" s="42"/>
      <c r="AA719" s="42"/>
      <c r="AB719" s="42"/>
      <c r="AC719" s="42"/>
      <c r="AD719" s="42"/>
      <c r="AE719" s="42"/>
      <c r="AR719" s="292" t="s">
        <v>731</v>
      </c>
      <c r="AT719" s="292" t="s">
        <v>393</v>
      </c>
      <c r="AU719" s="292" t="s">
        <v>99</v>
      </c>
      <c r="AY719" s="19" t="s">
        <v>387</v>
      </c>
      <c r="BE719" s="162">
        <f>IF(N719="základná",J719,0)</f>
        <v>0</v>
      </c>
      <c r="BF719" s="162">
        <f>IF(N719="znížená",J719,0)</f>
        <v>0</v>
      </c>
      <c r="BG719" s="162">
        <f>IF(N719="zákl. prenesená",J719,0)</f>
        <v>0</v>
      </c>
      <c r="BH719" s="162">
        <f>IF(N719="zníž. prenesená",J719,0)</f>
        <v>0</v>
      </c>
      <c r="BI719" s="162">
        <f>IF(N719="nulová",J719,0)</f>
        <v>0</v>
      </c>
      <c r="BJ719" s="19" t="s">
        <v>92</v>
      </c>
      <c r="BK719" s="162">
        <f>ROUND(I719*H719,2)</f>
        <v>0</v>
      </c>
      <c r="BL719" s="19" t="s">
        <v>731</v>
      </c>
      <c r="BM719" s="292" t="s">
        <v>3671</v>
      </c>
    </row>
    <row r="720" s="2" customFormat="1" ht="16.5" customHeight="1">
      <c r="A720" s="42"/>
      <c r="B720" s="43"/>
      <c r="C720" s="280" t="s">
        <v>3672</v>
      </c>
      <c r="D720" s="280" t="s">
        <v>393</v>
      </c>
      <c r="E720" s="281" t="s">
        <v>3673</v>
      </c>
      <c r="F720" s="282" t="s">
        <v>2818</v>
      </c>
      <c r="G720" s="283" t="s">
        <v>716</v>
      </c>
      <c r="H720" s="351"/>
      <c r="I720" s="285"/>
      <c r="J720" s="286">
        <f>ROUND(I720*H720,2)</f>
        <v>0</v>
      </c>
      <c r="K720" s="287"/>
      <c r="L720" s="45"/>
      <c r="M720" s="288" t="s">
        <v>1</v>
      </c>
      <c r="N720" s="289" t="s">
        <v>42</v>
      </c>
      <c r="O720" s="101"/>
      <c r="P720" s="290">
        <f>O720*H720</f>
        <v>0</v>
      </c>
      <c r="Q720" s="290">
        <v>0</v>
      </c>
      <c r="R720" s="290">
        <f>Q720*H720</f>
        <v>0</v>
      </c>
      <c r="S720" s="290">
        <v>0</v>
      </c>
      <c r="T720" s="291">
        <f>S720*H720</f>
        <v>0</v>
      </c>
      <c r="U720" s="42"/>
      <c r="V720" s="42"/>
      <c r="W720" s="42"/>
      <c r="X720" s="42"/>
      <c r="Y720" s="42"/>
      <c r="Z720" s="42"/>
      <c r="AA720" s="42"/>
      <c r="AB720" s="42"/>
      <c r="AC720" s="42"/>
      <c r="AD720" s="42"/>
      <c r="AE720" s="42"/>
      <c r="AR720" s="292" t="s">
        <v>731</v>
      </c>
      <c r="AT720" s="292" t="s">
        <v>393</v>
      </c>
      <c r="AU720" s="292" t="s">
        <v>99</v>
      </c>
      <c r="AY720" s="19" t="s">
        <v>387</v>
      </c>
      <c r="BE720" s="162">
        <f>IF(N720="základná",J720,0)</f>
        <v>0</v>
      </c>
      <c r="BF720" s="162">
        <f>IF(N720="znížená",J720,0)</f>
        <v>0</v>
      </c>
      <c r="BG720" s="162">
        <f>IF(N720="zákl. prenesená",J720,0)</f>
        <v>0</v>
      </c>
      <c r="BH720" s="162">
        <f>IF(N720="zníž. prenesená",J720,0)</f>
        <v>0</v>
      </c>
      <c r="BI720" s="162">
        <f>IF(N720="nulová",J720,0)</f>
        <v>0</v>
      </c>
      <c r="BJ720" s="19" t="s">
        <v>92</v>
      </c>
      <c r="BK720" s="162">
        <f>ROUND(I720*H720,2)</f>
        <v>0</v>
      </c>
      <c r="BL720" s="19" t="s">
        <v>731</v>
      </c>
      <c r="BM720" s="292" t="s">
        <v>3674</v>
      </c>
    </row>
    <row r="721" s="12" customFormat="1" ht="20.88" customHeight="1">
      <c r="A721" s="12"/>
      <c r="B721" s="252"/>
      <c r="C721" s="253"/>
      <c r="D721" s="254" t="s">
        <v>75</v>
      </c>
      <c r="E721" s="265" t="s">
        <v>367</v>
      </c>
      <c r="F721" s="265" t="s">
        <v>821</v>
      </c>
      <c r="G721" s="253"/>
      <c r="H721" s="253"/>
      <c r="I721" s="256"/>
      <c r="J721" s="266">
        <f>BK721</f>
        <v>0</v>
      </c>
      <c r="K721" s="253"/>
      <c r="L721" s="257"/>
      <c r="M721" s="258"/>
      <c r="N721" s="259"/>
      <c r="O721" s="259"/>
      <c r="P721" s="260">
        <f>P722</f>
        <v>0</v>
      </c>
      <c r="Q721" s="259"/>
      <c r="R721" s="260">
        <f>R722</f>
        <v>0</v>
      </c>
      <c r="S721" s="259"/>
      <c r="T721" s="261">
        <f>T722</f>
        <v>0</v>
      </c>
      <c r="U721" s="12"/>
      <c r="V721" s="12"/>
      <c r="W721" s="12"/>
      <c r="X721" s="12"/>
      <c r="Y721" s="12"/>
      <c r="Z721" s="12"/>
      <c r="AA721" s="12"/>
      <c r="AB721" s="12"/>
      <c r="AC721" s="12"/>
      <c r="AD721" s="12"/>
      <c r="AE721" s="12"/>
      <c r="AR721" s="262" t="s">
        <v>429</v>
      </c>
      <c r="AT721" s="263" t="s">
        <v>75</v>
      </c>
      <c r="AU721" s="263" t="s">
        <v>92</v>
      </c>
      <c r="AY721" s="262" t="s">
        <v>387</v>
      </c>
      <c r="BK721" s="264">
        <f>BK722</f>
        <v>0</v>
      </c>
    </row>
    <row r="722" s="2" customFormat="1" ht="16.5" customHeight="1">
      <c r="A722" s="42"/>
      <c r="B722" s="43"/>
      <c r="C722" s="280" t="s">
        <v>3675</v>
      </c>
      <c r="D722" s="280" t="s">
        <v>393</v>
      </c>
      <c r="E722" s="281" t="s">
        <v>2820</v>
      </c>
      <c r="F722" s="282" t="s">
        <v>2821</v>
      </c>
      <c r="G722" s="283" t="s">
        <v>716</v>
      </c>
      <c r="H722" s="351"/>
      <c r="I722" s="285"/>
      <c r="J722" s="286">
        <f>ROUND(I722*H722,2)</f>
        <v>0</v>
      </c>
      <c r="K722" s="287"/>
      <c r="L722" s="45"/>
      <c r="M722" s="288" t="s">
        <v>1</v>
      </c>
      <c r="N722" s="289" t="s">
        <v>42</v>
      </c>
      <c r="O722" s="101"/>
      <c r="P722" s="290">
        <f>O722*H722</f>
        <v>0</v>
      </c>
      <c r="Q722" s="290">
        <v>0</v>
      </c>
      <c r="R722" s="290">
        <f>Q722*H722</f>
        <v>0</v>
      </c>
      <c r="S722" s="290">
        <v>0</v>
      </c>
      <c r="T722" s="291">
        <f>S722*H722</f>
        <v>0</v>
      </c>
      <c r="U722" s="42"/>
      <c r="V722" s="42"/>
      <c r="W722" s="42"/>
      <c r="X722" s="42"/>
      <c r="Y722" s="42"/>
      <c r="Z722" s="42"/>
      <c r="AA722" s="42"/>
      <c r="AB722" s="42"/>
      <c r="AC722" s="42"/>
      <c r="AD722" s="42"/>
      <c r="AE722" s="42"/>
      <c r="AR722" s="292" t="s">
        <v>825</v>
      </c>
      <c r="AT722" s="292" t="s">
        <v>393</v>
      </c>
      <c r="AU722" s="292" t="s">
        <v>99</v>
      </c>
      <c r="AY722" s="19" t="s">
        <v>387</v>
      </c>
      <c r="BE722" s="162">
        <f>IF(N722="základná",J722,0)</f>
        <v>0</v>
      </c>
      <c r="BF722" s="162">
        <f>IF(N722="znížená",J722,0)</f>
        <v>0</v>
      </c>
      <c r="BG722" s="162">
        <f>IF(N722="zákl. prenesená",J722,0)</f>
        <v>0</v>
      </c>
      <c r="BH722" s="162">
        <f>IF(N722="zníž. prenesená",J722,0)</f>
        <v>0</v>
      </c>
      <c r="BI722" s="162">
        <f>IF(N722="nulová",J722,0)</f>
        <v>0</v>
      </c>
      <c r="BJ722" s="19" t="s">
        <v>92</v>
      </c>
      <c r="BK722" s="162">
        <f>ROUND(I722*H722,2)</f>
        <v>0</v>
      </c>
      <c r="BL722" s="19" t="s">
        <v>825</v>
      </c>
      <c r="BM722" s="292" t="s">
        <v>3676</v>
      </c>
    </row>
    <row r="723" s="12" customFormat="1" ht="22.8" customHeight="1">
      <c r="A723" s="12"/>
      <c r="B723" s="252"/>
      <c r="C723" s="253"/>
      <c r="D723" s="254" t="s">
        <v>75</v>
      </c>
      <c r="E723" s="265" t="s">
        <v>3677</v>
      </c>
      <c r="F723" s="265" t="s">
        <v>3678</v>
      </c>
      <c r="G723" s="253"/>
      <c r="H723" s="253"/>
      <c r="I723" s="256"/>
      <c r="J723" s="266">
        <f>BK723</f>
        <v>0</v>
      </c>
      <c r="K723" s="253"/>
      <c r="L723" s="257"/>
      <c r="M723" s="258"/>
      <c r="N723" s="259"/>
      <c r="O723" s="259"/>
      <c r="P723" s="260">
        <f>P724+P729+P736+P742+P748</f>
        <v>0</v>
      </c>
      <c r="Q723" s="259"/>
      <c r="R723" s="260">
        <f>R724+R729+R736+R742+R748</f>
        <v>0</v>
      </c>
      <c r="S723" s="259"/>
      <c r="T723" s="261">
        <f>T724+T729+T736+T742+T748</f>
        <v>0</v>
      </c>
      <c r="U723" s="12"/>
      <c r="V723" s="12"/>
      <c r="W723" s="12"/>
      <c r="X723" s="12"/>
      <c r="Y723" s="12"/>
      <c r="Z723" s="12"/>
      <c r="AA723" s="12"/>
      <c r="AB723" s="12"/>
      <c r="AC723" s="12"/>
      <c r="AD723" s="12"/>
      <c r="AE723" s="12"/>
      <c r="AR723" s="262" t="s">
        <v>84</v>
      </c>
      <c r="AT723" s="263" t="s">
        <v>75</v>
      </c>
      <c r="AU723" s="263" t="s">
        <v>84</v>
      </c>
      <c r="AY723" s="262" t="s">
        <v>387</v>
      </c>
      <c r="BK723" s="264">
        <f>BK724+BK729+BK736+BK742+BK748</f>
        <v>0</v>
      </c>
    </row>
    <row r="724" s="12" customFormat="1" ht="20.88" customHeight="1">
      <c r="A724" s="12"/>
      <c r="B724" s="252"/>
      <c r="C724" s="253"/>
      <c r="D724" s="254" t="s">
        <v>75</v>
      </c>
      <c r="E724" s="265" t="s">
        <v>2756</v>
      </c>
      <c r="F724" s="265" t="s">
        <v>2757</v>
      </c>
      <c r="G724" s="253"/>
      <c r="H724" s="253"/>
      <c r="I724" s="256"/>
      <c r="J724" s="266">
        <f>BK724</f>
        <v>0</v>
      </c>
      <c r="K724" s="253"/>
      <c r="L724" s="257"/>
      <c r="M724" s="258"/>
      <c r="N724" s="259"/>
      <c r="O724" s="259"/>
      <c r="P724" s="260">
        <f>SUM(P725:P728)</f>
        <v>0</v>
      </c>
      <c r="Q724" s="259"/>
      <c r="R724" s="260">
        <f>SUM(R725:R728)</f>
        <v>0</v>
      </c>
      <c r="S724" s="259"/>
      <c r="T724" s="261">
        <f>SUM(T725:T728)</f>
        <v>0</v>
      </c>
      <c r="U724" s="12"/>
      <c r="V724" s="12"/>
      <c r="W724" s="12"/>
      <c r="X724" s="12"/>
      <c r="Y724" s="12"/>
      <c r="Z724" s="12"/>
      <c r="AA724" s="12"/>
      <c r="AB724" s="12"/>
      <c r="AC724" s="12"/>
      <c r="AD724" s="12"/>
      <c r="AE724" s="12"/>
      <c r="AR724" s="262" t="s">
        <v>99</v>
      </c>
      <c r="AT724" s="263" t="s">
        <v>75</v>
      </c>
      <c r="AU724" s="263" t="s">
        <v>92</v>
      </c>
      <c r="AY724" s="262" t="s">
        <v>387</v>
      </c>
      <c r="BK724" s="264">
        <f>SUM(BK725:BK728)</f>
        <v>0</v>
      </c>
    </row>
    <row r="725" s="2" customFormat="1" ht="21.75" customHeight="1">
      <c r="A725" s="42"/>
      <c r="B725" s="43"/>
      <c r="C725" s="280" t="s">
        <v>3679</v>
      </c>
      <c r="D725" s="280" t="s">
        <v>393</v>
      </c>
      <c r="E725" s="281" t="s">
        <v>3680</v>
      </c>
      <c r="F725" s="282" t="s">
        <v>3681</v>
      </c>
      <c r="G725" s="283" t="s">
        <v>396</v>
      </c>
      <c r="H725" s="284">
        <v>18.600000000000001</v>
      </c>
      <c r="I725" s="285"/>
      <c r="J725" s="286">
        <f>ROUND(I725*H725,2)</f>
        <v>0</v>
      </c>
      <c r="K725" s="287"/>
      <c r="L725" s="45"/>
      <c r="M725" s="288" t="s">
        <v>1</v>
      </c>
      <c r="N725" s="289" t="s">
        <v>42</v>
      </c>
      <c r="O725" s="101"/>
      <c r="P725" s="290">
        <f>O725*H725</f>
        <v>0</v>
      </c>
      <c r="Q725" s="290">
        <v>0</v>
      </c>
      <c r="R725" s="290">
        <f>Q725*H725</f>
        <v>0</v>
      </c>
      <c r="S725" s="290">
        <v>0</v>
      </c>
      <c r="T725" s="291">
        <f>S725*H725</f>
        <v>0</v>
      </c>
      <c r="U725" s="42"/>
      <c r="V725" s="42"/>
      <c r="W725" s="42"/>
      <c r="X725" s="42"/>
      <c r="Y725" s="42"/>
      <c r="Z725" s="42"/>
      <c r="AA725" s="42"/>
      <c r="AB725" s="42"/>
      <c r="AC725" s="42"/>
      <c r="AD725" s="42"/>
      <c r="AE725" s="42"/>
      <c r="AR725" s="292" t="s">
        <v>731</v>
      </c>
      <c r="AT725" s="292" t="s">
        <v>393</v>
      </c>
      <c r="AU725" s="292" t="s">
        <v>99</v>
      </c>
      <c r="AY725" s="19" t="s">
        <v>387</v>
      </c>
      <c r="BE725" s="162">
        <f>IF(N725="základná",J725,0)</f>
        <v>0</v>
      </c>
      <c r="BF725" s="162">
        <f>IF(N725="znížená",J725,0)</f>
        <v>0</v>
      </c>
      <c r="BG725" s="162">
        <f>IF(N725="zákl. prenesená",J725,0)</f>
        <v>0</v>
      </c>
      <c r="BH725" s="162">
        <f>IF(N725="zníž. prenesená",J725,0)</f>
        <v>0</v>
      </c>
      <c r="BI725" s="162">
        <f>IF(N725="nulová",J725,0)</f>
        <v>0</v>
      </c>
      <c r="BJ725" s="19" t="s">
        <v>92</v>
      </c>
      <c r="BK725" s="162">
        <f>ROUND(I725*H725,2)</f>
        <v>0</v>
      </c>
      <c r="BL725" s="19" t="s">
        <v>731</v>
      </c>
      <c r="BM725" s="292" t="s">
        <v>3682</v>
      </c>
    </row>
    <row r="726" s="2" customFormat="1" ht="21.75" customHeight="1">
      <c r="A726" s="42"/>
      <c r="B726" s="43"/>
      <c r="C726" s="280" t="s">
        <v>3683</v>
      </c>
      <c r="D726" s="280" t="s">
        <v>393</v>
      </c>
      <c r="E726" s="281" t="s">
        <v>3684</v>
      </c>
      <c r="F726" s="282" t="s">
        <v>3685</v>
      </c>
      <c r="G726" s="283" t="s">
        <v>396</v>
      </c>
      <c r="H726" s="284">
        <v>24.899999999999999</v>
      </c>
      <c r="I726" s="285"/>
      <c r="J726" s="286">
        <f>ROUND(I726*H726,2)</f>
        <v>0</v>
      </c>
      <c r="K726" s="287"/>
      <c r="L726" s="45"/>
      <c r="M726" s="288" t="s">
        <v>1</v>
      </c>
      <c r="N726" s="289" t="s">
        <v>42</v>
      </c>
      <c r="O726" s="101"/>
      <c r="P726" s="290">
        <f>O726*H726</f>
        <v>0</v>
      </c>
      <c r="Q726" s="290">
        <v>0</v>
      </c>
      <c r="R726" s="290">
        <f>Q726*H726</f>
        <v>0</v>
      </c>
      <c r="S726" s="290">
        <v>0</v>
      </c>
      <c r="T726" s="291">
        <f>S726*H726</f>
        <v>0</v>
      </c>
      <c r="U726" s="42"/>
      <c r="V726" s="42"/>
      <c r="W726" s="42"/>
      <c r="X726" s="42"/>
      <c r="Y726" s="42"/>
      <c r="Z726" s="42"/>
      <c r="AA726" s="42"/>
      <c r="AB726" s="42"/>
      <c r="AC726" s="42"/>
      <c r="AD726" s="42"/>
      <c r="AE726" s="42"/>
      <c r="AR726" s="292" t="s">
        <v>731</v>
      </c>
      <c r="AT726" s="292" t="s">
        <v>393</v>
      </c>
      <c r="AU726" s="292" t="s">
        <v>99</v>
      </c>
      <c r="AY726" s="19" t="s">
        <v>387</v>
      </c>
      <c r="BE726" s="162">
        <f>IF(N726="základná",J726,0)</f>
        <v>0</v>
      </c>
      <c r="BF726" s="162">
        <f>IF(N726="znížená",J726,0)</f>
        <v>0</v>
      </c>
      <c r="BG726" s="162">
        <f>IF(N726="zákl. prenesená",J726,0)</f>
        <v>0</v>
      </c>
      <c r="BH726" s="162">
        <f>IF(N726="zníž. prenesená",J726,0)</f>
        <v>0</v>
      </c>
      <c r="BI726" s="162">
        <f>IF(N726="nulová",J726,0)</f>
        <v>0</v>
      </c>
      <c r="BJ726" s="19" t="s">
        <v>92</v>
      </c>
      <c r="BK726" s="162">
        <f>ROUND(I726*H726,2)</f>
        <v>0</v>
      </c>
      <c r="BL726" s="19" t="s">
        <v>731</v>
      </c>
      <c r="BM726" s="292" t="s">
        <v>3686</v>
      </c>
    </row>
    <row r="727" s="2" customFormat="1" ht="21.75" customHeight="1">
      <c r="A727" s="42"/>
      <c r="B727" s="43"/>
      <c r="C727" s="280" t="s">
        <v>3687</v>
      </c>
      <c r="D727" s="280" t="s">
        <v>393</v>
      </c>
      <c r="E727" s="281" t="s">
        <v>3688</v>
      </c>
      <c r="F727" s="282" t="s">
        <v>3689</v>
      </c>
      <c r="G727" s="283" t="s">
        <v>396</v>
      </c>
      <c r="H727" s="284">
        <v>9.5999999999999996</v>
      </c>
      <c r="I727" s="285"/>
      <c r="J727" s="286">
        <f>ROUND(I727*H727,2)</f>
        <v>0</v>
      </c>
      <c r="K727" s="287"/>
      <c r="L727" s="45"/>
      <c r="M727" s="288" t="s">
        <v>1</v>
      </c>
      <c r="N727" s="289" t="s">
        <v>42</v>
      </c>
      <c r="O727" s="101"/>
      <c r="P727" s="290">
        <f>O727*H727</f>
        <v>0</v>
      </c>
      <c r="Q727" s="290">
        <v>0</v>
      </c>
      <c r="R727" s="290">
        <f>Q727*H727</f>
        <v>0</v>
      </c>
      <c r="S727" s="290">
        <v>0</v>
      </c>
      <c r="T727" s="291">
        <f>S727*H727</f>
        <v>0</v>
      </c>
      <c r="U727" s="42"/>
      <c r="V727" s="42"/>
      <c r="W727" s="42"/>
      <c r="X727" s="42"/>
      <c r="Y727" s="42"/>
      <c r="Z727" s="42"/>
      <c r="AA727" s="42"/>
      <c r="AB727" s="42"/>
      <c r="AC727" s="42"/>
      <c r="AD727" s="42"/>
      <c r="AE727" s="42"/>
      <c r="AR727" s="292" t="s">
        <v>731</v>
      </c>
      <c r="AT727" s="292" t="s">
        <v>393</v>
      </c>
      <c r="AU727" s="292" t="s">
        <v>99</v>
      </c>
      <c r="AY727" s="19" t="s">
        <v>387</v>
      </c>
      <c r="BE727" s="162">
        <f>IF(N727="základná",J727,0)</f>
        <v>0</v>
      </c>
      <c r="BF727" s="162">
        <f>IF(N727="znížená",J727,0)</f>
        <v>0</v>
      </c>
      <c r="BG727" s="162">
        <f>IF(N727="zákl. prenesená",J727,0)</f>
        <v>0</v>
      </c>
      <c r="BH727" s="162">
        <f>IF(N727="zníž. prenesená",J727,0)</f>
        <v>0</v>
      </c>
      <c r="BI727" s="162">
        <f>IF(N727="nulová",J727,0)</f>
        <v>0</v>
      </c>
      <c r="BJ727" s="19" t="s">
        <v>92</v>
      </c>
      <c r="BK727" s="162">
        <f>ROUND(I727*H727,2)</f>
        <v>0</v>
      </c>
      <c r="BL727" s="19" t="s">
        <v>731</v>
      </c>
      <c r="BM727" s="292" t="s">
        <v>3690</v>
      </c>
    </row>
    <row r="728" s="2" customFormat="1" ht="16.5" customHeight="1">
      <c r="A728" s="42"/>
      <c r="B728" s="43"/>
      <c r="C728" s="280" t="s">
        <v>3691</v>
      </c>
      <c r="D728" s="280" t="s">
        <v>393</v>
      </c>
      <c r="E728" s="281" t="s">
        <v>3692</v>
      </c>
      <c r="F728" s="282" t="s">
        <v>3693</v>
      </c>
      <c r="G728" s="283" t="s">
        <v>436</v>
      </c>
      <c r="H728" s="284">
        <v>2</v>
      </c>
      <c r="I728" s="285"/>
      <c r="J728" s="286">
        <f>ROUND(I728*H728,2)</f>
        <v>0</v>
      </c>
      <c r="K728" s="287"/>
      <c r="L728" s="45"/>
      <c r="M728" s="288" t="s">
        <v>1</v>
      </c>
      <c r="N728" s="289" t="s">
        <v>42</v>
      </c>
      <c r="O728" s="101"/>
      <c r="P728" s="290">
        <f>O728*H728</f>
        <v>0</v>
      </c>
      <c r="Q728" s="290">
        <v>0</v>
      </c>
      <c r="R728" s="290">
        <f>Q728*H728</f>
        <v>0</v>
      </c>
      <c r="S728" s="290">
        <v>0</v>
      </c>
      <c r="T728" s="291">
        <f>S728*H728</f>
        <v>0</v>
      </c>
      <c r="U728" s="42"/>
      <c r="V728" s="42"/>
      <c r="W728" s="42"/>
      <c r="X728" s="42"/>
      <c r="Y728" s="42"/>
      <c r="Z728" s="42"/>
      <c r="AA728" s="42"/>
      <c r="AB728" s="42"/>
      <c r="AC728" s="42"/>
      <c r="AD728" s="42"/>
      <c r="AE728" s="42"/>
      <c r="AR728" s="292" t="s">
        <v>731</v>
      </c>
      <c r="AT728" s="292" t="s">
        <v>393</v>
      </c>
      <c r="AU728" s="292" t="s">
        <v>99</v>
      </c>
      <c r="AY728" s="19" t="s">
        <v>387</v>
      </c>
      <c r="BE728" s="162">
        <f>IF(N728="základná",J728,0)</f>
        <v>0</v>
      </c>
      <c r="BF728" s="162">
        <f>IF(N728="znížená",J728,0)</f>
        <v>0</v>
      </c>
      <c r="BG728" s="162">
        <f>IF(N728="zákl. prenesená",J728,0)</f>
        <v>0</v>
      </c>
      <c r="BH728" s="162">
        <f>IF(N728="zníž. prenesená",J728,0)</f>
        <v>0</v>
      </c>
      <c r="BI728" s="162">
        <f>IF(N728="nulová",J728,0)</f>
        <v>0</v>
      </c>
      <c r="BJ728" s="19" t="s">
        <v>92</v>
      </c>
      <c r="BK728" s="162">
        <f>ROUND(I728*H728,2)</f>
        <v>0</v>
      </c>
      <c r="BL728" s="19" t="s">
        <v>731</v>
      </c>
      <c r="BM728" s="292" t="s">
        <v>3694</v>
      </c>
    </row>
    <row r="729" s="12" customFormat="1" ht="20.88" customHeight="1">
      <c r="A729" s="12"/>
      <c r="B729" s="252"/>
      <c r="C729" s="253"/>
      <c r="D729" s="254" t="s">
        <v>75</v>
      </c>
      <c r="E729" s="265" t="s">
        <v>2761</v>
      </c>
      <c r="F729" s="265" t="s">
        <v>2762</v>
      </c>
      <c r="G729" s="253"/>
      <c r="H729" s="253"/>
      <c r="I729" s="256"/>
      <c r="J729" s="266">
        <f>BK729</f>
        <v>0</v>
      </c>
      <c r="K729" s="253"/>
      <c r="L729" s="257"/>
      <c r="M729" s="258"/>
      <c r="N729" s="259"/>
      <c r="O729" s="259"/>
      <c r="P729" s="260">
        <f>SUM(P730:P735)</f>
        <v>0</v>
      </c>
      <c r="Q729" s="259"/>
      <c r="R729" s="260">
        <f>SUM(R730:R735)</f>
        <v>0</v>
      </c>
      <c r="S729" s="259"/>
      <c r="T729" s="261">
        <f>SUM(T730:T735)</f>
        <v>0</v>
      </c>
      <c r="U729" s="12"/>
      <c r="V729" s="12"/>
      <c r="W729" s="12"/>
      <c r="X729" s="12"/>
      <c r="Y729" s="12"/>
      <c r="Z729" s="12"/>
      <c r="AA729" s="12"/>
      <c r="AB729" s="12"/>
      <c r="AC729" s="12"/>
      <c r="AD729" s="12"/>
      <c r="AE729" s="12"/>
      <c r="AR729" s="262" t="s">
        <v>99</v>
      </c>
      <c r="AT729" s="263" t="s">
        <v>75</v>
      </c>
      <c r="AU729" s="263" t="s">
        <v>92</v>
      </c>
      <c r="AY729" s="262" t="s">
        <v>387</v>
      </c>
      <c r="BK729" s="264">
        <f>SUM(BK730:BK735)</f>
        <v>0</v>
      </c>
    </row>
    <row r="730" s="2" customFormat="1" ht="16.5" customHeight="1">
      <c r="A730" s="42"/>
      <c r="B730" s="43"/>
      <c r="C730" s="280" t="s">
        <v>3695</v>
      </c>
      <c r="D730" s="280" t="s">
        <v>393</v>
      </c>
      <c r="E730" s="281" t="s">
        <v>3696</v>
      </c>
      <c r="F730" s="282" t="s">
        <v>3080</v>
      </c>
      <c r="G730" s="283" t="s">
        <v>436</v>
      </c>
      <c r="H730" s="284">
        <v>1</v>
      </c>
      <c r="I730" s="285"/>
      <c r="J730" s="286">
        <f>ROUND(I730*H730,2)</f>
        <v>0</v>
      </c>
      <c r="K730" s="287"/>
      <c r="L730" s="45"/>
      <c r="M730" s="288" t="s">
        <v>1</v>
      </c>
      <c r="N730" s="289" t="s">
        <v>42</v>
      </c>
      <c r="O730" s="101"/>
      <c r="P730" s="290">
        <f>O730*H730</f>
        <v>0</v>
      </c>
      <c r="Q730" s="290">
        <v>0</v>
      </c>
      <c r="R730" s="290">
        <f>Q730*H730</f>
        <v>0</v>
      </c>
      <c r="S730" s="290">
        <v>0</v>
      </c>
      <c r="T730" s="291">
        <f>S730*H730</f>
        <v>0</v>
      </c>
      <c r="U730" s="42"/>
      <c r="V730" s="42"/>
      <c r="W730" s="42"/>
      <c r="X730" s="42"/>
      <c r="Y730" s="42"/>
      <c r="Z730" s="42"/>
      <c r="AA730" s="42"/>
      <c r="AB730" s="42"/>
      <c r="AC730" s="42"/>
      <c r="AD730" s="42"/>
      <c r="AE730" s="42"/>
      <c r="AR730" s="292" t="s">
        <v>731</v>
      </c>
      <c r="AT730" s="292" t="s">
        <v>393</v>
      </c>
      <c r="AU730" s="292" t="s">
        <v>99</v>
      </c>
      <c r="AY730" s="19" t="s">
        <v>387</v>
      </c>
      <c r="BE730" s="162">
        <f>IF(N730="základná",J730,0)</f>
        <v>0</v>
      </c>
      <c r="BF730" s="162">
        <f>IF(N730="znížená",J730,0)</f>
        <v>0</v>
      </c>
      <c r="BG730" s="162">
        <f>IF(N730="zákl. prenesená",J730,0)</f>
        <v>0</v>
      </c>
      <c r="BH730" s="162">
        <f>IF(N730="zníž. prenesená",J730,0)</f>
        <v>0</v>
      </c>
      <c r="BI730" s="162">
        <f>IF(N730="nulová",J730,0)</f>
        <v>0</v>
      </c>
      <c r="BJ730" s="19" t="s">
        <v>92</v>
      </c>
      <c r="BK730" s="162">
        <f>ROUND(I730*H730,2)</f>
        <v>0</v>
      </c>
      <c r="BL730" s="19" t="s">
        <v>731</v>
      </c>
      <c r="BM730" s="292" t="s">
        <v>3697</v>
      </c>
    </row>
    <row r="731" s="2" customFormat="1" ht="16.5" customHeight="1">
      <c r="A731" s="42"/>
      <c r="B731" s="43"/>
      <c r="C731" s="280" t="s">
        <v>3698</v>
      </c>
      <c r="D731" s="280" t="s">
        <v>393</v>
      </c>
      <c r="E731" s="281" t="s">
        <v>3699</v>
      </c>
      <c r="F731" s="282" t="s">
        <v>2767</v>
      </c>
      <c r="G731" s="283" t="s">
        <v>436</v>
      </c>
      <c r="H731" s="284">
        <v>2</v>
      </c>
      <c r="I731" s="285"/>
      <c r="J731" s="286">
        <f>ROUND(I731*H731,2)</f>
        <v>0</v>
      </c>
      <c r="K731" s="287"/>
      <c r="L731" s="45"/>
      <c r="M731" s="288" t="s">
        <v>1</v>
      </c>
      <c r="N731" s="289" t="s">
        <v>42</v>
      </c>
      <c r="O731" s="101"/>
      <c r="P731" s="290">
        <f>O731*H731</f>
        <v>0</v>
      </c>
      <c r="Q731" s="290">
        <v>0</v>
      </c>
      <c r="R731" s="290">
        <f>Q731*H731</f>
        <v>0</v>
      </c>
      <c r="S731" s="290">
        <v>0</v>
      </c>
      <c r="T731" s="291">
        <f>S731*H731</f>
        <v>0</v>
      </c>
      <c r="U731" s="42"/>
      <c r="V731" s="42"/>
      <c r="W731" s="42"/>
      <c r="X731" s="42"/>
      <c r="Y731" s="42"/>
      <c r="Z731" s="42"/>
      <c r="AA731" s="42"/>
      <c r="AB731" s="42"/>
      <c r="AC731" s="42"/>
      <c r="AD731" s="42"/>
      <c r="AE731" s="42"/>
      <c r="AR731" s="292" t="s">
        <v>731</v>
      </c>
      <c r="AT731" s="292" t="s">
        <v>393</v>
      </c>
      <c r="AU731" s="292" t="s">
        <v>99</v>
      </c>
      <c r="AY731" s="19" t="s">
        <v>387</v>
      </c>
      <c r="BE731" s="162">
        <f>IF(N731="základná",J731,0)</f>
        <v>0</v>
      </c>
      <c r="BF731" s="162">
        <f>IF(N731="znížená",J731,0)</f>
        <v>0</v>
      </c>
      <c r="BG731" s="162">
        <f>IF(N731="zákl. prenesená",J731,0)</f>
        <v>0</v>
      </c>
      <c r="BH731" s="162">
        <f>IF(N731="zníž. prenesená",J731,0)</f>
        <v>0</v>
      </c>
      <c r="BI731" s="162">
        <f>IF(N731="nulová",J731,0)</f>
        <v>0</v>
      </c>
      <c r="BJ731" s="19" t="s">
        <v>92</v>
      </c>
      <c r="BK731" s="162">
        <f>ROUND(I731*H731,2)</f>
        <v>0</v>
      </c>
      <c r="BL731" s="19" t="s">
        <v>731</v>
      </c>
      <c r="BM731" s="292" t="s">
        <v>3700</v>
      </c>
    </row>
    <row r="732" s="2" customFormat="1" ht="16.5" customHeight="1">
      <c r="A732" s="42"/>
      <c r="B732" s="43"/>
      <c r="C732" s="280" t="s">
        <v>3701</v>
      </c>
      <c r="D732" s="280" t="s">
        <v>393</v>
      </c>
      <c r="E732" s="281" t="s">
        <v>3702</v>
      </c>
      <c r="F732" s="282" t="s">
        <v>3085</v>
      </c>
      <c r="G732" s="283" t="s">
        <v>436</v>
      </c>
      <c r="H732" s="284">
        <v>1</v>
      </c>
      <c r="I732" s="285"/>
      <c r="J732" s="286">
        <f>ROUND(I732*H732,2)</f>
        <v>0</v>
      </c>
      <c r="K732" s="287"/>
      <c r="L732" s="45"/>
      <c r="M732" s="288" t="s">
        <v>1</v>
      </c>
      <c r="N732" s="289" t="s">
        <v>42</v>
      </c>
      <c r="O732" s="101"/>
      <c r="P732" s="290">
        <f>O732*H732</f>
        <v>0</v>
      </c>
      <c r="Q732" s="290">
        <v>0</v>
      </c>
      <c r="R732" s="290">
        <f>Q732*H732</f>
        <v>0</v>
      </c>
      <c r="S732" s="290">
        <v>0</v>
      </c>
      <c r="T732" s="291">
        <f>S732*H732</f>
        <v>0</v>
      </c>
      <c r="U732" s="42"/>
      <c r="V732" s="42"/>
      <c r="W732" s="42"/>
      <c r="X732" s="42"/>
      <c r="Y732" s="42"/>
      <c r="Z732" s="42"/>
      <c r="AA732" s="42"/>
      <c r="AB732" s="42"/>
      <c r="AC732" s="42"/>
      <c r="AD732" s="42"/>
      <c r="AE732" s="42"/>
      <c r="AR732" s="292" t="s">
        <v>731</v>
      </c>
      <c r="AT732" s="292" t="s">
        <v>393</v>
      </c>
      <c r="AU732" s="292" t="s">
        <v>99</v>
      </c>
      <c r="AY732" s="19" t="s">
        <v>387</v>
      </c>
      <c r="BE732" s="162">
        <f>IF(N732="základná",J732,0)</f>
        <v>0</v>
      </c>
      <c r="BF732" s="162">
        <f>IF(N732="znížená",J732,0)</f>
        <v>0</v>
      </c>
      <c r="BG732" s="162">
        <f>IF(N732="zákl. prenesená",J732,0)</f>
        <v>0</v>
      </c>
      <c r="BH732" s="162">
        <f>IF(N732="zníž. prenesená",J732,0)</f>
        <v>0</v>
      </c>
      <c r="BI732" s="162">
        <f>IF(N732="nulová",J732,0)</f>
        <v>0</v>
      </c>
      <c r="BJ732" s="19" t="s">
        <v>92</v>
      </c>
      <c r="BK732" s="162">
        <f>ROUND(I732*H732,2)</f>
        <v>0</v>
      </c>
      <c r="BL732" s="19" t="s">
        <v>731</v>
      </c>
      <c r="BM732" s="292" t="s">
        <v>3703</v>
      </c>
    </row>
    <row r="733" s="2" customFormat="1" ht="21.75" customHeight="1">
      <c r="A733" s="42"/>
      <c r="B733" s="43"/>
      <c r="C733" s="280" t="s">
        <v>3704</v>
      </c>
      <c r="D733" s="280" t="s">
        <v>393</v>
      </c>
      <c r="E733" s="281" t="s">
        <v>3705</v>
      </c>
      <c r="F733" s="282" t="s">
        <v>3207</v>
      </c>
      <c r="G733" s="283" t="s">
        <v>396</v>
      </c>
      <c r="H733" s="284">
        <v>0.40000000000000002</v>
      </c>
      <c r="I733" s="285"/>
      <c r="J733" s="286">
        <f>ROUND(I733*H733,2)</f>
        <v>0</v>
      </c>
      <c r="K733" s="287"/>
      <c r="L733" s="45"/>
      <c r="M733" s="288" t="s">
        <v>1</v>
      </c>
      <c r="N733" s="289" t="s">
        <v>42</v>
      </c>
      <c r="O733" s="101"/>
      <c r="P733" s="290">
        <f>O733*H733</f>
        <v>0</v>
      </c>
      <c r="Q733" s="290">
        <v>0</v>
      </c>
      <c r="R733" s="290">
        <f>Q733*H733</f>
        <v>0</v>
      </c>
      <c r="S733" s="290">
        <v>0</v>
      </c>
      <c r="T733" s="291">
        <f>S733*H733</f>
        <v>0</v>
      </c>
      <c r="U733" s="42"/>
      <c r="V733" s="42"/>
      <c r="W733" s="42"/>
      <c r="X733" s="42"/>
      <c r="Y733" s="42"/>
      <c r="Z733" s="42"/>
      <c r="AA733" s="42"/>
      <c r="AB733" s="42"/>
      <c r="AC733" s="42"/>
      <c r="AD733" s="42"/>
      <c r="AE733" s="42"/>
      <c r="AR733" s="292" t="s">
        <v>731</v>
      </c>
      <c r="AT733" s="292" t="s">
        <v>393</v>
      </c>
      <c r="AU733" s="292" t="s">
        <v>99</v>
      </c>
      <c r="AY733" s="19" t="s">
        <v>387</v>
      </c>
      <c r="BE733" s="162">
        <f>IF(N733="základná",J733,0)</f>
        <v>0</v>
      </c>
      <c r="BF733" s="162">
        <f>IF(N733="znížená",J733,0)</f>
        <v>0</v>
      </c>
      <c r="BG733" s="162">
        <f>IF(N733="zákl. prenesená",J733,0)</f>
        <v>0</v>
      </c>
      <c r="BH733" s="162">
        <f>IF(N733="zníž. prenesená",J733,0)</f>
        <v>0</v>
      </c>
      <c r="BI733" s="162">
        <f>IF(N733="nulová",J733,0)</f>
        <v>0</v>
      </c>
      <c r="BJ733" s="19" t="s">
        <v>92</v>
      </c>
      <c r="BK733" s="162">
        <f>ROUND(I733*H733,2)</f>
        <v>0</v>
      </c>
      <c r="BL733" s="19" t="s">
        <v>731</v>
      </c>
      <c r="BM733" s="292" t="s">
        <v>3706</v>
      </c>
    </row>
    <row r="734" s="2" customFormat="1" ht="21.75" customHeight="1">
      <c r="A734" s="42"/>
      <c r="B734" s="43"/>
      <c r="C734" s="280" t="s">
        <v>3707</v>
      </c>
      <c r="D734" s="280" t="s">
        <v>393</v>
      </c>
      <c r="E734" s="281" t="s">
        <v>3708</v>
      </c>
      <c r="F734" s="282" t="s">
        <v>3709</v>
      </c>
      <c r="G734" s="283" t="s">
        <v>396</v>
      </c>
      <c r="H734" s="284">
        <v>3.5</v>
      </c>
      <c r="I734" s="285"/>
      <c r="J734" s="286">
        <f>ROUND(I734*H734,2)</f>
        <v>0</v>
      </c>
      <c r="K734" s="287"/>
      <c r="L734" s="45"/>
      <c r="M734" s="288" t="s">
        <v>1</v>
      </c>
      <c r="N734" s="289" t="s">
        <v>42</v>
      </c>
      <c r="O734" s="101"/>
      <c r="P734" s="290">
        <f>O734*H734</f>
        <v>0</v>
      </c>
      <c r="Q734" s="290">
        <v>0</v>
      </c>
      <c r="R734" s="290">
        <f>Q734*H734</f>
        <v>0</v>
      </c>
      <c r="S734" s="290">
        <v>0</v>
      </c>
      <c r="T734" s="291">
        <f>S734*H734</f>
        <v>0</v>
      </c>
      <c r="U734" s="42"/>
      <c r="V734" s="42"/>
      <c r="W734" s="42"/>
      <c r="X734" s="42"/>
      <c r="Y734" s="42"/>
      <c r="Z734" s="42"/>
      <c r="AA734" s="42"/>
      <c r="AB734" s="42"/>
      <c r="AC734" s="42"/>
      <c r="AD734" s="42"/>
      <c r="AE734" s="42"/>
      <c r="AR734" s="292" t="s">
        <v>731</v>
      </c>
      <c r="AT734" s="292" t="s">
        <v>393</v>
      </c>
      <c r="AU734" s="292" t="s">
        <v>99</v>
      </c>
      <c r="AY734" s="19" t="s">
        <v>387</v>
      </c>
      <c r="BE734" s="162">
        <f>IF(N734="základná",J734,0)</f>
        <v>0</v>
      </c>
      <c r="BF734" s="162">
        <f>IF(N734="znížená",J734,0)</f>
        <v>0</v>
      </c>
      <c r="BG734" s="162">
        <f>IF(N734="zákl. prenesená",J734,0)</f>
        <v>0</v>
      </c>
      <c r="BH734" s="162">
        <f>IF(N734="zníž. prenesená",J734,0)</f>
        <v>0</v>
      </c>
      <c r="BI734" s="162">
        <f>IF(N734="nulová",J734,0)</f>
        <v>0</v>
      </c>
      <c r="BJ734" s="19" t="s">
        <v>92</v>
      </c>
      <c r="BK734" s="162">
        <f>ROUND(I734*H734,2)</f>
        <v>0</v>
      </c>
      <c r="BL734" s="19" t="s">
        <v>731</v>
      </c>
      <c r="BM734" s="292" t="s">
        <v>3710</v>
      </c>
    </row>
    <row r="735" s="2" customFormat="1" ht="16.5" customHeight="1">
      <c r="A735" s="42"/>
      <c r="B735" s="43"/>
      <c r="C735" s="280" t="s">
        <v>3711</v>
      </c>
      <c r="D735" s="280" t="s">
        <v>393</v>
      </c>
      <c r="E735" s="281" t="s">
        <v>3712</v>
      </c>
      <c r="F735" s="282" t="s">
        <v>3492</v>
      </c>
      <c r="G735" s="283" t="s">
        <v>396</v>
      </c>
      <c r="H735" s="284">
        <v>1.5</v>
      </c>
      <c r="I735" s="285"/>
      <c r="J735" s="286">
        <f>ROUND(I735*H735,2)</f>
        <v>0</v>
      </c>
      <c r="K735" s="287"/>
      <c r="L735" s="45"/>
      <c r="M735" s="288" t="s">
        <v>1</v>
      </c>
      <c r="N735" s="289" t="s">
        <v>42</v>
      </c>
      <c r="O735" s="101"/>
      <c r="P735" s="290">
        <f>O735*H735</f>
        <v>0</v>
      </c>
      <c r="Q735" s="290">
        <v>0</v>
      </c>
      <c r="R735" s="290">
        <f>Q735*H735</f>
        <v>0</v>
      </c>
      <c r="S735" s="290">
        <v>0</v>
      </c>
      <c r="T735" s="291">
        <f>S735*H735</f>
        <v>0</v>
      </c>
      <c r="U735" s="42"/>
      <c r="V735" s="42"/>
      <c r="W735" s="42"/>
      <c r="X735" s="42"/>
      <c r="Y735" s="42"/>
      <c r="Z735" s="42"/>
      <c r="AA735" s="42"/>
      <c r="AB735" s="42"/>
      <c r="AC735" s="42"/>
      <c r="AD735" s="42"/>
      <c r="AE735" s="42"/>
      <c r="AR735" s="292" t="s">
        <v>731</v>
      </c>
      <c r="AT735" s="292" t="s">
        <v>393</v>
      </c>
      <c r="AU735" s="292" t="s">
        <v>99</v>
      </c>
      <c r="AY735" s="19" t="s">
        <v>387</v>
      </c>
      <c r="BE735" s="162">
        <f>IF(N735="základná",J735,0)</f>
        <v>0</v>
      </c>
      <c r="BF735" s="162">
        <f>IF(N735="znížená",J735,0)</f>
        <v>0</v>
      </c>
      <c r="BG735" s="162">
        <f>IF(N735="zákl. prenesená",J735,0)</f>
        <v>0</v>
      </c>
      <c r="BH735" s="162">
        <f>IF(N735="zníž. prenesená",J735,0)</f>
        <v>0</v>
      </c>
      <c r="BI735" s="162">
        <f>IF(N735="nulová",J735,0)</f>
        <v>0</v>
      </c>
      <c r="BJ735" s="19" t="s">
        <v>92</v>
      </c>
      <c r="BK735" s="162">
        <f>ROUND(I735*H735,2)</f>
        <v>0</v>
      </c>
      <c r="BL735" s="19" t="s">
        <v>731</v>
      </c>
      <c r="BM735" s="292" t="s">
        <v>3713</v>
      </c>
    </row>
    <row r="736" s="12" customFormat="1" ht="20.88" customHeight="1">
      <c r="A736" s="12"/>
      <c r="B736" s="252"/>
      <c r="C736" s="253"/>
      <c r="D736" s="254" t="s">
        <v>75</v>
      </c>
      <c r="E736" s="265" t="s">
        <v>2781</v>
      </c>
      <c r="F736" s="265" t="s">
        <v>2782</v>
      </c>
      <c r="G736" s="253"/>
      <c r="H736" s="253"/>
      <c r="I736" s="256"/>
      <c r="J736" s="266">
        <f>BK736</f>
        <v>0</v>
      </c>
      <c r="K736" s="253"/>
      <c r="L736" s="257"/>
      <c r="M736" s="258"/>
      <c r="N736" s="259"/>
      <c r="O736" s="259"/>
      <c r="P736" s="260">
        <f>SUM(P737:P741)</f>
        <v>0</v>
      </c>
      <c r="Q736" s="259"/>
      <c r="R736" s="260">
        <f>SUM(R737:R741)</f>
        <v>0</v>
      </c>
      <c r="S736" s="259"/>
      <c r="T736" s="261">
        <f>SUM(T737:T741)</f>
        <v>0</v>
      </c>
      <c r="U736" s="12"/>
      <c r="V736" s="12"/>
      <c r="W736" s="12"/>
      <c r="X736" s="12"/>
      <c r="Y736" s="12"/>
      <c r="Z736" s="12"/>
      <c r="AA736" s="12"/>
      <c r="AB736" s="12"/>
      <c r="AC736" s="12"/>
      <c r="AD736" s="12"/>
      <c r="AE736" s="12"/>
      <c r="AR736" s="262" t="s">
        <v>84</v>
      </c>
      <c r="AT736" s="263" t="s">
        <v>75</v>
      </c>
      <c r="AU736" s="263" t="s">
        <v>92</v>
      </c>
      <c r="AY736" s="262" t="s">
        <v>387</v>
      </c>
      <c r="BK736" s="264">
        <f>SUM(BK737:BK741)</f>
        <v>0</v>
      </c>
    </row>
    <row r="737" s="2" customFormat="1" ht="16.5" customHeight="1">
      <c r="A737" s="42"/>
      <c r="B737" s="43"/>
      <c r="C737" s="280" t="s">
        <v>3714</v>
      </c>
      <c r="D737" s="280" t="s">
        <v>393</v>
      </c>
      <c r="E737" s="281" t="s">
        <v>3715</v>
      </c>
      <c r="F737" s="282" t="s">
        <v>3080</v>
      </c>
      <c r="G737" s="283" t="s">
        <v>436</v>
      </c>
      <c r="H737" s="284">
        <v>1</v>
      </c>
      <c r="I737" s="285"/>
      <c r="J737" s="286">
        <f>ROUND(I737*H737,2)</f>
        <v>0</v>
      </c>
      <c r="K737" s="287"/>
      <c r="L737" s="45"/>
      <c r="M737" s="288" t="s">
        <v>1</v>
      </c>
      <c r="N737" s="289" t="s">
        <v>42</v>
      </c>
      <c r="O737" s="101"/>
      <c r="P737" s="290">
        <f>O737*H737</f>
        <v>0</v>
      </c>
      <c r="Q737" s="290">
        <v>0</v>
      </c>
      <c r="R737" s="290">
        <f>Q737*H737</f>
        <v>0</v>
      </c>
      <c r="S737" s="290">
        <v>0</v>
      </c>
      <c r="T737" s="291">
        <f>S737*H737</f>
        <v>0</v>
      </c>
      <c r="U737" s="42"/>
      <c r="V737" s="42"/>
      <c r="W737" s="42"/>
      <c r="X737" s="42"/>
      <c r="Y737" s="42"/>
      <c r="Z737" s="42"/>
      <c r="AA737" s="42"/>
      <c r="AB737" s="42"/>
      <c r="AC737" s="42"/>
      <c r="AD737" s="42"/>
      <c r="AE737" s="42"/>
      <c r="AR737" s="292" t="s">
        <v>731</v>
      </c>
      <c r="AT737" s="292" t="s">
        <v>393</v>
      </c>
      <c r="AU737" s="292" t="s">
        <v>99</v>
      </c>
      <c r="AY737" s="19" t="s">
        <v>387</v>
      </c>
      <c r="BE737" s="162">
        <f>IF(N737="základná",J737,0)</f>
        <v>0</v>
      </c>
      <c r="BF737" s="162">
        <f>IF(N737="znížená",J737,0)</f>
        <v>0</v>
      </c>
      <c r="BG737" s="162">
        <f>IF(N737="zákl. prenesená",J737,0)</f>
        <v>0</v>
      </c>
      <c r="BH737" s="162">
        <f>IF(N737="zníž. prenesená",J737,0)</f>
        <v>0</v>
      </c>
      <c r="BI737" s="162">
        <f>IF(N737="nulová",J737,0)</f>
        <v>0</v>
      </c>
      <c r="BJ737" s="19" t="s">
        <v>92</v>
      </c>
      <c r="BK737" s="162">
        <f>ROUND(I737*H737,2)</f>
        <v>0</v>
      </c>
      <c r="BL737" s="19" t="s">
        <v>731</v>
      </c>
      <c r="BM737" s="292" t="s">
        <v>3716</v>
      </c>
    </row>
    <row r="738" s="2" customFormat="1" ht="16.5" customHeight="1">
      <c r="A738" s="42"/>
      <c r="B738" s="43"/>
      <c r="C738" s="280" t="s">
        <v>3717</v>
      </c>
      <c r="D738" s="280" t="s">
        <v>393</v>
      </c>
      <c r="E738" s="281" t="s">
        <v>3718</v>
      </c>
      <c r="F738" s="282" t="s">
        <v>2767</v>
      </c>
      <c r="G738" s="283" t="s">
        <v>436</v>
      </c>
      <c r="H738" s="284">
        <v>2</v>
      </c>
      <c r="I738" s="285"/>
      <c r="J738" s="286">
        <f>ROUND(I738*H738,2)</f>
        <v>0</v>
      </c>
      <c r="K738" s="287"/>
      <c r="L738" s="45"/>
      <c r="M738" s="288" t="s">
        <v>1</v>
      </c>
      <c r="N738" s="289" t="s">
        <v>42</v>
      </c>
      <c r="O738" s="101"/>
      <c r="P738" s="290">
        <f>O738*H738</f>
        <v>0</v>
      </c>
      <c r="Q738" s="290">
        <v>0</v>
      </c>
      <c r="R738" s="290">
        <f>Q738*H738</f>
        <v>0</v>
      </c>
      <c r="S738" s="290">
        <v>0</v>
      </c>
      <c r="T738" s="291">
        <f>S738*H738</f>
        <v>0</v>
      </c>
      <c r="U738" s="42"/>
      <c r="V738" s="42"/>
      <c r="W738" s="42"/>
      <c r="X738" s="42"/>
      <c r="Y738" s="42"/>
      <c r="Z738" s="42"/>
      <c r="AA738" s="42"/>
      <c r="AB738" s="42"/>
      <c r="AC738" s="42"/>
      <c r="AD738" s="42"/>
      <c r="AE738" s="42"/>
      <c r="AR738" s="292" t="s">
        <v>731</v>
      </c>
      <c r="AT738" s="292" t="s">
        <v>393</v>
      </c>
      <c r="AU738" s="292" t="s">
        <v>99</v>
      </c>
      <c r="AY738" s="19" t="s">
        <v>387</v>
      </c>
      <c r="BE738" s="162">
        <f>IF(N738="základná",J738,0)</f>
        <v>0</v>
      </c>
      <c r="BF738" s="162">
        <f>IF(N738="znížená",J738,0)</f>
        <v>0</v>
      </c>
      <c r="BG738" s="162">
        <f>IF(N738="zákl. prenesená",J738,0)</f>
        <v>0</v>
      </c>
      <c r="BH738" s="162">
        <f>IF(N738="zníž. prenesená",J738,0)</f>
        <v>0</v>
      </c>
      <c r="BI738" s="162">
        <f>IF(N738="nulová",J738,0)</f>
        <v>0</v>
      </c>
      <c r="BJ738" s="19" t="s">
        <v>92</v>
      </c>
      <c r="BK738" s="162">
        <f>ROUND(I738*H738,2)</f>
        <v>0</v>
      </c>
      <c r="BL738" s="19" t="s">
        <v>731</v>
      </c>
      <c r="BM738" s="292" t="s">
        <v>3719</v>
      </c>
    </row>
    <row r="739" s="2" customFormat="1" ht="16.5" customHeight="1">
      <c r="A739" s="42"/>
      <c r="B739" s="43"/>
      <c r="C739" s="280" t="s">
        <v>3720</v>
      </c>
      <c r="D739" s="280" t="s">
        <v>393</v>
      </c>
      <c r="E739" s="281" t="s">
        <v>3721</v>
      </c>
      <c r="F739" s="282" t="s">
        <v>3085</v>
      </c>
      <c r="G739" s="283" t="s">
        <v>436</v>
      </c>
      <c r="H739" s="284">
        <v>1</v>
      </c>
      <c r="I739" s="285"/>
      <c r="J739" s="286">
        <f>ROUND(I739*H739,2)</f>
        <v>0</v>
      </c>
      <c r="K739" s="287"/>
      <c r="L739" s="45"/>
      <c r="M739" s="288" t="s">
        <v>1</v>
      </c>
      <c r="N739" s="289" t="s">
        <v>42</v>
      </c>
      <c r="O739" s="101"/>
      <c r="P739" s="290">
        <f>O739*H739</f>
        <v>0</v>
      </c>
      <c r="Q739" s="290">
        <v>0</v>
      </c>
      <c r="R739" s="290">
        <f>Q739*H739</f>
        <v>0</v>
      </c>
      <c r="S739" s="290">
        <v>0</v>
      </c>
      <c r="T739" s="291">
        <f>S739*H739</f>
        <v>0</v>
      </c>
      <c r="U739" s="42"/>
      <c r="V739" s="42"/>
      <c r="W739" s="42"/>
      <c r="X739" s="42"/>
      <c r="Y739" s="42"/>
      <c r="Z739" s="42"/>
      <c r="AA739" s="42"/>
      <c r="AB739" s="42"/>
      <c r="AC739" s="42"/>
      <c r="AD739" s="42"/>
      <c r="AE739" s="42"/>
      <c r="AR739" s="292" t="s">
        <v>731</v>
      </c>
      <c r="AT739" s="292" t="s">
        <v>393</v>
      </c>
      <c r="AU739" s="292" t="s">
        <v>99</v>
      </c>
      <c r="AY739" s="19" t="s">
        <v>387</v>
      </c>
      <c r="BE739" s="162">
        <f>IF(N739="základná",J739,0)</f>
        <v>0</v>
      </c>
      <c r="BF739" s="162">
        <f>IF(N739="znížená",J739,0)</f>
        <v>0</v>
      </c>
      <c r="BG739" s="162">
        <f>IF(N739="zákl. prenesená",J739,0)</f>
        <v>0</v>
      </c>
      <c r="BH739" s="162">
        <f>IF(N739="zníž. prenesená",J739,0)</f>
        <v>0</v>
      </c>
      <c r="BI739" s="162">
        <f>IF(N739="nulová",J739,0)</f>
        <v>0</v>
      </c>
      <c r="BJ739" s="19" t="s">
        <v>92</v>
      </c>
      <c r="BK739" s="162">
        <f>ROUND(I739*H739,2)</f>
        <v>0</v>
      </c>
      <c r="BL739" s="19" t="s">
        <v>731</v>
      </c>
      <c r="BM739" s="292" t="s">
        <v>3722</v>
      </c>
    </row>
    <row r="740" s="2" customFormat="1" ht="21.75" customHeight="1">
      <c r="A740" s="42"/>
      <c r="B740" s="43"/>
      <c r="C740" s="280" t="s">
        <v>3723</v>
      </c>
      <c r="D740" s="280" t="s">
        <v>393</v>
      </c>
      <c r="E740" s="281" t="s">
        <v>3724</v>
      </c>
      <c r="F740" s="282" t="s">
        <v>3207</v>
      </c>
      <c r="G740" s="283" t="s">
        <v>396</v>
      </c>
      <c r="H740" s="284">
        <v>0.40000000000000002</v>
      </c>
      <c r="I740" s="285"/>
      <c r="J740" s="286">
        <f>ROUND(I740*H740,2)</f>
        <v>0</v>
      </c>
      <c r="K740" s="287"/>
      <c r="L740" s="45"/>
      <c r="M740" s="288" t="s">
        <v>1</v>
      </c>
      <c r="N740" s="289" t="s">
        <v>42</v>
      </c>
      <c r="O740" s="101"/>
      <c r="P740" s="290">
        <f>O740*H740</f>
        <v>0</v>
      </c>
      <c r="Q740" s="290">
        <v>0</v>
      </c>
      <c r="R740" s="290">
        <f>Q740*H740</f>
        <v>0</v>
      </c>
      <c r="S740" s="290">
        <v>0</v>
      </c>
      <c r="T740" s="291">
        <f>S740*H740</f>
        <v>0</v>
      </c>
      <c r="U740" s="42"/>
      <c r="V740" s="42"/>
      <c r="W740" s="42"/>
      <c r="X740" s="42"/>
      <c r="Y740" s="42"/>
      <c r="Z740" s="42"/>
      <c r="AA740" s="42"/>
      <c r="AB740" s="42"/>
      <c r="AC740" s="42"/>
      <c r="AD740" s="42"/>
      <c r="AE740" s="42"/>
      <c r="AR740" s="292" t="s">
        <v>731</v>
      </c>
      <c r="AT740" s="292" t="s">
        <v>393</v>
      </c>
      <c r="AU740" s="292" t="s">
        <v>99</v>
      </c>
      <c r="AY740" s="19" t="s">
        <v>387</v>
      </c>
      <c r="BE740" s="162">
        <f>IF(N740="základná",J740,0)</f>
        <v>0</v>
      </c>
      <c r="BF740" s="162">
        <f>IF(N740="znížená",J740,0)</f>
        <v>0</v>
      </c>
      <c r="BG740" s="162">
        <f>IF(N740="zákl. prenesená",J740,0)</f>
        <v>0</v>
      </c>
      <c r="BH740" s="162">
        <f>IF(N740="zníž. prenesená",J740,0)</f>
        <v>0</v>
      </c>
      <c r="BI740" s="162">
        <f>IF(N740="nulová",J740,0)</f>
        <v>0</v>
      </c>
      <c r="BJ740" s="19" t="s">
        <v>92</v>
      </c>
      <c r="BK740" s="162">
        <f>ROUND(I740*H740,2)</f>
        <v>0</v>
      </c>
      <c r="BL740" s="19" t="s">
        <v>731</v>
      </c>
      <c r="BM740" s="292" t="s">
        <v>3725</v>
      </c>
    </row>
    <row r="741" s="2" customFormat="1" ht="21.75" customHeight="1">
      <c r="A741" s="42"/>
      <c r="B741" s="43"/>
      <c r="C741" s="280" t="s">
        <v>3726</v>
      </c>
      <c r="D741" s="280" t="s">
        <v>393</v>
      </c>
      <c r="E741" s="281" t="s">
        <v>3727</v>
      </c>
      <c r="F741" s="282" t="s">
        <v>3728</v>
      </c>
      <c r="G741" s="283" t="s">
        <v>396</v>
      </c>
      <c r="H741" s="284">
        <v>5</v>
      </c>
      <c r="I741" s="285"/>
      <c r="J741" s="286">
        <f>ROUND(I741*H741,2)</f>
        <v>0</v>
      </c>
      <c r="K741" s="287"/>
      <c r="L741" s="45"/>
      <c r="M741" s="288" t="s">
        <v>1</v>
      </c>
      <c r="N741" s="289" t="s">
        <v>42</v>
      </c>
      <c r="O741" s="101"/>
      <c r="P741" s="290">
        <f>O741*H741</f>
        <v>0</v>
      </c>
      <c r="Q741" s="290">
        <v>0</v>
      </c>
      <c r="R741" s="290">
        <f>Q741*H741</f>
        <v>0</v>
      </c>
      <c r="S741" s="290">
        <v>0</v>
      </c>
      <c r="T741" s="291">
        <f>S741*H741</f>
        <v>0</v>
      </c>
      <c r="U741" s="42"/>
      <c r="V741" s="42"/>
      <c r="W741" s="42"/>
      <c r="X741" s="42"/>
      <c r="Y741" s="42"/>
      <c r="Z741" s="42"/>
      <c r="AA741" s="42"/>
      <c r="AB741" s="42"/>
      <c r="AC741" s="42"/>
      <c r="AD741" s="42"/>
      <c r="AE741" s="42"/>
      <c r="AR741" s="292" t="s">
        <v>731</v>
      </c>
      <c r="AT741" s="292" t="s">
        <v>393</v>
      </c>
      <c r="AU741" s="292" t="s">
        <v>99</v>
      </c>
      <c r="AY741" s="19" t="s">
        <v>387</v>
      </c>
      <c r="BE741" s="162">
        <f>IF(N741="základná",J741,0)</f>
        <v>0</v>
      </c>
      <c r="BF741" s="162">
        <f>IF(N741="znížená",J741,0)</f>
        <v>0</v>
      </c>
      <c r="BG741" s="162">
        <f>IF(N741="zákl. prenesená",J741,0)</f>
        <v>0</v>
      </c>
      <c r="BH741" s="162">
        <f>IF(N741="zníž. prenesená",J741,0)</f>
        <v>0</v>
      </c>
      <c r="BI741" s="162">
        <f>IF(N741="nulová",J741,0)</f>
        <v>0</v>
      </c>
      <c r="BJ741" s="19" t="s">
        <v>92</v>
      </c>
      <c r="BK741" s="162">
        <f>ROUND(I741*H741,2)</f>
        <v>0</v>
      </c>
      <c r="BL741" s="19" t="s">
        <v>731</v>
      </c>
      <c r="BM741" s="292" t="s">
        <v>3729</v>
      </c>
    </row>
    <row r="742" s="12" customFormat="1" ht="20.88" customHeight="1">
      <c r="A742" s="12"/>
      <c r="B742" s="252"/>
      <c r="C742" s="253"/>
      <c r="D742" s="254" t="s">
        <v>75</v>
      </c>
      <c r="E742" s="265" t="s">
        <v>2796</v>
      </c>
      <c r="F742" s="265" t="s">
        <v>2797</v>
      </c>
      <c r="G742" s="253"/>
      <c r="H742" s="253"/>
      <c r="I742" s="256"/>
      <c r="J742" s="266">
        <f>BK742</f>
        <v>0</v>
      </c>
      <c r="K742" s="253"/>
      <c r="L742" s="257"/>
      <c r="M742" s="258"/>
      <c r="N742" s="259"/>
      <c r="O742" s="259"/>
      <c r="P742" s="260">
        <f>SUM(P743:P747)</f>
        <v>0</v>
      </c>
      <c r="Q742" s="259"/>
      <c r="R742" s="260">
        <f>SUM(R743:R747)</f>
        <v>0</v>
      </c>
      <c r="S742" s="259"/>
      <c r="T742" s="261">
        <f>SUM(T743:T747)</f>
        <v>0</v>
      </c>
      <c r="U742" s="12"/>
      <c r="V742" s="12"/>
      <c r="W742" s="12"/>
      <c r="X742" s="12"/>
      <c r="Y742" s="12"/>
      <c r="Z742" s="12"/>
      <c r="AA742" s="12"/>
      <c r="AB742" s="12"/>
      <c r="AC742" s="12"/>
      <c r="AD742" s="12"/>
      <c r="AE742" s="12"/>
      <c r="AR742" s="262" t="s">
        <v>84</v>
      </c>
      <c r="AT742" s="263" t="s">
        <v>75</v>
      </c>
      <c r="AU742" s="263" t="s">
        <v>92</v>
      </c>
      <c r="AY742" s="262" t="s">
        <v>387</v>
      </c>
      <c r="BK742" s="264">
        <f>SUM(BK743:BK747)</f>
        <v>0</v>
      </c>
    </row>
    <row r="743" s="2" customFormat="1" ht="21.75" customHeight="1">
      <c r="A743" s="42"/>
      <c r="B743" s="43"/>
      <c r="C743" s="280" t="s">
        <v>3730</v>
      </c>
      <c r="D743" s="280" t="s">
        <v>393</v>
      </c>
      <c r="E743" s="281" t="s">
        <v>3731</v>
      </c>
      <c r="F743" s="282" t="s">
        <v>3681</v>
      </c>
      <c r="G743" s="283" t="s">
        <v>396</v>
      </c>
      <c r="H743" s="284">
        <v>18.600000000000001</v>
      </c>
      <c r="I743" s="285"/>
      <c r="J743" s="286">
        <f>ROUND(I743*H743,2)</f>
        <v>0</v>
      </c>
      <c r="K743" s="287"/>
      <c r="L743" s="45"/>
      <c r="M743" s="288" t="s">
        <v>1</v>
      </c>
      <c r="N743" s="289" t="s">
        <v>42</v>
      </c>
      <c r="O743" s="101"/>
      <c r="P743" s="290">
        <f>O743*H743</f>
        <v>0</v>
      </c>
      <c r="Q743" s="290">
        <v>0</v>
      </c>
      <c r="R743" s="290">
        <f>Q743*H743</f>
        <v>0</v>
      </c>
      <c r="S743" s="290">
        <v>0</v>
      </c>
      <c r="T743" s="291">
        <f>S743*H743</f>
        <v>0</v>
      </c>
      <c r="U743" s="42"/>
      <c r="V743" s="42"/>
      <c r="W743" s="42"/>
      <c r="X743" s="42"/>
      <c r="Y743" s="42"/>
      <c r="Z743" s="42"/>
      <c r="AA743" s="42"/>
      <c r="AB743" s="42"/>
      <c r="AC743" s="42"/>
      <c r="AD743" s="42"/>
      <c r="AE743" s="42"/>
      <c r="AR743" s="292" t="s">
        <v>731</v>
      </c>
      <c r="AT743" s="292" t="s">
        <v>393</v>
      </c>
      <c r="AU743" s="292" t="s">
        <v>99</v>
      </c>
      <c r="AY743" s="19" t="s">
        <v>387</v>
      </c>
      <c r="BE743" s="162">
        <f>IF(N743="základná",J743,0)</f>
        <v>0</v>
      </c>
      <c r="BF743" s="162">
        <f>IF(N743="znížená",J743,0)</f>
        <v>0</v>
      </c>
      <c r="BG743" s="162">
        <f>IF(N743="zákl. prenesená",J743,0)</f>
        <v>0</v>
      </c>
      <c r="BH743" s="162">
        <f>IF(N743="zníž. prenesená",J743,0)</f>
        <v>0</v>
      </c>
      <c r="BI743" s="162">
        <f>IF(N743="nulová",J743,0)</f>
        <v>0</v>
      </c>
      <c r="BJ743" s="19" t="s">
        <v>92</v>
      </c>
      <c r="BK743" s="162">
        <f>ROUND(I743*H743,2)</f>
        <v>0</v>
      </c>
      <c r="BL743" s="19" t="s">
        <v>731</v>
      </c>
      <c r="BM743" s="292" t="s">
        <v>3732</v>
      </c>
    </row>
    <row r="744" s="2" customFormat="1" ht="21.75" customHeight="1">
      <c r="A744" s="42"/>
      <c r="B744" s="43"/>
      <c r="C744" s="280" t="s">
        <v>3733</v>
      </c>
      <c r="D744" s="280" t="s">
        <v>393</v>
      </c>
      <c r="E744" s="281" t="s">
        <v>3734</v>
      </c>
      <c r="F744" s="282" t="s">
        <v>3685</v>
      </c>
      <c r="G744" s="283" t="s">
        <v>396</v>
      </c>
      <c r="H744" s="284">
        <v>24.899999999999999</v>
      </c>
      <c r="I744" s="285"/>
      <c r="J744" s="286">
        <f>ROUND(I744*H744,2)</f>
        <v>0</v>
      </c>
      <c r="K744" s="287"/>
      <c r="L744" s="45"/>
      <c r="M744" s="288" t="s">
        <v>1</v>
      </c>
      <c r="N744" s="289" t="s">
        <v>42</v>
      </c>
      <c r="O744" s="101"/>
      <c r="P744" s="290">
        <f>O744*H744</f>
        <v>0</v>
      </c>
      <c r="Q744" s="290">
        <v>0</v>
      </c>
      <c r="R744" s="290">
        <f>Q744*H744</f>
        <v>0</v>
      </c>
      <c r="S744" s="290">
        <v>0</v>
      </c>
      <c r="T744" s="291">
        <f>S744*H744</f>
        <v>0</v>
      </c>
      <c r="U744" s="42"/>
      <c r="V744" s="42"/>
      <c r="W744" s="42"/>
      <c r="X744" s="42"/>
      <c r="Y744" s="42"/>
      <c r="Z744" s="42"/>
      <c r="AA744" s="42"/>
      <c r="AB744" s="42"/>
      <c r="AC744" s="42"/>
      <c r="AD744" s="42"/>
      <c r="AE744" s="42"/>
      <c r="AR744" s="292" t="s">
        <v>731</v>
      </c>
      <c r="AT744" s="292" t="s">
        <v>393</v>
      </c>
      <c r="AU744" s="292" t="s">
        <v>99</v>
      </c>
      <c r="AY744" s="19" t="s">
        <v>387</v>
      </c>
      <c r="BE744" s="162">
        <f>IF(N744="základná",J744,0)</f>
        <v>0</v>
      </c>
      <c r="BF744" s="162">
        <f>IF(N744="znížená",J744,0)</f>
        <v>0</v>
      </c>
      <c r="BG744" s="162">
        <f>IF(N744="zákl. prenesená",J744,0)</f>
        <v>0</v>
      </c>
      <c r="BH744" s="162">
        <f>IF(N744="zníž. prenesená",J744,0)</f>
        <v>0</v>
      </c>
      <c r="BI744" s="162">
        <f>IF(N744="nulová",J744,0)</f>
        <v>0</v>
      </c>
      <c r="BJ744" s="19" t="s">
        <v>92</v>
      </c>
      <c r="BK744" s="162">
        <f>ROUND(I744*H744,2)</f>
        <v>0</v>
      </c>
      <c r="BL744" s="19" t="s">
        <v>731</v>
      </c>
      <c r="BM744" s="292" t="s">
        <v>3735</v>
      </c>
    </row>
    <row r="745" s="2" customFormat="1" ht="21.75" customHeight="1">
      <c r="A745" s="42"/>
      <c r="B745" s="43"/>
      <c r="C745" s="280" t="s">
        <v>3736</v>
      </c>
      <c r="D745" s="280" t="s">
        <v>393</v>
      </c>
      <c r="E745" s="281" t="s">
        <v>3737</v>
      </c>
      <c r="F745" s="282" t="s">
        <v>3689</v>
      </c>
      <c r="G745" s="283" t="s">
        <v>396</v>
      </c>
      <c r="H745" s="284">
        <v>9.5999999999999996</v>
      </c>
      <c r="I745" s="285"/>
      <c r="J745" s="286">
        <f>ROUND(I745*H745,2)</f>
        <v>0</v>
      </c>
      <c r="K745" s="287"/>
      <c r="L745" s="45"/>
      <c r="M745" s="288" t="s">
        <v>1</v>
      </c>
      <c r="N745" s="289" t="s">
        <v>42</v>
      </c>
      <c r="O745" s="101"/>
      <c r="P745" s="290">
        <f>O745*H745</f>
        <v>0</v>
      </c>
      <c r="Q745" s="290">
        <v>0</v>
      </c>
      <c r="R745" s="290">
        <f>Q745*H745</f>
        <v>0</v>
      </c>
      <c r="S745" s="290">
        <v>0</v>
      </c>
      <c r="T745" s="291">
        <f>S745*H745</f>
        <v>0</v>
      </c>
      <c r="U745" s="42"/>
      <c r="V745" s="42"/>
      <c r="W745" s="42"/>
      <c r="X745" s="42"/>
      <c r="Y745" s="42"/>
      <c r="Z745" s="42"/>
      <c r="AA745" s="42"/>
      <c r="AB745" s="42"/>
      <c r="AC745" s="42"/>
      <c r="AD745" s="42"/>
      <c r="AE745" s="42"/>
      <c r="AR745" s="292" t="s">
        <v>731</v>
      </c>
      <c r="AT745" s="292" t="s">
        <v>393</v>
      </c>
      <c r="AU745" s="292" t="s">
        <v>99</v>
      </c>
      <c r="AY745" s="19" t="s">
        <v>387</v>
      </c>
      <c r="BE745" s="162">
        <f>IF(N745="základná",J745,0)</f>
        <v>0</v>
      </c>
      <c r="BF745" s="162">
        <f>IF(N745="znížená",J745,0)</f>
        <v>0</v>
      </c>
      <c r="BG745" s="162">
        <f>IF(N745="zákl. prenesená",J745,0)</f>
        <v>0</v>
      </c>
      <c r="BH745" s="162">
        <f>IF(N745="zníž. prenesená",J745,0)</f>
        <v>0</v>
      </c>
      <c r="BI745" s="162">
        <f>IF(N745="nulová",J745,0)</f>
        <v>0</v>
      </c>
      <c r="BJ745" s="19" t="s">
        <v>92</v>
      </c>
      <c r="BK745" s="162">
        <f>ROUND(I745*H745,2)</f>
        <v>0</v>
      </c>
      <c r="BL745" s="19" t="s">
        <v>731</v>
      </c>
      <c r="BM745" s="292" t="s">
        <v>3738</v>
      </c>
    </row>
    <row r="746" s="2" customFormat="1" ht="16.5" customHeight="1">
      <c r="A746" s="42"/>
      <c r="B746" s="43"/>
      <c r="C746" s="280" t="s">
        <v>3739</v>
      </c>
      <c r="D746" s="280" t="s">
        <v>393</v>
      </c>
      <c r="E746" s="281" t="s">
        <v>3740</v>
      </c>
      <c r="F746" s="282" t="s">
        <v>3693</v>
      </c>
      <c r="G746" s="283" t="s">
        <v>436</v>
      </c>
      <c r="H746" s="284">
        <v>2</v>
      </c>
      <c r="I746" s="285"/>
      <c r="J746" s="286">
        <f>ROUND(I746*H746,2)</f>
        <v>0</v>
      </c>
      <c r="K746" s="287"/>
      <c r="L746" s="45"/>
      <c r="M746" s="288" t="s">
        <v>1</v>
      </c>
      <c r="N746" s="289" t="s">
        <v>42</v>
      </c>
      <c r="O746" s="101"/>
      <c r="P746" s="290">
        <f>O746*H746</f>
        <v>0</v>
      </c>
      <c r="Q746" s="290">
        <v>0</v>
      </c>
      <c r="R746" s="290">
        <f>Q746*H746</f>
        <v>0</v>
      </c>
      <c r="S746" s="290">
        <v>0</v>
      </c>
      <c r="T746" s="291">
        <f>S746*H746</f>
        <v>0</v>
      </c>
      <c r="U746" s="42"/>
      <c r="V746" s="42"/>
      <c r="W746" s="42"/>
      <c r="X746" s="42"/>
      <c r="Y746" s="42"/>
      <c r="Z746" s="42"/>
      <c r="AA746" s="42"/>
      <c r="AB746" s="42"/>
      <c r="AC746" s="42"/>
      <c r="AD746" s="42"/>
      <c r="AE746" s="42"/>
      <c r="AR746" s="292" t="s">
        <v>731</v>
      </c>
      <c r="AT746" s="292" t="s">
        <v>393</v>
      </c>
      <c r="AU746" s="292" t="s">
        <v>99</v>
      </c>
      <c r="AY746" s="19" t="s">
        <v>387</v>
      </c>
      <c r="BE746" s="162">
        <f>IF(N746="základná",J746,0)</f>
        <v>0</v>
      </c>
      <c r="BF746" s="162">
        <f>IF(N746="znížená",J746,0)</f>
        <v>0</v>
      </c>
      <c r="BG746" s="162">
        <f>IF(N746="zákl. prenesená",J746,0)</f>
        <v>0</v>
      </c>
      <c r="BH746" s="162">
        <f>IF(N746="zníž. prenesená",J746,0)</f>
        <v>0</v>
      </c>
      <c r="BI746" s="162">
        <f>IF(N746="nulová",J746,0)</f>
        <v>0</v>
      </c>
      <c r="BJ746" s="19" t="s">
        <v>92</v>
      </c>
      <c r="BK746" s="162">
        <f>ROUND(I746*H746,2)</f>
        <v>0</v>
      </c>
      <c r="BL746" s="19" t="s">
        <v>731</v>
      </c>
      <c r="BM746" s="292" t="s">
        <v>3741</v>
      </c>
    </row>
    <row r="747" s="2" customFormat="1" ht="21.75" customHeight="1">
      <c r="A747" s="42"/>
      <c r="B747" s="43"/>
      <c r="C747" s="280" t="s">
        <v>3742</v>
      </c>
      <c r="D747" s="280" t="s">
        <v>393</v>
      </c>
      <c r="E747" s="281" t="s">
        <v>3743</v>
      </c>
      <c r="F747" s="282" t="s">
        <v>2801</v>
      </c>
      <c r="G747" s="283" t="s">
        <v>405</v>
      </c>
      <c r="H747" s="284">
        <v>13.5</v>
      </c>
      <c r="I747" s="285"/>
      <c r="J747" s="286">
        <f>ROUND(I747*H747,2)</f>
        <v>0</v>
      </c>
      <c r="K747" s="287"/>
      <c r="L747" s="45"/>
      <c r="M747" s="288" t="s">
        <v>1</v>
      </c>
      <c r="N747" s="289" t="s">
        <v>42</v>
      </c>
      <c r="O747" s="101"/>
      <c r="P747" s="290">
        <f>O747*H747</f>
        <v>0</v>
      </c>
      <c r="Q747" s="290">
        <v>0</v>
      </c>
      <c r="R747" s="290">
        <f>Q747*H747</f>
        <v>0</v>
      </c>
      <c r="S747" s="290">
        <v>0</v>
      </c>
      <c r="T747" s="291">
        <f>S747*H747</f>
        <v>0</v>
      </c>
      <c r="U747" s="42"/>
      <c r="V747" s="42"/>
      <c r="W747" s="42"/>
      <c r="X747" s="42"/>
      <c r="Y747" s="42"/>
      <c r="Z747" s="42"/>
      <c r="AA747" s="42"/>
      <c r="AB747" s="42"/>
      <c r="AC747" s="42"/>
      <c r="AD747" s="42"/>
      <c r="AE747" s="42"/>
      <c r="AR747" s="292" t="s">
        <v>731</v>
      </c>
      <c r="AT747" s="292" t="s">
        <v>393</v>
      </c>
      <c r="AU747" s="292" t="s">
        <v>99</v>
      </c>
      <c r="AY747" s="19" t="s">
        <v>387</v>
      </c>
      <c r="BE747" s="162">
        <f>IF(N747="základná",J747,0)</f>
        <v>0</v>
      </c>
      <c r="BF747" s="162">
        <f>IF(N747="znížená",J747,0)</f>
        <v>0</v>
      </c>
      <c r="BG747" s="162">
        <f>IF(N747="zákl. prenesená",J747,0)</f>
        <v>0</v>
      </c>
      <c r="BH747" s="162">
        <f>IF(N747="zníž. prenesená",J747,0)</f>
        <v>0</v>
      </c>
      <c r="BI747" s="162">
        <f>IF(N747="nulová",J747,0)</f>
        <v>0</v>
      </c>
      <c r="BJ747" s="19" t="s">
        <v>92</v>
      </c>
      <c r="BK747" s="162">
        <f>ROUND(I747*H747,2)</f>
        <v>0</v>
      </c>
      <c r="BL747" s="19" t="s">
        <v>731</v>
      </c>
      <c r="BM747" s="292" t="s">
        <v>3744</v>
      </c>
    </row>
    <row r="748" s="12" customFormat="1" ht="20.88" customHeight="1">
      <c r="A748" s="12"/>
      <c r="B748" s="252"/>
      <c r="C748" s="253"/>
      <c r="D748" s="254" t="s">
        <v>75</v>
      </c>
      <c r="E748" s="265" t="s">
        <v>2803</v>
      </c>
      <c r="F748" s="265" t="s">
        <v>137</v>
      </c>
      <c r="G748" s="253"/>
      <c r="H748" s="253"/>
      <c r="I748" s="256"/>
      <c r="J748" s="266">
        <f>BK748</f>
        <v>0</v>
      </c>
      <c r="K748" s="253"/>
      <c r="L748" s="257"/>
      <c r="M748" s="258"/>
      <c r="N748" s="259"/>
      <c r="O748" s="259"/>
      <c r="P748" s="260">
        <f>SUM(P749:P753)</f>
        <v>0</v>
      </c>
      <c r="Q748" s="259"/>
      <c r="R748" s="260">
        <f>SUM(R749:R753)</f>
        <v>0</v>
      </c>
      <c r="S748" s="259"/>
      <c r="T748" s="261">
        <f>SUM(T749:T753)</f>
        <v>0</v>
      </c>
      <c r="U748" s="12"/>
      <c r="V748" s="12"/>
      <c r="W748" s="12"/>
      <c r="X748" s="12"/>
      <c r="Y748" s="12"/>
      <c r="Z748" s="12"/>
      <c r="AA748" s="12"/>
      <c r="AB748" s="12"/>
      <c r="AC748" s="12"/>
      <c r="AD748" s="12"/>
      <c r="AE748" s="12"/>
      <c r="AR748" s="262" t="s">
        <v>84</v>
      </c>
      <c r="AT748" s="263" t="s">
        <v>75</v>
      </c>
      <c r="AU748" s="263" t="s">
        <v>92</v>
      </c>
      <c r="AY748" s="262" t="s">
        <v>387</v>
      </c>
      <c r="BK748" s="264">
        <f>SUM(BK749:BK753)</f>
        <v>0</v>
      </c>
    </row>
    <row r="749" s="2" customFormat="1" ht="24.15" customHeight="1">
      <c r="A749" s="42"/>
      <c r="B749" s="43"/>
      <c r="C749" s="280" t="s">
        <v>1377</v>
      </c>
      <c r="D749" s="280" t="s">
        <v>393</v>
      </c>
      <c r="E749" s="281" t="s">
        <v>3745</v>
      </c>
      <c r="F749" s="282" t="s">
        <v>2805</v>
      </c>
      <c r="G749" s="283" t="s">
        <v>2806</v>
      </c>
      <c r="H749" s="284">
        <v>2</v>
      </c>
      <c r="I749" s="285"/>
      <c r="J749" s="286">
        <f>ROUND(I749*H749,2)</f>
        <v>0</v>
      </c>
      <c r="K749" s="287"/>
      <c r="L749" s="45"/>
      <c r="M749" s="288" t="s">
        <v>1</v>
      </c>
      <c r="N749" s="289" t="s">
        <v>42</v>
      </c>
      <c r="O749" s="101"/>
      <c r="P749" s="290">
        <f>O749*H749</f>
        <v>0</v>
      </c>
      <c r="Q749" s="290">
        <v>0</v>
      </c>
      <c r="R749" s="290">
        <f>Q749*H749</f>
        <v>0</v>
      </c>
      <c r="S749" s="290">
        <v>0</v>
      </c>
      <c r="T749" s="291">
        <f>S749*H749</f>
        <v>0</v>
      </c>
      <c r="U749" s="42"/>
      <c r="V749" s="42"/>
      <c r="W749" s="42"/>
      <c r="X749" s="42"/>
      <c r="Y749" s="42"/>
      <c r="Z749" s="42"/>
      <c r="AA749" s="42"/>
      <c r="AB749" s="42"/>
      <c r="AC749" s="42"/>
      <c r="AD749" s="42"/>
      <c r="AE749" s="42"/>
      <c r="AR749" s="292" t="s">
        <v>731</v>
      </c>
      <c r="AT749" s="292" t="s">
        <v>393</v>
      </c>
      <c r="AU749" s="292" t="s">
        <v>99</v>
      </c>
      <c r="AY749" s="19" t="s">
        <v>387</v>
      </c>
      <c r="BE749" s="162">
        <f>IF(N749="základná",J749,0)</f>
        <v>0</v>
      </c>
      <c r="BF749" s="162">
        <f>IF(N749="znížená",J749,0)</f>
        <v>0</v>
      </c>
      <c r="BG749" s="162">
        <f>IF(N749="zákl. prenesená",J749,0)</f>
        <v>0</v>
      </c>
      <c r="BH749" s="162">
        <f>IF(N749="zníž. prenesená",J749,0)</f>
        <v>0</v>
      </c>
      <c r="BI749" s="162">
        <f>IF(N749="nulová",J749,0)</f>
        <v>0</v>
      </c>
      <c r="BJ749" s="19" t="s">
        <v>92</v>
      </c>
      <c r="BK749" s="162">
        <f>ROUND(I749*H749,2)</f>
        <v>0</v>
      </c>
      <c r="BL749" s="19" t="s">
        <v>731</v>
      </c>
      <c r="BM749" s="292" t="s">
        <v>3746</v>
      </c>
    </row>
    <row r="750" s="2" customFormat="1" ht="16.5" customHeight="1">
      <c r="A750" s="42"/>
      <c r="B750" s="43"/>
      <c r="C750" s="280" t="s">
        <v>3747</v>
      </c>
      <c r="D750" s="280" t="s">
        <v>393</v>
      </c>
      <c r="E750" s="281" t="s">
        <v>3748</v>
      </c>
      <c r="F750" s="282" t="s">
        <v>2809</v>
      </c>
      <c r="G750" s="283" t="s">
        <v>2806</v>
      </c>
      <c r="H750" s="284">
        <v>1</v>
      </c>
      <c r="I750" s="285"/>
      <c r="J750" s="286">
        <f>ROUND(I750*H750,2)</f>
        <v>0</v>
      </c>
      <c r="K750" s="287"/>
      <c r="L750" s="45"/>
      <c r="M750" s="288" t="s">
        <v>1</v>
      </c>
      <c r="N750" s="289" t="s">
        <v>42</v>
      </c>
      <c r="O750" s="101"/>
      <c r="P750" s="290">
        <f>O750*H750</f>
        <v>0</v>
      </c>
      <c r="Q750" s="290">
        <v>0</v>
      </c>
      <c r="R750" s="290">
        <f>Q750*H750</f>
        <v>0</v>
      </c>
      <c r="S750" s="290">
        <v>0</v>
      </c>
      <c r="T750" s="291">
        <f>S750*H750</f>
        <v>0</v>
      </c>
      <c r="U750" s="42"/>
      <c r="V750" s="42"/>
      <c r="W750" s="42"/>
      <c r="X750" s="42"/>
      <c r="Y750" s="42"/>
      <c r="Z750" s="42"/>
      <c r="AA750" s="42"/>
      <c r="AB750" s="42"/>
      <c r="AC750" s="42"/>
      <c r="AD750" s="42"/>
      <c r="AE750" s="42"/>
      <c r="AR750" s="292" t="s">
        <v>731</v>
      </c>
      <c r="AT750" s="292" t="s">
        <v>393</v>
      </c>
      <c r="AU750" s="292" t="s">
        <v>99</v>
      </c>
      <c r="AY750" s="19" t="s">
        <v>387</v>
      </c>
      <c r="BE750" s="162">
        <f>IF(N750="základná",J750,0)</f>
        <v>0</v>
      </c>
      <c r="BF750" s="162">
        <f>IF(N750="znížená",J750,0)</f>
        <v>0</v>
      </c>
      <c r="BG750" s="162">
        <f>IF(N750="zákl. prenesená",J750,0)</f>
        <v>0</v>
      </c>
      <c r="BH750" s="162">
        <f>IF(N750="zníž. prenesená",J750,0)</f>
        <v>0</v>
      </c>
      <c r="BI750" s="162">
        <f>IF(N750="nulová",J750,0)</f>
        <v>0</v>
      </c>
      <c r="BJ750" s="19" t="s">
        <v>92</v>
      </c>
      <c r="BK750" s="162">
        <f>ROUND(I750*H750,2)</f>
        <v>0</v>
      </c>
      <c r="BL750" s="19" t="s">
        <v>731</v>
      </c>
      <c r="BM750" s="292" t="s">
        <v>3749</v>
      </c>
    </row>
    <row r="751" s="2" customFormat="1" ht="16.5" customHeight="1">
      <c r="A751" s="42"/>
      <c r="B751" s="43"/>
      <c r="C751" s="280" t="s">
        <v>3750</v>
      </c>
      <c r="D751" s="280" t="s">
        <v>393</v>
      </c>
      <c r="E751" s="281" t="s">
        <v>3751</v>
      </c>
      <c r="F751" s="282" t="s">
        <v>2812</v>
      </c>
      <c r="G751" s="283" t="s">
        <v>2806</v>
      </c>
      <c r="H751" s="284">
        <v>1</v>
      </c>
      <c r="I751" s="285"/>
      <c r="J751" s="286">
        <f>ROUND(I751*H751,2)</f>
        <v>0</v>
      </c>
      <c r="K751" s="287"/>
      <c r="L751" s="45"/>
      <c r="M751" s="288" t="s">
        <v>1</v>
      </c>
      <c r="N751" s="289" t="s">
        <v>42</v>
      </c>
      <c r="O751" s="101"/>
      <c r="P751" s="290">
        <f>O751*H751</f>
        <v>0</v>
      </c>
      <c r="Q751" s="290">
        <v>0</v>
      </c>
      <c r="R751" s="290">
        <f>Q751*H751</f>
        <v>0</v>
      </c>
      <c r="S751" s="290">
        <v>0</v>
      </c>
      <c r="T751" s="291">
        <f>S751*H751</f>
        <v>0</v>
      </c>
      <c r="U751" s="42"/>
      <c r="V751" s="42"/>
      <c r="W751" s="42"/>
      <c r="X751" s="42"/>
      <c r="Y751" s="42"/>
      <c r="Z751" s="42"/>
      <c r="AA751" s="42"/>
      <c r="AB751" s="42"/>
      <c r="AC751" s="42"/>
      <c r="AD751" s="42"/>
      <c r="AE751" s="42"/>
      <c r="AR751" s="292" t="s">
        <v>731</v>
      </c>
      <c r="AT751" s="292" t="s">
        <v>393</v>
      </c>
      <c r="AU751" s="292" t="s">
        <v>99</v>
      </c>
      <c r="AY751" s="19" t="s">
        <v>387</v>
      </c>
      <c r="BE751" s="162">
        <f>IF(N751="základná",J751,0)</f>
        <v>0</v>
      </c>
      <c r="BF751" s="162">
        <f>IF(N751="znížená",J751,0)</f>
        <v>0</v>
      </c>
      <c r="BG751" s="162">
        <f>IF(N751="zákl. prenesená",J751,0)</f>
        <v>0</v>
      </c>
      <c r="BH751" s="162">
        <f>IF(N751="zníž. prenesená",J751,0)</f>
        <v>0</v>
      </c>
      <c r="BI751" s="162">
        <f>IF(N751="nulová",J751,0)</f>
        <v>0</v>
      </c>
      <c r="BJ751" s="19" t="s">
        <v>92</v>
      </c>
      <c r="BK751" s="162">
        <f>ROUND(I751*H751,2)</f>
        <v>0</v>
      </c>
      <c r="BL751" s="19" t="s">
        <v>731</v>
      </c>
      <c r="BM751" s="292" t="s">
        <v>3752</v>
      </c>
    </row>
    <row r="752" s="2" customFormat="1" ht="16.5" customHeight="1">
      <c r="A752" s="42"/>
      <c r="B752" s="43"/>
      <c r="C752" s="280" t="s">
        <v>3753</v>
      </c>
      <c r="D752" s="280" t="s">
        <v>393</v>
      </c>
      <c r="E752" s="281" t="s">
        <v>3754</v>
      </c>
      <c r="F752" s="282" t="s">
        <v>2815</v>
      </c>
      <c r="G752" s="283" t="s">
        <v>716</v>
      </c>
      <c r="H752" s="351"/>
      <c r="I752" s="285"/>
      <c r="J752" s="286">
        <f>ROUND(I752*H752,2)</f>
        <v>0</v>
      </c>
      <c r="K752" s="287"/>
      <c r="L752" s="45"/>
      <c r="M752" s="288" t="s">
        <v>1</v>
      </c>
      <c r="N752" s="289" t="s">
        <v>42</v>
      </c>
      <c r="O752" s="101"/>
      <c r="P752" s="290">
        <f>O752*H752</f>
        <v>0</v>
      </c>
      <c r="Q752" s="290">
        <v>0</v>
      </c>
      <c r="R752" s="290">
        <f>Q752*H752</f>
        <v>0</v>
      </c>
      <c r="S752" s="290">
        <v>0</v>
      </c>
      <c r="T752" s="291">
        <f>S752*H752</f>
        <v>0</v>
      </c>
      <c r="U752" s="42"/>
      <c r="V752" s="42"/>
      <c r="W752" s="42"/>
      <c r="X752" s="42"/>
      <c r="Y752" s="42"/>
      <c r="Z752" s="42"/>
      <c r="AA752" s="42"/>
      <c r="AB752" s="42"/>
      <c r="AC752" s="42"/>
      <c r="AD752" s="42"/>
      <c r="AE752" s="42"/>
      <c r="AR752" s="292" t="s">
        <v>731</v>
      </c>
      <c r="AT752" s="292" t="s">
        <v>393</v>
      </c>
      <c r="AU752" s="292" t="s">
        <v>99</v>
      </c>
      <c r="AY752" s="19" t="s">
        <v>387</v>
      </c>
      <c r="BE752" s="162">
        <f>IF(N752="základná",J752,0)</f>
        <v>0</v>
      </c>
      <c r="BF752" s="162">
        <f>IF(N752="znížená",J752,0)</f>
        <v>0</v>
      </c>
      <c r="BG752" s="162">
        <f>IF(N752="zákl. prenesená",J752,0)</f>
        <v>0</v>
      </c>
      <c r="BH752" s="162">
        <f>IF(N752="zníž. prenesená",J752,0)</f>
        <v>0</v>
      </c>
      <c r="BI752" s="162">
        <f>IF(N752="nulová",J752,0)</f>
        <v>0</v>
      </c>
      <c r="BJ752" s="19" t="s">
        <v>92</v>
      </c>
      <c r="BK752" s="162">
        <f>ROUND(I752*H752,2)</f>
        <v>0</v>
      </c>
      <c r="BL752" s="19" t="s">
        <v>731</v>
      </c>
      <c r="BM752" s="292" t="s">
        <v>3755</v>
      </c>
    </row>
    <row r="753" s="2" customFormat="1" ht="16.5" customHeight="1">
      <c r="A753" s="42"/>
      <c r="B753" s="43"/>
      <c r="C753" s="280" t="s">
        <v>3756</v>
      </c>
      <c r="D753" s="280" t="s">
        <v>393</v>
      </c>
      <c r="E753" s="281" t="s">
        <v>3757</v>
      </c>
      <c r="F753" s="282" t="s">
        <v>2818</v>
      </c>
      <c r="G753" s="283" t="s">
        <v>716</v>
      </c>
      <c r="H753" s="351"/>
      <c r="I753" s="285"/>
      <c r="J753" s="286">
        <f>ROUND(I753*H753,2)</f>
        <v>0</v>
      </c>
      <c r="K753" s="287"/>
      <c r="L753" s="45"/>
      <c r="M753" s="288" t="s">
        <v>1</v>
      </c>
      <c r="N753" s="289" t="s">
        <v>42</v>
      </c>
      <c r="O753" s="101"/>
      <c r="P753" s="290">
        <f>O753*H753</f>
        <v>0</v>
      </c>
      <c r="Q753" s="290">
        <v>0</v>
      </c>
      <c r="R753" s="290">
        <f>Q753*H753</f>
        <v>0</v>
      </c>
      <c r="S753" s="290">
        <v>0</v>
      </c>
      <c r="T753" s="291">
        <f>S753*H753</f>
        <v>0</v>
      </c>
      <c r="U753" s="42"/>
      <c r="V753" s="42"/>
      <c r="W753" s="42"/>
      <c r="X753" s="42"/>
      <c r="Y753" s="42"/>
      <c r="Z753" s="42"/>
      <c r="AA753" s="42"/>
      <c r="AB753" s="42"/>
      <c r="AC753" s="42"/>
      <c r="AD753" s="42"/>
      <c r="AE753" s="42"/>
      <c r="AR753" s="292" t="s">
        <v>731</v>
      </c>
      <c r="AT753" s="292" t="s">
        <v>393</v>
      </c>
      <c r="AU753" s="292" t="s">
        <v>99</v>
      </c>
      <c r="AY753" s="19" t="s">
        <v>387</v>
      </c>
      <c r="BE753" s="162">
        <f>IF(N753="základná",J753,0)</f>
        <v>0</v>
      </c>
      <c r="BF753" s="162">
        <f>IF(N753="znížená",J753,0)</f>
        <v>0</v>
      </c>
      <c r="BG753" s="162">
        <f>IF(N753="zákl. prenesená",J753,0)</f>
        <v>0</v>
      </c>
      <c r="BH753" s="162">
        <f>IF(N753="zníž. prenesená",J753,0)</f>
        <v>0</v>
      </c>
      <c r="BI753" s="162">
        <f>IF(N753="nulová",J753,0)</f>
        <v>0</v>
      </c>
      <c r="BJ753" s="19" t="s">
        <v>92</v>
      </c>
      <c r="BK753" s="162">
        <f>ROUND(I753*H753,2)</f>
        <v>0</v>
      </c>
      <c r="BL753" s="19" t="s">
        <v>731</v>
      </c>
      <c r="BM753" s="292" t="s">
        <v>3758</v>
      </c>
    </row>
    <row r="754" s="12" customFormat="1" ht="22.8" customHeight="1">
      <c r="A754" s="12"/>
      <c r="B754" s="252"/>
      <c r="C754" s="253"/>
      <c r="D754" s="254" t="s">
        <v>75</v>
      </c>
      <c r="E754" s="265" t="s">
        <v>3759</v>
      </c>
      <c r="F754" s="265" t="s">
        <v>3760</v>
      </c>
      <c r="G754" s="253"/>
      <c r="H754" s="253"/>
      <c r="I754" s="256"/>
      <c r="J754" s="266">
        <f>BK754</f>
        <v>0</v>
      </c>
      <c r="K754" s="253"/>
      <c r="L754" s="257"/>
      <c r="M754" s="258"/>
      <c r="N754" s="259"/>
      <c r="O754" s="259"/>
      <c r="P754" s="260">
        <f>P755+P761+P769+P777+P784+P790</f>
        <v>0</v>
      </c>
      <c r="Q754" s="259"/>
      <c r="R754" s="260">
        <f>R755+R761+R769+R777+R784+R790</f>
        <v>0</v>
      </c>
      <c r="S754" s="259"/>
      <c r="T754" s="261">
        <f>T755+T761+T769+T777+T784+T790</f>
        <v>0</v>
      </c>
      <c r="U754" s="12"/>
      <c r="V754" s="12"/>
      <c r="W754" s="12"/>
      <c r="X754" s="12"/>
      <c r="Y754" s="12"/>
      <c r="Z754" s="12"/>
      <c r="AA754" s="12"/>
      <c r="AB754" s="12"/>
      <c r="AC754" s="12"/>
      <c r="AD754" s="12"/>
      <c r="AE754" s="12"/>
      <c r="AR754" s="262" t="s">
        <v>84</v>
      </c>
      <c r="AT754" s="263" t="s">
        <v>75</v>
      </c>
      <c r="AU754" s="263" t="s">
        <v>84</v>
      </c>
      <c r="AY754" s="262" t="s">
        <v>387</v>
      </c>
      <c r="BK754" s="264">
        <f>BK755+BK761+BK769+BK777+BK784+BK790</f>
        <v>0</v>
      </c>
    </row>
    <row r="755" s="12" customFormat="1" ht="20.88" customHeight="1">
      <c r="A755" s="12"/>
      <c r="B755" s="252"/>
      <c r="C755" s="253"/>
      <c r="D755" s="254" t="s">
        <v>75</v>
      </c>
      <c r="E755" s="265" t="s">
        <v>2756</v>
      </c>
      <c r="F755" s="265" t="s">
        <v>2757</v>
      </c>
      <c r="G755" s="253"/>
      <c r="H755" s="253"/>
      <c r="I755" s="256"/>
      <c r="J755" s="266">
        <f>BK755</f>
        <v>0</v>
      </c>
      <c r="K755" s="253"/>
      <c r="L755" s="257"/>
      <c r="M755" s="258"/>
      <c r="N755" s="259"/>
      <c r="O755" s="259"/>
      <c r="P755" s="260">
        <f>SUM(P756:P760)</f>
        <v>0</v>
      </c>
      <c r="Q755" s="259"/>
      <c r="R755" s="260">
        <f>SUM(R756:R760)</f>
        <v>0</v>
      </c>
      <c r="S755" s="259"/>
      <c r="T755" s="261">
        <f>SUM(T756:T760)</f>
        <v>0</v>
      </c>
      <c r="U755" s="12"/>
      <c r="V755" s="12"/>
      <c r="W755" s="12"/>
      <c r="X755" s="12"/>
      <c r="Y755" s="12"/>
      <c r="Z755" s="12"/>
      <c r="AA755" s="12"/>
      <c r="AB755" s="12"/>
      <c r="AC755" s="12"/>
      <c r="AD755" s="12"/>
      <c r="AE755" s="12"/>
      <c r="AR755" s="262" t="s">
        <v>99</v>
      </c>
      <c r="AT755" s="263" t="s">
        <v>75</v>
      </c>
      <c r="AU755" s="263" t="s">
        <v>92</v>
      </c>
      <c r="AY755" s="262" t="s">
        <v>387</v>
      </c>
      <c r="BK755" s="264">
        <f>SUM(BK756:BK760)</f>
        <v>0</v>
      </c>
    </row>
    <row r="756" s="2" customFormat="1" ht="21.75" customHeight="1">
      <c r="A756" s="42"/>
      <c r="B756" s="43"/>
      <c r="C756" s="280" t="s">
        <v>3761</v>
      </c>
      <c r="D756" s="280" t="s">
        <v>393</v>
      </c>
      <c r="E756" s="281" t="s">
        <v>3762</v>
      </c>
      <c r="F756" s="282" t="s">
        <v>3763</v>
      </c>
      <c r="G756" s="283" t="s">
        <v>396</v>
      </c>
      <c r="H756" s="284">
        <v>36.200000000000003</v>
      </c>
      <c r="I756" s="285"/>
      <c r="J756" s="286">
        <f>ROUND(I756*H756,2)</f>
        <v>0</v>
      </c>
      <c r="K756" s="287"/>
      <c r="L756" s="45"/>
      <c r="M756" s="288" t="s">
        <v>1</v>
      </c>
      <c r="N756" s="289" t="s">
        <v>42</v>
      </c>
      <c r="O756" s="101"/>
      <c r="P756" s="290">
        <f>O756*H756</f>
        <v>0</v>
      </c>
      <c r="Q756" s="290">
        <v>0</v>
      </c>
      <c r="R756" s="290">
        <f>Q756*H756</f>
        <v>0</v>
      </c>
      <c r="S756" s="290">
        <v>0</v>
      </c>
      <c r="T756" s="291">
        <f>S756*H756</f>
        <v>0</v>
      </c>
      <c r="U756" s="42"/>
      <c r="V756" s="42"/>
      <c r="W756" s="42"/>
      <c r="X756" s="42"/>
      <c r="Y756" s="42"/>
      <c r="Z756" s="42"/>
      <c r="AA756" s="42"/>
      <c r="AB756" s="42"/>
      <c r="AC756" s="42"/>
      <c r="AD756" s="42"/>
      <c r="AE756" s="42"/>
      <c r="AR756" s="292" t="s">
        <v>731</v>
      </c>
      <c r="AT756" s="292" t="s">
        <v>393</v>
      </c>
      <c r="AU756" s="292" t="s">
        <v>99</v>
      </c>
      <c r="AY756" s="19" t="s">
        <v>387</v>
      </c>
      <c r="BE756" s="162">
        <f>IF(N756="základná",J756,0)</f>
        <v>0</v>
      </c>
      <c r="BF756" s="162">
        <f>IF(N756="znížená",J756,0)</f>
        <v>0</v>
      </c>
      <c r="BG756" s="162">
        <f>IF(N756="zákl. prenesená",J756,0)</f>
        <v>0</v>
      </c>
      <c r="BH756" s="162">
        <f>IF(N756="zníž. prenesená",J756,0)</f>
        <v>0</v>
      </c>
      <c r="BI756" s="162">
        <f>IF(N756="nulová",J756,0)</f>
        <v>0</v>
      </c>
      <c r="BJ756" s="19" t="s">
        <v>92</v>
      </c>
      <c r="BK756" s="162">
        <f>ROUND(I756*H756,2)</f>
        <v>0</v>
      </c>
      <c r="BL756" s="19" t="s">
        <v>731</v>
      </c>
      <c r="BM756" s="292" t="s">
        <v>3764</v>
      </c>
    </row>
    <row r="757" s="2" customFormat="1" ht="21.75" customHeight="1">
      <c r="A757" s="42"/>
      <c r="B757" s="43"/>
      <c r="C757" s="280" t="s">
        <v>3765</v>
      </c>
      <c r="D757" s="280" t="s">
        <v>393</v>
      </c>
      <c r="E757" s="281" t="s">
        <v>3766</v>
      </c>
      <c r="F757" s="282" t="s">
        <v>3415</v>
      </c>
      <c r="G757" s="283" t="s">
        <v>396</v>
      </c>
      <c r="H757" s="284">
        <v>7.4000000000000004</v>
      </c>
      <c r="I757" s="285"/>
      <c r="J757" s="286">
        <f>ROUND(I757*H757,2)</f>
        <v>0</v>
      </c>
      <c r="K757" s="287"/>
      <c r="L757" s="45"/>
      <c r="M757" s="288" t="s">
        <v>1</v>
      </c>
      <c r="N757" s="289" t="s">
        <v>42</v>
      </c>
      <c r="O757" s="101"/>
      <c r="P757" s="290">
        <f>O757*H757</f>
        <v>0</v>
      </c>
      <c r="Q757" s="290">
        <v>0</v>
      </c>
      <c r="R757" s="290">
        <f>Q757*H757</f>
        <v>0</v>
      </c>
      <c r="S757" s="290">
        <v>0</v>
      </c>
      <c r="T757" s="291">
        <f>S757*H757</f>
        <v>0</v>
      </c>
      <c r="U757" s="42"/>
      <c r="V757" s="42"/>
      <c r="W757" s="42"/>
      <c r="X757" s="42"/>
      <c r="Y757" s="42"/>
      <c r="Z757" s="42"/>
      <c r="AA757" s="42"/>
      <c r="AB757" s="42"/>
      <c r="AC757" s="42"/>
      <c r="AD757" s="42"/>
      <c r="AE757" s="42"/>
      <c r="AR757" s="292" t="s">
        <v>731</v>
      </c>
      <c r="AT757" s="292" t="s">
        <v>393</v>
      </c>
      <c r="AU757" s="292" t="s">
        <v>99</v>
      </c>
      <c r="AY757" s="19" t="s">
        <v>387</v>
      </c>
      <c r="BE757" s="162">
        <f>IF(N757="základná",J757,0)</f>
        <v>0</v>
      </c>
      <c r="BF757" s="162">
        <f>IF(N757="znížená",J757,0)</f>
        <v>0</v>
      </c>
      <c r="BG757" s="162">
        <f>IF(N757="zákl. prenesená",J757,0)</f>
        <v>0</v>
      </c>
      <c r="BH757" s="162">
        <f>IF(N757="zníž. prenesená",J757,0)</f>
        <v>0</v>
      </c>
      <c r="BI757" s="162">
        <f>IF(N757="nulová",J757,0)</f>
        <v>0</v>
      </c>
      <c r="BJ757" s="19" t="s">
        <v>92</v>
      </c>
      <c r="BK757" s="162">
        <f>ROUND(I757*H757,2)</f>
        <v>0</v>
      </c>
      <c r="BL757" s="19" t="s">
        <v>731</v>
      </c>
      <c r="BM757" s="292" t="s">
        <v>3767</v>
      </c>
    </row>
    <row r="758" s="2" customFormat="1" ht="21.75" customHeight="1">
      <c r="A758" s="42"/>
      <c r="B758" s="43"/>
      <c r="C758" s="280" t="s">
        <v>3768</v>
      </c>
      <c r="D758" s="280" t="s">
        <v>393</v>
      </c>
      <c r="E758" s="281" t="s">
        <v>3769</v>
      </c>
      <c r="F758" s="282" t="s">
        <v>3418</v>
      </c>
      <c r="G758" s="283" t="s">
        <v>396</v>
      </c>
      <c r="H758" s="284">
        <v>33.399999999999999</v>
      </c>
      <c r="I758" s="285"/>
      <c r="J758" s="286">
        <f>ROUND(I758*H758,2)</f>
        <v>0</v>
      </c>
      <c r="K758" s="287"/>
      <c r="L758" s="45"/>
      <c r="M758" s="288" t="s">
        <v>1</v>
      </c>
      <c r="N758" s="289" t="s">
        <v>42</v>
      </c>
      <c r="O758" s="101"/>
      <c r="P758" s="290">
        <f>O758*H758</f>
        <v>0</v>
      </c>
      <c r="Q758" s="290">
        <v>0</v>
      </c>
      <c r="R758" s="290">
        <f>Q758*H758</f>
        <v>0</v>
      </c>
      <c r="S758" s="290">
        <v>0</v>
      </c>
      <c r="T758" s="291">
        <f>S758*H758</f>
        <v>0</v>
      </c>
      <c r="U758" s="42"/>
      <c r="V758" s="42"/>
      <c r="W758" s="42"/>
      <c r="X758" s="42"/>
      <c r="Y758" s="42"/>
      <c r="Z758" s="42"/>
      <c r="AA758" s="42"/>
      <c r="AB758" s="42"/>
      <c r="AC758" s="42"/>
      <c r="AD758" s="42"/>
      <c r="AE758" s="42"/>
      <c r="AR758" s="292" t="s">
        <v>731</v>
      </c>
      <c r="AT758" s="292" t="s">
        <v>393</v>
      </c>
      <c r="AU758" s="292" t="s">
        <v>99</v>
      </c>
      <c r="AY758" s="19" t="s">
        <v>387</v>
      </c>
      <c r="BE758" s="162">
        <f>IF(N758="základná",J758,0)</f>
        <v>0</v>
      </c>
      <c r="BF758" s="162">
        <f>IF(N758="znížená",J758,0)</f>
        <v>0</v>
      </c>
      <c r="BG758" s="162">
        <f>IF(N758="zákl. prenesená",J758,0)</f>
        <v>0</v>
      </c>
      <c r="BH758" s="162">
        <f>IF(N758="zníž. prenesená",J758,0)</f>
        <v>0</v>
      </c>
      <c r="BI758" s="162">
        <f>IF(N758="nulová",J758,0)</f>
        <v>0</v>
      </c>
      <c r="BJ758" s="19" t="s">
        <v>92</v>
      </c>
      <c r="BK758" s="162">
        <f>ROUND(I758*H758,2)</f>
        <v>0</v>
      </c>
      <c r="BL758" s="19" t="s">
        <v>731</v>
      </c>
      <c r="BM758" s="292" t="s">
        <v>3770</v>
      </c>
    </row>
    <row r="759" s="2" customFormat="1" ht="21.75" customHeight="1">
      <c r="A759" s="42"/>
      <c r="B759" s="43"/>
      <c r="C759" s="280" t="s">
        <v>3771</v>
      </c>
      <c r="D759" s="280" t="s">
        <v>393</v>
      </c>
      <c r="E759" s="281" t="s">
        <v>3772</v>
      </c>
      <c r="F759" s="282" t="s">
        <v>3619</v>
      </c>
      <c r="G759" s="283" t="s">
        <v>396</v>
      </c>
      <c r="H759" s="284">
        <v>32.799999999999997</v>
      </c>
      <c r="I759" s="285"/>
      <c r="J759" s="286">
        <f>ROUND(I759*H759,2)</f>
        <v>0</v>
      </c>
      <c r="K759" s="287"/>
      <c r="L759" s="45"/>
      <c r="M759" s="288" t="s">
        <v>1</v>
      </c>
      <c r="N759" s="289" t="s">
        <v>42</v>
      </c>
      <c r="O759" s="101"/>
      <c r="P759" s="290">
        <f>O759*H759</f>
        <v>0</v>
      </c>
      <c r="Q759" s="290">
        <v>0</v>
      </c>
      <c r="R759" s="290">
        <f>Q759*H759</f>
        <v>0</v>
      </c>
      <c r="S759" s="290">
        <v>0</v>
      </c>
      <c r="T759" s="291">
        <f>S759*H759</f>
        <v>0</v>
      </c>
      <c r="U759" s="42"/>
      <c r="V759" s="42"/>
      <c r="W759" s="42"/>
      <c r="X759" s="42"/>
      <c r="Y759" s="42"/>
      <c r="Z759" s="42"/>
      <c r="AA759" s="42"/>
      <c r="AB759" s="42"/>
      <c r="AC759" s="42"/>
      <c r="AD759" s="42"/>
      <c r="AE759" s="42"/>
      <c r="AR759" s="292" t="s">
        <v>731</v>
      </c>
      <c r="AT759" s="292" t="s">
        <v>393</v>
      </c>
      <c r="AU759" s="292" t="s">
        <v>99</v>
      </c>
      <c r="AY759" s="19" t="s">
        <v>387</v>
      </c>
      <c r="BE759" s="162">
        <f>IF(N759="základná",J759,0)</f>
        <v>0</v>
      </c>
      <c r="BF759" s="162">
        <f>IF(N759="znížená",J759,0)</f>
        <v>0</v>
      </c>
      <c r="BG759" s="162">
        <f>IF(N759="zákl. prenesená",J759,0)</f>
        <v>0</v>
      </c>
      <c r="BH759" s="162">
        <f>IF(N759="zníž. prenesená",J759,0)</f>
        <v>0</v>
      </c>
      <c r="BI759" s="162">
        <f>IF(N759="nulová",J759,0)</f>
        <v>0</v>
      </c>
      <c r="BJ759" s="19" t="s">
        <v>92</v>
      </c>
      <c r="BK759" s="162">
        <f>ROUND(I759*H759,2)</f>
        <v>0</v>
      </c>
      <c r="BL759" s="19" t="s">
        <v>731</v>
      </c>
      <c r="BM759" s="292" t="s">
        <v>3773</v>
      </c>
    </row>
    <row r="760" s="2" customFormat="1" ht="21.75" customHeight="1">
      <c r="A760" s="42"/>
      <c r="B760" s="43"/>
      <c r="C760" s="280" t="s">
        <v>3774</v>
      </c>
      <c r="D760" s="280" t="s">
        <v>393</v>
      </c>
      <c r="E760" s="281" t="s">
        <v>3775</v>
      </c>
      <c r="F760" s="282" t="s">
        <v>3776</v>
      </c>
      <c r="G760" s="283" t="s">
        <v>396</v>
      </c>
      <c r="H760" s="284">
        <v>6</v>
      </c>
      <c r="I760" s="285"/>
      <c r="J760" s="286">
        <f>ROUND(I760*H760,2)</f>
        <v>0</v>
      </c>
      <c r="K760" s="287"/>
      <c r="L760" s="45"/>
      <c r="M760" s="288" t="s">
        <v>1</v>
      </c>
      <c r="N760" s="289" t="s">
        <v>42</v>
      </c>
      <c r="O760" s="101"/>
      <c r="P760" s="290">
        <f>O760*H760</f>
        <v>0</v>
      </c>
      <c r="Q760" s="290">
        <v>0</v>
      </c>
      <c r="R760" s="290">
        <f>Q760*H760</f>
        <v>0</v>
      </c>
      <c r="S760" s="290">
        <v>0</v>
      </c>
      <c r="T760" s="291">
        <f>S760*H760</f>
        <v>0</v>
      </c>
      <c r="U760" s="42"/>
      <c r="V760" s="42"/>
      <c r="W760" s="42"/>
      <c r="X760" s="42"/>
      <c r="Y760" s="42"/>
      <c r="Z760" s="42"/>
      <c r="AA760" s="42"/>
      <c r="AB760" s="42"/>
      <c r="AC760" s="42"/>
      <c r="AD760" s="42"/>
      <c r="AE760" s="42"/>
      <c r="AR760" s="292" t="s">
        <v>731</v>
      </c>
      <c r="AT760" s="292" t="s">
        <v>393</v>
      </c>
      <c r="AU760" s="292" t="s">
        <v>99</v>
      </c>
      <c r="AY760" s="19" t="s">
        <v>387</v>
      </c>
      <c r="BE760" s="162">
        <f>IF(N760="základná",J760,0)</f>
        <v>0</v>
      </c>
      <c r="BF760" s="162">
        <f>IF(N760="znížená",J760,0)</f>
        <v>0</v>
      </c>
      <c r="BG760" s="162">
        <f>IF(N760="zákl. prenesená",J760,0)</f>
        <v>0</v>
      </c>
      <c r="BH760" s="162">
        <f>IF(N760="zníž. prenesená",J760,0)</f>
        <v>0</v>
      </c>
      <c r="BI760" s="162">
        <f>IF(N760="nulová",J760,0)</f>
        <v>0</v>
      </c>
      <c r="BJ760" s="19" t="s">
        <v>92</v>
      </c>
      <c r="BK760" s="162">
        <f>ROUND(I760*H760,2)</f>
        <v>0</v>
      </c>
      <c r="BL760" s="19" t="s">
        <v>731</v>
      </c>
      <c r="BM760" s="292" t="s">
        <v>3777</v>
      </c>
    </row>
    <row r="761" s="12" customFormat="1" ht="20.88" customHeight="1">
      <c r="A761" s="12"/>
      <c r="B761" s="252"/>
      <c r="C761" s="253"/>
      <c r="D761" s="254" t="s">
        <v>75</v>
      </c>
      <c r="E761" s="265" t="s">
        <v>2761</v>
      </c>
      <c r="F761" s="265" t="s">
        <v>2762</v>
      </c>
      <c r="G761" s="253"/>
      <c r="H761" s="253"/>
      <c r="I761" s="256"/>
      <c r="J761" s="266">
        <f>BK761</f>
        <v>0</v>
      </c>
      <c r="K761" s="253"/>
      <c r="L761" s="257"/>
      <c r="M761" s="258"/>
      <c r="N761" s="259"/>
      <c r="O761" s="259"/>
      <c r="P761" s="260">
        <f>SUM(P762:P768)</f>
        <v>0</v>
      </c>
      <c r="Q761" s="259"/>
      <c r="R761" s="260">
        <f>SUM(R762:R768)</f>
        <v>0</v>
      </c>
      <c r="S761" s="259"/>
      <c r="T761" s="261">
        <f>SUM(T762:T768)</f>
        <v>0</v>
      </c>
      <c r="U761" s="12"/>
      <c r="V761" s="12"/>
      <c r="W761" s="12"/>
      <c r="X761" s="12"/>
      <c r="Y761" s="12"/>
      <c r="Z761" s="12"/>
      <c r="AA761" s="12"/>
      <c r="AB761" s="12"/>
      <c r="AC761" s="12"/>
      <c r="AD761" s="12"/>
      <c r="AE761" s="12"/>
      <c r="AR761" s="262" t="s">
        <v>99</v>
      </c>
      <c r="AT761" s="263" t="s">
        <v>75</v>
      </c>
      <c r="AU761" s="263" t="s">
        <v>92</v>
      </c>
      <c r="AY761" s="262" t="s">
        <v>387</v>
      </c>
      <c r="BK761" s="264">
        <f>SUM(BK762:BK768)</f>
        <v>0</v>
      </c>
    </row>
    <row r="762" s="2" customFormat="1" ht="16.5" customHeight="1">
      <c r="A762" s="42"/>
      <c r="B762" s="43"/>
      <c r="C762" s="280" t="s">
        <v>3778</v>
      </c>
      <c r="D762" s="280" t="s">
        <v>393</v>
      </c>
      <c r="E762" s="281" t="s">
        <v>3779</v>
      </c>
      <c r="F762" s="282" t="s">
        <v>3080</v>
      </c>
      <c r="G762" s="283" t="s">
        <v>436</v>
      </c>
      <c r="H762" s="284">
        <v>1</v>
      </c>
      <c r="I762" s="285"/>
      <c r="J762" s="286">
        <f>ROUND(I762*H762,2)</f>
        <v>0</v>
      </c>
      <c r="K762" s="287"/>
      <c r="L762" s="45"/>
      <c r="M762" s="288" t="s">
        <v>1</v>
      </c>
      <c r="N762" s="289" t="s">
        <v>42</v>
      </c>
      <c r="O762" s="101"/>
      <c r="P762" s="290">
        <f>O762*H762</f>
        <v>0</v>
      </c>
      <c r="Q762" s="290">
        <v>0</v>
      </c>
      <c r="R762" s="290">
        <f>Q762*H762</f>
        <v>0</v>
      </c>
      <c r="S762" s="290">
        <v>0</v>
      </c>
      <c r="T762" s="291">
        <f>S762*H762</f>
        <v>0</v>
      </c>
      <c r="U762" s="42"/>
      <c r="V762" s="42"/>
      <c r="W762" s="42"/>
      <c r="X762" s="42"/>
      <c r="Y762" s="42"/>
      <c r="Z762" s="42"/>
      <c r="AA762" s="42"/>
      <c r="AB762" s="42"/>
      <c r="AC762" s="42"/>
      <c r="AD762" s="42"/>
      <c r="AE762" s="42"/>
      <c r="AR762" s="292" t="s">
        <v>731</v>
      </c>
      <c r="AT762" s="292" t="s">
        <v>393</v>
      </c>
      <c r="AU762" s="292" t="s">
        <v>99</v>
      </c>
      <c r="AY762" s="19" t="s">
        <v>387</v>
      </c>
      <c r="BE762" s="162">
        <f>IF(N762="základná",J762,0)</f>
        <v>0</v>
      </c>
      <c r="BF762" s="162">
        <f>IF(N762="znížená",J762,0)</f>
        <v>0</v>
      </c>
      <c r="BG762" s="162">
        <f>IF(N762="zákl. prenesená",J762,0)</f>
        <v>0</v>
      </c>
      <c r="BH762" s="162">
        <f>IF(N762="zníž. prenesená",J762,0)</f>
        <v>0</v>
      </c>
      <c r="BI762" s="162">
        <f>IF(N762="nulová",J762,0)</f>
        <v>0</v>
      </c>
      <c r="BJ762" s="19" t="s">
        <v>92</v>
      </c>
      <c r="BK762" s="162">
        <f>ROUND(I762*H762,2)</f>
        <v>0</v>
      </c>
      <c r="BL762" s="19" t="s">
        <v>731</v>
      </c>
      <c r="BM762" s="292" t="s">
        <v>3780</v>
      </c>
    </row>
    <row r="763" s="2" customFormat="1" ht="16.5" customHeight="1">
      <c r="A763" s="42"/>
      <c r="B763" s="43"/>
      <c r="C763" s="280" t="s">
        <v>3781</v>
      </c>
      <c r="D763" s="280" t="s">
        <v>393</v>
      </c>
      <c r="E763" s="281" t="s">
        <v>3782</v>
      </c>
      <c r="F763" s="282" t="s">
        <v>2764</v>
      </c>
      <c r="G763" s="283" t="s">
        <v>436</v>
      </c>
      <c r="H763" s="284">
        <v>1</v>
      </c>
      <c r="I763" s="285"/>
      <c r="J763" s="286">
        <f>ROUND(I763*H763,2)</f>
        <v>0</v>
      </c>
      <c r="K763" s="287"/>
      <c r="L763" s="45"/>
      <c r="M763" s="288" t="s">
        <v>1</v>
      </c>
      <c r="N763" s="289" t="s">
        <v>42</v>
      </c>
      <c r="O763" s="101"/>
      <c r="P763" s="290">
        <f>O763*H763</f>
        <v>0</v>
      </c>
      <c r="Q763" s="290">
        <v>0</v>
      </c>
      <c r="R763" s="290">
        <f>Q763*H763</f>
        <v>0</v>
      </c>
      <c r="S763" s="290">
        <v>0</v>
      </c>
      <c r="T763" s="291">
        <f>S763*H763</f>
        <v>0</v>
      </c>
      <c r="U763" s="42"/>
      <c r="V763" s="42"/>
      <c r="W763" s="42"/>
      <c r="X763" s="42"/>
      <c r="Y763" s="42"/>
      <c r="Z763" s="42"/>
      <c r="AA763" s="42"/>
      <c r="AB763" s="42"/>
      <c r="AC763" s="42"/>
      <c r="AD763" s="42"/>
      <c r="AE763" s="42"/>
      <c r="AR763" s="292" t="s">
        <v>731</v>
      </c>
      <c r="AT763" s="292" t="s">
        <v>393</v>
      </c>
      <c r="AU763" s="292" t="s">
        <v>99</v>
      </c>
      <c r="AY763" s="19" t="s">
        <v>387</v>
      </c>
      <c r="BE763" s="162">
        <f>IF(N763="základná",J763,0)</f>
        <v>0</v>
      </c>
      <c r="BF763" s="162">
        <f>IF(N763="znížená",J763,0)</f>
        <v>0</v>
      </c>
      <c r="BG763" s="162">
        <f>IF(N763="zákl. prenesená",J763,0)</f>
        <v>0</v>
      </c>
      <c r="BH763" s="162">
        <f>IF(N763="zníž. prenesená",J763,0)</f>
        <v>0</v>
      </c>
      <c r="BI763" s="162">
        <f>IF(N763="nulová",J763,0)</f>
        <v>0</v>
      </c>
      <c r="BJ763" s="19" t="s">
        <v>92</v>
      </c>
      <c r="BK763" s="162">
        <f>ROUND(I763*H763,2)</f>
        <v>0</v>
      </c>
      <c r="BL763" s="19" t="s">
        <v>731</v>
      </c>
      <c r="BM763" s="292" t="s">
        <v>3783</v>
      </c>
    </row>
    <row r="764" s="2" customFormat="1" ht="16.5" customHeight="1">
      <c r="A764" s="42"/>
      <c r="B764" s="43"/>
      <c r="C764" s="280" t="s">
        <v>1121</v>
      </c>
      <c r="D764" s="280" t="s">
        <v>393</v>
      </c>
      <c r="E764" s="281" t="s">
        <v>3784</v>
      </c>
      <c r="F764" s="282" t="s">
        <v>2767</v>
      </c>
      <c r="G764" s="283" t="s">
        <v>436</v>
      </c>
      <c r="H764" s="284">
        <v>3</v>
      </c>
      <c r="I764" s="285"/>
      <c r="J764" s="286">
        <f>ROUND(I764*H764,2)</f>
        <v>0</v>
      </c>
      <c r="K764" s="287"/>
      <c r="L764" s="45"/>
      <c r="M764" s="288" t="s">
        <v>1</v>
      </c>
      <c r="N764" s="289" t="s">
        <v>42</v>
      </c>
      <c r="O764" s="101"/>
      <c r="P764" s="290">
        <f>O764*H764</f>
        <v>0</v>
      </c>
      <c r="Q764" s="290">
        <v>0</v>
      </c>
      <c r="R764" s="290">
        <f>Q764*H764</f>
        <v>0</v>
      </c>
      <c r="S764" s="290">
        <v>0</v>
      </c>
      <c r="T764" s="291">
        <f>S764*H764</f>
        <v>0</v>
      </c>
      <c r="U764" s="42"/>
      <c r="V764" s="42"/>
      <c r="W764" s="42"/>
      <c r="X764" s="42"/>
      <c r="Y764" s="42"/>
      <c r="Z764" s="42"/>
      <c r="AA764" s="42"/>
      <c r="AB764" s="42"/>
      <c r="AC764" s="42"/>
      <c r="AD764" s="42"/>
      <c r="AE764" s="42"/>
      <c r="AR764" s="292" t="s">
        <v>731</v>
      </c>
      <c r="AT764" s="292" t="s">
        <v>393</v>
      </c>
      <c r="AU764" s="292" t="s">
        <v>99</v>
      </c>
      <c r="AY764" s="19" t="s">
        <v>387</v>
      </c>
      <c r="BE764" s="162">
        <f>IF(N764="základná",J764,0)</f>
        <v>0</v>
      </c>
      <c r="BF764" s="162">
        <f>IF(N764="znížená",J764,0)</f>
        <v>0</v>
      </c>
      <c r="BG764" s="162">
        <f>IF(N764="zákl. prenesená",J764,0)</f>
        <v>0</v>
      </c>
      <c r="BH764" s="162">
        <f>IF(N764="zníž. prenesená",J764,0)</f>
        <v>0</v>
      </c>
      <c r="BI764" s="162">
        <f>IF(N764="nulová",J764,0)</f>
        <v>0</v>
      </c>
      <c r="BJ764" s="19" t="s">
        <v>92</v>
      </c>
      <c r="BK764" s="162">
        <f>ROUND(I764*H764,2)</f>
        <v>0</v>
      </c>
      <c r="BL764" s="19" t="s">
        <v>731</v>
      </c>
      <c r="BM764" s="292" t="s">
        <v>3785</v>
      </c>
    </row>
    <row r="765" s="2" customFormat="1" ht="16.5" customHeight="1">
      <c r="A765" s="42"/>
      <c r="B765" s="43"/>
      <c r="C765" s="280" t="s">
        <v>3786</v>
      </c>
      <c r="D765" s="280" t="s">
        <v>393</v>
      </c>
      <c r="E765" s="281" t="s">
        <v>3787</v>
      </c>
      <c r="F765" s="282" t="s">
        <v>3085</v>
      </c>
      <c r="G765" s="283" t="s">
        <v>436</v>
      </c>
      <c r="H765" s="284">
        <v>1</v>
      </c>
      <c r="I765" s="285"/>
      <c r="J765" s="286">
        <f>ROUND(I765*H765,2)</f>
        <v>0</v>
      </c>
      <c r="K765" s="287"/>
      <c r="L765" s="45"/>
      <c r="M765" s="288" t="s">
        <v>1</v>
      </c>
      <c r="N765" s="289" t="s">
        <v>42</v>
      </c>
      <c r="O765" s="101"/>
      <c r="P765" s="290">
        <f>O765*H765</f>
        <v>0</v>
      </c>
      <c r="Q765" s="290">
        <v>0</v>
      </c>
      <c r="R765" s="290">
        <f>Q765*H765</f>
        <v>0</v>
      </c>
      <c r="S765" s="290">
        <v>0</v>
      </c>
      <c r="T765" s="291">
        <f>S765*H765</f>
        <v>0</v>
      </c>
      <c r="U765" s="42"/>
      <c r="V765" s="42"/>
      <c r="W765" s="42"/>
      <c r="X765" s="42"/>
      <c r="Y765" s="42"/>
      <c r="Z765" s="42"/>
      <c r="AA765" s="42"/>
      <c r="AB765" s="42"/>
      <c r="AC765" s="42"/>
      <c r="AD765" s="42"/>
      <c r="AE765" s="42"/>
      <c r="AR765" s="292" t="s">
        <v>731</v>
      </c>
      <c r="AT765" s="292" t="s">
        <v>393</v>
      </c>
      <c r="AU765" s="292" t="s">
        <v>99</v>
      </c>
      <c r="AY765" s="19" t="s">
        <v>387</v>
      </c>
      <c r="BE765" s="162">
        <f>IF(N765="základná",J765,0)</f>
        <v>0</v>
      </c>
      <c r="BF765" s="162">
        <f>IF(N765="znížená",J765,0)</f>
        <v>0</v>
      </c>
      <c r="BG765" s="162">
        <f>IF(N765="zákl. prenesená",J765,0)</f>
        <v>0</v>
      </c>
      <c r="BH765" s="162">
        <f>IF(N765="zníž. prenesená",J765,0)</f>
        <v>0</v>
      </c>
      <c r="BI765" s="162">
        <f>IF(N765="nulová",J765,0)</f>
        <v>0</v>
      </c>
      <c r="BJ765" s="19" t="s">
        <v>92</v>
      </c>
      <c r="BK765" s="162">
        <f>ROUND(I765*H765,2)</f>
        <v>0</v>
      </c>
      <c r="BL765" s="19" t="s">
        <v>731</v>
      </c>
      <c r="BM765" s="292" t="s">
        <v>3788</v>
      </c>
    </row>
    <row r="766" s="2" customFormat="1" ht="16.5" customHeight="1">
      <c r="A766" s="42"/>
      <c r="B766" s="43"/>
      <c r="C766" s="280" t="s">
        <v>3789</v>
      </c>
      <c r="D766" s="280" t="s">
        <v>393</v>
      </c>
      <c r="E766" s="281" t="s">
        <v>3790</v>
      </c>
      <c r="F766" s="282" t="s">
        <v>2770</v>
      </c>
      <c r="G766" s="283" t="s">
        <v>436</v>
      </c>
      <c r="H766" s="284">
        <v>1</v>
      </c>
      <c r="I766" s="285"/>
      <c r="J766" s="286">
        <f>ROUND(I766*H766,2)</f>
        <v>0</v>
      </c>
      <c r="K766" s="287"/>
      <c r="L766" s="45"/>
      <c r="M766" s="288" t="s">
        <v>1</v>
      </c>
      <c r="N766" s="289" t="s">
        <v>42</v>
      </c>
      <c r="O766" s="101"/>
      <c r="P766" s="290">
        <f>O766*H766</f>
        <v>0</v>
      </c>
      <c r="Q766" s="290">
        <v>0</v>
      </c>
      <c r="R766" s="290">
        <f>Q766*H766</f>
        <v>0</v>
      </c>
      <c r="S766" s="290">
        <v>0</v>
      </c>
      <c r="T766" s="291">
        <f>S766*H766</f>
        <v>0</v>
      </c>
      <c r="U766" s="42"/>
      <c r="V766" s="42"/>
      <c r="W766" s="42"/>
      <c r="X766" s="42"/>
      <c r="Y766" s="42"/>
      <c r="Z766" s="42"/>
      <c r="AA766" s="42"/>
      <c r="AB766" s="42"/>
      <c r="AC766" s="42"/>
      <c r="AD766" s="42"/>
      <c r="AE766" s="42"/>
      <c r="AR766" s="292" t="s">
        <v>731</v>
      </c>
      <c r="AT766" s="292" t="s">
        <v>393</v>
      </c>
      <c r="AU766" s="292" t="s">
        <v>99</v>
      </c>
      <c r="AY766" s="19" t="s">
        <v>387</v>
      </c>
      <c r="BE766" s="162">
        <f>IF(N766="základná",J766,0)</f>
        <v>0</v>
      </c>
      <c r="BF766" s="162">
        <f>IF(N766="znížená",J766,0)</f>
        <v>0</v>
      </c>
      <c r="BG766" s="162">
        <f>IF(N766="zákl. prenesená",J766,0)</f>
        <v>0</v>
      </c>
      <c r="BH766" s="162">
        <f>IF(N766="zníž. prenesená",J766,0)</f>
        <v>0</v>
      </c>
      <c r="BI766" s="162">
        <f>IF(N766="nulová",J766,0)</f>
        <v>0</v>
      </c>
      <c r="BJ766" s="19" t="s">
        <v>92</v>
      </c>
      <c r="BK766" s="162">
        <f>ROUND(I766*H766,2)</f>
        <v>0</v>
      </c>
      <c r="BL766" s="19" t="s">
        <v>731</v>
      </c>
      <c r="BM766" s="292" t="s">
        <v>3791</v>
      </c>
    </row>
    <row r="767" s="2" customFormat="1" ht="21.75" customHeight="1">
      <c r="A767" s="42"/>
      <c r="B767" s="43"/>
      <c r="C767" s="280" t="s">
        <v>3792</v>
      </c>
      <c r="D767" s="280" t="s">
        <v>393</v>
      </c>
      <c r="E767" s="281" t="s">
        <v>3793</v>
      </c>
      <c r="F767" s="282" t="s">
        <v>3207</v>
      </c>
      <c r="G767" s="283" t="s">
        <v>396</v>
      </c>
      <c r="H767" s="284">
        <v>0.40000000000000002</v>
      </c>
      <c r="I767" s="285"/>
      <c r="J767" s="286">
        <f>ROUND(I767*H767,2)</f>
        <v>0</v>
      </c>
      <c r="K767" s="287"/>
      <c r="L767" s="45"/>
      <c r="M767" s="288" t="s">
        <v>1</v>
      </c>
      <c r="N767" s="289" t="s">
        <v>42</v>
      </c>
      <c r="O767" s="101"/>
      <c r="P767" s="290">
        <f>O767*H767</f>
        <v>0</v>
      </c>
      <c r="Q767" s="290">
        <v>0</v>
      </c>
      <c r="R767" s="290">
        <f>Q767*H767</f>
        <v>0</v>
      </c>
      <c r="S767" s="290">
        <v>0</v>
      </c>
      <c r="T767" s="291">
        <f>S767*H767</f>
        <v>0</v>
      </c>
      <c r="U767" s="42"/>
      <c r="V767" s="42"/>
      <c r="W767" s="42"/>
      <c r="X767" s="42"/>
      <c r="Y767" s="42"/>
      <c r="Z767" s="42"/>
      <c r="AA767" s="42"/>
      <c r="AB767" s="42"/>
      <c r="AC767" s="42"/>
      <c r="AD767" s="42"/>
      <c r="AE767" s="42"/>
      <c r="AR767" s="292" t="s">
        <v>731</v>
      </c>
      <c r="AT767" s="292" t="s">
        <v>393</v>
      </c>
      <c r="AU767" s="292" t="s">
        <v>99</v>
      </c>
      <c r="AY767" s="19" t="s">
        <v>387</v>
      </c>
      <c r="BE767" s="162">
        <f>IF(N767="základná",J767,0)</f>
        <v>0</v>
      </c>
      <c r="BF767" s="162">
        <f>IF(N767="znížená",J767,0)</f>
        <v>0</v>
      </c>
      <c r="BG767" s="162">
        <f>IF(N767="zákl. prenesená",J767,0)</f>
        <v>0</v>
      </c>
      <c r="BH767" s="162">
        <f>IF(N767="zníž. prenesená",J767,0)</f>
        <v>0</v>
      </c>
      <c r="BI767" s="162">
        <f>IF(N767="nulová",J767,0)</f>
        <v>0</v>
      </c>
      <c r="BJ767" s="19" t="s">
        <v>92</v>
      </c>
      <c r="BK767" s="162">
        <f>ROUND(I767*H767,2)</f>
        <v>0</v>
      </c>
      <c r="BL767" s="19" t="s">
        <v>731</v>
      </c>
      <c r="BM767" s="292" t="s">
        <v>3794</v>
      </c>
    </row>
    <row r="768" s="2" customFormat="1" ht="21.75" customHeight="1">
      <c r="A768" s="42"/>
      <c r="B768" s="43"/>
      <c r="C768" s="280" t="s">
        <v>3795</v>
      </c>
      <c r="D768" s="280" t="s">
        <v>393</v>
      </c>
      <c r="E768" s="281" t="s">
        <v>3796</v>
      </c>
      <c r="F768" s="282" t="s">
        <v>3797</v>
      </c>
      <c r="G768" s="283" t="s">
        <v>396</v>
      </c>
      <c r="H768" s="284">
        <v>0.40000000000000002</v>
      </c>
      <c r="I768" s="285"/>
      <c r="J768" s="286">
        <f>ROUND(I768*H768,2)</f>
        <v>0</v>
      </c>
      <c r="K768" s="287"/>
      <c r="L768" s="45"/>
      <c r="M768" s="288" t="s">
        <v>1</v>
      </c>
      <c r="N768" s="289" t="s">
        <v>42</v>
      </c>
      <c r="O768" s="101"/>
      <c r="P768" s="290">
        <f>O768*H768</f>
        <v>0</v>
      </c>
      <c r="Q768" s="290">
        <v>0</v>
      </c>
      <c r="R768" s="290">
        <f>Q768*H768</f>
        <v>0</v>
      </c>
      <c r="S768" s="290">
        <v>0</v>
      </c>
      <c r="T768" s="291">
        <f>S768*H768</f>
        <v>0</v>
      </c>
      <c r="U768" s="42"/>
      <c r="V768" s="42"/>
      <c r="W768" s="42"/>
      <c r="X768" s="42"/>
      <c r="Y768" s="42"/>
      <c r="Z768" s="42"/>
      <c r="AA768" s="42"/>
      <c r="AB768" s="42"/>
      <c r="AC768" s="42"/>
      <c r="AD768" s="42"/>
      <c r="AE768" s="42"/>
      <c r="AR768" s="292" t="s">
        <v>731</v>
      </c>
      <c r="AT768" s="292" t="s">
        <v>393</v>
      </c>
      <c r="AU768" s="292" t="s">
        <v>99</v>
      </c>
      <c r="AY768" s="19" t="s">
        <v>387</v>
      </c>
      <c r="BE768" s="162">
        <f>IF(N768="základná",J768,0)</f>
        <v>0</v>
      </c>
      <c r="BF768" s="162">
        <f>IF(N768="znížená",J768,0)</f>
        <v>0</v>
      </c>
      <c r="BG768" s="162">
        <f>IF(N768="zákl. prenesená",J768,0)</f>
        <v>0</v>
      </c>
      <c r="BH768" s="162">
        <f>IF(N768="zníž. prenesená",J768,0)</f>
        <v>0</v>
      </c>
      <c r="BI768" s="162">
        <f>IF(N768="nulová",J768,0)</f>
        <v>0</v>
      </c>
      <c r="BJ768" s="19" t="s">
        <v>92</v>
      </c>
      <c r="BK768" s="162">
        <f>ROUND(I768*H768,2)</f>
        <v>0</v>
      </c>
      <c r="BL768" s="19" t="s">
        <v>731</v>
      </c>
      <c r="BM768" s="292" t="s">
        <v>3798</v>
      </c>
    </row>
    <row r="769" s="12" customFormat="1" ht="20.88" customHeight="1">
      <c r="A769" s="12"/>
      <c r="B769" s="252"/>
      <c r="C769" s="253"/>
      <c r="D769" s="254" t="s">
        <v>75</v>
      </c>
      <c r="E769" s="265" t="s">
        <v>2781</v>
      </c>
      <c r="F769" s="265" t="s">
        <v>2782</v>
      </c>
      <c r="G769" s="253"/>
      <c r="H769" s="253"/>
      <c r="I769" s="256"/>
      <c r="J769" s="266">
        <f>BK769</f>
        <v>0</v>
      </c>
      <c r="K769" s="253"/>
      <c r="L769" s="257"/>
      <c r="M769" s="258"/>
      <c r="N769" s="259"/>
      <c r="O769" s="259"/>
      <c r="P769" s="260">
        <f>SUM(P770:P776)</f>
        <v>0</v>
      </c>
      <c r="Q769" s="259"/>
      <c r="R769" s="260">
        <f>SUM(R770:R776)</f>
        <v>0</v>
      </c>
      <c r="S769" s="259"/>
      <c r="T769" s="261">
        <f>SUM(T770:T776)</f>
        <v>0</v>
      </c>
      <c r="U769" s="12"/>
      <c r="V769" s="12"/>
      <c r="W769" s="12"/>
      <c r="X769" s="12"/>
      <c r="Y769" s="12"/>
      <c r="Z769" s="12"/>
      <c r="AA769" s="12"/>
      <c r="AB769" s="12"/>
      <c r="AC769" s="12"/>
      <c r="AD769" s="12"/>
      <c r="AE769" s="12"/>
      <c r="AR769" s="262" t="s">
        <v>84</v>
      </c>
      <c r="AT769" s="263" t="s">
        <v>75</v>
      </c>
      <c r="AU769" s="263" t="s">
        <v>92</v>
      </c>
      <c r="AY769" s="262" t="s">
        <v>387</v>
      </c>
      <c r="BK769" s="264">
        <f>SUM(BK770:BK776)</f>
        <v>0</v>
      </c>
    </row>
    <row r="770" s="2" customFormat="1" ht="16.5" customHeight="1">
      <c r="A770" s="42"/>
      <c r="B770" s="43"/>
      <c r="C770" s="280" t="s">
        <v>3799</v>
      </c>
      <c r="D770" s="280" t="s">
        <v>393</v>
      </c>
      <c r="E770" s="281" t="s">
        <v>3800</v>
      </c>
      <c r="F770" s="282" t="s">
        <v>3080</v>
      </c>
      <c r="G770" s="283" t="s">
        <v>436</v>
      </c>
      <c r="H770" s="284">
        <v>1</v>
      </c>
      <c r="I770" s="285"/>
      <c r="J770" s="286">
        <f>ROUND(I770*H770,2)</f>
        <v>0</v>
      </c>
      <c r="K770" s="287"/>
      <c r="L770" s="45"/>
      <c r="M770" s="288" t="s">
        <v>1</v>
      </c>
      <c r="N770" s="289" t="s">
        <v>42</v>
      </c>
      <c r="O770" s="101"/>
      <c r="P770" s="290">
        <f>O770*H770</f>
        <v>0</v>
      </c>
      <c r="Q770" s="290">
        <v>0</v>
      </c>
      <c r="R770" s="290">
        <f>Q770*H770</f>
        <v>0</v>
      </c>
      <c r="S770" s="290">
        <v>0</v>
      </c>
      <c r="T770" s="291">
        <f>S770*H770</f>
        <v>0</v>
      </c>
      <c r="U770" s="42"/>
      <c r="V770" s="42"/>
      <c r="W770" s="42"/>
      <c r="X770" s="42"/>
      <c r="Y770" s="42"/>
      <c r="Z770" s="42"/>
      <c r="AA770" s="42"/>
      <c r="AB770" s="42"/>
      <c r="AC770" s="42"/>
      <c r="AD770" s="42"/>
      <c r="AE770" s="42"/>
      <c r="AR770" s="292" t="s">
        <v>731</v>
      </c>
      <c r="AT770" s="292" t="s">
        <v>393</v>
      </c>
      <c r="AU770" s="292" t="s">
        <v>99</v>
      </c>
      <c r="AY770" s="19" t="s">
        <v>387</v>
      </c>
      <c r="BE770" s="162">
        <f>IF(N770="základná",J770,0)</f>
        <v>0</v>
      </c>
      <c r="BF770" s="162">
        <f>IF(N770="znížená",J770,0)</f>
        <v>0</v>
      </c>
      <c r="BG770" s="162">
        <f>IF(N770="zákl. prenesená",J770,0)</f>
        <v>0</v>
      </c>
      <c r="BH770" s="162">
        <f>IF(N770="zníž. prenesená",J770,0)</f>
        <v>0</v>
      </c>
      <c r="BI770" s="162">
        <f>IF(N770="nulová",J770,0)</f>
        <v>0</v>
      </c>
      <c r="BJ770" s="19" t="s">
        <v>92</v>
      </c>
      <c r="BK770" s="162">
        <f>ROUND(I770*H770,2)</f>
        <v>0</v>
      </c>
      <c r="BL770" s="19" t="s">
        <v>731</v>
      </c>
      <c r="BM770" s="292" t="s">
        <v>3801</v>
      </c>
    </row>
    <row r="771" s="2" customFormat="1" ht="16.5" customHeight="1">
      <c r="A771" s="42"/>
      <c r="B771" s="43"/>
      <c r="C771" s="280" t="s">
        <v>3802</v>
      </c>
      <c r="D771" s="280" t="s">
        <v>393</v>
      </c>
      <c r="E771" s="281" t="s">
        <v>3803</v>
      </c>
      <c r="F771" s="282" t="s">
        <v>2764</v>
      </c>
      <c r="G771" s="283" t="s">
        <v>436</v>
      </c>
      <c r="H771" s="284">
        <v>1</v>
      </c>
      <c r="I771" s="285"/>
      <c r="J771" s="286">
        <f>ROUND(I771*H771,2)</f>
        <v>0</v>
      </c>
      <c r="K771" s="287"/>
      <c r="L771" s="45"/>
      <c r="M771" s="288" t="s">
        <v>1</v>
      </c>
      <c r="N771" s="289" t="s">
        <v>42</v>
      </c>
      <c r="O771" s="101"/>
      <c r="P771" s="290">
        <f>O771*H771</f>
        <v>0</v>
      </c>
      <c r="Q771" s="290">
        <v>0</v>
      </c>
      <c r="R771" s="290">
        <f>Q771*H771</f>
        <v>0</v>
      </c>
      <c r="S771" s="290">
        <v>0</v>
      </c>
      <c r="T771" s="291">
        <f>S771*H771</f>
        <v>0</v>
      </c>
      <c r="U771" s="42"/>
      <c r="V771" s="42"/>
      <c r="W771" s="42"/>
      <c r="X771" s="42"/>
      <c r="Y771" s="42"/>
      <c r="Z771" s="42"/>
      <c r="AA771" s="42"/>
      <c r="AB771" s="42"/>
      <c r="AC771" s="42"/>
      <c r="AD771" s="42"/>
      <c r="AE771" s="42"/>
      <c r="AR771" s="292" t="s">
        <v>731</v>
      </c>
      <c r="AT771" s="292" t="s">
        <v>393</v>
      </c>
      <c r="AU771" s="292" t="s">
        <v>99</v>
      </c>
      <c r="AY771" s="19" t="s">
        <v>387</v>
      </c>
      <c r="BE771" s="162">
        <f>IF(N771="základná",J771,0)</f>
        <v>0</v>
      </c>
      <c r="BF771" s="162">
        <f>IF(N771="znížená",J771,0)</f>
        <v>0</v>
      </c>
      <c r="BG771" s="162">
        <f>IF(N771="zákl. prenesená",J771,0)</f>
        <v>0</v>
      </c>
      <c r="BH771" s="162">
        <f>IF(N771="zníž. prenesená",J771,0)</f>
        <v>0</v>
      </c>
      <c r="BI771" s="162">
        <f>IF(N771="nulová",J771,0)</f>
        <v>0</v>
      </c>
      <c r="BJ771" s="19" t="s">
        <v>92</v>
      </c>
      <c r="BK771" s="162">
        <f>ROUND(I771*H771,2)</f>
        <v>0</v>
      </c>
      <c r="BL771" s="19" t="s">
        <v>731</v>
      </c>
      <c r="BM771" s="292" t="s">
        <v>3804</v>
      </c>
    </row>
    <row r="772" s="2" customFormat="1" ht="16.5" customHeight="1">
      <c r="A772" s="42"/>
      <c r="B772" s="43"/>
      <c r="C772" s="280" t="s">
        <v>3805</v>
      </c>
      <c r="D772" s="280" t="s">
        <v>393</v>
      </c>
      <c r="E772" s="281" t="s">
        <v>3806</v>
      </c>
      <c r="F772" s="282" t="s">
        <v>2767</v>
      </c>
      <c r="G772" s="283" t="s">
        <v>436</v>
      </c>
      <c r="H772" s="284">
        <v>3</v>
      </c>
      <c r="I772" s="285"/>
      <c r="J772" s="286">
        <f>ROUND(I772*H772,2)</f>
        <v>0</v>
      </c>
      <c r="K772" s="287"/>
      <c r="L772" s="45"/>
      <c r="M772" s="288" t="s">
        <v>1</v>
      </c>
      <c r="N772" s="289" t="s">
        <v>42</v>
      </c>
      <c r="O772" s="101"/>
      <c r="P772" s="290">
        <f>O772*H772</f>
        <v>0</v>
      </c>
      <c r="Q772" s="290">
        <v>0</v>
      </c>
      <c r="R772" s="290">
        <f>Q772*H772</f>
        <v>0</v>
      </c>
      <c r="S772" s="290">
        <v>0</v>
      </c>
      <c r="T772" s="291">
        <f>S772*H772</f>
        <v>0</v>
      </c>
      <c r="U772" s="42"/>
      <c r="V772" s="42"/>
      <c r="W772" s="42"/>
      <c r="X772" s="42"/>
      <c r="Y772" s="42"/>
      <c r="Z772" s="42"/>
      <c r="AA772" s="42"/>
      <c r="AB772" s="42"/>
      <c r="AC772" s="42"/>
      <c r="AD772" s="42"/>
      <c r="AE772" s="42"/>
      <c r="AR772" s="292" t="s">
        <v>731</v>
      </c>
      <c r="AT772" s="292" t="s">
        <v>393</v>
      </c>
      <c r="AU772" s="292" t="s">
        <v>99</v>
      </c>
      <c r="AY772" s="19" t="s">
        <v>387</v>
      </c>
      <c r="BE772" s="162">
        <f>IF(N772="základná",J772,0)</f>
        <v>0</v>
      </c>
      <c r="BF772" s="162">
        <f>IF(N772="znížená",J772,0)</f>
        <v>0</v>
      </c>
      <c r="BG772" s="162">
        <f>IF(N772="zákl. prenesená",J772,0)</f>
        <v>0</v>
      </c>
      <c r="BH772" s="162">
        <f>IF(N772="zníž. prenesená",J772,0)</f>
        <v>0</v>
      </c>
      <c r="BI772" s="162">
        <f>IF(N772="nulová",J772,0)</f>
        <v>0</v>
      </c>
      <c r="BJ772" s="19" t="s">
        <v>92</v>
      </c>
      <c r="BK772" s="162">
        <f>ROUND(I772*H772,2)</f>
        <v>0</v>
      </c>
      <c r="BL772" s="19" t="s">
        <v>731</v>
      </c>
      <c r="BM772" s="292" t="s">
        <v>3807</v>
      </c>
    </row>
    <row r="773" s="2" customFormat="1" ht="16.5" customHeight="1">
      <c r="A773" s="42"/>
      <c r="B773" s="43"/>
      <c r="C773" s="280" t="s">
        <v>3808</v>
      </c>
      <c r="D773" s="280" t="s">
        <v>393</v>
      </c>
      <c r="E773" s="281" t="s">
        <v>3809</v>
      </c>
      <c r="F773" s="282" t="s">
        <v>3085</v>
      </c>
      <c r="G773" s="283" t="s">
        <v>436</v>
      </c>
      <c r="H773" s="284">
        <v>1</v>
      </c>
      <c r="I773" s="285"/>
      <c r="J773" s="286">
        <f>ROUND(I773*H773,2)</f>
        <v>0</v>
      </c>
      <c r="K773" s="287"/>
      <c r="L773" s="45"/>
      <c r="M773" s="288" t="s">
        <v>1</v>
      </c>
      <c r="N773" s="289" t="s">
        <v>42</v>
      </c>
      <c r="O773" s="101"/>
      <c r="P773" s="290">
        <f>O773*H773</f>
        <v>0</v>
      </c>
      <c r="Q773" s="290">
        <v>0</v>
      </c>
      <c r="R773" s="290">
        <f>Q773*H773</f>
        <v>0</v>
      </c>
      <c r="S773" s="290">
        <v>0</v>
      </c>
      <c r="T773" s="291">
        <f>S773*H773</f>
        <v>0</v>
      </c>
      <c r="U773" s="42"/>
      <c r="V773" s="42"/>
      <c r="W773" s="42"/>
      <c r="X773" s="42"/>
      <c r="Y773" s="42"/>
      <c r="Z773" s="42"/>
      <c r="AA773" s="42"/>
      <c r="AB773" s="42"/>
      <c r="AC773" s="42"/>
      <c r="AD773" s="42"/>
      <c r="AE773" s="42"/>
      <c r="AR773" s="292" t="s">
        <v>731</v>
      </c>
      <c r="AT773" s="292" t="s">
        <v>393</v>
      </c>
      <c r="AU773" s="292" t="s">
        <v>99</v>
      </c>
      <c r="AY773" s="19" t="s">
        <v>387</v>
      </c>
      <c r="BE773" s="162">
        <f>IF(N773="základná",J773,0)</f>
        <v>0</v>
      </c>
      <c r="BF773" s="162">
        <f>IF(N773="znížená",J773,0)</f>
        <v>0</v>
      </c>
      <c r="BG773" s="162">
        <f>IF(N773="zákl. prenesená",J773,0)</f>
        <v>0</v>
      </c>
      <c r="BH773" s="162">
        <f>IF(N773="zníž. prenesená",J773,0)</f>
        <v>0</v>
      </c>
      <c r="BI773" s="162">
        <f>IF(N773="nulová",J773,0)</f>
        <v>0</v>
      </c>
      <c r="BJ773" s="19" t="s">
        <v>92</v>
      </c>
      <c r="BK773" s="162">
        <f>ROUND(I773*H773,2)</f>
        <v>0</v>
      </c>
      <c r="BL773" s="19" t="s">
        <v>731</v>
      </c>
      <c r="BM773" s="292" t="s">
        <v>3810</v>
      </c>
    </row>
    <row r="774" s="2" customFormat="1" ht="16.5" customHeight="1">
      <c r="A774" s="42"/>
      <c r="B774" s="43"/>
      <c r="C774" s="280" t="s">
        <v>3811</v>
      </c>
      <c r="D774" s="280" t="s">
        <v>393</v>
      </c>
      <c r="E774" s="281" t="s">
        <v>3812</v>
      </c>
      <c r="F774" s="282" t="s">
        <v>2770</v>
      </c>
      <c r="G774" s="283" t="s">
        <v>436</v>
      </c>
      <c r="H774" s="284">
        <v>1</v>
      </c>
      <c r="I774" s="285"/>
      <c r="J774" s="286">
        <f>ROUND(I774*H774,2)</f>
        <v>0</v>
      </c>
      <c r="K774" s="287"/>
      <c r="L774" s="45"/>
      <c r="M774" s="288" t="s">
        <v>1</v>
      </c>
      <c r="N774" s="289" t="s">
        <v>42</v>
      </c>
      <c r="O774" s="101"/>
      <c r="P774" s="290">
        <f>O774*H774</f>
        <v>0</v>
      </c>
      <c r="Q774" s="290">
        <v>0</v>
      </c>
      <c r="R774" s="290">
        <f>Q774*H774</f>
        <v>0</v>
      </c>
      <c r="S774" s="290">
        <v>0</v>
      </c>
      <c r="T774" s="291">
        <f>S774*H774</f>
        <v>0</v>
      </c>
      <c r="U774" s="42"/>
      <c r="V774" s="42"/>
      <c r="W774" s="42"/>
      <c r="X774" s="42"/>
      <c r="Y774" s="42"/>
      <c r="Z774" s="42"/>
      <c r="AA774" s="42"/>
      <c r="AB774" s="42"/>
      <c r="AC774" s="42"/>
      <c r="AD774" s="42"/>
      <c r="AE774" s="42"/>
      <c r="AR774" s="292" t="s">
        <v>731</v>
      </c>
      <c r="AT774" s="292" t="s">
        <v>393</v>
      </c>
      <c r="AU774" s="292" t="s">
        <v>99</v>
      </c>
      <c r="AY774" s="19" t="s">
        <v>387</v>
      </c>
      <c r="BE774" s="162">
        <f>IF(N774="základná",J774,0)</f>
        <v>0</v>
      </c>
      <c r="BF774" s="162">
        <f>IF(N774="znížená",J774,0)</f>
        <v>0</v>
      </c>
      <c r="BG774" s="162">
        <f>IF(N774="zákl. prenesená",J774,0)</f>
        <v>0</v>
      </c>
      <c r="BH774" s="162">
        <f>IF(N774="zníž. prenesená",J774,0)</f>
        <v>0</v>
      </c>
      <c r="BI774" s="162">
        <f>IF(N774="nulová",J774,0)</f>
        <v>0</v>
      </c>
      <c r="BJ774" s="19" t="s">
        <v>92</v>
      </c>
      <c r="BK774" s="162">
        <f>ROUND(I774*H774,2)</f>
        <v>0</v>
      </c>
      <c r="BL774" s="19" t="s">
        <v>731</v>
      </c>
      <c r="BM774" s="292" t="s">
        <v>3813</v>
      </c>
    </row>
    <row r="775" s="2" customFormat="1" ht="21.75" customHeight="1">
      <c r="A775" s="42"/>
      <c r="B775" s="43"/>
      <c r="C775" s="280" t="s">
        <v>3814</v>
      </c>
      <c r="D775" s="280" t="s">
        <v>393</v>
      </c>
      <c r="E775" s="281" t="s">
        <v>3815</v>
      </c>
      <c r="F775" s="282" t="s">
        <v>3207</v>
      </c>
      <c r="G775" s="283" t="s">
        <v>396</v>
      </c>
      <c r="H775" s="284">
        <v>0.40000000000000002</v>
      </c>
      <c r="I775" s="285"/>
      <c r="J775" s="286">
        <f>ROUND(I775*H775,2)</f>
        <v>0</v>
      </c>
      <c r="K775" s="287"/>
      <c r="L775" s="45"/>
      <c r="M775" s="288" t="s">
        <v>1</v>
      </c>
      <c r="N775" s="289" t="s">
        <v>42</v>
      </c>
      <c r="O775" s="101"/>
      <c r="P775" s="290">
        <f>O775*H775</f>
        <v>0</v>
      </c>
      <c r="Q775" s="290">
        <v>0</v>
      </c>
      <c r="R775" s="290">
        <f>Q775*H775</f>
        <v>0</v>
      </c>
      <c r="S775" s="290">
        <v>0</v>
      </c>
      <c r="T775" s="291">
        <f>S775*H775</f>
        <v>0</v>
      </c>
      <c r="U775" s="42"/>
      <c r="V775" s="42"/>
      <c r="W775" s="42"/>
      <c r="X775" s="42"/>
      <c r="Y775" s="42"/>
      <c r="Z775" s="42"/>
      <c r="AA775" s="42"/>
      <c r="AB775" s="42"/>
      <c r="AC775" s="42"/>
      <c r="AD775" s="42"/>
      <c r="AE775" s="42"/>
      <c r="AR775" s="292" t="s">
        <v>731</v>
      </c>
      <c r="AT775" s="292" t="s">
        <v>393</v>
      </c>
      <c r="AU775" s="292" t="s">
        <v>99</v>
      </c>
      <c r="AY775" s="19" t="s">
        <v>387</v>
      </c>
      <c r="BE775" s="162">
        <f>IF(N775="základná",J775,0)</f>
        <v>0</v>
      </c>
      <c r="BF775" s="162">
        <f>IF(N775="znížená",J775,0)</f>
        <v>0</v>
      </c>
      <c r="BG775" s="162">
        <f>IF(N775="zákl. prenesená",J775,0)</f>
        <v>0</v>
      </c>
      <c r="BH775" s="162">
        <f>IF(N775="zníž. prenesená",J775,0)</f>
        <v>0</v>
      </c>
      <c r="BI775" s="162">
        <f>IF(N775="nulová",J775,0)</f>
        <v>0</v>
      </c>
      <c r="BJ775" s="19" t="s">
        <v>92</v>
      </c>
      <c r="BK775" s="162">
        <f>ROUND(I775*H775,2)</f>
        <v>0</v>
      </c>
      <c r="BL775" s="19" t="s">
        <v>731</v>
      </c>
      <c r="BM775" s="292" t="s">
        <v>3816</v>
      </c>
    </row>
    <row r="776" s="2" customFormat="1" ht="21.75" customHeight="1">
      <c r="A776" s="42"/>
      <c r="B776" s="43"/>
      <c r="C776" s="280" t="s">
        <v>3817</v>
      </c>
      <c r="D776" s="280" t="s">
        <v>393</v>
      </c>
      <c r="E776" s="281" t="s">
        <v>3818</v>
      </c>
      <c r="F776" s="282" t="s">
        <v>3797</v>
      </c>
      <c r="G776" s="283" t="s">
        <v>396</v>
      </c>
      <c r="H776" s="284">
        <v>0.40000000000000002</v>
      </c>
      <c r="I776" s="285"/>
      <c r="J776" s="286">
        <f>ROUND(I776*H776,2)</f>
        <v>0</v>
      </c>
      <c r="K776" s="287"/>
      <c r="L776" s="45"/>
      <c r="M776" s="288" t="s">
        <v>1</v>
      </c>
      <c r="N776" s="289" t="s">
        <v>42</v>
      </c>
      <c r="O776" s="101"/>
      <c r="P776" s="290">
        <f>O776*H776</f>
        <v>0</v>
      </c>
      <c r="Q776" s="290">
        <v>0</v>
      </c>
      <c r="R776" s="290">
        <f>Q776*H776</f>
        <v>0</v>
      </c>
      <c r="S776" s="290">
        <v>0</v>
      </c>
      <c r="T776" s="291">
        <f>S776*H776</f>
        <v>0</v>
      </c>
      <c r="U776" s="42"/>
      <c r="V776" s="42"/>
      <c r="W776" s="42"/>
      <c r="X776" s="42"/>
      <c r="Y776" s="42"/>
      <c r="Z776" s="42"/>
      <c r="AA776" s="42"/>
      <c r="AB776" s="42"/>
      <c r="AC776" s="42"/>
      <c r="AD776" s="42"/>
      <c r="AE776" s="42"/>
      <c r="AR776" s="292" t="s">
        <v>731</v>
      </c>
      <c r="AT776" s="292" t="s">
        <v>393</v>
      </c>
      <c r="AU776" s="292" t="s">
        <v>99</v>
      </c>
      <c r="AY776" s="19" t="s">
        <v>387</v>
      </c>
      <c r="BE776" s="162">
        <f>IF(N776="základná",J776,0)</f>
        <v>0</v>
      </c>
      <c r="BF776" s="162">
        <f>IF(N776="znížená",J776,0)</f>
        <v>0</v>
      </c>
      <c r="BG776" s="162">
        <f>IF(N776="zákl. prenesená",J776,0)</f>
        <v>0</v>
      </c>
      <c r="BH776" s="162">
        <f>IF(N776="zníž. prenesená",J776,0)</f>
        <v>0</v>
      </c>
      <c r="BI776" s="162">
        <f>IF(N776="nulová",J776,0)</f>
        <v>0</v>
      </c>
      <c r="BJ776" s="19" t="s">
        <v>92</v>
      </c>
      <c r="BK776" s="162">
        <f>ROUND(I776*H776,2)</f>
        <v>0</v>
      </c>
      <c r="BL776" s="19" t="s">
        <v>731</v>
      </c>
      <c r="BM776" s="292" t="s">
        <v>3819</v>
      </c>
    </row>
    <row r="777" s="12" customFormat="1" ht="20.88" customHeight="1">
      <c r="A777" s="12"/>
      <c r="B777" s="252"/>
      <c r="C777" s="253"/>
      <c r="D777" s="254" t="s">
        <v>75</v>
      </c>
      <c r="E777" s="265" t="s">
        <v>2796</v>
      </c>
      <c r="F777" s="265" t="s">
        <v>2797</v>
      </c>
      <c r="G777" s="253"/>
      <c r="H777" s="253"/>
      <c r="I777" s="256"/>
      <c r="J777" s="266">
        <f>BK777</f>
        <v>0</v>
      </c>
      <c r="K777" s="253"/>
      <c r="L777" s="257"/>
      <c r="M777" s="258"/>
      <c r="N777" s="259"/>
      <c r="O777" s="259"/>
      <c r="P777" s="260">
        <f>SUM(P778:P783)</f>
        <v>0</v>
      </c>
      <c r="Q777" s="259"/>
      <c r="R777" s="260">
        <f>SUM(R778:R783)</f>
        <v>0</v>
      </c>
      <c r="S777" s="259"/>
      <c r="T777" s="261">
        <f>SUM(T778:T783)</f>
        <v>0</v>
      </c>
      <c r="U777" s="12"/>
      <c r="V777" s="12"/>
      <c r="W777" s="12"/>
      <c r="X777" s="12"/>
      <c r="Y777" s="12"/>
      <c r="Z777" s="12"/>
      <c r="AA777" s="12"/>
      <c r="AB777" s="12"/>
      <c r="AC777" s="12"/>
      <c r="AD777" s="12"/>
      <c r="AE777" s="12"/>
      <c r="AR777" s="262" t="s">
        <v>84</v>
      </c>
      <c r="AT777" s="263" t="s">
        <v>75</v>
      </c>
      <c r="AU777" s="263" t="s">
        <v>92</v>
      </c>
      <c r="AY777" s="262" t="s">
        <v>387</v>
      </c>
      <c r="BK777" s="264">
        <f>SUM(BK778:BK783)</f>
        <v>0</v>
      </c>
    </row>
    <row r="778" s="2" customFormat="1" ht="21.75" customHeight="1">
      <c r="A778" s="42"/>
      <c r="B778" s="43"/>
      <c r="C778" s="280" t="s">
        <v>3820</v>
      </c>
      <c r="D778" s="280" t="s">
        <v>393</v>
      </c>
      <c r="E778" s="281" t="s">
        <v>3821</v>
      </c>
      <c r="F778" s="282" t="s">
        <v>3763</v>
      </c>
      <c r="G778" s="283" t="s">
        <v>396</v>
      </c>
      <c r="H778" s="284">
        <v>36.200000000000003</v>
      </c>
      <c r="I778" s="285"/>
      <c r="J778" s="286">
        <f>ROUND(I778*H778,2)</f>
        <v>0</v>
      </c>
      <c r="K778" s="287"/>
      <c r="L778" s="45"/>
      <c r="M778" s="288" t="s">
        <v>1</v>
      </c>
      <c r="N778" s="289" t="s">
        <v>42</v>
      </c>
      <c r="O778" s="101"/>
      <c r="P778" s="290">
        <f>O778*H778</f>
        <v>0</v>
      </c>
      <c r="Q778" s="290">
        <v>0</v>
      </c>
      <c r="R778" s="290">
        <f>Q778*H778</f>
        <v>0</v>
      </c>
      <c r="S778" s="290">
        <v>0</v>
      </c>
      <c r="T778" s="291">
        <f>S778*H778</f>
        <v>0</v>
      </c>
      <c r="U778" s="42"/>
      <c r="V778" s="42"/>
      <c r="W778" s="42"/>
      <c r="X778" s="42"/>
      <c r="Y778" s="42"/>
      <c r="Z778" s="42"/>
      <c r="AA778" s="42"/>
      <c r="AB778" s="42"/>
      <c r="AC778" s="42"/>
      <c r="AD778" s="42"/>
      <c r="AE778" s="42"/>
      <c r="AR778" s="292" t="s">
        <v>731</v>
      </c>
      <c r="AT778" s="292" t="s">
        <v>393</v>
      </c>
      <c r="AU778" s="292" t="s">
        <v>99</v>
      </c>
      <c r="AY778" s="19" t="s">
        <v>387</v>
      </c>
      <c r="BE778" s="162">
        <f>IF(N778="základná",J778,0)</f>
        <v>0</v>
      </c>
      <c r="BF778" s="162">
        <f>IF(N778="znížená",J778,0)</f>
        <v>0</v>
      </c>
      <c r="BG778" s="162">
        <f>IF(N778="zákl. prenesená",J778,0)</f>
        <v>0</v>
      </c>
      <c r="BH778" s="162">
        <f>IF(N778="zníž. prenesená",J778,0)</f>
        <v>0</v>
      </c>
      <c r="BI778" s="162">
        <f>IF(N778="nulová",J778,0)</f>
        <v>0</v>
      </c>
      <c r="BJ778" s="19" t="s">
        <v>92</v>
      </c>
      <c r="BK778" s="162">
        <f>ROUND(I778*H778,2)</f>
        <v>0</v>
      </c>
      <c r="BL778" s="19" t="s">
        <v>731</v>
      </c>
      <c r="BM778" s="292" t="s">
        <v>3822</v>
      </c>
    </row>
    <row r="779" s="2" customFormat="1" ht="21.75" customHeight="1">
      <c r="A779" s="42"/>
      <c r="B779" s="43"/>
      <c r="C779" s="280" t="s">
        <v>3823</v>
      </c>
      <c r="D779" s="280" t="s">
        <v>393</v>
      </c>
      <c r="E779" s="281" t="s">
        <v>3824</v>
      </c>
      <c r="F779" s="282" t="s">
        <v>3415</v>
      </c>
      <c r="G779" s="283" t="s">
        <v>396</v>
      </c>
      <c r="H779" s="284">
        <v>7.4000000000000004</v>
      </c>
      <c r="I779" s="285"/>
      <c r="J779" s="286">
        <f>ROUND(I779*H779,2)</f>
        <v>0</v>
      </c>
      <c r="K779" s="287"/>
      <c r="L779" s="45"/>
      <c r="M779" s="288" t="s">
        <v>1</v>
      </c>
      <c r="N779" s="289" t="s">
        <v>42</v>
      </c>
      <c r="O779" s="101"/>
      <c r="P779" s="290">
        <f>O779*H779</f>
        <v>0</v>
      </c>
      <c r="Q779" s="290">
        <v>0</v>
      </c>
      <c r="R779" s="290">
        <f>Q779*H779</f>
        <v>0</v>
      </c>
      <c r="S779" s="290">
        <v>0</v>
      </c>
      <c r="T779" s="291">
        <f>S779*H779</f>
        <v>0</v>
      </c>
      <c r="U779" s="42"/>
      <c r="V779" s="42"/>
      <c r="W779" s="42"/>
      <c r="X779" s="42"/>
      <c r="Y779" s="42"/>
      <c r="Z779" s="42"/>
      <c r="AA779" s="42"/>
      <c r="AB779" s="42"/>
      <c r="AC779" s="42"/>
      <c r="AD779" s="42"/>
      <c r="AE779" s="42"/>
      <c r="AR779" s="292" t="s">
        <v>731</v>
      </c>
      <c r="AT779" s="292" t="s">
        <v>393</v>
      </c>
      <c r="AU779" s="292" t="s">
        <v>99</v>
      </c>
      <c r="AY779" s="19" t="s">
        <v>387</v>
      </c>
      <c r="BE779" s="162">
        <f>IF(N779="základná",J779,0)</f>
        <v>0</v>
      </c>
      <c r="BF779" s="162">
        <f>IF(N779="znížená",J779,0)</f>
        <v>0</v>
      </c>
      <c r="BG779" s="162">
        <f>IF(N779="zákl. prenesená",J779,0)</f>
        <v>0</v>
      </c>
      <c r="BH779" s="162">
        <f>IF(N779="zníž. prenesená",J779,0)</f>
        <v>0</v>
      </c>
      <c r="BI779" s="162">
        <f>IF(N779="nulová",J779,0)</f>
        <v>0</v>
      </c>
      <c r="BJ779" s="19" t="s">
        <v>92</v>
      </c>
      <c r="BK779" s="162">
        <f>ROUND(I779*H779,2)</f>
        <v>0</v>
      </c>
      <c r="BL779" s="19" t="s">
        <v>731</v>
      </c>
      <c r="BM779" s="292" t="s">
        <v>3825</v>
      </c>
    </row>
    <row r="780" s="2" customFormat="1" ht="21.75" customHeight="1">
      <c r="A780" s="42"/>
      <c r="B780" s="43"/>
      <c r="C780" s="280" t="s">
        <v>3826</v>
      </c>
      <c r="D780" s="280" t="s">
        <v>393</v>
      </c>
      <c r="E780" s="281" t="s">
        <v>3827</v>
      </c>
      <c r="F780" s="282" t="s">
        <v>3418</v>
      </c>
      <c r="G780" s="283" t="s">
        <v>396</v>
      </c>
      <c r="H780" s="284">
        <v>33.399999999999999</v>
      </c>
      <c r="I780" s="285"/>
      <c r="J780" s="286">
        <f>ROUND(I780*H780,2)</f>
        <v>0</v>
      </c>
      <c r="K780" s="287"/>
      <c r="L780" s="45"/>
      <c r="M780" s="288" t="s">
        <v>1</v>
      </c>
      <c r="N780" s="289" t="s">
        <v>42</v>
      </c>
      <c r="O780" s="101"/>
      <c r="P780" s="290">
        <f>O780*H780</f>
        <v>0</v>
      </c>
      <c r="Q780" s="290">
        <v>0</v>
      </c>
      <c r="R780" s="290">
        <f>Q780*H780</f>
        <v>0</v>
      </c>
      <c r="S780" s="290">
        <v>0</v>
      </c>
      <c r="T780" s="291">
        <f>S780*H780</f>
        <v>0</v>
      </c>
      <c r="U780" s="42"/>
      <c r="V780" s="42"/>
      <c r="W780" s="42"/>
      <c r="X780" s="42"/>
      <c r="Y780" s="42"/>
      <c r="Z780" s="42"/>
      <c r="AA780" s="42"/>
      <c r="AB780" s="42"/>
      <c r="AC780" s="42"/>
      <c r="AD780" s="42"/>
      <c r="AE780" s="42"/>
      <c r="AR780" s="292" t="s">
        <v>731</v>
      </c>
      <c r="AT780" s="292" t="s">
        <v>393</v>
      </c>
      <c r="AU780" s="292" t="s">
        <v>99</v>
      </c>
      <c r="AY780" s="19" t="s">
        <v>387</v>
      </c>
      <c r="BE780" s="162">
        <f>IF(N780="základná",J780,0)</f>
        <v>0</v>
      </c>
      <c r="BF780" s="162">
        <f>IF(N780="znížená",J780,0)</f>
        <v>0</v>
      </c>
      <c r="BG780" s="162">
        <f>IF(N780="zákl. prenesená",J780,0)</f>
        <v>0</v>
      </c>
      <c r="BH780" s="162">
        <f>IF(N780="zníž. prenesená",J780,0)</f>
        <v>0</v>
      </c>
      <c r="BI780" s="162">
        <f>IF(N780="nulová",J780,0)</f>
        <v>0</v>
      </c>
      <c r="BJ780" s="19" t="s">
        <v>92</v>
      </c>
      <c r="BK780" s="162">
        <f>ROUND(I780*H780,2)</f>
        <v>0</v>
      </c>
      <c r="BL780" s="19" t="s">
        <v>731</v>
      </c>
      <c r="BM780" s="292" t="s">
        <v>3828</v>
      </c>
    </row>
    <row r="781" s="2" customFormat="1" ht="21.75" customHeight="1">
      <c r="A781" s="42"/>
      <c r="B781" s="43"/>
      <c r="C781" s="280" t="s">
        <v>3829</v>
      </c>
      <c r="D781" s="280" t="s">
        <v>393</v>
      </c>
      <c r="E781" s="281" t="s">
        <v>3830</v>
      </c>
      <c r="F781" s="282" t="s">
        <v>3619</v>
      </c>
      <c r="G781" s="283" t="s">
        <v>396</v>
      </c>
      <c r="H781" s="284">
        <v>32.799999999999997</v>
      </c>
      <c r="I781" s="285"/>
      <c r="J781" s="286">
        <f>ROUND(I781*H781,2)</f>
        <v>0</v>
      </c>
      <c r="K781" s="287"/>
      <c r="L781" s="45"/>
      <c r="M781" s="288" t="s">
        <v>1</v>
      </c>
      <c r="N781" s="289" t="s">
        <v>42</v>
      </c>
      <c r="O781" s="101"/>
      <c r="P781" s="290">
        <f>O781*H781</f>
        <v>0</v>
      </c>
      <c r="Q781" s="290">
        <v>0</v>
      </c>
      <c r="R781" s="290">
        <f>Q781*H781</f>
        <v>0</v>
      </c>
      <c r="S781" s="290">
        <v>0</v>
      </c>
      <c r="T781" s="291">
        <f>S781*H781</f>
        <v>0</v>
      </c>
      <c r="U781" s="42"/>
      <c r="V781" s="42"/>
      <c r="W781" s="42"/>
      <c r="X781" s="42"/>
      <c r="Y781" s="42"/>
      <c r="Z781" s="42"/>
      <c r="AA781" s="42"/>
      <c r="AB781" s="42"/>
      <c r="AC781" s="42"/>
      <c r="AD781" s="42"/>
      <c r="AE781" s="42"/>
      <c r="AR781" s="292" t="s">
        <v>731</v>
      </c>
      <c r="AT781" s="292" t="s">
        <v>393</v>
      </c>
      <c r="AU781" s="292" t="s">
        <v>99</v>
      </c>
      <c r="AY781" s="19" t="s">
        <v>387</v>
      </c>
      <c r="BE781" s="162">
        <f>IF(N781="základná",J781,0)</f>
        <v>0</v>
      </c>
      <c r="BF781" s="162">
        <f>IF(N781="znížená",J781,0)</f>
        <v>0</v>
      </c>
      <c r="BG781" s="162">
        <f>IF(N781="zákl. prenesená",J781,0)</f>
        <v>0</v>
      </c>
      <c r="BH781" s="162">
        <f>IF(N781="zníž. prenesená",J781,0)</f>
        <v>0</v>
      </c>
      <c r="BI781" s="162">
        <f>IF(N781="nulová",J781,0)</f>
        <v>0</v>
      </c>
      <c r="BJ781" s="19" t="s">
        <v>92</v>
      </c>
      <c r="BK781" s="162">
        <f>ROUND(I781*H781,2)</f>
        <v>0</v>
      </c>
      <c r="BL781" s="19" t="s">
        <v>731</v>
      </c>
      <c r="BM781" s="292" t="s">
        <v>3831</v>
      </c>
    </row>
    <row r="782" s="2" customFormat="1" ht="21.75" customHeight="1">
      <c r="A782" s="42"/>
      <c r="B782" s="43"/>
      <c r="C782" s="280" t="s">
        <v>3832</v>
      </c>
      <c r="D782" s="280" t="s">
        <v>393</v>
      </c>
      <c r="E782" s="281" t="s">
        <v>3833</v>
      </c>
      <c r="F782" s="282" t="s">
        <v>3776</v>
      </c>
      <c r="G782" s="283" t="s">
        <v>396</v>
      </c>
      <c r="H782" s="284">
        <v>6</v>
      </c>
      <c r="I782" s="285"/>
      <c r="J782" s="286">
        <f>ROUND(I782*H782,2)</f>
        <v>0</v>
      </c>
      <c r="K782" s="287"/>
      <c r="L782" s="45"/>
      <c r="M782" s="288" t="s">
        <v>1</v>
      </c>
      <c r="N782" s="289" t="s">
        <v>42</v>
      </c>
      <c r="O782" s="101"/>
      <c r="P782" s="290">
        <f>O782*H782</f>
        <v>0</v>
      </c>
      <c r="Q782" s="290">
        <v>0</v>
      </c>
      <c r="R782" s="290">
        <f>Q782*H782</f>
        <v>0</v>
      </c>
      <c r="S782" s="290">
        <v>0</v>
      </c>
      <c r="T782" s="291">
        <f>S782*H782</f>
        <v>0</v>
      </c>
      <c r="U782" s="42"/>
      <c r="V782" s="42"/>
      <c r="W782" s="42"/>
      <c r="X782" s="42"/>
      <c r="Y782" s="42"/>
      <c r="Z782" s="42"/>
      <c r="AA782" s="42"/>
      <c r="AB782" s="42"/>
      <c r="AC782" s="42"/>
      <c r="AD782" s="42"/>
      <c r="AE782" s="42"/>
      <c r="AR782" s="292" t="s">
        <v>731</v>
      </c>
      <c r="AT782" s="292" t="s">
        <v>393</v>
      </c>
      <c r="AU782" s="292" t="s">
        <v>99</v>
      </c>
      <c r="AY782" s="19" t="s">
        <v>387</v>
      </c>
      <c r="BE782" s="162">
        <f>IF(N782="základná",J782,0)</f>
        <v>0</v>
      </c>
      <c r="BF782" s="162">
        <f>IF(N782="znížená",J782,0)</f>
        <v>0</v>
      </c>
      <c r="BG782" s="162">
        <f>IF(N782="zákl. prenesená",J782,0)</f>
        <v>0</v>
      </c>
      <c r="BH782" s="162">
        <f>IF(N782="zníž. prenesená",J782,0)</f>
        <v>0</v>
      </c>
      <c r="BI782" s="162">
        <f>IF(N782="nulová",J782,0)</f>
        <v>0</v>
      </c>
      <c r="BJ782" s="19" t="s">
        <v>92</v>
      </c>
      <c r="BK782" s="162">
        <f>ROUND(I782*H782,2)</f>
        <v>0</v>
      </c>
      <c r="BL782" s="19" t="s">
        <v>731</v>
      </c>
      <c r="BM782" s="292" t="s">
        <v>3834</v>
      </c>
    </row>
    <row r="783" s="2" customFormat="1" ht="21.75" customHeight="1">
      <c r="A783" s="42"/>
      <c r="B783" s="43"/>
      <c r="C783" s="280" t="s">
        <v>3835</v>
      </c>
      <c r="D783" s="280" t="s">
        <v>393</v>
      </c>
      <c r="E783" s="281" t="s">
        <v>3836</v>
      </c>
      <c r="F783" s="282" t="s">
        <v>2801</v>
      </c>
      <c r="G783" s="283" t="s">
        <v>405</v>
      </c>
      <c r="H783" s="284">
        <v>27.699999999999999</v>
      </c>
      <c r="I783" s="285"/>
      <c r="J783" s="286">
        <f>ROUND(I783*H783,2)</f>
        <v>0</v>
      </c>
      <c r="K783" s="287"/>
      <c r="L783" s="45"/>
      <c r="M783" s="288" t="s">
        <v>1</v>
      </c>
      <c r="N783" s="289" t="s">
        <v>42</v>
      </c>
      <c r="O783" s="101"/>
      <c r="P783" s="290">
        <f>O783*H783</f>
        <v>0</v>
      </c>
      <c r="Q783" s="290">
        <v>0</v>
      </c>
      <c r="R783" s="290">
        <f>Q783*H783</f>
        <v>0</v>
      </c>
      <c r="S783" s="290">
        <v>0</v>
      </c>
      <c r="T783" s="291">
        <f>S783*H783</f>
        <v>0</v>
      </c>
      <c r="U783" s="42"/>
      <c r="V783" s="42"/>
      <c r="W783" s="42"/>
      <c r="X783" s="42"/>
      <c r="Y783" s="42"/>
      <c r="Z783" s="42"/>
      <c r="AA783" s="42"/>
      <c r="AB783" s="42"/>
      <c r="AC783" s="42"/>
      <c r="AD783" s="42"/>
      <c r="AE783" s="42"/>
      <c r="AR783" s="292" t="s">
        <v>731</v>
      </c>
      <c r="AT783" s="292" t="s">
        <v>393</v>
      </c>
      <c r="AU783" s="292" t="s">
        <v>99</v>
      </c>
      <c r="AY783" s="19" t="s">
        <v>387</v>
      </c>
      <c r="BE783" s="162">
        <f>IF(N783="základná",J783,0)</f>
        <v>0</v>
      </c>
      <c r="BF783" s="162">
        <f>IF(N783="znížená",J783,0)</f>
        <v>0</v>
      </c>
      <c r="BG783" s="162">
        <f>IF(N783="zákl. prenesená",J783,0)</f>
        <v>0</v>
      </c>
      <c r="BH783" s="162">
        <f>IF(N783="zníž. prenesená",J783,0)</f>
        <v>0</v>
      </c>
      <c r="BI783" s="162">
        <f>IF(N783="nulová",J783,0)</f>
        <v>0</v>
      </c>
      <c r="BJ783" s="19" t="s">
        <v>92</v>
      </c>
      <c r="BK783" s="162">
        <f>ROUND(I783*H783,2)</f>
        <v>0</v>
      </c>
      <c r="BL783" s="19" t="s">
        <v>731</v>
      </c>
      <c r="BM783" s="292" t="s">
        <v>3837</v>
      </c>
    </row>
    <row r="784" s="12" customFormat="1" ht="20.88" customHeight="1">
      <c r="A784" s="12"/>
      <c r="B784" s="252"/>
      <c r="C784" s="253"/>
      <c r="D784" s="254" t="s">
        <v>75</v>
      </c>
      <c r="E784" s="265" t="s">
        <v>2803</v>
      </c>
      <c r="F784" s="265" t="s">
        <v>137</v>
      </c>
      <c r="G784" s="253"/>
      <c r="H784" s="253"/>
      <c r="I784" s="256"/>
      <c r="J784" s="266">
        <f>BK784</f>
        <v>0</v>
      </c>
      <c r="K784" s="253"/>
      <c r="L784" s="257"/>
      <c r="M784" s="258"/>
      <c r="N784" s="259"/>
      <c r="O784" s="259"/>
      <c r="P784" s="260">
        <f>SUM(P785:P789)</f>
        <v>0</v>
      </c>
      <c r="Q784" s="259"/>
      <c r="R784" s="260">
        <f>SUM(R785:R789)</f>
        <v>0</v>
      </c>
      <c r="S784" s="259"/>
      <c r="T784" s="261">
        <f>SUM(T785:T789)</f>
        <v>0</v>
      </c>
      <c r="U784" s="12"/>
      <c r="V784" s="12"/>
      <c r="W784" s="12"/>
      <c r="X784" s="12"/>
      <c r="Y784" s="12"/>
      <c r="Z784" s="12"/>
      <c r="AA784" s="12"/>
      <c r="AB784" s="12"/>
      <c r="AC784" s="12"/>
      <c r="AD784" s="12"/>
      <c r="AE784" s="12"/>
      <c r="AR784" s="262" t="s">
        <v>84</v>
      </c>
      <c r="AT784" s="263" t="s">
        <v>75</v>
      </c>
      <c r="AU784" s="263" t="s">
        <v>92</v>
      </c>
      <c r="AY784" s="262" t="s">
        <v>387</v>
      </c>
      <c r="BK784" s="264">
        <f>SUM(BK785:BK789)</f>
        <v>0</v>
      </c>
    </row>
    <row r="785" s="2" customFormat="1" ht="24.15" customHeight="1">
      <c r="A785" s="42"/>
      <c r="B785" s="43"/>
      <c r="C785" s="280" t="s">
        <v>3838</v>
      </c>
      <c r="D785" s="280" t="s">
        <v>393</v>
      </c>
      <c r="E785" s="281" t="s">
        <v>3839</v>
      </c>
      <c r="F785" s="282" t="s">
        <v>2805</v>
      </c>
      <c r="G785" s="283" t="s">
        <v>2806</v>
      </c>
      <c r="H785" s="284">
        <v>2</v>
      </c>
      <c r="I785" s="285"/>
      <c r="J785" s="286">
        <f>ROUND(I785*H785,2)</f>
        <v>0</v>
      </c>
      <c r="K785" s="287"/>
      <c r="L785" s="45"/>
      <c r="M785" s="288" t="s">
        <v>1</v>
      </c>
      <c r="N785" s="289" t="s">
        <v>42</v>
      </c>
      <c r="O785" s="101"/>
      <c r="P785" s="290">
        <f>O785*H785</f>
        <v>0</v>
      </c>
      <c r="Q785" s="290">
        <v>0</v>
      </c>
      <c r="R785" s="290">
        <f>Q785*H785</f>
        <v>0</v>
      </c>
      <c r="S785" s="290">
        <v>0</v>
      </c>
      <c r="T785" s="291">
        <f>S785*H785</f>
        <v>0</v>
      </c>
      <c r="U785" s="42"/>
      <c r="V785" s="42"/>
      <c r="W785" s="42"/>
      <c r="X785" s="42"/>
      <c r="Y785" s="42"/>
      <c r="Z785" s="42"/>
      <c r="AA785" s="42"/>
      <c r="AB785" s="42"/>
      <c r="AC785" s="42"/>
      <c r="AD785" s="42"/>
      <c r="AE785" s="42"/>
      <c r="AR785" s="292" t="s">
        <v>731</v>
      </c>
      <c r="AT785" s="292" t="s">
        <v>393</v>
      </c>
      <c r="AU785" s="292" t="s">
        <v>99</v>
      </c>
      <c r="AY785" s="19" t="s">
        <v>387</v>
      </c>
      <c r="BE785" s="162">
        <f>IF(N785="základná",J785,0)</f>
        <v>0</v>
      </c>
      <c r="BF785" s="162">
        <f>IF(N785="znížená",J785,0)</f>
        <v>0</v>
      </c>
      <c r="BG785" s="162">
        <f>IF(N785="zákl. prenesená",J785,0)</f>
        <v>0</v>
      </c>
      <c r="BH785" s="162">
        <f>IF(N785="zníž. prenesená",J785,0)</f>
        <v>0</v>
      </c>
      <c r="BI785" s="162">
        <f>IF(N785="nulová",J785,0)</f>
        <v>0</v>
      </c>
      <c r="BJ785" s="19" t="s">
        <v>92</v>
      </c>
      <c r="BK785" s="162">
        <f>ROUND(I785*H785,2)</f>
        <v>0</v>
      </c>
      <c r="BL785" s="19" t="s">
        <v>731</v>
      </c>
      <c r="BM785" s="292" t="s">
        <v>3840</v>
      </c>
    </row>
    <row r="786" s="2" customFormat="1" ht="16.5" customHeight="1">
      <c r="A786" s="42"/>
      <c r="B786" s="43"/>
      <c r="C786" s="280" t="s">
        <v>3841</v>
      </c>
      <c r="D786" s="280" t="s">
        <v>393</v>
      </c>
      <c r="E786" s="281" t="s">
        <v>3842</v>
      </c>
      <c r="F786" s="282" t="s">
        <v>2809</v>
      </c>
      <c r="G786" s="283" t="s">
        <v>2806</v>
      </c>
      <c r="H786" s="284">
        <v>1</v>
      </c>
      <c r="I786" s="285"/>
      <c r="J786" s="286">
        <f>ROUND(I786*H786,2)</f>
        <v>0</v>
      </c>
      <c r="K786" s="287"/>
      <c r="L786" s="45"/>
      <c r="M786" s="288" t="s">
        <v>1</v>
      </c>
      <c r="N786" s="289" t="s">
        <v>42</v>
      </c>
      <c r="O786" s="101"/>
      <c r="P786" s="290">
        <f>O786*H786</f>
        <v>0</v>
      </c>
      <c r="Q786" s="290">
        <v>0</v>
      </c>
      <c r="R786" s="290">
        <f>Q786*H786</f>
        <v>0</v>
      </c>
      <c r="S786" s="290">
        <v>0</v>
      </c>
      <c r="T786" s="291">
        <f>S786*H786</f>
        <v>0</v>
      </c>
      <c r="U786" s="42"/>
      <c r="V786" s="42"/>
      <c r="W786" s="42"/>
      <c r="X786" s="42"/>
      <c r="Y786" s="42"/>
      <c r="Z786" s="42"/>
      <c r="AA786" s="42"/>
      <c r="AB786" s="42"/>
      <c r="AC786" s="42"/>
      <c r="AD786" s="42"/>
      <c r="AE786" s="42"/>
      <c r="AR786" s="292" t="s">
        <v>731</v>
      </c>
      <c r="AT786" s="292" t="s">
        <v>393</v>
      </c>
      <c r="AU786" s="292" t="s">
        <v>99</v>
      </c>
      <c r="AY786" s="19" t="s">
        <v>387</v>
      </c>
      <c r="BE786" s="162">
        <f>IF(N786="základná",J786,0)</f>
        <v>0</v>
      </c>
      <c r="BF786" s="162">
        <f>IF(N786="znížená",J786,0)</f>
        <v>0</v>
      </c>
      <c r="BG786" s="162">
        <f>IF(N786="zákl. prenesená",J786,0)</f>
        <v>0</v>
      </c>
      <c r="BH786" s="162">
        <f>IF(N786="zníž. prenesená",J786,0)</f>
        <v>0</v>
      </c>
      <c r="BI786" s="162">
        <f>IF(N786="nulová",J786,0)</f>
        <v>0</v>
      </c>
      <c r="BJ786" s="19" t="s">
        <v>92</v>
      </c>
      <c r="BK786" s="162">
        <f>ROUND(I786*H786,2)</f>
        <v>0</v>
      </c>
      <c r="BL786" s="19" t="s">
        <v>731</v>
      </c>
      <c r="BM786" s="292" t="s">
        <v>3843</v>
      </c>
    </row>
    <row r="787" s="2" customFormat="1" ht="16.5" customHeight="1">
      <c r="A787" s="42"/>
      <c r="B787" s="43"/>
      <c r="C787" s="280" t="s">
        <v>3844</v>
      </c>
      <c r="D787" s="280" t="s">
        <v>393</v>
      </c>
      <c r="E787" s="281" t="s">
        <v>3845</v>
      </c>
      <c r="F787" s="282" t="s">
        <v>2812</v>
      </c>
      <c r="G787" s="283" t="s">
        <v>2806</v>
      </c>
      <c r="H787" s="284">
        <v>1</v>
      </c>
      <c r="I787" s="285"/>
      <c r="J787" s="286">
        <f>ROUND(I787*H787,2)</f>
        <v>0</v>
      </c>
      <c r="K787" s="287"/>
      <c r="L787" s="45"/>
      <c r="M787" s="288" t="s">
        <v>1</v>
      </c>
      <c r="N787" s="289" t="s">
        <v>42</v>
      </c>
      <c r="O787" s="101"/>
      <c r="P787" s="290">
        <f>O787*H787</f>
        <v>0</v>
      </c>
      <c r="Q787" s="290">
        <v>0</v>
      </c>
      <c r="R787" s="290">
        <f>Q787*H787</f>
        <v>0</v>
      </c>
      <c r="S787" s="290">
        <v>0</v>
      </c>
      <c r="T787" s="291">
        <f>S787*H787</f>
        <v>0</v>
      </c>
      <c r="U787" s="42"/>
      <c r="V787" s="42"/>
      <c r="W787" s="42"/>
      <c r="X787" s="42"/>
      <c r="Y787" s="42"/>
      <c r="Z787" s="42"/>
      <c r="AA787" s="42"/>
      <c r="AB787" s="42"/>
      <c r="AC787" s="42"/>
      <c r="AD787" s="42"/>
      <c r="AE787" s="42"/>
      <c r="AR787" s="292" t="s">
        <v>731</v>
      </c>
      <c r="AT787" s="292" t="s">
        <v>393</v>
      </c>
      <c r="AU787" s="292" t="s">
        <v>99</v>
      </c>
      <c r="AY787" s="19" t="s">
        <v>387</v>
      </c>
      <c r="BE787" s="162">
        <f>IF(N787="základná",J787,0)</f>
        <v>0</v>
      </c>
      <c r="BF787" s="162">
        <f>IF(N787="znížená",J787,0)</f>
        <v>0</v>
      </c>
      <c r="BG787" s="162">
        <f>IF(N787="zákl. prenesená",J787,0)</f>
        <v>0</v>
      </c>
      <c r="BH787" s="162">
        <f>IF(N787="zníž. prenesená",J787,0)</f>
        <v>0</v>
      </c>
      <c r="BI787" s="162">
        <f>IF(N787="nulová",J787,0)</f>
        <v>0</v>
      </c>
      <c r="BJ787" s="19" t="s">
        <v>92</v>
      </c>
      <c r="BK787" s="162">
        <f>ROUND(I787*H787,2)</f>
        <v>0</v>
      </c>
      <c r="BL787" s="19" t="s">
        <v>731</v>
      </c>
      <c r="BM787" s="292" t="s">
        <v>3846</v>
      </c>
    </row>
    <row r="788" s="2" customFormat="1" ht="16.5" customHeight="1">
      <c r="A788" s="42"/>
      <c r="B788" s="43"/>
      <c r="C788" s="280" t="s">
        <v>3847</v>
      </c>
      <c r="D788" s="280" t="s">
        <v>393</v>
      </c>
      <c r="E788" s="281" t="s">
        <v>3848</v>
      </c>
      <c r="F788" s="282" t="s">
        <v>2815</v>
      </c>
      <c r="G788" s="283" t="s">
        <v>716</v>
      </c>
      <c r="H788" s="351"/>
      <c r="I788" s="285"/>
      <c r="J788" s="286">
        <f>ROUND(I788*H788,2)</f>
        <v>0</v>
      </c>
      <c r="K788" s="287"/>
      <c r="L788" s="45"/>
      <c r="M788" s="288" t="s">
        <v>1</v>
      </c>
      <c r="N788" s="289" t="s">
        <v>42</v>
      </c>
      <c r="O788" s="101"/>
      <c r="P788" s="290">
        <f>O788*H788</f>
        <v>0</v>
      </c>
      <c r="Q788" s="290">
        <v>0</v>
      </c>
      <c r="R788" s="290">
        <f>Q788*H788</f>
        <v>0</v>
      </c>
      <c r="S788" s="290">
        <v>0</v>
      </c>
      <c r="T788" s="291">
        <f>S788*H788</f>
        <v>0</v>
      </c>
      <c r="U788" s="42"/>
      <c r="V788" s="42"/>
      <c r="W788" s="42"/>
      <c r="X788" s="42"/>
      <c r="Y788" s="42"/>
      <c r="Z788" s="42"/>
      <c r="AA788" s="42"/>
      <c r="AB788" s="42"/>
      <c r="AC788" s="42"/>
      <c r="AD788" s="42"/>
      <c r="AE788" s="42"/>
      <c r="AR788" s="292" t="s">
        <v>731</v>
      </c>
      <c r="AT788" s="292" t="s">
        <v>393</v>
      </c>
      <c r="AU788" s="292" t="s">
        <v>99</v>
      </c>
      <c r="AY788" s="19" t="s">
        <v>387</v>
      </c>
      <c r="BE788" s="162">
        <f>IF(N788="základná",J788,0)</f>
        <v>0</v>
      </c>
      <c r="BF788" s="162">
        <f>IF(N788="znížená",J788,0)</f>
        <v>0</v>
      </c>
      <c r="BG788" s="162">
        <f>IF(N788="zákl. prenesená",J788,0)</f>
        <v>0</v>
      </c>
      <c r="BH788" s="162">
        <f>IF(N788="zníž. prenesená",J788,0)</f>
        <v>0</v>
      </c>
      <c r="BI788" s="162">
        <f>IF(N788="nulová",J788,0)</f>
        <v>0</v>
      </c>
      <c r="BJ788" s="19" t="s">
        <v>92</v>
      </c>
      <c r="BK788" s="162">
        <f>ROUND(I788*H788,2)</f>
        <v>0</v>
      </c>
      <c r="BL788" s="19" t="s">
        <v>731</v>
      </c>
      <c r="BM788" s="292" t="s">
        <v>3849</v>
      </c>
    </row>
    <row r="789" s="2" customFormat="1" ht="16.5" customHeight="1">
      <c r="A789" s="42"/>
      <c r="B789" s="43"/>
      <c r="C789" s="280" t="s">
        <v>3850</v>
      </c>
      <c r="D789" s="280" t="s">
        <v>393</v>
      </c>
      <c r="E789" s="281" t="s">
        <v>3851</v>
      </c>
      <c r="F789" s="282" t="s">
        <v>2818</v>
      </c>
      <c r="G789" s="283" t="s">
        <v>716</v>
      </c>
      <c r="H789" s="351"/>
      <c r="I789" s="285"/>
      <c r="J789" s="286">
        <f>ROUND(I789*H789,2)</f>
        <v>0</v>
      </c>
      <c r="K789" s="287"/>
      <c r="L789" s="45"/>
      <c r="M789" s="288" t="s">
        <v>1</v>
      </c>
      <c r="N789" s="289" t="s">
        <v>42</v>
      </c>
      <c r="O789" s="101"/>
      <c r="P789" s="290">
        <f>O789*H789</f>
        <v>0</v>
      </c>
      <c r="Q789" s="290">
        <v>0</v>
      </c>
      <c r="R789" s="290">
        <f>Q789*H789</f>
        <v>0</v>
      </c>
      <c r="S789" s="290">
        <v>0</v>
      </c>
      <c r="T789" s="291">
        <f>S789*H789</f>
        <v>0</v>
      </c>
      <c r="U789" s="42"/>
      <c r="V789" s="42"/>
      <c r="W789" s="42"/>
      <c r="X789" s="42"/>
      <c r="Y789" s="42"/>
      <c r="Z789" s="42"/>
      <c r="AA789" s="42"/>
      <c r="AB789" s="42"/>
      <c r="AC789" s="42"/>
      <c r="AD789" s="42"/>
      <c r="AE789" s="42"/>
      <c r="AR789" s="292" t="s">
        <v>731</v>
      </c>
      <c r="AT789" s="292" t="s">
        <v>393</v>
      </c>
      <c r="AU789" s="292" t="s">
        <v>99</v>
      </c>
      <c r="AY789" s="19" t="s">
        <v>387</v>
      </c>
      <c r="BE789" s="162">
        <f>IF(N789="základná",J789,0)</f>
        <v>0</v>
      </c>
      <c r="BF789" s="162">
        <f>IF(N789="znížená",J789,0)</f>
        <v>0</v>
      </c>
      <c r="BG789" s="162">
        <f>IF(N789="zákl. prenesená",J789,0)</f>
        <v>0</v>
      </c>
      <c r="BH789" s="162">
        <f>IF(N789="zníž. prenesená",J789,0)</f>
        <v>0</v>
      </c>
      <c r="BI789" s="162">
        <f>IF(N789="nulová",J789,0)</f>
        <v>0</v>
      </c>
      <c r="BJ789" s="19" t="s">
        <v>92</v>
      </c>
      <c r="BK789" s="162">
        <f>ROUND(I789*H789,2)</f>
        <v>0</v>
      </c>
      <c r="BL789" s="19" t="s">
        <v>731</v>
      </c>
      <c r="BM789" s="292" t="s">
        <v>3852</v>
      </c>
    </row>
    <row r="790" s="12" customFormat="1" ht="20.88" customHeight="1">
      <c r="A790" s="12"/>
      <c r="B790" s="252"/>
      <c r="C790" s="253"/>
      <c r="D790" s="254" t="s">
        <v>75</v>
      </c>
      <c r="E790" s="265" t="s">
        <v>367</v>
      </c>
      <c r="F790" s="265" t="s">
        <v>821</v>
      </c>
      <c r="G790" s="253"/>
      <c r="H790" s="253"/>
      <c r="I790" s="256"/>
      <c r="J790" s="266">
        <f>BK790</f>
        <v>0</v>
      </c>
      <c r="K790" s="253"/>
      <c r="L790" s="257"/>
      <c r="M790" s="258"/>
      <c r="N790" s="259"/>
      <c r="O790" s="259"/>
      <c r="P790" s="260">
        <f>P791</f>
        <v>0</v>
      </c>
      <c r="Q790" s="259"/>
      <c r="R790" s="260">
        <f>R791</f>
        <v>0</v>
      </c>
      <c r="S790" s="259"/>
      <c r="T790" s="261">
        <f>T791</f>
        <v>0</v>
      </c>
      <c r="U790" s="12"/>
      <c r="V790" s="12"/>
      <c r="W790" s="12"/>
      <c r="X790" s="12"/>
      <c r="Y790" s="12"/>
      <c r="Z790" s="12"/>
      <c r="AA790" s="12"/>
      <c r="AB790" s="12"/>
      <c r="AC790" s="12"/>
      <c r="AD790" s="12"/>
      <c r="AE790" s="12"/>
      <c r="AR790" s="262" t="s">
        <v>429</v>
      </c>
      <c r="AT790" s="263" t="s">
        <v>75</v>
      </c>
      <c r="AU790" s="263" t="s">
        <v>92</v>
      </c>
      <c r="AY790" s="262" t="s">
        <v>387</v>
      </c>
      <c r="BK790" s="264">
        <f>BK791</f>
        <v>0</v>
      </c>
    </row>
    <row r="791" s="2" customFormat="1" ht="16.5" customHeight="1">
      <c r="A791" s="42"/>
      <c r="B791" s="43"/>
      <c r="C791" s="280" t="s">
        <v>3853</v>
      </c>
      <c r="D791" s="280" t="s">
        <v>393</v>
      </c>
      <c r="E791" s="281" t="s">
        <v>2820</v>
      </c>
      <c r="F791" s="282" t="s">
        <v>2821</v>
      </c>
      <c r="G791" s="283" t="s">
        <v>716</v>
      </c>
      <c r="H791" s="351"/>
      <c r="I791" s="285"/>
      <c r="J791" s="286">
        <f>ROUND(I791*H791,2)</f>
        <v>0</v>
      </c>
      <c r="K791" s="287"/>
      <c r="L791" s="45"/>
      <c r="M791" s="288" t="s">
        <v>1</v>
      </c>
      <c r="N791" s="289" t="s">
        <v>42</v>
      </c>
      <c r="O791" s="101"/>
      <c r="P791" s="290">
        <f>O791*H791</f>
        <v>0</v>
      </c>
      <c r="Q791" s="290">
        <v>0</v>
      </c>
      <c r="R791" s="290">
        <f>Q791*H791</f>
        <v>0</v>
      </c>
      <c r="S791" s="290">
        <v>0</v>
      </c>
      <c r="T791" s="291">
        <f>S791*H791</f>
        <v>0</v>
      </c>
      <c r="U791" s="42"/>
      <c r="V791" s="42"/>
      <c r="W791" s="42"/>
      <c r="X791" s="42"/>
      <c r="Y791" s="42"/>
      <c r="Z791" s="42"/>
      <c r="AA791" s="42"/>
      <c r="AB791" s="42"/>
      <c r="AC791" s="42"/>
      <c r="AD791" s="42"/>
      <c r="AE791" s="42"/>
      <c r="AR791" s="292" t="s">
        <v>825</v>
      </c>
      <c r="AT791" s="292" t="s">
        <v>393</v>
      </c>
      <c r="AU791" s="292" t="s">
        <v>99</v>
      </c>
      <c r="AY791" s="19" t="s">
        <v>387</v>
      </c>
      <c r="BE791" s="162">
        <f>IF(N791="základná",J791,0)</f>
        <v>0</v>
      </c>
      <c r="BF791" s="162">
        <f>IF(N791="znížená",J791,0)</f>
        <v>0</v>
      </c>
      <c r="BG791" s="162">
        <f>IF(N791="zákl. prenesená",J791,0)</f>
        <v>0</v>
      </c>
      <c r="BH791" s="162">
        <f>IF(N791="zníž. prenesená",J791,0)</f>
        <v>0</v>
      </c>
      <c r="BI791" s="162">
        <f>IF(N791="nulová",J791,0)</f>
        <v>0</v>
      </c>
      <c r="BJ791" s="19" t="s">
        <v>92</v>
      </c>
      <c r="BK791" s="162">
        <f>ROUND(I791*H791,2)</f>
        <v>0</v>
      </c>
      <c r="BL791" s="19" t="s">
        <v>825</v>
      </c>
      <c r="BM791" s="292" t="s">
        <v>3854</v>
      </c>
    </row>
    <row r="792" s="12" customFormat="1" ht="22.8" customHeight="1">
      <c r="A792" s="12"/>
      <c r="B792" s="252"/>
      <c r="C792" s="253"/>
      <c r="D792" s="254" t="s">
        <v>75</v>
      </c>
      <c r="E792" s="265" t="s">
        <v>3855</v>
      </c>
      <c r="F792" s="265" t="s">
        <v>3856</v>
      </c>
      <c r="G792" s="253"/>
      <c r="H792" s="253"/>
      <c r="I792" s="256"/>
      <c r="J792" s="266">
        <f>BK792</f>
        <v>0</v>
      </c>
      <c r="K792" s="253"/>
      <c r="L792" s="257"/>
      <c r="M792" s="258"/>
      <c r="N792" s="259"/>
      <c r="O792" s="259"/>
      <c r="P792" s="260">
        <f>P793+P801+P814+P826+P835+P841</f>
        <v>0</v>
      </c>
      <c r="Q792" s="259"/>
      <c r="R792" s="260">
        <f>R793+R801+R814+R826+R835+R841</f>
        <v>0</v>
      </c>
      <c r="S792" s="259"/>
      <c r="T792" s="261">
        <f>T793+T801+T814+T826+T835+T841</f>
        <v>0</v>
      </c>
      <c r="U792" s="12"/>
      <c r="V792" s="12"/>
      <c r="W792" s="12"/>
      <c r="X792" s="12"/>
      <c r="Y792" s="12"/>
      <c r="Z792" s="12"/>
      <c r="AA792" s="12"/>
      <c r="AB792" s="12"/>
      <c r="AC792" s="12"/>
      <c r="AD792" s="12"/>
      <c r="AE792" s="12"/>
      <c r="AR792" s="262" t="s">
        <v>84</v>
      </c>
      <c r="AT792" s="263" t="s">
        <v>75</v>
      </c>
      <c r="AU792" s="263" t="s">
        <v>84</v>
      </c>
      <c r="AY792" s="262" t="s">
        <v>387</v>
      </c>
      <c r="BK792" s="264">
        <f>BK793+BK801+BK814+BK826+BK835+BK841</f>
        <v>0</v>
      </c>
    </row>
    <row r="793" s="12" customFormat="1" ht="20.88" customHeight="1">
      <c r="A793" s="12"/>
      <c r="B793" s="252"/>
      <c r="C793" s="253"/>
      <c r="D793" s="254" t="s">
        <v>75</v>
      </c>
      <c r="E793" s="265" t="s">
        <v>2756</v>
      </c>
      <c r="F793" s="265" t="s">
        <v>2757</v>
      </c>
      <c r="G793" s="253"/>
      <c r="H793" s="253"/>
      <c r="I793" s="256"/>
      <c r="J793" s="266">
        <f>BK793</f>
        <v>0</v>
      </c>
      <c r="K793" s="253"/>
      <c r="L793" s="257"/>
      <c r="M793" s="258"/>
      <c r="N793" s="259"/>
      <c r="O793" s="259"/>
      <c r="P793" s="260">
        <f>SUM(P794:P800)</f>
        <v>0</v>
      </c>
      <c r="Q793" s="259"/>
      <c r="R793" s="260">
        <f>SUM(R794:R800)</f>
        <v>0</v>
      </c>
      <c r="S793" s="259"/>
      <c r="T793" s="261">
        <f>SUM(T794:T800)</f>
        <v>0</v>
      </c>
      <c r="U793" s="12"/>
      <c r="V793" s="12"/>
      <c r="W793" s="12"/>
      <c r="X793" s="12"/>
      <c r="Y793" s="12"/>
      <c r="Z793" s="12"/>
      <c r="AA793" s="12"/>
      <c r="AB793" s="12"/>
      <c r="AC793" s="12"/>
      <c r="AD793" s="12"/>
      <c r="AE793" s="12"/>
      <c r="AR793" s="262" t="s">
        <v>99</v>
      </c>
      <c r="AT793" s="263" t="s">
        <v>75</v>
      </c>
      <c r="AU793" s="263" t="s">
        <v>92</v>
      </c>
      <c r="AY793" s="262" t="s">
        <v>387</v>
      </c>
      <c r="BK793" s="264">
        <f>SUM(BK794:BK800)</f>
        <v>0</v>
      </c>
    </row>
    <row r="794" s="2" customFormat="1" ht="21.75" customHeight="1">
      <c r="A794" s="42"/>
      <c r="B794" s="43"/>
      <c r="C794" s="280" t="s">
        <v>3857</v>
      </c>
      <c r="D794" s="280" t="s">
        <v>393</v>
      </c>
      <c r="E794" s="281" t="s">
        <v>3858</v>
      </c>
      <c r="F794" s="282" t="s">
        <v>3859</v>
      </c>
      <c r="G794" s="283" t="s">
        <v>396</v>
      </c>
      <c r="H794" s="284">
        <v>3</v>
      </c>
      <c r="I794" s="285"/>
      <c r="J794" s="286">
        <f>ROUND(I794*H794,2)</f>
        <v>0</v>
      </c>
      <c r="K794" s="287"/>
      <c r="L794" s="45"/>
      <c r="M794" s="288" t="s">
        <v>1</v>
      </c>
      <c r="N794" s="289" t="s">
        <v>42</v>
      </c>
      <c r="O794" s="101"/>
      <c r="P794" s="290">
        <f>O794*H794</f>
        <v>0</v>
      </c>
      <c r="Q794" s="290">
        <v>0</v>
      </c>
      <c r="R794" s="290">
        <f>Q794*H794</f>
        <v>0</v>
      </c>
      <c r="S794" s="290">
        <v>0</v>
      </c>
      <c r="T794" s="291">
        <f>S794*H794</f>
        <v>0</v>
      </c>
      <c r="U794" s="42"/>
      <c r="V794" s="42"/>
      <c r="W794" s="42"/>
      <c r="X794" s="42"/>
      <c r="Y794" s="42"/>
      <c r="Z794" s="42"/>
      <c r="AA794" s="42"/>
      <c r="AB794" s="42"/>
      <c r="AC794" s="42"/>
      <c r="AD794" s="42"/>
      <c r="AE794" s="42"/>
      <c r="AR794" s="292" t="s">
        <v>731</v>
      </c>
      <c r="AT794" s="292" t="s">
        <v>393</v>
      </c>
      <c r="AU794" s="292" t="s">
        <v>99</v>
      </c>
      <c r="AY794" s="19" t="s">
        <v>387</v>
      </c>
      <c r="BE794" s="162">
        <f>IF(N794="základná",J794,0)</f>
        <v>0</v>
      </c>
      <c r="BF794" s="162">
        <f>IF(N794="znížená",J794,0)</f>
        <v>0</v>
      </c>
      <c r="BG794" s="162">
        <f>IF(N794="zákl. prenesená",J794,0)</f>
        <v>0</v>
      </c>
      <c r="BH794" s="162">
        <f>IF(N794="zníž. prenesená",J794,0)</f>
        <v>0</v>
      </c>
      <c r="BI794" s="162">
        <f>IF(N794="nulová",J794,0)</f>
        <v>0</v>
      </c>
      <c r="BJ794" s="19" t="s">
        <v>92</v>
      </c>
      <c r="BK794" s="162">
        <f>ROUND(I794*H794,2)</f>
        <v>0</v>
      </c>
      <c r="BL794" s="19" t="s">
        <v>731</v>
      </c>
      <c r="BM794" s="292" t="s">
        <v>3860</v>
      </c>
    </row>
    <row r="795" s="2" customFormat="1" ht="21.75" customHeight="1">
      <c r="A795" s="42"/>
      <c r="B795" s="43"/>
      <c r="C795" s="280" t="s">
        <v>3861</v>
      </c>
      <c r="D795" s="280" t="s">
        <v>393</v>
      </c>
      <c r="E795" s="281" t="s">
        <v>3862</v>
      </c>
      <c r="F795" s="282" t="s">
        <v>3863</v>
      </c>
      <c r="G795" s="283" t="s">
        <v>396</v>
      </c>
      <c r="H795" s="284">
        <v>0.80000000000000004</v>
      </c>
      <c r="I795" s="285"/>
      <c r="J795" s="286">
        <f>ROUND(I795*H795,2)</f>
        <v>0</v>
      </c>
      <c r="K795" s="287"/>
      <c r="L795" s="45"/>
      <c r="M795" s="288" t="s">
        <v>1</v>
      </c>
      <c r="N795" s="289" t="s">
        <v>42</v>
      </c>
      <c r="O795" s="101"/>
      <c r="P795" s="290">
        <f>O795*H795</f>
        <v>0</v>
      </c>
      <c r="Q795" s="290">
        <v>0</v>
      </c>
      <c r="R795" s="290">
        <f>Q795*H795</f>
        <v>0</v>
      </c>
      <c r="S795" s="290">
        <v>0</v>
      </c>
      <c r="T795" s="291">
        <f>S795*H795</f>
        <v>0</v>
      </c>
      <c r="U795" s="42"/>
      <c r="V795" s="42"/>
      <c r="W795" s="42"/>
      <c r="X795" s="42"/>
      <c r="Y795" s="42"/>
      <c r="Z795" s="42"/>
      <c r="AA795" s="42"/>
      <c r="AB795" s="42"/>
      <c r="AC795" s="42"/>
      <c r="AD795" s="42"/>
      <c r="AE795" s="42"/>
      <c r="AR795" s="292" t="s">
        <v>731</v>
      </c>
      <c r="AT795" s="292" t="s">
        <v>393</v>
      </c>
      <c r="AU795" s="292" t="s">
        <v>99</v>
      </c>
      <c r="AY795" s="19" t="s">
        <v>387</v>
      </c>
      <c r="BE795" s="162">
        <f>IF(N795="základná",J795,0)</f>
        <v>0</v>
      </c>
      <c r="BF795" s="162">
        <f>IF(N795="znížená",J795,0)</f>
        <v>0</v>
      </c>
      <c r="BG795" s="162">
        <f>IF(N795="zákl. prenesená",J795,0)</f>
        <v>0</v>
      </c>
      <c r="BH795" s="162">
        <f>IF(N795="zníž. prenesená",J795,0)</f>
        <v>0</v>
      </c>
      <c r="BI795" s="162">
        <f>IF(N795="nulová",J795,0)</f>
        <v>0</v>
      </c>
      <c r="BJ795" s="19" t="s">
        <v>92</v>
      </c>
      <c r="BK795" s="162">
        <f>ROUND(I795*H795,2)</f>
        <v>0</v>
      </c>
      <c r="BL795" s="19" t="s">
        <v>731</v>
      </c>
      <c r="BM795" s="292" t="s">
        <v>3864</v>
      </c>
    </row>
    <row r="796" s="2" customFormat="1" ht="16.5" customHeight="1">
      <c r="A796" s="42"/>
      <c r="B796" s="43"/>
      <c r="C796" s="280" t="s">
        <v>3865</v>
      </c>
      <c r="D796" s="280" t="s">
        <v>393</v>
      </c>
      <c r="E796" s="281" t="s">
        <v>3866</v>
      </c>
      <c r="F796" s="282" t="s">
        <v>3867</v>
      </c>
      <c r="G796" s="283" t="s">
        <v>396</v>
      </c>
      <c r="H796" s="284">
        <v>11.300000000000001</v>
      </c>
      <c r="I796" s="285"/>
      <c r="J796" s="286">
        <f>ROUND(I796*H796,2)</f>
        <v>0</v>
      </c>
      <c r="K796" s="287"/>
      <c r="L796" s="45"/>
      <c r="M796" s="288" t="s">
        <v>1</v>
      </c>
      <c r="N796" s="289" t="s">
        <v>42</v>
      </c>
      <c r="O796" s="101"/>
      <c r="P796" s="290">
        <f>O796*H796</f>
        <v>0</v>
      </c>
      <c r="Q796" s="290">
        <v>0</v>
      </c>
      <c r="R796" s="290">
        <f>Q796*H796</f>
        <v>0</v>
      </c>
      <c r="S796" s="290">
        <v>0</v>
      </c>
      <c r="T796" s="291">
        <f>S796*H796</f>
        <v>0</v>
      </c>
      <c r="U796" s="42"/>
      <c r="V796" s="42"/>
      <c r="W796" s="42"/>
      <c r="X796" s="42"/>
      <c r="Y796" s="42"/>
      <c r="Z796" s="42"/>
      <c r="AA796" s="42"/>
      <c r="AB796" s="42"/>
      <c r="AC796" s="42"/>
      <c r="AD796" s="42"/>
      <c r="AE796" s="42"/>
      <c r="AR796" s="292" t="s">
        <v>731</v>
      </c>
      <c r="AT796" s="292" t="s">
        <v>393</v>
      </c>
      <c r="AU796" s="292" t="s">
        <v>99</v>
      </c>
      <c r="AY796" s="19" t="s">
        <v>387</v>
      </c>
      <c r="BE796" s="162">
        <f>IF(N796="základná",J796,0)</f>
        <v>0</v>
      </c>
      <c r="BF796" s="162">
        <f>IF(N796="znížená",J796,0)</f>
        <v>0</v>
      </c>
      <c r="BG796" s="162">
        <f>IF(N796="zákl. prenesená",J796,0)</f>
        <v>0</v>
      </c>
      <c r="BH796" s="162">
        <f>IF(N796="zníž. prenesená",J796,0)</f>
        <v>0</v>
      </c>
      <c r="BI796" s="162">
        <f>IF(N796="nulová",J796,0)</f>
        <v>0</v>
      </c>
      <c r="BJ796" s="19" t="s">
        <v>92</v>
      </c>
      <c r="BK796" s="162">
        <f>ROUND(I796*H796,2)</f>
        <v>0</v>
      </c>
      <c r="BL796" s="19" t="s">
        <v>731</v>
      </c>
      <c r="BM796" s="292" t="s">
        <v>3868</v>
      </c>
    </row>
    <row r="797" s="2" customFormat="1" ht="21.75" customHeight="1">
      <c r="A797" s="42"/>
      <c r="B797" s="43"/>
      <c r="C797" s="280" t="s">
        <v>3869</v>
      </c>
      <c r="D797" s="280" t="s">
        <v>393</v>
      </c>
      <c r="E797" s="281" t="s">
        <v>3870</v>
      </c>
      <c r="F797" s="282" t="s">
        <v>3871</v>
      </c>
      <c r="G797" s="283" t="s">
        <v>396</v>
      </c>
      <c r="H797" s="284">
        <v>6.9000000000000004</v>
      </c>
      <c r="I797" s="285"/>
      <c r="J797" s="286">
        <f>ROUND(I797*H797,2)</f>
        <v>0</v>
      </c>
      <c r="K797" s="287"/>
      <c r="L797" s="45"/>
      <c r="M797" s="288" t="s">
        <v>1</v>
      </c>
      <c r="N797" s="289" t="s">
        <v>42</v>
      </c>
      <c r="O797" s="101"/>
      <c r="P797" s="290">
        <f>O797*H797</f>
        <v>0</v>
      </c>
      <c r="Q797" s="290">
        <v>0</v>
      </c>
      <c r="R797" s="290">
        <f>Q797*H797</f>
        <v>0</v>
      </c>
      <c r="S797" s="290">
        <v>0</v>
      </c>
      <c r="T797" s="291">
        <f>S797*H797</f>
        <v>0</v>
      </c>
      <c r="U797" s="42"/>
      <c r="V797" s="42"/>
      <c r="W797" s="42"/>
      <c r="X797" s="42"/>
      <c r="Y797" s="42"/>
      <c r="Z797" s="42"/>
      <c r="AA797" s="42"/>
      <c r="AB797" s="42"/>
      <c r="AC797" s="42"/>
      <c r="AD797" s="42"/>
      <c r="AE797" s="42"/>
      <c r="AR797" s="292" t="s">
        <v>731</v>
      </c>
      <c r="AT797" s="292" t="s">
        <v>393</v>
      </c>
      <c r="AU797" s="292" t="s">
        <v>99</v>
      </c>
      <c r="AY797" s="19" t="s">
        <v>387</v>
      </c>
      <c r="BE797" s="162">
        <f>IF(N797="základná",J797,0)</f>
        <v>0</v>
      </c>
      <c r="BF797" s="162">
        <f>IF(N797="znížená",J797,0)</f>
        <v>0</v>
      </c>
      <c r="BG797" s="162">
        <f>IF(N797="zákl. prenesená",J797,0)</f>
        <v>0</v>
      </c>
      <c r="BH797" s="162">
        <f>IF(N797="zníž. prenesená",J797,0)</f>
        <v>0</v>
      </c>
      <c r="BI797" s="162">
        <f>IF(N797="nulová",J797,0)</f>
        <v>0</v>
      </c>
      <c r="BJ797" s="19" t="s">
        <v>92</v>
      </c>
      <c r="BK797" s="162">
        <f>ROUND(I797*H797,2)</f>
        <v>0</v>
      </c>
      <c r="BL797" s="19" t="s">
        <v>731</v>
      </c>
      <c r="BM797" s="292" t="s">
        <v>3872</v>
      </c>
    </row>
    <row r="798" s="2" customFormat="1" ht="16.5" customHeight="1">
      <c r="A798" s="42"/>
      <c r="B798" s="43"/>
      <c r="C798" s="280" t="s">
        <v>3873</v>
      </c>
      <c r="D798" s="280" t="s">
        <v>393</v>
      </c>
      <c r="E798" s="281" t="s">
        <v>3874</v>
      </c>
      <c r="F798" s="282" t="s">
        <v>3875</v>
      </c>
      <c r="G798" s="283" t="s">
        <v>396</v>
      </c>
      <c r="H798" s="284">
        <v>37.899999999999999</v>
      </c>
      <c r="I798" s="285"/>
      <c r="J798" s="286">
        <f>ROUND(I798*H798,2)</f>
        <v>0</v>
      </c>
      <c r="K798" s="287"/>
      <c r="L798" s="45"/>
      <c r="M798" s="288" t="s">
        <v>1</v>
      </c>
      <c r="N798" s="289" t="s">
        <v>42</v>
      </c>
      <c r="O798" s="101"/>
      <c r="P798" s="290">
        <f>O798*H798</f>
        <v>0</v>
      </c>
      <c r="Q798" s="290">
        <v>0</v>
      </c>
      <c r="R798" s="290">
        <f>Q798*H798</f>
        <v>0</v>
      </c>
      <c r="S798" s="290">
        <v>0</v>
      </c>
      <c r="T798" s="291">
        <f>S798*H798</f>
        <v>0</v>
      </c>
      <c r="U798" s="42"/>
      <c r="V798" s="42"/>
      <c r="W798" s="42"/>
      <c r="X798" s="42"/>
      <c r="Y798" s="42"/>
      <c r="Z798" s="42"/>
      <c r="AA798" s="42"/>
      <c r="AB798" s="42"/>
      <c r="AC798" s="42"/>
      <c r="AD798" s="42"/>
      <c r="AE798" s="42"/>
      <c r="AR798" s="292" t="s">
        <v>731</v>
      </c>
      <c r="AT798" s="292" t="s">
        <v>393</v>
      </c>
      <c r="AU798" s="292" t="s">
        <v>99</v>
      </c>
      <c r="AY798" s="19" t="s">
        <v>387</v>
      </c>
      <c r="BE798" s="162">
        <f>IF(N798="základná",J798,0)</f>
        <v>0</v>
      </c>
      <c r="BF798" s="162">
        <f>IF(N798="znížená",J798,0)</f>
        <v>0</v>
      </c>
      <c r="BG798" s="162">
        <f>IF(N798="zákl. prenesená",J798,0)</f>
        <v>0</v>
      </c>
      <c r="BH798" s="162">
        <f>IF(N798="zníž. prenesená",J798,0)</f>
        <v>0</v>
      </c>
      <c r="BI798" s="162">
        <f>IF(N798="nulová",J798,0)</f>
        <v>0</v>
      </c>
      <c r="BJ798" s="19" t="s">
        <v>92</v>
      </c>
      <c r="BK798" s="162">
        <f>ROUND(I798*H798,2)</f>
        <v>0</v>
      </c>
      <c r="BL798" s="19" t="s">
        <v>731</v>
      </c>
      <c r="BM798" s="292" t="s">
        <v>3876</v>
      </c>
    </row>
    <row r="799" s="2" customFormat="1" ht="16.5" customHeight="1">
      <c r="A799" s="42"/>
      <c r="B799" s="43"/>
      <c r="C799" s="280" t="s">
        <v>3877</v>
      </c>
      <c r="D799" s="280" t="s">
        <v>393</v>
      </c>
      <c r="E799" s="281" t="s">
        <v>3878</v>
      </c>
      <c r="F799" s="282" t="s">
        <v>3879</v>
      </c>
      <c r="G799" s="283" t="s">
        <v>396</v>
      </c>
      <c r="H799" s="284">
        <v>2.7000000000000002</v>
      </c>
      <c r="I799" s="285"/>
      <c r="J799" s="286">
        <f>ROUND(I799*H799,2)</f>
        <v>0</v>
      </c>
      <c r="K799" s="287"/>
      <c r="L799" s="45"/>
      <c r="M799" s="288" t="s">
        <v>1</v>
      </c>
      <c r="N799" s="289" t="s">
        <v>42</v>
      </c>
      <c r="O799" s="101"/>
      <c r="P799" s="290">
        <f>O799*H799</f>
        <v>0</v>
      </c>
      <c r="Q799" s="290">
        <v>0</v>
      </c>
      <c r="R799" s="290">
        <f>Q799*H799</f>
        <v>0</v>
      </c>
      <c r="S799" s="290">
        <v>0</v>
      </c>
      <c r="T799" s="291">
        <f>S799*H799</f>
        <v>0</v>
      </c>
      <c r="U799" s="42"/>
      <c r="V799" s="42"/>
      <c r="W799" s="42"/>
      <c r="X799" s="42"/>
      <c r="Y799" s="42"/>
      <c r="Z799" s="42"/>
      <c r="AA799" s="42"/>
      <c r="AB799" s="42"/>
      <c r="AC799" s="42"/>
      <c r="AD799" s="42"/>
      <c r="AE799" s="42"/>
      <c r="AR799" s="292" t="s">
        <v>731</v>
      </c>
      <c r="AT799" s="292" t="s">
        <v>393</v>
      </c>
      <c r="AU799" s="292" t="s">
        <v>99</v>
      </c>
      <c r="AY799" s="19" t="s">
        <v>387</v>
      </c>
      <c r="BE799" s="162">
        <f>IF(N799="základná",J799,0)</f>
        <v>0</v>
      </c>
      <c r="BF799" s="162">
        <f>IF(N799="znížená",J799,0)</f>
        <v>0</v>
      </c>
      <c r="BG799" s="162">
        <f>IF(N799="zákl. prenesená",J799,0)</f>
        <v>0</v>
      </c>
      <c r="BH799" s="162">
        <f>IF(N799="zníž. prenesená",J799,0)</f>
        <v>0</v>
      </c>
      <c r="BI799" s="162">
        <f>IF(N799="nulová",J799,0)</f>
        <v>0</v>
      </c>
      <c r="BJ799" s="19" t="s">
        <v>92</v>
      </c>
      <c r="BK799" s="162">
        <f>ROUND(I799*H799,2)</f>
        <v>0</v>
      </c>
      <c r="BL799" s="19" t="s">
        <v>731</v>
      </c>
      <c r="BM799" s="292" t="s">
        <v>3880</v>
      </c>
    </row>
    <row r="800" s="2" customFormat="1" ht="21.75" customHeight="1">
      <c r="A800" s="42"/>
      <c r="B800" s="43"/>
      <c r="C800" s="280" t="s">
        <v>3881</v>
      </c>
      <c r="D800" s="280" t="s">
        <v>393</v>
      </c>
      <c r="E800" s="281" t="s">
        <v>3882</v>
      </c>
      <c r="F800" s="282" t="s">
        <v>3883</v>
      </c>
      <c r="G800" s="283" t="s">
        <v>396</v>
      </c>
      <c r="H800" s="284">
        <v>3.2000000000000002</v>
      </c>
      <c r="I800" s="285"/>
      <c r="J800" s="286">
        <f>ROUND(I800*H800,2)</f>
        <v>0</v>
      </c>
      <c r="K800" s="287"/>
      <c r="L800" s="45"/>
      <c r="M800" s="288" t="s">
        <v>1</v>
      </c>
      <c r="N800" s="289" t="s">
        <v>42</v>
      </c>
      <c r="O800" s="101"/>
      <c r="P800" s="290">
        <f>O800*H800</f>
        <v>0</v>
      </c>
      <c r="Q800" s="290">
        <v>0</v>
      </c>
      <c r="R800" s="290">
        <f>Q800*H800</f>
        <v>0</v>
      </c>
      <c r="S800" s="290">
        <v>0</v>
      </c>
      <c r="T800" s="291">
        <f>S800*H800</f>
        <v>0</v>
      </c>
      <c r="U800" s="42"/>
      <c r="V800" s="42"/>
      <c r="W800" s="42"/>
      <c r="X800" s="42"/>
      <c r="Y800" s="42"/>
      <c r="Z800" s="42"/>
      <c r="AA800" s="42"/>
      <c r="AB800" s="42"/>
      <c r="AC800" s="42"/>
      <c r="AD800" s="42"/>
      <c r="AE800" s="42"/>
      <c r="AR800" s="292" t="s">
        <v>731</v>
      </c>
      <c r="AT800" s="292" t="s">
        <v>393</v>
      </c>
      <c r="AU800" s="292" t="s">
        <v>99</v>
      </c>
      <c r="AY800" s="19" t="s">
        <v>387</v>
      </c>
      <c r="BE800" s="162">
        <f>IF(N800="základná",J800,0)</f>
        <v>0</v>
      </c>
      <c r="BF800" s="162">
        <f>IF(N800="znížená",J800,0)</f>
        <v>0</v>
      </c>
      <c r="BG800" s="162">
        <f>IF(N800="zákl. prenesená",J800,0)</f>
        <v>0</v>
      </c>
      <c r="BH800" s="162">
        <f>IF(N800="zníž. prenesená",J800,0)</f>
        <v>0</v>
      </c>
      <c r="BI800" s="162">
        <f>IF(N800="nulová",J800,0)</f>
        <v>0</v>
      </c>
      <c r="BJ800" s="19" t="s">
        <v>92</v>
      </c>
      <c r="BK800" s="162">
        <f>ROUND(I800*H800,2)</f>
        <v>0</v>
      </c>
      <c r="BL800" s="19" t="s">
        <v>731</v>
      </c>
      <c r="BM800" s="292" t="s">
        <v>3884</v>
      </c>
    </row>
    <row r="801" s="12" customFormat="1" ht="20.88" customHeight="1">
      <c r="A801" s="12"/>
      <c r="B801" s="252"/>
      <c r="C801" s="253"/>
      <c r="D801" s="254" t="s">
        <v>75</v>
      </c>
      <c r="E801" s="265" t="s">
        <v>2761</v>
      </c>
      <c r="F801" s="265" t="s">
        <v>2762</v>
      </c>
      <c r="G801" s="253"/>
      <c r="H801" s="253"/>
      <c r="I801" s="256"/>
      <c r="J801" s="266">
        <f>BK801</f>
        <v>0</v>
      </c>
      <c r="K801" s="253"/>
      <c r="L801" s="257"/>
      <c r="M801" s="258"/>
      <c r="N801" s="259"/>
      <c r="O801" s="259"/>
      <c r="P801" s="260">
        <f>SUM(P802:P813)</f>
        <v>0</v>
      </c>
      <c r="Q801" s="259"/>
      <c r="R801" s="260">
        <f>SUM(R802:R813)</f>
        <v>0</v>
      </c>
      <c r="S801" s="259"/>
      <c r="T801" s="261">
        <f>SUM(T802:T813)</f>
        <v>0</v>
      </c>
      <c r="U801" s="12"/>
      <c r="V801" s="12"/>
      <c r="W801" s="12"/>
      <c r="X801" s="12"/>
      <c r="Y801" s="12"/>
      <c r="Z801" s="12"/>
      <c r="AA801" s="12"/>
      <c r="AB801" s="12"/>
      <c r="AC801" s="12"/>
      <c r="AD801" s="12"/>
      <c r="AE801" s="12"/>
      <c r="AR801" s="262" t="s">
        <v>99</v>
      </c>
      <c r="AT801" s="263" t="s">
        <v>75</v>
      </c>
      <c r="AU801" s="263" t="s">
        <v>92</v>
      </c>
      <c r="AY801" s="262" t="s">
        <v>387</v>
      </c>
      <c r="BK801" s="264">
        <f>SUM(BK802:BK813)</f>
        <v>0</v>
      </c>
    </row>
    <row r="802" s="2" customFormat="1" ht="16.5" customHeight="1">
      <c r="A802" s="42"/>
      <c r="B802" s="43"/>
      <c r="C802" s="280" t="s">
        <v>3885</v>
      </c>
      <c r="D802" s="280" t="s">
        <v>393</v>
      </c>
      <c r="E802" s="281" t="s">
        <v>3886</v>
      </c>
      <c r="F802" s="282" t="s">
        <v>2835</v>
      </c>
      <c r="G802" s="283" t="s">
        <v>436</v>
      </c>
      <c r="H802" s="284">
        <v>2</v>
      </c>
      <c r="I802" s="285"/>
      <c r="J802" s="286">
        <f>ROUND(I802*H802,2)</f>
        <v>0</v>
      </c>
      <c r="K802" s="287"/>
      <c r="L802" s="45"/>
      <c r="M802" s="288" t="s">
        <v>1</v>
      </c>
      <c r="N802" s="289" t="s">
        <v>42</v>
      </c>
      <c r="O802" s="101"/>
      <c r="P802" s="290">
        <f>O802*H802</f>
        <v>0</v>
      </c>
      <c r="Q802" s="290">
        <v>0</v>
      </c>
      <c r="R802" s="290">
        <f>Q802*H802</f>
        <v>0</v>
      </c>
      <c r="S802" s="290">
        <v>0</v>
      </c>
      <c r="T802" s="291">
        <f>S802*H802</f>
        <v>0</v>
      </c>
      <c r="U802" s="42"/>
      <c r="V802" s="42"/>
      <c r="W802" s="42"/>
      <c r="X802" s="42"/>
      <c r="Y802" s="42"/>
      <c r="Z802" s="42"/>
      <c r="AA802" s="42"/>
      <c r="AB802" s="42"/>
      <c r="AC802" s="42"/>
      <c r="AD802" s="42"/>
      <c r="AE802" s="42"/>
      <c r="AR802" s="292" t="s">
        <v>731</v>
      </c>
      <c r="AT802" s="292" t="s">
        <v>393</v>
      </c>
      <c r="AU802" s="292" t="s">
        <v>99</v>
      </c>
      <c r="AY802" s="19" t="s">
        <v>387</v>
      </c>
      <c r="BE802" s="162">
        <f>IF(N802="základná",J802,0)</f>
        <v>0</v>
      </c>
      <c r="BF802" s="162">
        <f>IF(N802="znížená",J802,0)</f>
        <v>0</v>
      </c>
      <c r="BG802" s="162">
        <f>IF(N802="zákl. prenesená",J802,0)</f>
        <v>0</v>
      </c>
      <c r="BH802" s="162">
        <f>IF(N802="zníž. prenesená",J802,0)</f>
        <v>0</v>
      </c>
      <c r="BI802" s="162">
        <f>IF(N802="nulová",J802,0)</f>
        <v>0</v>
      </c>
      <c r="BJ802" s="19" t="s">
        <v>92</v>
      </c>
      <c r="BK802" s="162">
        <f>ROUND(I802*H802,2)</f>
        <v>0</v>
      </c>
      <c r="BL802" s="19" t="s">
        <v>731</v>
      </c>
      <c r="BM802" s="292" t="s">
        <v>3887</v>
      </c>
    </row>
    <row r="803" s="2" customFormat="1" ht="21.75" customHeight="1">
      <c r="A803" s="42"/>
      <c r="B803" s="43"/>
      <c r="C803" s="280" t="s">
        <v>3888</v>
      </c>
      <c r="D803" s="280" t="s">
        <v>393</v>
      </c>
      <c r="E803" s="281" t="s">
        <v>3889</v>
      </c>
      <c r="F803" s="282" t="s">
        <v>2838</v>
      </c>
      <c r="G803" s="283" t="s">
        <v>405</v>
      </c>
      <c r="H803" s="284">
        <v>1.6000000000000001</v>
      </c>
      <c r="I803" s="285"/>
      <c r="J803" s="286">
        <f>ROUND(I803*H803,2)</f>
        <v>0</v>
      </c>
      <c r="K803" s="287"/>
      <c r="L803" s="45"/>
      <c r="M803" s="288" t="s">
        <v>1</v>
      </c>
      <c r="N803" s="289" t="s">
        <v>42</v>
      </c>
      <c r="O803" s="101"/>
      <c r="P803" s="290">
        <f>O803*H803</f>
        <v>0</v>
      </c>
      <c r="Q803" s="290">
        <v>0</v>
      </c>
      <c r="R803" s="290">
        <f>Q803*H803</f>
        <v>0</v>
      </c>
      <c r="S803" s="290">
        <v>0</v>
      </c>
      <c r="T803" s="291">
        <f>S803*H803</f>
        <v>0</v>
      </c>
      <c r="U803" s="42"/>
      <c r="V803" s="42"/>
      <c r="W803" s="42"/>
      <c r="X803" s="42"/>
      <c r="Y803" s="42"/>
      <c r="Z803" s="42"/>
      <c r="AA803" s="42"/>
      <c r="AB803" s="42"/>
      <c r="AC803" s="42"/>
      <c r="AD803" s="42"/>
      <c r="AE803" s="42"/>
      <c r="AR803" s="292" t="s">
        <v>731</v>
      </c>
      <c r="AT803" s="292" t="s">
        <v>393</v>
      </c>
      <c r="AU803" s="292" t="s">
        <v>99</v>
      </c>
      <c r="AY803" s="19" t="s">
        <v>387</v>
      </c>
      <c r="BE803" s="162">
        <f>IF(N803="základná",J803,0)</f>
        <v>0</v>
      </c>
      <c r="BF803" s="162">
        <f>IF(N803="znížená",J803,0)</f>
        <v>0</v>
      </c>
      <c r="BG803" s="162">
        <f>IF(N803="zákl. prenesená",J803,0)</f>
        <v>0</v>
      </c>
      <c r="BH803" s="162">
        <f>IF(N803="zníž. prenesená",J803,0)</f>
        <v>0</v>
      </c>
      <c r="BI803" s="162">
        <f>IF(N803="nulová",J803,0)</f>
        <v>0</v>
      </c>
      <c r="BJ803" s="19" t="s">
        <v>92</v>
      </c>
      <c r="BK803" s="162">
        <f>ROUND(I803*H803,2)</f>
        <v>0</v>
      </c>
      <c r="BL803" s="19" t="s">
        <v>731</v>
      </c>
      <c r="BM803" s="292" t="s">
        <v>3890</v>
      </c>
    </row>
    <row r="804" s="2" customFormat="1" ht="16.5" customHeight="1">
      <c r="A804" s="42"/>
      <c r="B804" s="43"/>
      <c r="C804" s="280" t="s">
        <v>3891</v>
      </c>
      <c r="D804" s="280" t="s">
        <v>393</v>
      </c>
      <c r="E804" s="281" t="s">
        <v>3892</v>
      </c>
      <c r="F804" s="282" t="s">
        <v>3498</v>
      </c>
      <c r="G804" s="283" t="s">
        <v>436</v>
      </c>
      <c r="H804" s="284">
        <v>2</v>
      </c>
      <c r="I804" s="285"/>
      <c r="J804" s="286">
        <f>ROUND(I804*H804,2)</f>
        <v>0</v>
      </c>
      <c r="K804" s="287"/>
      <c r="L804" s="45"/>
      <c r="M804" s="288" t="s">
        <v>1</v>
      </c>
      <c r="N804" s="289" t="s">
        <v>42</v>
      </c>
      <c r="O804" s="101"/>
      <c r="P804" s="290">
        <f>O804*H804</f>
        <v>0</v>
      </c>
      <c r="Q804" s="290">
        <v>0</v>
      </c>
      <c r="R804" s="290">
        <f>Q804*H804</f>
        <v>0</v>
      </c>
      <c r="S804" s="290">
        <v>0</v>
      </c>
      <c r="T804" s="291">
        <f>S804*H804</f>
        <v>0</v>
      </c>
      <c r="U804" s="42"/>
      <c r="V804" s="42"/>
      <c r="W804" s="42"/>
      <c r="X804" s="42"/>
      <c r="Y804" s="42"/>
      <c r="Z804" s="42"/>
      <c r="AA804" s="42"/>
      <c r="AB804" s="42"/>
      <c r="AC804" s="42"/>
      <c r="AD804" s="42"/>
      <c r="AE804" s="42"/>
      <c r="AR804" s="292" t="s">
        <v>731</v>
      </c>
      <c r="AT804" s="292" t="s">
        <v>393</v>
      </c>
      <c r="AU804" s="292" t="s">
        <v>99</v>
      </c>
      <c r="AY804" s="19" t="s">
        <v>387</v>
      </c>
      <c r="BE804" s="162">
        <f>IF(N804="základná",J804,0)</f>
        <v>0</v>
      </c>
      <c r="BF804" s="162">
        <f>IF(N804="znížená",J804,0)</f>
        <v>0</v>
      </c>
      <c r="BG804" s="162">
        <f>IF(N804="zákl. prenesená",J804,0)</f>
        <v>0</v>
      </c>
      <c r="BH804" s="162">
        <f>IF(N804="zníž. prenesená",J804,0)</f>
        <v>0</v>
      </c>
      <c r="BI804" s="162">
        <f>IF(N804="nulová",J804,0)</f>
        <v>0</v>
      </c>
      <c r="BJ804" s="19" t="s">
        <v>92</v>
      </c>
      <c r="BK804" s="162">
        <f>ROUND(I804*H804,2)</f>
        <v>0</v>
      </c>
      <c r="BL804" s="19" t="s">
        <v>731</v>
      </c>
      <c r="BM804" s="292" t="s">
        <v>3893</v>
      </c>
    </row>
    <row r="805" s="2" customFormat="1" ht="21.75" customHeight="1">
      <c r="A805" s="42"/>
      <c r="B805" s="43"/>
      <c r="C805" s="280" t="s">
        <v>3894</v>
      </c>
      <c r="D805" s="280" t="s">
        <v>393</v>
      </c>
      <c r="E805" s="281" t="s">
        <v>3895</v>
      </c>
      <c r="F805" s="282" t="s">
        <v>3896</v>
      </c>
      <c r="G805" s="283" t="s">
        <v>396</v>
      </c>
      <c r="H805" s="284">
        <v>2.2999999999999998</v>
      </c>
      <c r="I805" s="285"/>
      <c r="J805" s="286">
        <f>ROUND(I805*H805,2)</f>
        <v>0</v>
      </c>
      <c r="K805" s="287"/>
      <c r="L805" s="45"/>
      <c r="M805" s="288" t="s">
        <v>1</v>
      </c>
      <c r="N805" s="289" t="s">
        <v>42</v>
      </c>
      <c r="O805" s="101"/>
      <c r="P805" s="290">
        <f>O805*H805</f>
        <v>0</v>
      </c>
      <c r="Q805" s="290">
        <v>0</v>
      </c>
      <c r="R805" s="290">
        <f>Q805*H805</f>
        <v>0</v>
      </c>
      <c r="S805" s="290">
        <v>0</v>
      </c>
      <c r="T805" s="291">
        <f>S805*H805</f>
        <v>0</v>
      </c>
      <c r="U805" s="42"/>
      <c r="V805" s="42"/>
      <c r="W805" s="42"/>
      <c r="X805" s="42"/>
      <c r="Y805" s="42"/>
      <c r="Z805" s="42"/>
      <c r="AA805" s="42"/>
      <c r="AB805" s="42"/>
      <c r="AC805" s="42"/>
      <c r="AD805" s="42"/>
      <c r="AE805" s="42"/>
      <c r="AR805" s="292" t="s">
        <v>731</v>
      </c>
      <c r="AT805" s="292" t="s">
        <v>393</v>
      </c>
      <c r="AU805" s="292" t="s">
        <v>99</v>
      </c>
      <c r="AY805" s="19" t="s">
        <v>387</v>
      </c>
      <c r="BE805" s="162">
        <f>IF(N805="základná",J805,0)</f>
        <v>0</v>
      </c>
      <c r="BF805" s="162">
        <f>IF(N805="znížená",J805,0)</f>
        <v>0</v>
      </c>
      <c r="BG805" s="162">
        <f>IF(N805="zákl. prenesená",J805,0)</f>
        <v>0</v>
      </c>
      <c r="BH805" s="162">
        <f>IF(N805="zníž. prenesená",J805,0)</f>
        <v>0</v>
      </c>
      <c r="BI805" s="162">
        <f>IF(N805="nulová",J805,0)</f>
        <v>0</v>
      </c>
      <c r="BJ805" s="19" t="s">
        <v>92</v>
      </c>
      <c r="BK805" s="162">
        <f>ROUND(I805*H805,2)</f>
        <v>0</v>
      </c>
      <c r="BL805" s="19" t="s">
        <v>731</v>
      </c>
      <c r="BM805" s="292" t="s">
        <v>3897</v>
      </c>
    </row>
    <row r="806" s="2" customFormat="1" ht="21.75" customHeight="1">
      <c r="A806" s="42"/>
      <c r="B806" s="43"/>
      <c r="C806" s="280" t="s">
        <v>3898</v>
      </c>
      <c r="D806" s="280" t="s">
        <v>393</v>
      </c>
      <c r="E806" s="281" t="s">
        <v>3899</v>
      </c>
      <c r="F806" s="282" t="s">
        <v>3728</v>
      </c>
      <c r="G806" s="283" t="s">
        <v>396</v>
      </c>
      <c r="H806" s="284">
        <v>1.8999999999999999</v>
      </c>
      <c r="I806" s="285"/>
      <c r="J806" s="286">
        <f>ROUND(I806*H806,2)</f>
        <v>0</v>
      </c>
      <c r="K806" s="287"/>
      <c r="L806" s="45"/>
      <c r="M806" s="288" t="s">
        <v>1</v>
      </c>
      <c r="N806" s="289" t="s">
        <v>42</v>
      </c>
      <c r="O806" s="101"/>
      <c r="P806" s="290">
        <f>O806*H806</f>
        <v>0</v>
      </c>
      <c r="Q806" s="290">
        <v>0</v>
      </c>
      <c r="R806" s="290">
        <f>Q806*H806</f>
        <v>0</v>
      </c>
      <c r="S806" s="290">
        <v>0</v>
      </c>
      <c r="T806" s="291">
        <f>S806*H806</f>
        <v>0</v>
      </c>
      <c r="U806" s="42"/>
      <c r="V806" s="42"/>
      <c r="W806" s="42"/>
      <c r="X806" s="42"/>
      <c r="Y806" s="42"/>
      <c r="Z806" s="42"/>
      <c r="AA806" s="42"/>
      <c r="AB806" s="42"/>
      <c r="AC806" s="42"/>
      <c r="AD806" s="42"/>
      <c r="AE806" s="42"/>
      <c r="AR806" s="292" t="s">
        <v>731</v>
      </c>
      <c r="AT806" s="292" t="s">
        <v>393</v>
      </c>
      <c r="AU806" s="292" t="s">
        <v>99</v>
      </c>
      <c r="AY806" s="19" t="s">
        <v>387</v>
      </c>
      <c r="BE806" s="162">
        <f>IF(N806="základná",J806,0)</f>
        <v>0</v>
      </c>
      <c r="BF806" s="162">
        <f>IF(N806="znížená",J806,0)</f>
        <v>0</v>
      </c>
      <c r="BG806" s="162">
        <f>IF(N806="zákl. prenesená",J806,0)</f>
        <v>0</v>
      </c>
      <c r="BH806" s="162">
        <f>IF(N806="zníž. prenesená",J806,0)</f>
        <v>0</v>
      </c>
      <c r="BI806" s="162">
        <f>IF(N806="nulová",J806,0)</f>
        <v>0</v>
      </c>
      <c r="BJ806" s="19" t="s">
        <v>92</v>
      </c>
      <c r="BK806" s="162">
        <f>ROUND(I806*H806,2)</f>
        <v>0</v>
      </c>
      <c r="BL806" s="19" t="s">
        <v>731</v>
      </c>
      <c r="BM806" s="292" t="s">
        <v>3900</v>
      </c>
    </row>
    <row r="807" s="2" customFormat="1" ht="16.5" customHeight="1">
      <c r="A807" s="42"/>
      <c r="B807" s="43"/>
      <c r="C807" s="280" t="s">
        <v>3901</v>
      </c>
      <c r="D807" s="280" t="s">
        <v>393</v>
      </c>
      <c r="E807" s="281" t="s">
        <v>3902</v>
      </c>
      <c r="F807" s="282" t="s">
        <v>3492</v>
      </c>
      <c r="G807" s="283" t="s">
        <v>396</v>
      </c>
      <c r="H807" s="284">
        <v>4.2000000000000002</v>
      </c>
      <c r="I807" s="285"/>
      <c r="J807" s="286">
        <f>ROUND(I807*H807,2)</f>
        <v>0</v>
      </c>
      <c r="K807" s="287"/>
      <c r="L807" s="45"/>
      <c r="M807" s="288" t="s">
        <v>1</v>
      </c>
      <c r="N807" s="289" t="s">
        <v>42</v>
      </c>
      <c r="O807" s="101"/>
      <c r="P807" s="290">
        <f>O807*H807</f>
        <v>0</v>
      </c>
      <c r="Q807" s="290">
        <v>0</v>
      </c>
      <c r="R807" s="290">
        <f>Q807*H807</f>
        <v>0</v>
      </c>
      <c r="S807" s="290">
        <v>0</v>
      </c>
      <c r="T807" s="291">
        <f>S807*H807</f>
        <v>0</v>
      </c>
      <c r="U807" s="42"/>
      <c r="V807" s="42"/>
      <c r="W807" s="42"/>
      <c r="X807" s="42"/>
      <c r="Y807" s="42"/>
      <c r="Z807" s="42"/>
      <c r="AA807" s="42"/>
      <c r="AB807" s="42"/>
      <c r="AC807" s="42"/>
      <c r="AD807" s="42"/>
      <c r="AE807" s="42"/>
      <c r="AR807" s="292" t="s">
        <v>731</v>
      </c>
      <c r="AT807" s="292" t="s">
        <v>393</v>
      </c>
      <c r="AU807" s="292" t="s">
        <v>99</v>
      </c>
      <c r="AY807" s="19" t="s">
        <v>387</v>
      </c>
      <c r="BE807" s="162">
        <f>IF(N807="základná",J807,0)</f>
        <v>0</v>
      </c>
      <c r="BF807" s="162">
        <f>IF(N807="znížená",J807,0)</f>
        <v>0</v>
      </c>
      <c r="BG807" s="162">
        <f>IF(N807="zákl. prenesená",J807,0)</f>
        <v>0</v>
      </c>
      <c r="BH807" s="162">
        <f>IF(N807="zníž. prenesená",J807,0)</f>
        <v>0</v>
      </c>
      <c r="BI807" s="162">
        <f>IF(N807="nulová",J807,0)</f>
        <v>0</v>
      </c>
      <c r="BJ807" s="19" t="s">
        <v>92</v>
      </c>
      <c r="BK807" s="162">
        <f>ROUND(I807*H807,2)</f>
        <v>0</v>
      </c>
      <c r="BL807" s="19" t="s">
        <v>731</v>
      </c>
      <c r="BM807" s="292" t="s">
        <v>3903</v>
      </c>
    </row>
    <row r="808" s="2" customFormat="1" ht="16.5" customHeight="1">
      <c r="A808" s="42"/>
      <c r="B808" s="43"/>
      <c r="C808" s="280" t="s">
        <v>3904</v>
      </c>
      <c r="D808" s="280" t="s">
        <v>393</v>
      </c>
      <c r="E808" s="281" t="s">
        <v>3905</v>
      </c>
      <c r="F808" s="282" t="s">
        <v>3906</v>
      </c>
      <c r="G808" s="283" t="s">
        <v>396</v>
      </c>
      <c r="H808" s="284">
        <v>1.6000000000000001</v>
      </c>
      <c r="I808" s="285"/>
      <c r="J808" s="286">
        <f>ROUND(I808*H808,2)</f>
        <v>0</v>
      </c>
      <c r="K808" s="287"/>
      <c r="L808" s="45"/>
      <c r="M808" s="288" t="s">
        <v>1</v>
      </c>
      <c r="N808" s="289" t="s">
        <v>42</v>
      </c>
      <c r="O808" s="101"/>
      <c r="P808" s="290">
        <f>O808*H808</f>
        <v>0</v>
      </c>
      <c r="Q808" s="290">
        <v>0</v>
      </c>
      <c r="R808" s="290">
        <f>Q808*H808</f>
        <v>0</v>
      </c>
      <c r="S808" s="290">
        <v>0</v>
      </c>
      <c r="T808" s="291">
        <f>S808*H808</f>
        <v>0</v>
      </c>
      <c r="U808" s="42"/>
      <c r="V808" s="42"/>
      <c r="W808" s="42"/>
      <c r="X808" s="42"/>
      <c r="Y808" s="42"/>
      <c r="Z808" s="42"/>
      <c r="AA808" s="42"/>
      <c r="AB808" s="42"/>
      <c r="AC808" s="42"/>
      <c r="AD808" s="42"/>
      <c r="AE808" s="42"/>
      <c r="AR808" s="292" t="s">
        <v>731</v>
      </c>
      <c r="AT808" s="292" t="s">
        <v>393</v>
      </c>
      <c r="AU808" s="292" t="s">
        <v>99</v>
      </c>
      <c r="AY808" s="19" t="s">
        <v>387</v>
      </c>
      <c r="BE808" s="162">
        <f>IF(N808="základná",J808,0)</f>
        <v>0</v>
      </c>
      <c r="BF808" s="162">
        <f>IF(N808="znížená",J808,0)</f>
        <v>0</v>
      </c>
      <c r="BG808" s="162">
        <f>IF(N808="zákl. prenesená",J808,0)</f>
        <v>0</v>
      </c>
      <c r="BH808" s="162">
        <f>IF(N808="zníž. prenesená",J808,0)</f>
        <v>0</v>
      </c>
      <c r="BI808" s="162">
        <f>IF(N808="nulová",J808,0)</f>
        <v>0</v>
      </c>
      <c r="BJ808" s="19" t="s">
        <v>92</v>
      </c>
      <c r="BK808" s="162">
        <f>ROUND(I808*H808,2)</f>
        <v>0</v>
      </c>
      <c r="BL808" s="19" t="s">
        <v>731</v>
      </c>
      <c r="BM808" s="292" t="s">
        <v>3907</v>
      </c>
    </row>
    <row r="809" s="2" customFormat="1" ht="16.5" customHeight="1">
      <c r="A809" s="42"/>
      <c r="B809" s="43"/>
      <c r="C809" s="280" t="s">
        <v>3908</v>
      </c>
      <c r="D809" s="280" t="s">
        <v>393</v>
      </c>
      <c r="E809" s="281" t="s">
        <v>3909</v>
      </c>
      <c r="F809" s="282" t="s">
        <v>3879</v>
      </c>
      <c r="G809" s="283" t="s">
        <v>396</v>
      </c>
      <c r="H809" s="284">
        <v>0.20000000000000001</v>
      </c>
      <c r="I809" s="285"/>
      <c r="J809" s="286">
        <f>ROUND(I809*H809,2)</f>
        <v>0</v>
      </c>
      <c r="K809" s="287"/>
      <c r="L809" s="45"/>
      <c r="M809" s="288" t="s">
        <v>1</v>
      </c>
      <c r="N809" s="289" t="s">
        <v>42</v>
      </c>
      <c r="O809" s="101"/>
      <c r="P809" s="290">
        <f>O809*H809</f>
        <v>0</v>
      </c>
      <c r="Q809" s="290">
        <v>0</v>
      </c>
      <c r="R809" s="290">
        <f>Q809*H809</f>
        <v>0</v>
      </c>
      <c r="S809" s="290">
        <v>0</v>
      </c>
      <c r="T809" s="291">
        <f>S809*H809</f>
        <v>0</v>
      </c>
      <c r="U809" s="42"/>
      <c r="V809" s="42"/>
      <c r="W809" s="42"/>
      <c r="X809" s="42"/>
      <c r="Y809" s="42"/>
      <c r="Z809" s="42"/>
      <c r="AA809" s="42"/>
      <c r="AB809" s="42"/>
      <c r="AC809" s="42"/>
      <c r="AD809" s="42"/>
      <c r="AE809" s="42"/>
      <c r="AR809" s="292" t="s">
        <v>731</v>
      </c>
      <c r="AT809" s="292" t="s">
        <v>393</v>
      </c>
      <c r="AU809" s="292" t="s">
        <v>99</v>
      </c>
      <c r="AY809" s="19" t="s">
        <v>387</v>
      </c>
      <c r="BE809" s="162">
        <f>IF(N809="základná",J809,0)</f>
        <v>0</v>
      </c>
      <c r="BF809" s="162">
        <f>IF(N809="znížená",J809,0)</f>
        <v>0</v>
      </c>
      <c r="BG809" s="162">
        <f>IF(N809="zákl. prenesená",J809,0)</f>
        <v>0</v>
      </c>
      <c r="BH809" s="162">
        <f>IF(N809="zníž. prenesená",J809,0)</f>
        <v>0</v>
      </c>
      <c r="BI809" s="162">
        <f>IF(N809="nulová",J809,0)</f>
        <v>0</v>
      </c>
      <c r="BJ809" s="19" t="s">
        <v>92</v>
      </c>
      <c r="BK809" s="162">
        <f>ROUND(I809*H809,2)</f>
        <v>0</v>
      </c>
      <c r="BL809" s="19" t="s">
        <v>731</v>
      </c>
      <c r="BM809" s="292" t="s">
        <v>3910</v>
      </c>
    </row>
    <row r="810" s="2" customFormat="1" ht="21.75" customHeight="1">
      <c r="A810" s="42"/>
      <c r="B810" s="43"/>
      <c r="C810" s="280" t="s">
        <v>3911</v>
      </c>
      <c r="D810" s="280" t="s">
        <v>393</v>
      </c>
      <c r="E810" s="281" t="s">
        <v>3912</v>
      </c>
      <c r="F810" s="282" t="s">
        <v>3566</v>
      </c>
      <c r="G810" s="283" t="s">
        <v>396</v>
      </c>
      <c r="H810" s="284">
        <v>0.29999999999999999</v>
      </c>
      <c r="I810" s="285"/>
      <c r="J810" s="286">
        <f>ROUND(I810*H810,2)</f>
        <v>0</v>
      </c>
      <c r="K810" s="287"/>
      <c r="L810" s="45"/>
      <c r="M810" s="288" t="s">
        <v>1</v>
      </c>
      <c r="N810" s="289" t="s">
        <v>42</v>
      </c>
      <c r="O810" s="101"/>
      <c r="P810" s="290">
        <f>O810*H810</f>
        <v>0</v>
      </c>
      <c r="Q810" s="290">
        <v>0</v>
      </c>
      <c r="R810" s="290">
        <f>Q810*H810</f>
        <v>0</v>
      </c>
      <c r="S810" s="290">
        <v>0</v>
      </c>
      <c r="T810" s="291">
        <f>S810*H810</f>
        <v>0</v>
      </c>
      <c r="U810" s="42"/>
      <c r="V810" s="42"/>
      <c r="W810" s="42"/>
      <c r="X810" s="42"/>
      <c r="Y810" s="42"/>
      <c r="Z810" s="42"/>
      <c r="AA810" s="42"/>
      <c r="AB810" s="42"/>
      <c r="AC810" s="42"/>
      <c r="AD810" s="42"/>
      <c r="AE810" s="42"/>
      <c r="AR810" s="292" t="s">
        <v>731</v>
      </c>
      <c r="AT810" s="292" t="s">
        <v>393</v>
      </c>
      <c r="AU810" s="292" t="s">
        <v>99</v>
      </c>
      <c r="AY810" s="19" t="s">
        <v>387</v>
      </c>
      <c r="BE810" s="162">
        <f>IF(N810="základná",J810,0)</f>
        <v>0</v>
      </c>
      <c r="BF810" s="162">
        <f>IF(N810="znížená",J810,0)</f>
        <v>0</v>
      </c>
      <c r="BG810" s="162">
        <f>IF(N810="zákl. prenesená",J810,0)</f>
        <v>0</v>
      </c>
      <c r="BH810" s="162">
        <f>IF(N810="zníž. prenesená",J810,0)</f>
        <v>0</v>
      </c>
      <c r="BI810" s="162">
        <f>IF(N810="nulová",J810,0)</f>
        <v>0</v>
      </c>
      <c r="BJ810" s="19" t="s">
        <v>92</v>
      </c>
      <c r="BK810" s="162">
        <f>ROUND(I810*H810,2)</f>
        <v>0</v>
      </c>
      <c r="BL810" s="19" t="s">
        <v>731</v>
      </c>
      <c r="BM810" s="292" t="s">
        <v>3913</v>
      </c>
    </row>
    <row r="811" s="2" customFormat="1" ht="16.5" customHeight="1">
      <c r="A811" s="42"/>
      <c r="B811" s="43"/>
      <c r="C811" s="280" t="s">
        <v>3914</v>
      </c>
      <c r="D811" s="280" t="s">
        <v>393</v>
      </c>
      <c r="E811" s="281" t="s">
        <v>3915</v>
      </c>
      <c r="F811" s="282" t="s">
        <v>3316</v>
      </c>
      <c r="G811" s="283" t="s">
        <v>436</v>
      </c>
      <c r="H811" s="284">
        <v>2</v>
      </c>
      <c r="I811" s="285"/>
      <c r="J811" s="286">
        <f>ROUND(I811*H811,2)</f>
        <v>0</v>
      </c>
      <c r="K811" s="287"/>
      <c r="L811" s="45"/>
      <c r="M811" s="288" t="s">
        <v>1</v>
      </c>
      <c r="N811" s="289" t="s">
        <v>42</v>
      </c>
      <c r="O811" s="101"/>
      <c r="P811" s="290">
        <f>O811*H811</f>
        <v>0</v>
      </c>
      <c r="Q811" s="290">
        <v>0</v>
      </c>
      <c r="R811" s="290">
        <f>Q811*H811</f>
        <v>0</v>
      </c>
      <c r="S811" s="290">
        <v>0</v>
      </c>
      <c r="T811" s="291">
        <f>S811*H811</f>
        <v>0</v>
      </c>
      <c r="U811" s="42"/>
      <c r="V811" s="42"/>
      <c r="W811" s="42"/>
      <c r="X811" s="42"/>
      <c r="Y811" s="42"/>
      <c r="Z811" s="42"/>
      <c r="AA811" s="42"/>
      <c r="AB811" s="42"/>
      <c r="AC811" s="42"/>
      <c r="AD811" s="42"/>
      <c r="AE811" s="42"/>
      <c r="AR811" s="292" t="s">
        <v>731</v>
      </c>
      <c r="AT811" s="292" t="s">
        <v>393</v>
      </c>
      <c r="AU811" s="292" t="s">
        <v>99</v>
      </c>
      <c r="AY811" s="19" t="s">
        <v>387</v>
      </c>
      <c r="BE811" s="162">
        <f>IF(N811="základná",J811,0)</f>
        <v>0</v>
      </c>
      <c r="BF811" s="162">
        <f>IF(N811="znížená",J811,0)</f>
        <v>0</v>
      </c>
      <c r="BG811" s="162">
        <f>IF(N811="zákl. prenesená",J811,0)</f>
        <v>0</v>
      </c>
      <c r="BH811" s="162">
        <f>IF(N811="zníž. prenesená",J811,0)</f>
        <v>0</v>
      </c>
      <c r="BI811" s="162">
        <f>IF(N811="nulová",J811,0)</f>
        <v>0</v>
      </c>
      <c r="BJ811" s="19" t="s">
        <v>92</v>
      </c>
      <c r="BK811" s="162">
        <f>ROUND(I811*H811,2)</f>
        <v>0</v>
      </c>
      <c r="BL811" s="19" t="s">
        <v>731</v>
      </c>
      <c r="BM811" s="292" t="s">
        <v>3916</v>
      </c>
    </row>
    <row r="812" s="2" customFormat="1" ht="16.5" customHeight="1">
      <c r="A812" s="42"/>
      <c r="B812" s="43"/>
      <c r="C812" s="280" t="s">
        <v>3917</v>
      </c>
      <c r="D812" s="280" t="s">
        <v>393</v>
      </c>
      <c r="E812" s="281" t="s">
        <v>3918</v>
      </c>
      <c r="F812" s="282" t="s">
        <v>3215</v>
      </c>
      <c r="G812" s="283" t="s">
        <v>436</v>
      </c>
      <c r="H812" s="284">
        <v>1</v>
      </c>
      <c r="I812" s="285"/>
      <c r="J812" s="286">
        <f>ROUND(I812*H812,2)</f>
        <v>0</v>
      </c>
      <c r="K812" s="287"/>
      <c r="L812" s="45"/>
      <c r="M812" s="288" t="s">
        <v>1</v>
      </c>
      <c r="N812" s="289" t="s">
        <v>42</v>
      </c>
      <c r="O812" s="101"/>
      <c r="P812" s="290">
        <f>O812*H812</f>
        <v>0</v>
      </c>
      <c r="Q812" s="290">
        <v>0</v>
      </c>
      <c r="R812" s="290">
        <f>Q812*H812</f>
        <v>0</v>
      </c>
      <c r="S812" s="290">
        <v>0</v>
      </c>
      <c r="T812" s="291">
        <f>S812*H812</f>
        <v>0</v>
      </c>
      <c r="U812" s="42"/>
      <c r="V812" s="42"/>
      <c r="W812" s="42"/>
      <c r="X812" s="42"/>
      <c r="Y812" s="42"/>
      <c r="Z812" s="42"/>
      <c r="AA812" s="42"/>
      <c r="AB812" s="42"/>
      <c r="AC812" s="42"/>
      <c r="AD812" s="42"/>
      <c r="AE812" s="42"/>
      <c r="AR812" s="292" t="s">
        <v>731</v>
      </c>
      <c r="AT812" s="292" t="s">
        <v>393</v>
      </c>
      <c r="AU812" s="292" t="s">
        <v>99</v>
      </c>
      <c r="AY812" s="19" t="s">
        <v>387</v>
      </c>
      <c r="BE812" s="162">
        <f>IF(N812="základná",J812,0)</f>
        <v>0</v>
      </c>
      <c r="BF812" s="162">
        <f>IF(N812="znížená",J812,0)</f>
        <v>0</v>
      </c>
      <c r="BG812" s="162">
        <f>IF(N812="zákl. prenesená",J812,0)</f>
        <v>0</v>
      </c>
      <c r="BH812" s="162">
        <f>IF(N812="zníž. prenesená",J812,0)</f>
        <v>0</v>
      </c>
      <c r="BI812" s="162">
        <f>IF(N812="nulová",J812,0)</f>
        <v>0</v>
      </c>
      <c r="BJ812" s="19" t="s">
        <v>92</v>
      </c>
      <c r="BK812" s="162">
        <f>ROUND(I812*H812,2)</f>
        <v>0</v>
      </c>
      <c r="BL812" s="19" t="s">
        <v>731</v>
      </c>
      <c r="BM812" s="292" t="s">
        <v>3919</v>
      </c>
    </row>
    <row r="813" s="2" customFormat="1" ht="16.5" customHeight="1">
      <c r="A813" s="42"/>
      <c r="B813" s="43"/>
      <c r="C813" s="280" t="s">
        <v>3920</v>
      </c>
      <c r="D813" s="280" t="s">
        <v>393</v>
      </c>
      <c r="E813" s="281" t="s">
        <v>3921</v>
      </c>
      <c r="F813" s="282" t="s">
        <v>3575</v>
      </c>
      <c r="G813" s="283" t="s">
        <v>436</v>
      </c>
      <c r="H813" s="284">
        <v>4</v>
      </c>
      <c r="I813" s="285"/>
      <c r="J813" s="286">
        <f>ROUND(I813*H813,2)</f>
        <v>0</v>
      </c>
      <c r="K813" s="287"/>
      <c r="L813" s="45"/>
      <c r="M813" s="288" t="s">
        <v>1</v>
      </c>
      <c r="N813" s="289" t="s">
        <v>42</v>
      </c>
      <c r="O813" s="101"/>
      <c r="P813" s="290">
        <f>O813*H813</f>
        <v>0</v>
      </c>
      <c r="Q813" s="290">
        <v>0</v>
      </c>
      <c r="R813" s="290">
        <f>Q813*H813</f>
        <v>0</v>
      </c>
      <c r="S813" s="290">
        <v>0</v>
      </c>
      <c r="T813" s="291">
        <f>S813*H813</f>
        <v>0</v>
      </c>
      <c r="U813" s="42"/>
      <c r="V813" s="42"/>
      <c r="W813" s="42"/>
      <c r="X813" s="42"/>
      <c r="Y813" s="42"/>
      <c r="Z813" s="42"/>
      <c r="AA813" s="42"/>
      <c r="AB813" s="42"/>
      <c r="AC813" s="42"/>
      <c r="AD813" s="42"/>
      <c r="AE813" s="42"/>
      <c r="AR813" s="292" t="s">
        <v>731</v>
      </c>
      <c r="AT813" s="292" t="s">
        <v>393</v>
      </c>
      <c r="AU813" s="292" t="s">
        <v>99</v>
      </c>
      <c r="AY813" s="19" t="s">
        <v>387</v>
      </c>
      <c r="BE813" s="162">
        <f>IF(N813="základná",J813,0)</f>
        <v>0</v>
      </c>
      <c r="BF813" s="162">
        <f>IF(N813="znížená",J813,0)</f>
        <v>0</v>
      </c>
      <c r="BG813" s="162">
        <f>IF(N813="zákl. prenesená",J813,0)</f>
        <v>0</v>
      </c>
      <c r="BH813" s="162">
        <f>IF(N813="zníž. prenesená",J813,0)</f>
        <v>0</v>
      </c>
      <c r="BI813" s="162">
        <f>IF(N813="nulová",J813,0)</f>
        <v>0</v>
      </c>
      <c r="BJ813" s="19" t="s">
        <v>92</v>
      </c>
      <c r="BK813" s="162">
        <f>ROUND(I813*H813,2)</f>
        <v>0</v>
      </c>
      <c r="BL813" s="19" t="s">
        <v>731</v>
      </c>
      <c r="BM813" s="292" t="s">
        <v>3922</v>
      </c>
    </row>
    <row r="814" s="12" customFormat="1" ht="20.88" customHeight="1">
      <c r="A814" s="12"/>
      <c r="B814" s="252"/>
      <c r="C814" s="253"/>
      <c r="D814" s="254" t="s">
        <v>75</v>
      </c>
      <c r="E814" s="265" t="s">
        <v>2781</v>
      </c>
      <c r="F814" s="265" t="s">
        <v>2782</v>
      </c>
      <c r="G814" s="253"/>
      <c r="H814" s="253"/>
      <c r="I814" s="256"/>
      <c r="J814" s="266">
        <f>BK814</f>
        <v>0</v>
      </c>
      <c r="K814" s="253"/>
      <c r="L814" s="257"/>
      <c r="M814" s="258"/>
      <c r="N814" s="259"/>
      <c r="O814" s="259"/>
      <c r="P814" s="260">
        <f>SUM(P815:P825)</f>
        <v>0</v>
      </c>
      <c r="Q814" s="259"/>
      <c r="R814" s="260">
        <f>SUM(R815:R825)</f>
        <v>0</v>
      </c>
      <c r="S814" s="259"/>
      <c r="T814" s="261">
        <f>SUM(T815:T825)</f>
        <v>0</v>
      </c>
      <c r="U814" s="12"/>
      <c r="V814" s="12"/>
      <c r="W814" s="12"/>
      <c r="X814" s="12"/>
      <c r="Y814" s="12"/>
      <c r="Z814" s="12"/>
      <c r="AA814" s="12"/>
      <c r="AB814" s="12"/>
      <c r="AC814" s="12"/>
      <c r="AD814" s="12"/>
      <c r="AE814" s="12"/>
      <c r="AR814" s="262" t="s">
        <v>84</v>
      </c>
      <c r="AT814" s="263" t="s">
        <v>75</v>
      </c>
      <c r="AU814" s="263" t="s">
        <v>92</v>
      </c>
      <c r="AY814" s="262" t="s">
        <v>387</v>
      </c>
      <c r="BK814" s="264">
        <f>SUM(BK815:BK825)</f>
        <v>0</v>
      </c>
    </row>
    <row r="815" s="2" customFormat="1" ht="16.5" customHeight="1">
      <c r="A815" s="42"/>
      <c r="B815" s="43"/>
      <c r="C815" s="280" t="s">
        <v>3923</v>
      </c>
      <c r="D815" s="280" t="s">
        <v>393</v>
      </c>
      <c r="E815" s="281" t="s">
        <v>3924</v>
      </c>
      <c r="F815" s="282" t="s">
        <v>2835</v>
      </c>
      <c r="G815" s="283" t="s">
        <v>436</v>
      </c>
      <c r="H815" s="284">
        <v>2</v>
      </c>
      <c r="I815" s="285"/>
      <c r="J815" s="286">
        <f>ROUND(I815*H815,2)</f>
        <v>0</v>
      </c>
      <c r="K815" s="287"/>
      <c r="L815" s="45"/>
      <c r="M815" s="288" t="s">
        <v>1</v>
      </c>
      <c r="N815" s="289" t="s">
        <v>42</v>
      </c>
      <c r="O815" s="101"/>
      <c r="P815" s="290">
        <f>O815*H815</f>
        <v>0</v>
      </c>
      <c r="Q815" s="290">
        <v>0</v>
      </c>
      <c r="R815" s="290">
        <f>Q815*H815</f>
        <v>0</v>
      </c>
      <c r="S815" s="290">
        <v>0</v>
      </c>
      <c r="T815" s="291">
        <f>S815*H815</f>
        <v>0</v>
      </c>
      <c r="U815" s="42"/>
      <c r="V815" s="42"/>
      <c r="W815" s="42"/>
      <c r="X815" s="42"/>
      <c r="Y815" s="42"/>
      <c r="Z815" s="42"/>
      <c r="AA815" s="42"/>
      <c r="AB815" s="42"/>
      <c r="AC815" s="42"/>
      <c r="AD815" s="42"/>
      <c r="AE815" s="42"/>
      <c r="AR815" s="292" t="s">
        <v>731</v>
      </c>
      <c r="AT815" s="292" t="s">
        <v>393</v>
      </c>
      <c r="AU815" s="292" t="s">
        <v>99</v>
      </c>
      <c r="AY815" s="19" t="s">
        <v>387</v>
      </c>
      <c r="BE815" s="162">
        <f>IF(N815="základná",J815,0)</f>
        <v>0</v>
      </c>
      <c r="BF815" s="162">
        <f>IF(N815="znížená",J815,0)</f>
        <v>0</v>
      </c>
      <c r="BG815" s="162">
        <f>IF(N815="zákl. prenesená",J815,0)</f>
        <v>0</v>
      </c>
      <c r="BH815" s="162">
        <f>IF(N815="zníž. prenesená",J815,0)</f>
        <v>0</v>
      </c>
      <c r="BI815" s="162">
        <f>IF(N815="nulová",J815,0)</f>
        <v>0</v>
      </c>
      <c r="BJ815" s="19" t="s">
        <v>92</v>
      </c>
      <c r="BK815" s="162">
        <f>ROUND(I815*H815,2)</f>
        <v>0</v>
      </c>
      <c r="BL815" s="19" t="s">
        <v>731</v>
      </c>
      <c r="BM815" s="292" t="s">
        <v>3925</v>
      </c>
    </row>
    <row r="816" s="2" customFormat="1" ht="21.75" customHeight="1">
      <c r="A816" s="42"/>
      <c r="B816" s="43"/>
      <c r="C816" s="280" t="s">
        <v>724</v>
      </c>
      <c r="D816" s="280" t="s">
        <v>393</v>
      </c>
      <c r="E816" s="281" t="s">
        <v>3926</v>
      </c>
      <c r="F816" s="282" t="s">
        <v>2838</v>
      </c>
      <c r="G816" s="283" t="s">
        <v>405</v>
      </c>
      <c r="H816" s="284">
        <v>1.6000000000000001</v>
      </c>
      <c r="I816" s="285"/>
      <c r="J816" s="286">
        <f>ROUND(I816*H816,2)</f>
        <v>0</v>
      </c>
      <c r="K816" s="287"/>
      <c r="L816" s="45"/>
      <c r="M816" s="288" t="s">
        <v>1</v>
      </c>
      <c r="N816" s="289" t="s">
        <v>42</v>
      </c>
      <c r="O816" s="101"/>
      <c r="P816" s="290">
        <f>O816*H816</f>
        <v>0</v>
      </c>
      <c r="Q816" s="290">
        <v>0</v>
      </c>
      <c r="R816" s="290">
        <f>Q816*H816</f>
        <v>0</v>
      </c>
      <c r="S816" s="290">
        <v>0</v>
      </c>
      <c r="T816" s="291">
        <f>S816*H816</f>
        <v>0</v>
      </c>
      <c r="U816" s="42"/>
      <c r="V816" s="42"/>
      <c r="W816" s="42"/>
      <c r="X816" s="42"/>
      <c r="Y816" s="42"/>
      <c r="Z816" s="42"/>
      <c r="AA816" s="42"/>
      <c r="AB816" s="42"/>
      <c r="AC816" s="42"/>
      <c r="AD816" s="42"/>
      <c r="AE816" s="42"/>
      <c r="AR816" s="292" t="s">
        <v>731</v>
      </c>
      <c r="AT816" s="292" t="s">
        <v>393</v>
      </c>
      <c r="AU816" s="292" t="s">
        <v>99</v>
      </c>
      <c r="AY816" s="19" t="s">
        <v>387</v>
      </c>
      <c r="BE816" s="162">
        <f>IF(N816="základná",J816,0)</f>
        <v>0</v>
      </c>
      <c r="BF816" s="162">
        <f>IF(N816="znížená",J816,0)</f>
        <v>0</v>
      </c>
      <c r="BG816" s="162">
        <f>IF(N816="zákl. prenesená",J816,0)</f>
        <v>0</v>
      </c>
      <c r="BH816" s="162">
        <f>IF(N816="zníž. prenesená",J816,0)</f>
        <v>0</v>
      </c>
      <c r="BI816" s="162">
        <f>IF(N816="nulová",J816,0)</f>
        <v>0</v>
      </c>
      <c r="BJ816" s="19" t="s">
        <v>92</v>
      </c>
      <c r="BK816" s="162">
        <f>ROUND(I816*H816,2)</f>
        <v>0</v>
      </c>
      <c r="BL816" s="19" t="s">
        <v>731</v>
      </c>
      <c r="BM816" s="292" t="s">
        <v>3927</v>
      </c>
    </row>
    <row r="817" s="2" customFormat="1" ht="16.5" customHeight="1">
      <c r="A817" s="42"/>
      <c r="B817" s="43"/>
      <c r="C817" s="280" t="s">
        <v>3928</v>
      </c>
      <c r="D817" s="280" t="s">
        <v>393</v>
      </c>
      <c r="E817" s="281" t="s">
        <v>3929</v>
      </c>
      <c r="F817" s="282" t="s">
        <v>3498</v>
      </c>
      <c r="G817" s="283" t="s">
        <v>436</v>
      </c>
      <c r="H817" s="284">
        <v>2</v>
      </c>
      <c r="I817" s="285"/>
      <c r="J817" s="286">
        <f>ROUND(I817*H817,2)</f>
        <v>0</v>
      </c>
      <c r="K817" s="287"/>
      <c r="L817" s="45"/>
      <c r="M817" s="288" t="s">
        <v>1</v>
      </c>
      <c r="N817" s="289" t="s">
        <v>42</v>
      </c>
      <c r="O817" s="101"/>
      <c r="P817" s="290">
        <f>O817*H817</f>
        <v>0</v>
      </c>
      <c r="Q817" s="290">
        <v>0</v>
      </c>
      <c r="R817" s="290">
        <f>Q817*H817</f>
        <v>0</v>
      </c>
      <c r="S817" s="290">
        <v>0</v>
      </c>
      <c r="T817" s="291">
        <f>S817*H817</f>
        <v>0</v>
      </c>
      <c r="U817" s="42"/>
      <c r="V817" s="42"/>
      <c r="W817" s="42"/>
      <c r="X817" s="42"/>
      <c r="Y817" s="42"/>
      <c r="Z817" s="42"/>
      <c r="AA817" s="42"/>
      <c r="AB817" s="42"/>
      <c r="AC817" s="42"/>
      <c r="AD817" s="42"/>
      <c r="AE817" s="42"/>
      <c r="AR817" s="292" t="s">
        <v>731</v>
      </c>
      <c r="AT817" s="292" t="s">
        <v>393</v>
      </c>
      <c r="AU817" s="292" t="s">
        <v>99</v>
      </c>
      <c r="AY817" s="19" t="s">
        <v>387</v>
      </c>
      <c r="BE817" s="162">
        <f>IF(N817="základná",J817,0)</f>
        <v>0</v>
      </c>
      <c r="BF817" s="162">
        <f>IF(N817="znížená",J817,0)</f>
        <v>0</v>
      </c>
      <c r="BG817" s="162">
        <f>IF(N817="zákl. prenesená",J817,0)</f>
        <v>0</v>
      </c>
      <c r="BH817" s="162">
        <f>IF(N817="zníž. prenesená",J817,0)</f>
        <v>0</v>
      </c>
      <c r="BI817" s="162">
        <f>IF(N817="nulová",J817,0)</f>
        <v>0</v>
      </c>
      <c r="BJ817" s="19" t="s">
        <v>92</v>
      </c>
      <c r="BK817" s="162">
        <f>ROUND(I817*H817,2)</f>
        <v>0</v>
      </c>
      <c r="BL817" s="19" t="s">
        <v>731</v>
      </c>
      <c r="BM817" s="292" t="s">
        <v>3930</v>
      </c>
    </row>
    <row r="818" s="2" customFormat="1" ht="21.75" customHeight="1">
      <c r="A818" s="42"/>
      <c r="B818" s="43"/>
      <c r="C818" s="280" t="s">
        <v>3931</v>
      </c>
      <c r="D818" s="280" t="s">
        <v>393</v>
      </c>
      <c r="E818" s="281" t="s">
        <v>3932</v>
      </c>
      <c r="F818" s="282" t="s">
        <v>3896</v>
      </c>
      <c r="G818" s="283" t="s">
        <v>396</v>
      </c>
      <c r="H818" s="284">
        <v>2.2999999999999998</v>
      </c>
      <c r="I818" s="285"/>
      <c r="J818" s="286">
        <f>ROUND(I818*H818,2)</f>
        <v>0</v>
      </c>
      <c r="K818" s="287"/>
      <c r="L818" s="45"/>
      <c r="M818" s="288" t="s">
        <v>1</v>
      </c>
      <c r="N818" s="289" t="s">
        <v>42</v>
      </c>
      <c r="O818" s="101"/>
      <c r="P818" s="290">
        <f>O818*H818</f>
        <v>0</v>
      </c>
      <c r="Q818" s="290">
        <v>0</v>
      </c>
      <c r="R818" s="290">
        <f>Q818*H818</f>
        <v>0</v>
      </c>
      <c r="S818" s="290">
        <v>0</v>
      </c>
      <c r="T818" s="291">
        <f>S818*H818</f>
        <v>0</v>
      </c>
      <c r="U818" s="42"/>
      <c r="V818" s="42"/>
      <c r="W818" s="42"/>
      <c r="X818" s="42"/>
      <c r="Y818" s="42"/>
      <c r="Z818" s="42"/>
      <c r="AA818" s="42"/>
      <c r="AB818" s="42"/>
      <c r="AC818" s="42"/>
      <c r="AD818" s="42"/>
      <c r="AE818" s="42"/>
      <c r="AR818" s="292" t="s">
        <v>731</v>
      </c>
      <c r="AT818" s="292" t="s">
        <v>393</v>
      </c>
      <c r="AU818" s="292" t="s">
        <v>99</v>
      </c>
      <c r="AY818" s="19" t="s">
        <v>387</v>
      </c>
      <c r="BE818" s="162">
        <f>IF(N818="základná",J818,0)</f>
        <v>0</v>
      </c>
      <c r="BF818" s="162">
        <f>IF(N818="znížená",J818,0)</f>
        <v>0</v>
      </c>
      <c r="BG818" s="162">
        <f>IF(N818="zákl. prenesená",J818,0)</f>
        <v>0</v>
      </c>
      <c r="BH818" s="162">
        <f>IF(N818="zníž. prenesená",J818,0)</f>
        <v>0</v>
      </c>
      <c r="BI818" s="162">
        <f>IF(N818="nulová",J818,0)</f>
        <v>0</v>
      </c>
      <c r="BJ818" s="19" t="s">
        <v>92</v>
      </c>
      <c r="BK818" s="162">
        <f>ROUND(I818*H818,2)</f>
        <v>0</v>
      </c>
      <c r="BL818" s="19" t="s">
        <v>731</v>
      </c>
      <c r="BM818" s="292" t="s">
        <v>3933</v>
      </c>
    </row>
    <row r="819" s="2" customFormat="1" ht="21.75" customHeight="1">
      <c r="A819" s="42"/>
      <c r="B819" s="43"/>
      <c r="C819" s="280" t="s">
        <v>3934</v>
      </c>
      <c r="D819" s="280" t="s">
        <v>393</v>
      </c>
      <c r="E819" s="281" t="s">
        <v>3935</v>
      </c>
      <c r="F819" s="282" t="s">
        <v>3936</v>
      </c>
      <c r="G819" s="283" t="s">
        <v>396</v>
      </c>
      <c r="H819" s="284">
        <v>6.0999999999999996</v>
      </c>
      <c r="I819" s="285"/>
      <c r="J819" s="286">
        <f>ROUND(I819*H819,2)</f>
        <v>0</v>
      </c>
      <c r="K819" s="287"/>
      <c r="L819" s="45"/>
      <c r="M819" s="288" t="s">
        <v>1</v>
      </c>
      <c r="N819" s="289" t="s">
        <v>42</v>
      </c>
      <c r="O819" s="101"/>
      <c r="P819" s="290">
        <f>O819*H819</f>
        <v>0</v>
      </c>
      <c r="Q819" s="290">
        <v>0</v>
      </c>
      <c r="R819" s="290">
        <f>Q819*H819</f>
        <v>0</v>
      </c>
      <c r="S819" s="290">
        <v>0</v>
      </c>
      <c r="T819" s="291">
        <f>S819*H819</f>
        <v>0</v>
      </c>
      <c r="U819" s="42"/>
      <c r="V819" s="42"/>
      <c r="W819" s="42"/>
      <c r="X819" s="42"/>
      <c r="Y819" s="42"/>
      <c r="Z819" s="42"/>
      <c r="AA819" s="42"/>
      <c r="AB819" s="42"/>
      <c r="AC819" s="42"/>
      <c r="AD819" s="42"/>
      <c r="AE819" s="42"/>
      <c r="AR819" s="292" t="s">
        <v>731</v>
      </c>
      <c r="AT819" s="292" t="s">
        <v>393</v>
      </c>
      <c r="AU819" s="292" t="s">
        <v>99</v>
      </c>
      <c r="AY819" s="19" t="s">
        <v>387</v>
      </c>
      <c r="BE819" s="162">
        <f>IF(N819="základná",J819,0)</f>
        <v>0</v>
      </c>
      <c r="BF819" s="162">
        <f>IF(N819="znížená",J819,0)</f>
        <v>0</v>
      </c>
      <c r="BG819" s="162">
        <f>IF(N819="zákl. prenesená",J819,0)</f>
        <v>0</v>
      </c>
      <c r="BH819" s="162">
        <f>IF(N819="zníž. prenesená",J819,0)</f>
        <v>0</v>
      </c>
      <c r="BI819" s="162">
        <f>IF(N819="nulová",J819,0)</f>
        <v>0</v>
      </c>
      <c r="BJ819" s="19" t="s">
        <v>92</v>
      </c>
      <c r="BK819" s="162">
        <f>ROUND(I819*H819,2)</f>
        <v>0</v>
      </c>
      <c r="BL819" s="19" t="s">
        <v>731</v>
      </c>
      <c r="BM819" s="292" t="s">
        <v>3937</v>
      </c>
    </row>
    <row r="820" s="2" customFormat="1" ht="16.5" customHeight="1">
      <c r="A820" s="42"/>
      <c r="B820" s="43"/>
      <c r="C820" s="280" t="s">
        <v>3938</v>
      </c>
      <c r="D820" s="280" t="s">
        <v>393</v>
      </c>
      <c r="E820" s="281" t="s">
        <v>3939</v>
      </c>
      <c r="F820" s="282" t="s">
        <v>3906</v>
      </c>
      <c r="G820" s="283" t="s">
        <v>396</v>
      </c>
      <c r="H820" s="284">
        <v>1.6000000000000001</v>
      </c>
      <c r="I820" s="285"/>
      <c r="J820" s="286">
        <f>ROUND(I820*H820,2)</f>
        <v>0</v>
      </c>
      <c r="K820" s="287"/>
      <c r="L820" s="45"/>
      <c r="M820" s="288" t="s">
        <v>1</v>
      </c>
      <c r="N820" s="289" t="s">
        <v>42</v>
      </c>
      <c r="O820" s="101"/>
      <c r="P820" s="290">
        <f>O820*H820</f>
        <v>0</v>
      </c>
      <c r="Q820" s="290">
        <v>0</v>
      </c>
      <c r="R820" s="290">
        <f>Q820*H820</f>
        <v>0</v>
      </c>
      <c r="S820" s="290">
        <v>0</v>
      </c>
      <c r="T820" s="291">
        <f>S820*H820</f>
        <v>0</v>
      </c>
      <c r="U820" s="42"/>
      <c r="V820" s="42"/>
      <c r="W820" s="42"/>
      <c r="X820" s="42"/>
      <c r="Y820" s="42"/>
      <c r="Z820" s="42"/>
      <c r="AA820" s="42"/>
      <c r="AB820" s="42"/>
      <c r="AC820" s="42"/>
      <c r="AD820" s="42"/>
      <c r="AE820" s="42"/>
      <c r="AR820" s="292" t="s">
        <v>731</v>
      </c>
      <c r="AT820" s="292" t="s">
        <v>393</v>
      </c>
      <c r="AU820" s="292" t="s">
        <v>99</v>
      </c>
      <c r="AY820" s="19" t="s">
        <v>387</v>
      </c>
      <c r="BE820" s="162">
        <f>IF(N820="základná",J820,0)</f>
        <v>0</v>
      </c>
      <c r="BF820" s="162">
        <f>IF(N820="znížená",J820,0)</f>
        <v>0</v>
      </c>
      <c r="BG820" s="162">
        <f>IF(N820="zákl. prenesená",J820,0)</f>
        <v>0</v>
      </c>
      <c r="BH820" s="162">
        <f>IF(N820="zníž. prenesená",J820,0)</f>
        <v>0</v>
      </c>
      <c r="BI820" s="162">
        <f>IF(N820="nulová",J820,0)</f>
        <v>0</v>
      </c>
      <c r="BJ820" s="19" t="s">
        <v>92</v>
      </c>
      <c r="BK820" s="162">
        <f>ROUND(I820*H820,2)</f>
        <v>0</v>
      </c>
      <c r="BL820" s="19" t="s">
        <v>731</v>
      </c>
      <c r="BM820" s="292" t="s">
        <v>3940</v>
      </c>
    </row>
    <row r="821" s="2" customFormat="1" ht="16.5" customHeight="1">
      <c r="A821" s="42"/>
      <c r="B821" s="43"/>
      <c r="C821" s="280" t="s">
        <v>3941</v>
      </c>
      <c r="D821" s="280" t="s">
        <v>393</v>
      </c>
      <c r="E821" s="281" t="s">
        <v>3942</v>
      </c>
      <c r="F821" s="282" t="s">
        <v>3879</v>
      </c>
      <c r="G821" s="283" t="s">
        <v>396</v>
      </c>
      <c r="H821" s="284">
        <v>0.20000000000000001</v>
      </c>
      <c r="I821" s="285"/>
      <c r="J821" s="286">
        <f>ROUND(I821*H821,2)</f>
        <v>0</v>
      </c>
      <c r="K821" s="287"/>
      <c r="L821" s="45"/>
      <c r="M821" s="288" t="s">
        <v>1</v>
      </c>
      <c r="N821" s="289" t="s">
        <v>42</v>
      </c>
      <c r="O821" s="101"/>
      <c r="P821" s="290">
        <f>O821*H821</f>
        <v>0</v>
      </c>
      <c r="Q821" s="290">
        <v>0</v>
      </c>
      <c r="R821" s="290">
        <f>Q821*H821</f>
        <v>0</v>
      </c>
      <c r="S821" s="290">
        <v>0</v>
      </c>
      <c r="T821" s="291">
        <f>S821*H821</f>
        <v>0</v>
      </c>
      <c r="U821" s="42"/>
      <c r="V821" s="42"/>
      <c r="W821" s="42"/>
      <c r="X821" s="42"/>
      <c r="Y821" s="42"/>
      <c r="Z821" s="42"/>
      <c r="AA821" s="42"/>
      <c r="AB821" s="42"/>
      <c r="AC821" s="42"/>
      <c r="AD821" s="42"/>
      <c r="AE821" s="42"/>
      <c r="AR821" s="292" t="s">
        <v>731</v>
      </c>
      <c r="AT821" s="292" t="s">
        <v>393</v>
      </c>
      <c r="AU821" s="292" t="s">
        <v>99</v>
      </c>
      <c r="AY821" s="19" t="s">
        <v>387</v>
      </c>
      <c r="BE821" s="162">
        <f>IF(N821="základná",J821,0)</f>
        <v>0</v>
      </c>
      <c r="BF821" s="162">
        <f>IF(N821="znížená",J821,0)</f>
        <v>0</v>
      </c>
      <c r="BG821" s="162">
        <f>IF(N821="zákl. prenesená",J821,0)</f>
        <v>0</v>
      </c>
      <c r="BH821" s="162">
        <f>IF(N821="zníž. prenesená",J821,0)</f>
        <v>0</v>
      </c>
      <c r="BI821" s="162">
        <f>IF(N821="nulová",J821,0)</f>
        <v>0</v>
      </c>
      <c r="BJ821" s="19" t="s">
        <v>92</v>
      </c>
      <c r="BK821" s="162">
        <f>ROUND(I821*H821,2)</f>
        <v>0</v>
      </c>
      <c r="BL821" s="19" t="s">
        <v>731</v>
      </c>
      <c r="BM821" s="292" t="s">
        <v>3943</v>
      </c>
    </row>
    <row r="822" s="2" customFormat="1" ht="21.75" customHeight="1">
      <c r="A822" s="42"/>
      <c r="B822" s="43"/>
      <c r="C822" s="280" t="s">
        <v>3944</v>
      </c>
      <c r="D822" s="280" t="s">
        <v>393</v>
      </c>
      <c r="E822" s="281" t="s">
        <v>3945</v>
      </c>
      <c r="F822" s="282" t="s">
        <v>3566</v>
      </c>
      <c r="G822" s="283" t="s">
        <v>396</v>
      </c>
      <c r="H822" s="284">
        <v>0.29999999999999999</v>
      </c>
      <c r="I822" s="285"/>
      <c r="J822" s="286">
        <f>ROUND(I822*H822,2)</f>
        <v>0</v>
      </c>
      <c r="K822" s="287"/>
      <c r="L822" s="45"/>
      <c r="M822" s="288" t="s">
        <v>1</v>
      </c>
      <c r="N822" s="289" t="s">
        <v>42</v>
      </c>
      <c r="O822" s="101"/>
      <c r="P822" s="290">
        <f>O822*H822</f>
        <v>0</v>
      </c>
      <c r="Q822" s="290">
        <v>0</v>
      </c>
      <c r="R822" s="290">
        <f>Q822*H822</f>
        <v>0</v>
      </c>
      <c r="S822" s="290">
        <v>0</v>
      </c>
      <c r="T822" s="291">
        <f>S822*H822</f>
        <v>0</v>
      </c>
      <c r="U822" s="42"/>
      <c r="V822" s="42"/>
      <c r="W822" s="42"/>
      <c r="X822" s="42"/>
      <c r="Y822" s="42"/>
      <c r="Z822" s="42"/>
      <c r="AA822" s="42"/>
      <c r="AB822" s="42"/>
      <c r="AC822" s="42"/>
      <c r="AD822" s="42"/>
      <c r="AE822" s="42"/>
      <c r="AR822" s="292" t="s">
        <v>731</v>
      </c>
      <c r="AT822" s="292" t="s">
        <v>393</v>
      </c>
      <c r="AU822" s="292" t="s">
        <v>99</v>
      </c>
      <c r="AY822" s="19" t="s">
        <v>387</v>
      </c>
      <c r="BE822" s="162">
        <f>IF(N822="základná",J822,0)</f>
        <v>0</v>
      </c>
      <c r="BF822" s="162">
        <f>IF(N822="znížená",J822,0)</f>
        <v>0</v>
      </c>
      <c r="BG822" s="162">
        <f>IF(N822="zákl. prenesená",J822,0)</f>
        <v>0</v>
      </c>
      <c r="BH822" s="162">
        <f>IF(N822="zníž. prenesená",J822,0)</f>
        <v>0</v>
      </c>
      <c r="BI822" s="162">
        <f>IF(N822="nulová",J822,0)</f>
        <v>0</v>
      </c>
      <c r="BJ822" s="19" t="s">
        <v>92</v>
      </c>
      <c r="BK822" s="162">
        <f>ROUND(I822*H822,2)</f>
        <v>0</v>
      </c>
      <c r="BL822" s="19" t="s">
        <v>731</v>
      </c>
      <c r="BM822" s="292" t="s">
        <v>3946</v>
      </c>
    </row>
    <row r="823" s="2" customFormat="1" ht="16.5" customHeight="1">
      <c r="A823" s="42"/>
      <c r="B823" s="43"/>
      <c r="C823" s="280" t="s">
        <v>3947</v>
      </c>
      <c r="D823" s="280" t="s">
        <v>393</v>
      </c>
      <c r="E823" s="281" t="s">
        <v>3948</v>
      </c>
      <c r="F823" s="282" t="s">
        <v>3316</v>
      </c>
      <c r="G823" s="283" t="s">
        <v>436</v>
      </c>
      <c r="H823" s="284">
        <v>2</v>
      </c>
      <c r="I823" s="285"/>
      <c r="J823" s="286">
        <f>ROUND(I823*H823,2)</f>
        <v>0</v>
      </c>
      <c r="K823" s="287"/>
      <c r="L823" s="45"/>
      <c r="M823" s="288" t="s">
        <v>1</v>
      </c>
      <c r="N823" s="289" t="s">
        <v>42</v>
      </c>
      <c r="O823" s="101"/>
      <c r="P823" s="290">
        <f>O823*H823</f>
        <v>0</v>
      </c>
      <c r="Q823" s="290">
        <v>0</v>
      </c>
      <c r="R823" s="290">
        <f>Q823*H823</f>
        <v>0</v>
      </c>
      <c r="S823" s="290">
        <v>0</v>
      </c>
      <c r="T823" s="291">
        <f>S823*H823</f>
        <v>0</v>
      </c>
      <c r="U823" s="42"/>
      <c r="V823" s="42"/>
      <c r="W823" s="42"/>
      <c r="X823" s="42"/>
      <c r="Y823" s="42"/>
      <c r="Z823" s="42"/>
      <c r="AA823" s="42"/>
      <c r="AB823" s="42"/>
      <c r="AC823" s="42"/>
      <c r="AD823" s="42"/>
      <c r="AE823" s="42"/>
      <c r="AR823" s="292" t="s">
        <v>731</v>
      </c>
      <c r="AT823" s="292" t="s">
        <v>393</v>
      </c>
      <c r="AU823" s="292" t="s">
        <v>99</v>
      </c>
      <c r="AY823" s="19" t="s">
        <v>387</v>
      </c>
      <c r="BE823" s="162">
        <f>IF(N823="základná",J823,0)</f>
        <v>0</v>
      </c>
      <c r="BF823" s="162">
        <f>IF(N823="znížená",J823,0)</f>
        <v>0</v>
      </c>
      <c r="BG823" s="162">
        <f>IF(N823="zákl. prenesená",J823,0)</f>
        <v>0</v>
      </c>
      <c r="BH823" s="162">
        <f>IF(N823="zníž. prenesená",J823,0)</f>
        <v>0</v>
      </c>
      <c r="BI823" s="162">
        <f>IF(N823="nulová",J823,0)</f>
        <v>0</v>
      </c>
      <c r="BJ823" s="19" t="s">
        <v>92</v>
      </c>
      <c r="BK823" s="162">
        <f>ROUND(I823*H823,2)</f>
        <v>0</v>
      </c>
      <c r="BL823" s="19" t="s">
        <v>731</v>
      </c>
      <c r="BM823" s="292" t="s">
        <v>3949</v>
      </c>
    </row>
    <row r="824" s="2" customFormat="1" ht="16.5" customHeight="1">
      <c r="A824" s="42"/>
      <c r="B824" s="43"/>
      <c r="C824" s="280" t="s">
        <v>3950</v>
      </c>
      <c r="D824" s="280" t="s">
        <v>393</v>
      </c>
      <c r="E824" s="281" t="s">
        <v>3951</v>
      </c>
      <c r="F824" s="282" t="s">
        <v>3215</v>
      </c>
      <c r="G824" s="283" t="s">
        <v>436</v>
      </c>
      <c r="H824" s="284">
        <v>1</v>
      </c>
      <c r="I824" s="285"/>
      <c r="J824" s="286">
        <f>ROUND(I824*H824,2)</f>
        <v>0</v>
      </c>
      <c r="K824" s="287"/>
      <c r="L824" s="45"/>
      <c r="M824" s="288" t="s">
        <v>1</v>
      </c>
      <c r="N824" s="289" t="s">
        <v>42</v>
      </c>
      <c r="O824" s="101"/>
      <c r="P824" s="290">
        <f>O824*H824</f>
        <v>0</v>
      </c>
      <c r="Q824" s="290">
        <v>0</v>
      </c>
      <c r="R824" s="290">
        <f>Q824*H824</f>
        <v>0</v>
      </c>
      <c r="S824" s="290">
        <v>0</v>
      </c>
      <c r="T824" s="291">
        <f>S824*H824</f>
        <v>0</v>
      </c>
      <c r="U824" s="42"/>
      <c r="V824" s="42"/>
      <c r="W824" s="42"/>
      <c r="X824" s="42"/>
      <c r="Y824" s="42"/>
      <c r="Z824" s="42"/>
      <c r="AA824" s="42"/>
      <c r="AB824" s="42"/>
      <c r="AC824" s="42"/>
      <c r="AD824" s="42"/>
      <c r="AE824" s="42"/>
      <c r="AR824" s="292" t="s">
        <v>731</v>
      </c>
      <c r="AT824" s="292" t="s">
        <v>393</v>
      </c>
      <c r="AU824" s="292" t="s">
        <v>99</v>
      </c>
      <c r="AY824" s="19" t="s">
        <v>387</v>
      </c>
      <c r="BE824" s="162">
        <f>IF(N824="základná",J824,0)</f>
        <v>0</v>
      </c>
      <c r="BF824" s="162">
        <f>IF(N824="znížená",J824,0)</f>
        <v>0</v>
      </c>
      <c r="BG824" s="162">
        <f>IF(N824="zákl. prenesená",J824,0)</f>
        <v>0</v>
      </c>
      <c r="BH824" s="162">
        <f>IF(N824="zníž. prenesená",J824,0)</f>
        <v>0</v>
      </c>
      <c r="BI824" s="162">
        <f>IF(N824="nulová",J824,0)</f>
        <v>0</v>
      </c>
      <c r="BJ824" s="19" t="s">
        <v>92</v>
      </c>
      <c r="BK824" s="162">
        <f>ROUND(I824*H824,2)</f>
        <v>0</v>
      </c>
      <c r="BL824" s="19" t="s">
        <v>731</v>
      </c>
      <c r="BM824" s="292" t="s">
        <v>3952</v>
      </c>
    </row>
    <row r="825" s="2" customFormat="1" ht="16.5" customHeight="1">
      <c r="A825" s="42"/>
      <c r="B825" s="43"/>
      <c r="C825" s="280" t="s">
        <v>3953</v>
      </c>
      <c r="D825" s="280" t="s">
        <v>393</v>
      </c>
      <c r="E825" s="281" t="s">
        <v>3954</v>
      </c>
      <c r="F825" s="282" t="s">
        <v>3955</v>
      </c>
      <c r="G825" s="283" t="s">
        <v>436</v>
      </c>
      <c r="H825" s="284">
        <v>4</v>
      </c>
      <c r="I825" s="285"/>
      <c r="J825" s="286">
        <f>ROUND(I825*H825,2)</f>
        <v>0</v>
      </c>
      <c r="K825" s="287"/>
      <c r="L825" s="45"/>
      <c r="M825" s="288" t="s">
        <v>1</v>
      </c>
      <c r="N825" s="289" t="s">
        <v>42</v>
      </c>
      <c r="O825" s="101"/>
      <c r="P825" s="290">
        <f>O825*H825</f>
        <v>0</v>
      </c>
      <c r="Q825" s="290">
        <v>0</v>
      </c>
      <c r="R825" s="290">
        <f>Q825*H825</f>
        <v>0</v>
      </c>
      <c r="S825" s="290">
        <v>0</v>
      </c>
      <c r="T825" s="291">
        <f>S825*H825</f>
        <v>0</v>
      </c>
      <c r="U825" s="42"/>
      <c r="V825" s="42"/>
      <c r="W825" s="42"/>
      <c r="X825" s="42"/>
      <c r="Y825" s="42"/>
      <c r="Z825" s="42"/>
      <c r="AA825" s="42"/>
      <c r="AB825" s="42"/>
      <c r="AC825" s="42"/>
      <c r="AD825" s="42"/>
      <c r="AE825" s="42"/>
      <c r="AR825" s="292" t="s">
        <v>731</v>
      </c>
      <c r="AT825" s="292" t="s">
        <v>393</v>
      </c>
      <c r="AU825" s="292" t="s">
        <v>99</v>
      </c>
      <c r="AY825" s="19" t="s">
        <v>387</v>
      </c>
      <c r="BE825" s="162">
        <f>IF(N825="základná",J825,0)</f>
        <v>0</v>
      </c>
      <c r="BF825" s="162">
        <f>IF(N825="znížená",J825,0)</f>
        <v>0</v>
      </c>
      <c r="BG825" s="162">
        <f>IF(N825="zákl. prenesená",J825,0)</f>
        <v>0</v>
      </c>
      <c r="BH825" s="162">
        <f>IF(N825="zníž. prenesená",J825,0)</f>
        <v>0</v>
      </c>
      <c r="BI825" s="162">
        <f>IF(N825="nulová",J825,0)</f>
        <v>0</v>
      </c>
      <c r="BJ825" s="19" t="s">
        <v>92</v>
      </c>
      <c r="BK825" s="162">
        <f>ROUND(I825*H825,2)</f>
        <v>0</v>
      </c>
      <c r="BL825" s="19" t="s">
        <v>731</v>
      </c>
      <c r="BM825" s="292" t="s">
        <v>3956</v>
      </c>
    </row>
    <row r="826" s="12" customFormat="1" ht="20.88" customHeight="1">
      <c r="A826" s="12"/>
      <c r="B826" s="252"/>
      <c r="C826" s="253"/>
      <c r="D826" s="254" t="s">
        <v>75</v>
      </c>
      <c r="E826" s="265" t="s">
        <v>2796</v>
      </c>
      <c r="F826" s="265" t="s">
        <v>2797</v>
      </c>
      <c r="G826" s="253"/>
      <c r="H826" s="253"/>
      <c r="I826" s="256"/>
      <c r="J826" s="266">
        <f>BK826</f>
        <v>0</v>
      </c>
      <c r="K826" s="253"/>
      <c r="L826" s="257"/>
      <c r="M826" s="258"/>
      <c r="N826" s="259"/>
      <c r="O826" s="259"/>
      <c r="P826" s="260">
        <f>SUM(P827:P834)</f>
        <v>0</v>
      </c>
      <c r="Q826" s="259"/>
      <c r="R826" s="260">
        <f>SUM(R827:R834)</f>
        <v>0</v>
      </c>
      <c r="S826" s="259"/>
      <c r="T826" s="261">
        <f>SUM(T827:T834)</f>
        <v>0</v>
      </c>
      <c r="U826" s="12"/>
      <c r="V826" s="12"/>
      <c r="W826" s="12"/>
      <c r="X826" s="12"/>
      <c r="Y826" s="12"/>
      <c r="Z826" s="12"/>
      <c r="AA826" s="12"/>
      <c r="AB826" s="12"/>
      <c r="AC826" s="12"/>
      <c r="AD826" s="12"/>
      <c r="AE826" s="12"/>
      <c r="AR826" s="262" t="s">
        <v>84</v>
      </c>
      <c r="AT826" s="263" t="s">
        <v>75</v>
      </c>
      <c r="AU826" s="263" t="s">
        <v>92</v>
      </c>
      <c r="AY826" s="262" t="s">
        <v>387</v>
      </c>
      <c r="BK826" s="264">
        <f>SUM(BK827:BK834)</f>
        <v>0</v>
      </c>
    </row>
    <row r="827" s="2" customFormat="1" ht="21.75" customHeight="1">
      <c r="A827" s="42"/>
      <c r="B827" s="43"/>
      <c r="C827" s="280" t="s">
        <v>3957</v>
      </c>
      <c r="D827" s="280" t="s">
        <v>393</v>
      </c>
      <c r="E827" s="281" t="s">
        <v>3958</v>
      </c>
      <c r="F827" s="282" t="s">
        <v>3859</v>
      </c>
      <c r="G827" s="283" t="s">
        <v>396</v>
      </c>
      <c r="H827" s="284">
        <v>3</v>
      </c>
      <c r="I827" s="285"/>
      <c r="J827" s="286">
        <f>ROUND(I827*H827,2)</f>
        <v>0</v>
      </c>
      <c r="K827" s="287"/>
      <c r="L827" s="45"/>
      <c r="M827" s="288" t="s">
        <v>1</v>
      </c>
      <c r="N827" s="289" t="s">
        <v>42</v>
      </c>
      <c r="O827" s="101"/>
      <c r="P827" s="290">
        <f>O827*H827</f>
        <v>0</v>
      </c>
      <c r="Q827" s="290">
        <v>0</v>
      </c>
      <c r="R827" s="290">
        <f>Q827*H827</f>
        <v>0</v>
      </c>
      <c r="S827" s="290">
        <v>0</v>
      </c>
      <c r="T827" s="291">
        <f>S827*H827</f>
        <v>0</v>
      </c>
      <c r="U827" s="42"/>
      <c r="V827" s="42"/>
      <c r="W827" s="42"/>
      <c r="X827" s="42"/>
      <c r="Y827" s="42"/>
      <c r="Z827" s="42"/>
      <c r="AA827" s="42"/>
      <c r="AB827" s="42"/>
      <c r="AC827" s="42"/>
      <c r="AD827" s="42"/>
      <c r="AE827" s="42"/>
      <c r="AR827" s="292" t="s">
        <v>731</v>
      </c>
      <c r="AT827" s="292" t="s">
        <v>393</v>
      </c>
      <c r="AU827" s="292" t="s">
        <v>99</v>
      </c>
      <c r="AY827" s="19" t="s">
        <v>387</v>
      </c>
      <c r="BE827" s="162">
        <f>IF(N827="základná",J827,0)</f>
        <v>0</v>
      </c>
      <c r="BF827" s="162">
        <f>IF(N827="znížená",J827,0)</f>
        <v>0</v>
      </c>
      <c r="BG827" s="162">
        <f>IF(N827="zákl. prenesená",J827,0)</f>
        <v>0</v>
      </c>
      <c r="BH827" s="162">
        <f>IF(N827="zníž. prenesená",J827,0)</f>
        <v>0</v>
      </c>
      <c r="BI827" s="162">
        <f>IF(N827="nulová",J827,0)</f>
        <v>0</v>
      </c>
      <c r="BJ827" s="19" t="s">
        <v>92</v>
      </c>
      <c r="BK827" s="162">
        <f>ROUND(I827*H827,2)</f>
        <v>0</v>
      </c>
      <c r="BL827" s="19" t="s">
        <v>731</v>
      </c>
      <c r="BM827" s="292" t="s">
        <v>3959</v>
      </c>
    </row>
    <row r="828" s="2" customFormat="1" ht="21.75" customHeight="1">
      <c r="A828" s="42"/>
      <c r="B828" s="43"/>
      <c r="C828" s="280" t="s">
        <v>243</v>
      </c>
      <c r="D828" s="280" t="s">
        <v>393</v>
      </c>
      <c r="E828" s="281" t="s">
        <v>3960</v>
      </c>
      <c r="F828" s="282" t="s">
        <v>3863</v>
      </c>
      <c r="G828" s="283" t="s">
        <v>396</v>
      </c>
      <c r="H828" s="284">
        <v>0.80000000000000004</v>
      </c>
      <c r="I828" s="285"/>
      <c r="J828" s="286">
        <f>ROUND(I828*H828,2)</f>
        <v>0</v>
      </c>
      <c r="K828" s="287"/>
      <c r="L828" s="45"/>
      <c r="M828" s="288" t="s">
        <v>1</v>
      </c>
      <c r="N828" s="289" t="s">
        <v>42</v>
      </c>
      <c r="O828" s="101"/>
      <c r="P828" s="290">
        <f>O828*H828</f>
        <v>0</v>
      </c>
      <c r="Q828" s="290">
        <v>0</v>
      </c>
      <c r="R828" s="290">
        <f>Q828*H828</f>
        <v>0</v>
      </c>
      <c r="S828" s="290">
        <v>0</v>
      </c>
      <c r="T828" s="291">
        <f>S828*H828</f>
        <v>0</v>
      </c>
      <c r="U828" s="42"/>
      <c r="V828" s="42"/>
      <c r="W828" s="42"/>
      <c r="X828" s="42"/>
      <c r="Y828" s="42"/>
      <c r="Z828" s="42"/>
      <c r="AA828" s="42"/>
      <c r="AB828" s="42"/>
      <c r="AC828" s="42"/>
      <c r="AD828" s="42"/>
      <c r="AE828" s="42"/>
      <c r="AR828" s="292" t="s">
        <v>731</v>
      </c>
      <c r="AT828" s="292" t="s">
        <v>393</v>
      </c>
      <c r="AU828" s="292" t="s">
        <v>99</v>
      </c>
      <c r="AY828" s="19" t="s">
        <v>387</v>
      </c>
      <c r="BE828" s="162">
        <f>IF(N828="základná",J828,0)</f>
        <v>0</v>
      </c>
      <c r="BF828" s="162">
        <f>IF(N828="znížená",J828,0)</f>
        <v>0</v>
      </c>
      <c r="BG828" s="162">
        <f>IF(N828="zákl. prenesená",J828,0)</f>
        <v>0</v>
      </c>
      <c r="BH828" s="162">
        <f>IF(N828="zníž. prenesená",J828,0)</f>
        <v>0</v>
      </c>
      <c r="BI828" s="162">
        <f>IF(N828="nulová",J828,0)</f>
        <v>0</v>
      </c>
      <c r="BJ828" s="19" t="s">
        <v>92</v>
      </c>
      <c r="BK828" s="162">
        <f>ROUND(I828*H828,2)</f>
        <v>0</v>
      </c>
      <c r="BL828" s="19" t="s">
        <v>731</v>
      </c>
      <c r="BM828" s="292" t="s">
        <v>3961</v>
      </c>
    </row>
    <row r="829" s="2" customFormat="1" ht="16.5" customHeight="1">
      <c r="A829" s="42"/>
      <c r="B829" s="43"/>
      <c r="C829" s="280" t="s">
        <v>3962</v>
      </c>
      <c r="D829" s="280" t="s">
        <v>393</v>
      </c>
      <c r="E829" s="281" t="s">
        <v>3963</v>
      </c>
      <c r="F829" s="282" t="s">
        <v>3867</v>
      </c>
      <c r="G829" s="283" t="s">
        <v>396</v>
      </c>
      <c r="H829" s="284">
        <v>11.300000000000001</v>
      </c>
      <c r="I829" s="285"/>
      <c r="J829" s="286">
        <f>ROUND(I829*H829,2)</f>
        <v>0</v>
      </c>
      <c r="K829" s="287"/>
      <c r="L829" s="45"/>
      <c r="M829" s="288" t="s">
        <v>1</v>
      </c>
      <c r="N829" s="289" t="s">
        <v>42</v>
      </c>
      <c r="O829" s="101"/>
      <c r="P829" s="290">
        <f>O829*H829</f>
        <v>0</v>
      </c>
      <c r="Q829" s="290">
        <v>0</v>
      </c>
      <c r="R829" s="290">
        <f>Q829*H829</f>
        <v>0</v>
      </c>
      <c r="S829" s="290">
        <v>0</v>
      </c>
      <c r="T829" s="291">
        <f>S829*H829</f>
        <v>0</v>
      </c>
      <c r="U829" s="42"/>
      <c r="V829" s="42"/>
      <c r="W829" s="42"/>
      <c r="X829" s="42"/>
      <c r="Y829" s="42"/>
      <c r="Z829" s="42"/>
      <c r="AA829" s="42"/>
      <c r="AB829" s="42"/>
      <c r="AC829" s="42"/>
      <c r="AD829" s="42"/>
      <c r="AE829" s="42"/>
      <c r="AR829" s="292" t="s">
        <v>731</v>
      </c>
      <c r="AT829" s="292" t="s">
        <v>393</v>
      </c>
      <c r="AU829" s="292" t="s">
        <v>99</v>
      </c>
      <c r="AY829" s="19" t="s">
        <v>387</v>
      </c>
      <c r="BE829" s="162">
        <f>IF(N829="základná",J829,0)</f>
        <v>0</v>
      </c>
      <c r="BF829" s="162">
        <f>IF(N829="znížená",J829,0)</f>
        <v>0</v>
      </c>
      <c r="BG829" s="162">
        <f>IF(N829="zákl. prenesená",J829,0)</f>
        <v>0</v>
      </c>
      <c r="BH829" s="162">
        <f>IF(N829="zníž. prenesená",J829,0)</f>
        <v>0</v>
      </c>
      <c r="BI829" s="162">
        <f>IF(N829="nulová",J829,0)</f>
        <v>0</v>
      </c>
      <c r="BJ829" s="19" t="s">
        <v>92</v>
      </c>
      <c r="BK829" s="162">
        <f>ROUND(I829*H829,2)</f>
        <v>0</v>
      </c>
      <c r="BL829" s="19" t="s">
        <v>731</v>
      </c>
      <c r="BM829" s="292" t="s">
        <v>3964</v>
      </c>
    </row>
    <row r="830" s="2" customFormat="1" ht="21.75" customHeight="1">
      <c r="A830" s="42"/>
      <c r="B830" s="43"/>
      <c r="C830" s="280" t="s">
        <v>239</v>
      </c>
      <c r="D830" s="280" t="s">
        <v>393</v>
      </c>
      <c r="E830" s="281" t="s">
        <v>3965</v>
      </c>
      <c r="F830" s="282" t="s">
        <v>3871</v>
      </c>
      <c r="G830" s="283" t="s">
        <v>396</v>
      </c>
      <c r="H830" s="284">
        <v>6.9000000000000004</v>
      </c>
      <c r="I830" s="285"/>
      <c r="J830" s="286">
        <f>ROUND(I830*H830,2)</f>
        <v>0</v>
      </c>
      <c r="K830" s="287"/>
      <c r="L830" s="45"/>
      <c r="M830" s="288" t="s">
        <v>1</v>
      </c>
      <c r="N830" s="289" t="s">
        <v>42</v>
      </c>
      <c r="O830" s="101"/>
      <c r="P830" s="290">
        <f>O830*H830</f>
        <v>0</v>
      </c>
      <c r="Q830" s="290">
        <v>0</v>
      </c>
      <c r="R830" s="290">
        <f>Q830*H830</f>
        <v>0</v>
      </c>
      <c r="S830" s="290">
        <v>0</v>
      </c>
      <c r="T830" s="291">
        <f>S830*H830</f>
        <v>0</v>
      </c>
      <c r="U830" s="42"/>
      <c r="V830" s="42"/>
      <c r="W830" s="42"/>
      <c r="X830" s="42"/>
      <c r="Y830" s="42"/>
      <c r="Z830" s="42"/>
      <c r="AA830" s="42"/>
      <c r="AB830" s="42"/>
      <c r="AC830" s="42"/>
      <c r="AD830" s="42"/>
      <c r="AE830" s="42"/>
      <c r="AR830" s="292" t="s">
        <v>731</v>
      </c>
      <c r="AT830" s="292" t="s">
        <v>393</v>
      </c>
      <c r="AU830" s="292" t="s">
        <v>99</v>
      </c>
      <c r="AY830" s="19" t="s">
        <v>387</v>
      </c>
      <c r="BE830" s="162">
        <f>IF(N830="základná",J830,0)</f>
        <v>0</v>
      </c>
      <c r="BF830" s="162">
        <f>IF(N830="znížená",J830,0)</f>
        <v>0</v>
      </c>
      <c r="BG830" s="162">
        <f>IF(N830="zákl. prenesená",J830,0)</f>
        <v>0</v>
      </c>
      <c r="BH830" s="162">
        <f>IF(N830="zníž. prenesená",J830,0)</f>
        <v>0</v>
      </c>
      <c r="BI830" s="162">
        <f>IF(N830="nulová",J830,0)</f>
        <v>0</v>
      </c>
      <c r="BJ830" s="19" t="s">
        <v>92</v>
      </c>
      <c r="BK830" s="162">
        <f>ROUND(I830*H830,2)</f>
        <v>0</v>
      </c>
      <c r="BL830" s="19" t="s">
        <v>731</v>
      </c>
      <c r="BM830" s="292" t="s">
        <v>3966</v>
      </c>
    </row>
    <row r="831" s="2" customFormat="1" ht="16.5" customHeight="1">
      <c r="A831" s="42"/>
      <c r="B831" s="43"/>
      <c r="C831" s="280" t="s">
        <v>3967</v>
      </c>
      <c r="D831" s="280" t="s">
        <v>393</v>
      </c>
      <c r="E831" s="281" t="s">
        <v>3968</v>
      </c>
      <c r="F831" s="282" t="s">
        <v>3875</v>
      </c>
      <c r="G831" s="283" t="s">
        <v>396</v>
      </c>
      <c r="H831" s="284">
        <v>37.899999999999999</v>
      </c>
      <c r="I831" s="285"/>
      <c r="J831" s="286">
        <f>ROUND(I831*H831,2)</f>
        <v>0</v>
      </c>
      <c r="K831" s="287"/>
      <c r="L831" s="45"/>
      <c r="M831" s="288" t="s">
        <v>1</v>
      </c>
      <c r="N831" s="289" t="s">
        <v>42</v>
      </c>
      <c r="O831" s="101"/>
      <c r="P831" s="290">
        <f>O831*H831</f>
        <v>0</v>
      </c>
      <c r="Q831" s="290">
        <v>0</v>
      </c>
      <c r="R831" s="290">
        <f>Q831*H831</f>
        <v>0</v>
      </c>
      <c r="S831" s="290">
        <v>0</v>
      </c>
      <c r="T831" s="291">
        <f>S831*H831</f>
        <v>0</v>
      </c>
      <c r="U831" s="42"/>
      <c r="V831" s="42"/>
      <c r="W831" s="42"/>
      <c r="X831" s="42"/>
      <c r="Y831" s="42"/>
      <c r="Z831" s="42"/>
      <c r="AA831" s="42"/>
      <c r="AB831" s="42"/>
      <c r="AC831" s="42"/>
      <c r="AD831" s="42"/>
      <c r="AE831" s="42"/>
      <c r="AR831" s="292" t="s">
        <v>731</v>
      </c>
      <c r="AT831" s="292" t="s">
        <v>393</v>
      </c>
      <c r="AU831" s="292" t="s">
        <v>99</v>
      </c>
      <c r="AY831" s="19" t="s">
        <v>387</v>
      </c>
      <c r="BE831" s="162">
        <f>IF(N831="základná",J831,0)</f>
        <v>0</v>
      </c>
      <c r="BF831" s="162">
        <f>IF(N831="znížená",J831,0)</f>
        <v>0</v>
      </c>
      <c r="BG831" s="162">
        <f>IF(N831="zákl. prenesená",J831,0)</f>
        <v>0</v>
      </c>
      <c r="BH831" s="162">
        <f>IF(N831="zníž. prenesená",J831,0)</f>
        <v>0</v>
      </c>
      <c r="BI831" s="162">
        <f>IF(N831="nulová",J831,0)</f>
        <v>0</v>
      </c>
      <c r="BJ831" s="19" t="s">
        <v>92</v>
      </c>
      <c r="BK831" s="162">
        <f>ROUND(I831*H831,2)</f>
        <v>0</v>
      </c>
      <c r="BL831" s="19" t="s">
        <v>731</v>
      </c>
      <c r="BM831" s="292" t="s">
        <v>3969</v>
      </c>
    </row>
    <row r="832" s="2" customFormat="1" ht="16.5" customHeight="1">
      <c r="A832" s="42"/>
      <c r="B832" s="43"/>
      <c r="C832" s="280" t="s">
        <v>3970</v>
      </c>
      <c r="D832" s="280" t="s">
        <v>393</v>
      </c>
      <c r="E832" s="281" t="s">
        <v>3971</v>
      </c>
      <c r="F832" s="282" t="s">
        <v>3879</v>
      </c>
      <c r="G832" s="283" t="s">
        <v>396</v>
      </c>
      <c r="H832" s="284">
        <v>2.7000000000000002</v>
      </c>
      <c r="I832" s="285"/>
      <c r="J832" s="286">
        <f>ROUND(I832*H832,2)</f>
        <v>0</v>
      </c>
      <c r="K832" s="287"/>
      <c r="L832" s="45"/>
      <c r="M832" s="288" t="s">
        <v>1</v>
      </c>
      <c r="N832" s="289" t="s">
        <v>42</v>
      </c>
      <c r="O832" s="101"/>
      <c r="P832" s="290">
        <f>O832*H832</f>
        <v>0</v>
      </c>
      <c r="Q832" s="290">
        <v>0</v>
      </c>
      <c r="R832" s="290">
        <f>Q832*H832</f>
        <v>0</v>
      </c>
      <c r="S832" s="290">
        <v>0</v>
      </c>
      <c r="T832" s="291">
        <f>S832*H832</f>
        <v>0</v>
      </c>
      <c r="U832" s="42"/>
      <c r="V832" s="42"/>
      <c r="W832" s="42"/>
      <c r="X832" s="42"/>
      <c r="Y832" s="42"/>
      <c r="Z832" s="42"/>
      <c r="AA832" s="42"/>
      <c r="AB832" s="42"/>
      <c r="AC832" s="42"/>
      <c r="AD832" s="42"/>
      <c r="AE832" s="42"/>
      <c r="AR832" s="292" t="s">
        <v>731</v>
      </c>
      <c r="AT832" s="292" t="s">
        <v>393</v>
      </c>
      <c r="AU832" s="292" t="s">
        <v>99</v>
      </c>
      <c r="AY832" s="19" t="s">
        <v>387</v>
      </c>
      <c r="BE832" s="162">
        <f>IF(N832="základná",J832,0)</f>
        <v>0</v>
      </c>
      <c r="BF832" s="162">
        <f>IF(N832="znížená",J832,0)</f>
        <v>0</v>
      </c>
      <c r="BG832" s="162">
        <f>IF(N832="zákl. prenesená",J832,0)</f>
        <v>0</v>
      </c>
      <c r="BH832" s="162">
        <f>IF(N832="zníž. prenesená",J832,0)</f>
        <v>0</v>
      </c>
      <c r="BI832" s="162">
        <f>IF(N832="nulová",J832,0)</f>
        <v>0</v>
      </c>
      <c r="BJ832" s="19" t="s">
        <v>92</v>
      </c>
      <c r="BK832" s="162">
        <f>ROUND(I832*H832,2)</f>
        <v>0</v>
      </c>
      <c r="BL832" s="19" t="s">
        <v>731</v>
      </c>
      <c r="BM832" s="292" t="s">
        <v>3972</v>
      </c>
    </row>
    <row r="833" s="2" customFormat="1" ht="21.75" customHeight="1">
      <c r="A833" s="42"/>
      <c r="B833" s="43"/>
      <c r="C833" s="280" t="s">
        <v>3973</v>
      </c>
      <c r="D833" s="280" t="s">
        <v>393</v>
      </c>
      <c r="E833" s="281" t="s">
        <v>3974</v>
      </c>
      <c r="F833" s="282" t="s">
        <v>3883</v>
      </c>
      <c r="G833" s="283" t="s">
        <v>396</v>
      </c>
      <c r="H833" s="284">
        <v>3.2000000000000002</v>
      </c>
      <c r="I833" s="285"/>
      <c r="J833" s="286">
        <f>ROUND(I833*H833,2)</f>
        <v>0</v>
      </c>
      <c r="K833" s="287"/>
      <c r="L833" s="45"/>
      <c r="M833" s="288" t="s">
        <v>1</v>
      </c>
      <c r="N833" s="289" t="s">
        <v>42</v>
      </c>
      <c r="O833" s="101"/>
      <c r="P833" s="290">
        <f>O833*H833</f>
        <v>0</v>
      </c>
      <c r="Q833" s="290">
        <v>0</v>
      </c>
      <c r="R833" s="290">
        <f>Q833*H833</f>
        <v>0</v>
      </c>
      <c r="S833" s="290">
        <v>0</v>
      </c>
      <c r="T833" s="291">
        <f>S833*H833</f>
        <v>0</v>
      </c>
      <c r="U833" s="42"/>
      <c r="V833" s="42"/>
      <c r="W833" s="42"/>
      <c r="X833" s="42"/>
      <c r="Y833" s="42"/>
      <c r="Z833" s="42"/>
      <c r="AA833" s="42"/>
      <c r="AB833" s="42"/>
      <c r="AC833" s="42"/>
      <c r="AD833" s="42"/>
      <c r="AE833" s="42"/>
      <c r="AR833" s="292" t="s">
        <v>731</v>
      </c>
      <c r="AT833" s="292" t="s">
        <v>393</v>
      </c>
      <c r="AU833" s="292" t="s">
        <v>99</v>
      </c>
      <c r="AY833" s="19" t="s">
        <v>387</v>
      </c>
      <c r="BE833" s="162">
        <f>IF(N833="základná",J833,0)</f>
        <v>0</v>
      </c>
      <c r="BF833" s="162">
        <f>IF(N833="znížená",J833,0)</f>
        <v>0</v>
      </c>
      <c r="BG833" s="162">
        <f>IF(N833="zákl. prenesená",J833,0)</f>
        <v>0</v>
      </c>
      <c r="BH833" s="162">
        <f>IF(N833="zníž. prenesená",J833,0)</f>
        <v>0</v>
      </c>
      <c r="BI833" s="162">
        <f>IF(N833="nulová",J833,0)</f>
        <v>0</v>
      </c>
      <c r="BJ833" s="19" t="s">
        <v>92</v>
      </c>
      <c r="BK833" s="162">
        <f>ROUND(I833*H833,2)</f>
        <v>0</v>
      </c>
      <c r="BL833" s="19" t="s">
        <v>731</v>
      </c>
      <c r="BM833" s="292" t="s">
        <v>3975</v>
      </c>
    </row>
    <row r="834" s="2" customFormat="1" ht="21.75" customHeight="1">
      <c r="A834" s="42"/>
      <c r="B834" s="43"/>
      <c r="C834" s="280" t="s">
        <v>3976</v>
      </c>
      <c r="D834" s="280" t="s">
        <v>393</v>
      </c>
      <c r="E834" s="281" t="s">
        <v>3977</v>
      </c>
      <c r="F834" s="282" t="s">
        <v>2801</v>
      </c>
      <c r="G834" s="283" t="s">
        <v>405</v>
      </c>
      <c r="H834" s="284">
        <v>22.600000000000001</v>
      </c>
      <c r="I834" s="285"/>
      <c r="J834" s="286">
        <f>ROUND(I834*H834,2)</f>
        <v>0</v>
      </c>
      <c r="K834" s="287"/>
      <c r="L834" s="45"/>
      <c r="M834" s="288" t="s">
        <v>1</v>
      </c>
      <c r="N834" s="289" t="s">
        <v>42</v>
      </c>
      <c r="O834" s="101"/>
      <c r="P834" s="290">
        <f>O834*H834</f>
        <v>0</v>
      </c>
      <c r="Q834" s="290">
        <v>0</v>
      </c>
      <c r="R834" s="290">
        <f>Q834*H834</f>
        <v>0</v>
      </c>
      <c r="S834" s="290">
        <v>0</v>
      </c>
      <c r="T834" s="291">
        <f>S834*H834</f>
        <v>0</v>
      </c>
      <c r="U834" s="42"/>
      <c r="V834" s="42"/>
      <c r="W834" s="42"/>
      <c r="X834" s="42"/>
      <c r="Y834" s="42"/>
      <c r="Z834" s="42"/>
      <c r="AA834" s="42"/>
      <c r="AB834" s="42"/>
      <c r="AC834" s="42"/>
      <c r="AD834" s="42"/>
      <c r="AE834" s="42"/>
      <c r="AR834" s="292" t="s">
        <v>731</v>
      </c>
      <c r="AT834" s="292" t="s">
        <v>393</v>
      </c>
      <c r="AU834" s="292" t="s">
        <v>99</v>
      </c>
      <c r="AY834" s="19" t="s">
        <v>387</v>
      </c>
      <c r="BE834" s="162">
        <f>IF(N834="základná",J834,0)</f>
        <v>0</v>
      </c>
      <c r="BF834" s="162">
        <f>IF(N834="znížená",J834,0)</f>
        <v>0</v>
      </c>
      <c r="BG834" s="162">
        <f>IF(N834="zákl. prenesená",J834,0)</f>
        <v>0</v>
      </c>
      <c r="BH834" s="162">
        <f>IF(N834="zníž. prenesená",J834,0)</f>
        <v>0</v>
      </c>
      <c r="BI834" s="162">
        <f>IF(N834="nulová",J834,0)</f>
        <v>0</v>
      </c>
      <c r="BJ834" s="19" t="s">
        <v>92</v>
      </c>
      <c r="BK834" s="162">
        <f>ROUND(I834*H834,2)</f>
        <v>0</v>
      </c>
      <c r="BL834" s="19" t="s">
        <v>731</v>
      </c>
      <c r="BM834" s="292" t="s">
        <v>3978</v>
      </c>
    </row>
    <row r="835" s="12" customFormat="1" ht="20.88" customHeight="1">
      <c r="A835" s="12"/>
      <c r="B835" s="252"/>
      <c r="C835" s="253"/>
      <c r="D835" s="254" t="s">
        <v>75</v>
      </c>
      <c r="E835" s="265" t="s">
        <v>2803</v>
      </c>
      <c r="F835" s="265" t="s">
        <v>137</v>
      </c>
      <c r="G835" s="253"/>
      <c r="H835" s="253"/>
      <c r="I835" s="256"/>
      <c r="J835" s="266">
        <f>BK835</f>
        <v>0</v>
      </c>
      <c r="K835" s="253"/>
      <c r="L835" s="257"/>
      <c r="M835" s="258"/>
      <c r="N835" s="259"/>
      <c r="O835" s="259"/>
      <c r="P835" s="260">
        <f>SUM(P836:P840)</f>
        <v>0</v>
      </c>
      <c r="Q835" s="259"/>
      <c r="R835" s="260">
        <f>SUM(R836:R840)</f>
        <v>0</v>
      </c>
      <c r="S835" s="259"/>
      <c r="T835" s="261">
        <f>SUM(T836:T840)</f>
        <v>0</v>
      </c>
      <c r="U835" s="12"/>
      <c r="V835" s="12"/>
      <c r="W835" s="12"/>
      <c r="X835" s="12"/>
      <c r="Y835" s="12"/>
      <c r="Z835" s="12"/>
      <c r="AA835" s="12"/>
      <c r="AB835" s="12"/>
      <c r="AC835" s="12"/>
      <c r="AD835" s="12"/>
      <c r="AE835" s="12"/>
      <c r="AR835" s="262" t="s">
        <v>84</v>
      </c>
      <c r="AT835" s="263" t="s">
        <v>75</v>
      </c>
      <c r="AU835" s="263" t="s">
        <v>92</v>
      </c>
      <c r="AY835" s="262" t="s">
        <v>387</v>
      </c>
      <c r="BK835" s="264">
        <f>SUM(BK836:BK840)</f>
        <v>0</v>
      </c>
    </row>
    <row r="836" s="2" customFormat="1" ht="24.15" customHeight="1">
      <c r="A836" s="42"/>
      <c r="B836" s="43"/>
      <c r="C836" s="280" t="s">
        <v>3979</v>
      </c>
      <c r="D836" s="280" t="s">
        <v>393</v>
      </c>
      <c r="E836" s="281" t="s">
        <v>3980</v>
      </c>
      <c r="F836" s="282" t="s">
        <v>2805</v>
      </c>
      <c r="G836" s="283" t="s">
        <v>2806</v>
      </c>
      <c r="H836" s="284">
        <v>2</v>
      </c>
      <c r="I836" s="285"/>
      <c r="J836" s="286">
        <f>ROUND(I836*H836,2)</f>
        <v>0</v>
      </c>
      <c r="K836" s="287"/>
      <c r="L836" s="45"/>
      <c r="M836" s="288" t="s">
        <v>1</v>
      </c>
      <c r="N836" s="289" t="s">
        <v>42</v>
      </c>
      <c r="O836" s="101"/>
      <c r="P836" s="290">
        <f>O836*H836</f>
        <v>0</v>
      </c>
      <c r="Q836" s="290">
        <v>0</v>
      </c>
      <c r="R836" s="290">
        <f>Q836*H836</f>
        <v>0</v>
      </c>
      <c r="S836" s="290">
        <v>0</v>
      </c>
      <c r="T836" s="291">
        <f>S836*H836</f>
        <v>0</v>
      </c>
      <c r="U836" s="42"/>
      <c r="V836" s="42"/>
      <c r="W836" s="42"/>
      <c r="X836" s="42"/>
      <c r="Y836" s="42"/>
      <c r="Z836" s="42"/>
      <c r="AA836" s="42"/>
      <c r="AB836" s="42"/>
      <c r="AC836" s="42"/>
      <c r="AD836" s="42"/>
      <c r="AE836" s="42"/>
      <c r="AR836" s="292" t="s">
        <v>731</v>
      </c>
      <c r="AT836" s="292" t="s">
        <v>393</v>
      </c>
      <c r="AU836" s="292" t="s">
        <v>99</v>
      </c>
      <c r="AY836" s="19" t="s">
        <v>387</v>
      </c>
      <c r="BE836" s="162">
        <f>IF(N836="základná",J836,0)</f>
        <v>0</v>
      </c>
      <c r="BF836" s="162">
        <f>IF(N836="znížená",J836,0)</f>
        <v>0</v>
      </c>
      <c r="BG836" s="162">
        <f>IF(N836="zákl. prenesená",J836,0)</f>
        <v>0</v>
      </c>
      <c r="BH836" s="162">
        <f>IF(N836="zníž. prenesená",J836,0)</f>
        <v>0</v>
      </c>
      <c r="BI836" s="162">
        <f>IF(N836="nulová",J836,0)</f>
        <v>0</v>
      </c>
      <c r="BJ836" s="19" t="s">
        <v>92</v>
      </c>
      <c r="BK836" s="162">
        <f>ROUND(I836*H836,2)</f>
        <v>0</v>
      </c>
      <c r="BL836" s="19" t="s">
        <v>731</v>
      </c>
      <c r="BM836" s="292" t="s">
        <v>3981</v>
      </c>
    </row>
    <row r="837" s="2" customFormat="1" ht="16.5" customHeight="1">
      <c r="A837" s="42"/>
      <c r="B837" s="43"/>
      <c r="C837" s="280" t="s">
        <v>3982</v>
      </c>
      <c r="D837" s="280" t="s">
        <v>393</v>
      </c>
      <c r="E837" s="281" t="s">
        <v>3983</v>
      </c>
      <c r="F837" s="282" t="s">
        <v>2809</v>
      </c>
      <c r="G837" s="283" t="s">
        <v>2806</v>
      </c>
      <c r="H837" s="284">
        <v>1</v>
      </c>
      <c r="I837" s="285"/>
      <c r="J837" s="286">
        <f>ROUND(I837*H837,2)</f>
        <v>0</v>
      </c>
      <c r="K837" s="287"/>
      <c r="L837" s="45"/>
      <c r="M837" s="288" t="s">
        <v>1</v>
      </c>
      <c r="N837" s="289" t="s">
        <v>42</v>
      </c>
      <c r="O837" s="101"/>
      <c r="P837" s="290">
        <f>O837*H837</f>
        <v>0</v>
      </c>
      <c r="Q837" s="290">
        <v>0</v>
      </c>
      <c r="R837" s="290">
        <f>Q837*H837</f>
        <v>0</v>
      </c>
      <c r="S837" s="290">
        <v>0</v>
      </c>
      <c r="T837" s="291">
        <f>S837*H837</f>
        <v>0</v>
      </c>
      <c r="U837" s="42"/>
      <c r="V837" s="42"/>
      <c r="W837" s="42"/>
      <c r="X837" s="42"/>
      <c r="Y837" s="42"/>
      <c r="Z837" s="42"/>
      <c r="AA837" s="42"/>
      <c r="AB837" s="42"/>
      <c r="AC837" s="42"/>
      <c r="AD837" s="42"/>
      <c r="AE837" s="42"/>
      <c r="AR837" s="292" t="s">
        <v>731</v>
      </c>
      <c r="AT837" s="292" t="s">
        <v>393</v>
      </c>
      <c r="AU837" s="292" t="s">
        <v>99</v>
      </c>
      <c r="AY837" s="19" t="s">
        <v>387</v>
      </c>
      <c r="BE837" s="162">
        <f>IF(N837="základná",J837,0)</f>
        <v>0</v>
      </c>
      <c r="BF837" s="162">
        <f>IF(N837="znížená",J837,0)</f>
        <v>0</v>
      </c>
      <c r="BG837" s="162">
        <f>IF(N837="zákl. prenesená",J837,0)</f>
        <v>0</v>
      </c>
      <c r="BH837" s="162">
        <f>IF(N837="zníž. prenesená",J837,0)</f>
        <v>0</v>
      </c>
      <c r="BI837" s="162">
        <f>IF(N837="nulová",J837,0)</f>
        <v>0</v>
      </c>
      <c r="BJ837" s="19" t="s">
        <v>92</v>
      </c>
      <c r="BK837" s="162">
        <f>ROUND(I837*H837,2)</f>
        <v>0</v>
      </c>
      <c r="BL837" s="19" t="s">
        <v>731</v>
      </c>
      <c r="BM837" s="292" t="s">
        <v>3984</v>
      </c>
    </row>
    <row r="838" s="2" customFormat="1" ht="16.5" customHeight="1">
      <c r="A838" s="42"/>
      <c r="B838" s="43"/>
      <c r="C838" s="280" t="s">
        <v>3985</v>
      </c>
      <c r="D838" s="280" t="s">
        <v>393</v>
      </c>
      <c r="E838" s="281" t="s">
        <v>3986</v>
      </c>
      <c r="F838" s="282" t="s">
        <v>2812</v>
      </c>
      <c r="G838" s="283" t="s">
        <v>2806</v>
      </c>
      <c r="H838" s="284">
        <v>1</v>
      </c>
      <c r="I838" s="285"/>
      <c r="J838" s="286">
        <f>ROUND(I838*H838,2)</f>
        <v>0</v>
      </c>
      <c r="K838" s="287"/>
      <c r="L838" s="45"/>
      <c r="M838" s="288" t="s">
        <v>1</v>
      </c>
      <c r="N838" s="289" t="s">
        <v>42</v>
      </c>
      <c r="O838" s="101"/>
      <c r="P838" s="290">
        <f>O838*H838</f>
        <v>0</v>
      </c>
      <c r="Q838" s="290">
        <v>0</v>
      </c>
      <c r="R838" s="290">
        <f>Q838*H838</f>
        <v>0</v>
      </c>
      <c r="S838" s="290">
        <v>0</v>
      </c>
      <c r="T838" s="291">
        <f>S838*H838</f>
        <v>0</v>
      </c>
      <c r="U838" s="42"/>
      <c r="V838" s="42"/>
      <c r="W838" s="42"/>
      <c r="X838" s="42"/>
      <c r="Y838" s="42"/>
      <c r="Z838" s="42"/>
      <c r="AA838" s="42"/>
      <c r="AB838" s="42"/>
      <c r="AC838" s="42"/>
      <c r="AD838" s="42"/>
      <c r="AE838" s="42"/>
      <c r="AR838" s="292" t="s">
        <v>731</v>
      </c>
      <c r="AT838" s="292" t="s">
        <v>393</v>
      </c>
      <c r="AU838" s="292" t="s">
        <v>99</v>
      </c>
      <c r="AY838" s="19" t="s">
        <v>387</v>
      </c>
      <c r="BE838" s="162">
        <f>IF(N838="základná",J838,0)</f>
        <v>0</v>
      </c>
      <c r="BF838" s="162">
        <f>IF(N838="znížená",J838,0)</f>
        <v>0</v>
      </c>
      <c r="BG838" s="162">
        <f>IF(N838="zákl. prenesená",J838,0)</f>
        <v>0</v>
      </c>
      <c r="BH838" s="162">
        <f>IF(N838="zníž. prenesená",J838,0)</f>
        <v>0</v>
      </c>
      <c r="BI838" s="162">
        <f>IF(N838="nulová",J838,0)</f>
        <v>0</v>
      </c>
      <c r="BJ838" s="19" t="s">
        <v>92</v>
      </c>
      <c r="BK838" s="162">
        <f>ROUND(I838*H838,2)</f>
        <v>0</v>
      </c>
      <c r="BL838" s="19" t="s">
        <v>731</v>
      </c>
      <c r="BM838" s="292" t="s">
        <v>3987</v>
      </c>
    </row>
    <row r="839" s="2" customFormat="1" ht="16.5" customHeight="1">
      <c r="A839" s="42"/>
      <c r="B839" s="43"/>
      <c r="C839" s="280" t="s">
        <v>3988</v>
      </c>
      <c r="D839" s="280" t="s">
        <v>393</v>
      </c>
      <c r="E839" s="281" t="s">
        <v>3989</v>
      </c>
      <c r="F839" s="282" t="s">
        <v>2815</v>
      </c>
      <c r="G839" s="283" t="s">
        <v>716</v>
      </c>
      <c r="H839" s="351"/>
      <c r="I839" s="285"/>
      <c r="J839" s="286">
        <f>ROUND(I839*H839,2)</f>
        <v>0</v>
      </c>
      <c r="K839" s="287"/>
      <c r="L839" s="45"/>
      <c r="M839" s="288" t="s">
        <v>1</v>
      </c>
      <c r="N839" s="289" t="s">
        <v>42</v>
      </c>
      <c r="O839" s="101"/>
      <c r="P839" s="290">
        <f>O839*H839</f>
        <v>0</v>
      </c>
      <c r="Q839" s="290">
        <v>0</v>
      </c>
      <c r="R839" s="290">
        <f>Q839*H839</f>
        <v>0</v>
      </c>
      <c r="S839" s="290">
        <v>0</v>
      </c>
      <c r="T839" s="291">
        <f>S839*H839</f>
        <v>0</v>
      </c>
      <c r="U839" s="42"/>
      <c r="V839" s="42"/>
      <c r="W839" s="42"/>
      <c r="X839" s="42"/>
      <c r="Y839" s="42"/>
      <c r="Z839" s="42"/>
      <c r="AA839" s="42"/>
      <c r="AB839" s="42"/>
      <c r="AC839" s="42"/>
      <c r="AD839" s="42"/>
      <c r="AE839" s="42"/>
      <c r="AR839" s="292" t="s">
        <v>731</v>
      </c>
      <c r="AT839" s="292" t="s">
        <v>393</v>
      </c>
      <c r="AU839" s="292" t="s">
        <v>99</v>
      </c>
      <c r="AY839" s="19" t="s">
        <v>387</v>
      </c>
      <c r="BE839" s="162">
        <f>IF(N839="základná",J839,0)</f>
        <v>0</v>
      </c>
      <c r="BF839" s="162">
        <f>IF(N839="znížená",J839,0)</f>
        <v>0</v>
      </c>
      <c r="BG839" s="162">
        <f>IF(N839="zákl. prenesená",J839,0)</f>
        <v>0</v>
      </c>
      <c r="BH839" s="162">
        <f>IF(N839="zníž. prenesená",J839,0)</f>
        <v>0</v>
      </c>
      <c r="BI839" s="162">
        <f>IF(N839="nulová",J839,0)</f>
        <v>0</v>
      </c>
      <c r="BJ839" s="19" t="s">
        <v>92</v>
      </c>
      <c r="BK839" s="162">
        <f>ROUND(I839*H839,2)</f>
        <v>0</v>
      </c>
      <c r="BL839" s="19" t="s">
        <v>731</v>
      </c>
      <c r="BM839" s="292" t="s">
        <v>3990</v>
      </c>
    </row>
    <row r="840" s="2" customFormat="1" ht="16.5" customHeight="1">
      <c r="A840" s="42"/>
      <c r="B840" s="43"/>
      <c r="C840" s="280" t="s">
        <v>3991</v>
      </c>
      <c r="D840" s="280" t="s">
        <v>393</v>
      </c>
      <c r="E840" s="281" t="s">
        <v>3992</v>
      </c>
      <c r="F840" s="282" t="s">
        <v>2818</v>
      </c>
      <c r="G840" s="283" t="s">
        <v>716</v>
      </c>
      <c r="H840" s="351"/>
      <c r="I840" s="285"/>
      <c r="J840" s="286">
        <f>ROUND(I840*H840,2)</f>
        <v>0</v>
      </c>
      <c r="K840" s="287"/>
      <c r="L840" s="45"/>
      <c r="M840" s="288" t="s">
        <v>1</v>
      </c>
      <c r="N840" s="289" t="s">
        <v>42</v>
      </c>
      <c r="O840" s="101"/>
      <c r="P840" s="290">
        <f>O840*H840</f>
        <v>0</v>
      </c>
      <c r="Q840" s="290">
        <v>0</v>
      </c>
      <c r="R840" s="290">
        <f>Q840*H840</f>
        <v>0</v>
      </c>
      <c r="S840" s="290">
        <v>0</v>
      </c>
      <c r="T840" s="291">
        <f>S840*H840</f>
        <v>0</v>
      </c>
      <c r="U840" s="42"/>
      <c r="V840" s="42"/>
      <c r="W840" s="42"/>
      <c r="X840" s="42"/>
      <c r="Y840" s="42"/>
      <c r="Z840" s="42"/>
      <c r="AA840" s="42"/>
      <c r="AB840" s="42"/>
      <c r="AC840" s="42"/>
      <c r="AD840" s="42"/>
      <c r="AE840" s="42"/>
      <c r="AR840" s="292" t="s">
        <v>731</v>
      </c>
      <c r="AT840" s="292" t="s">
        <v>393</v>
      </c>
      <c r="AU840" s="292" t="s">
        <v>99</v>
      </c>
      <c r="AY840" s="19" t="s">
        <v>387</v>
      </c>
      <c r="BE840" s="162">
        <f>IF(N840="základná",J840,0)</f>
        <v>0</v>
      </c>
      <c r="BF840" s="162">
        <f>IF(N840="znížená",J840,0)</f>
        <v>0</v>
      </c>
      <c r="BG840" s="162">
        <f>IF(N840="zákl. prenesená",J840,0)</f>
        <v>0</v>
      </c>
      <c r="BH840" s="162">
        <f>IF(N840="zníž. prenesená",J840,0)</f>
        <v>0</v>
      </c>
      <c r="BI840" s="162">
        <f>IF(N840="nulová",J840,0)</f>
        <v>0</v>
      </c>
      <c r="BJ840" s="19" t="s">
        <v>92</v>
      </c>
      <c r="BK840" s="162">
        <f>ROUND(I840*H840,2)</f>
        <v>0</v>
      </c>
      <c r="BL840" s="19" t="s">
        <v>731</v>
      </c>
      <c r="BM840" s="292" t="s">
        <v>3993</v>
      </c>
    </row>
    <row r="841" s="12" customFormat="1" ht="20.88" customHeight="1">
      <c r="A841" s="12"/>
      <c r="B841" s="252"/>
      <c r="C841" s="253"/>
      <c r="D841" s="254" t="s">
        <v>75</v>
      </c>
      <c r="E841" s="265" t="s">
        <v>367</v>
      </c>
      <c r="F841" s="265" t="s">
        <v>821</v>
      </c>
      <c r="G841" s="253"/>
      <c r="H841" s="253"/>
      <c r="I841" s="256"/>
      <c r="J841" s="266">
        <f>BK841</f>
        <v>0</v>
      </c>
      <c r="K841" s="253"/>
      <c r="L841" s="257"/>
      <c r="M841" s="258"/>
      <c r="N841" s="259"/>
      <c r="O841" s="259"/>
      <c r="P841" s="260">
        <f>P842</f>
        <v>0</v>
      </c>
      <c r="Q841" s="259"/>
      <c r="R841" s="260">
        <f>R842</f>
        <v>0</v>
      </c>
      <c r="S841" s="259"/>
      <c r="T841" s="261">
        <f>T842</f>
        <v>0</v>
      </c>
      <c r="U841" s="12"/>
      <c r="V841" s="12"/>
      <c r="W841" s="12"/>
      <c r="X841" s="12"/>
      <c r="Y841" s="12"/>
      <c r="Z841" s="12"/>
      <c r="AA841" s="12"/>
      <c r="AB841" s="12"/>
      <c r="AC841" s="12"/>
      <c r="AD841" s="12"/>
      <c r="AE841" s="12"/>
      <c r="AR841" s="262" t="s">
        <v>429</v>
      </c>
      <c r="AT841" s="263" t="s">
        <v>75</v>
      </c>
      <c r="AU841" s="263" t="s">
        <v>92</v>
      </c>
      <c r="AY841" s="262" t="s">
        <v>387</v>
      </c>
      <c r="BK841" s="264">
        <f>BK842</f>
        <v>0</v>
      </c>
    </row>
    <row r="842" s="2" customFormat="1" ht="16.5" customHeight="1">
      <c r="A842" s="42"/>
      <c r="B842" s="43"/>
      <c r="C842" s="280" t="s">
        <v>3994</v>
      </c>
      <c r="D842" s="280" t="s">
        <v>393</v>
      </c>
      <c r="E842" s="281" t="s">
        <v>2820</v>
      </c>
      <c r="F842" s="282" t="s">
        <v>2821</v>
      </c>
      <c r="G842" s="283" t="s">
        <v>716</v>
      </c>
      <c r="H842" s="351"/>
      <c r="I842" s="285"/>
      <c r="J842" s="286">
        <f>ROUND(I842*H842,2)</f>
        <v>0</v>
      </c>
      <c r="K842" s="287"/>
      <c r="L842" s="45"/>
      <c r="M842" s="288" t="s">
        <v>1</v>
      </c>
      <c r="N842" s="289" t="s">
        <v>42</v>
      </c>
      <c r="O842" s="101"/>
      <c r="P842" s="290">
        <f>O842*H842</f>
        <v>0</v>
      </c>
      <c r="Q842" s="290">
        <v>0</v>
      </c>
      <c r="R842" s="290">
        <f>Q842*H842</f>
        <v>0</v>
      </c>
      <c r="S842" s="290">
        <v>0</v>
      </c>
      <c r="T842" s="291">
        <f>S842*H842</f>
        <v>0</v>
      </c>
      <c r="U842" s="42"/>
      <c r="V842" s="42"/>
      <c r="W842" s="42"/>
      <c r="X842" s="42"/>
      <c r="Y842" s="42"/>
      <c r="Z842" s="42"/>
      <c r="AA842" s="42"/>
      <c r="AB842" s="42"/>
      <c r="AC842" s="42"/>
      <c r="AD842" s="42"/>
      <c r="AE842" s="42"/>
      <c r="AR842" s="292" t="s">
        <v>825</v>
      </c>
      <c r="AT842" s="292" t="s">
        <v>393</v>
      </c>
      <c r="AU842" s="292" t="s">
        <v>99</v>
      </c>
      <c r="AY842" s="19" t="s">
        <v>387</v>
      </c>
      <c r="BE842" s="162">
        <f>IF(N842="základná",J842,0)</f>
        <v>0</v>
      </c>
      <c r="BF842" s="162">
        <f>IF(N842="znížená",J842,0)</f>
        <v>0</v>
      </c>
      <c r="BG842" s="162">
        <f>IF(N842="zákl. prenesená",J842,0)</f>
        <v>0</v>
      </c>
      <c r="BH842" s="162">
        <f>IF(N842="zníž. prenesená",J842,0)</f>
        <v>0</v>
      </c>
      <c r="BI842" s="162">
        <f>IF(N842="nulová",J842,0)</f>
        <v>0</v>
      </c>
      <c r="BJ842" s="19" t="s">
        <v>92</v>
      </c>
      <c r="BK842" s="162">
        <f>ROUND(I842*H842,2)</f>
        <v>0</v>
      </c>
      <c r="BL842" s="19" t="s">
        <v>825</v>
      </c>
      <c r="BM842" s="292" t="s">
        <v>3995</v>
      </c>
    </row>
    <row r="843" s="12" customFormat="1" ht="22.8" customHeight="1">
      <c r="A843" s="12"/>
      <c r="B843" s="252"/>
      <c r="C843" s="253"/>
      <c r="D843" s="254" t="s">
        <v>75</v>
      </c>
      <c r="E843" s="265" t="s">
        <v>3996</v>
      </c>
      <c r="F843" s="265" t="s">
        <v>3997</v>
      </c>
      <c r="G843" s="253"/>
      <c r="H843" s="253"/>
      <c r="I843" s="256"/>
      <c r="J843" s="266">
        <f>BK843</f>
        <v>0</v>
      </c>
      <c r="K843" s="253"/>
      <c r="L843" s="257"/>
      <c r="M843" s="258"/>
      <c r="N843" s="259"/>
      <c r="O843" s="259"/>
      <c r="P843" s="260">
        <f>P844+P849+P857+P865+P871+P877</f>
        <v>0</v>
      </c>
      <c r="Q843" s="259"/>
      <c r="R843" s="260">
        <f>R844+R849+R857+R865+R871+R877</f>
        <v>0</v>
      </c>
      <c r="S843" s="259"/>
      <c r="T843" s="261">
        <f>T844+T849+T857+T865+T871+T877</f>
        <v>0</v>
      </c>
      <c r="U843" s="12"/>
      <c r="V843" s="12"/>
      <c r="W843" s="12"/>
      <c r="X843" s="12"/>
      <c r="Y843" s="12"/>
      <c r="Z843" s="12"/>
      <c r="AA843" s="12"/>
      <c r="AB843" s="12"/>
      <c r="AC843" s="12"/>
      <c r="AD843" s="12"/>
      <c r="AE843" s="12"/>
      <c r="AR843" s="262" t="s">
        <v>84</v>
      </c>
      <c r="AT843" s="263" t="s">
        <v>75</v>
      </c>
      <c r="AU843" s="263" t="s">
        <v>84</v>
      </c>
      <c r="AY843" s="262" t="s">
        <v>387</v>
      </c>
      <c r="BK843" s="264">
        <f>BK844+BK849+BK857+BK865+BK871+BK877</f>
        <v>0</v>
      </c>
    </row>
    <row r="844" s="12" customFormat="1" ht="20.88" customHeight="1">
      <c r="A844" s="12"/>
      <c r="B844" s="252"/>
      <c r="C844" s="253"/>
      <c r="D844" s="254" t="s">
        <v>75</v>
      </c>
      <c r="E844" s="265" t="s">
        <v>2756</v>
      </c>
      <c r="F844" s="265" t="s">
        <v>2757</v>
      </c>
      <c r="G844" s="253"/>
      <c r="H844" s="253"/>
      <c r="I844" s="256"/>
      <c r="J844" s="266">
        <f>BK844</f>
        <v>0</v>
      </c>
      <c r="K844" s="253"/>
      <c r="L844" s="257"/>
      <c r="M844" s="258"/>
      <c r="N844" s="259"/>
      <c r="O844" s="259"/>
      <c r="P844" s="260">
        <f>SUM(P845:P848)</f>
        <v>0</v>
      </c>
      <c r="Q844" s="259"/>
      <c r="R844" s="260">
        <f>SUM(R845:R848)</f>
        <v>0</v>
      </c>
      <c r="S844" s="259"/>
      <c r="T844" s="261">
        <f>SUM(T845:T848)</f>
        <v>0</v>
      </c>
      <c r="U844" s="12"/>
      <c r="V844" s="12"/>
      <c r="W844" s="12"/>
      <c r="X844" s="12"/>
      <c r="Y844" s="12"/>
      <c r="Z844" s="12"/>
      <c r="AA844" s="12"/>
      <c r="AB844" s="12"/>
      <c r="AC844" s="12"/>
      <c r="AD844" s="12"/>
      <c r="AE844" s="12"/>
      <c r="AR844" s="262" t="s">
        <v>99</v>
      </c>
      <c r="AT844" s="263" t="s">
        <v>75</v>
      </c>
      <c r="AU844" s="263" t="s">
        <v>92</v>
      </c>
      <c r="AY844" s="262" t="s">
        <v>387</v>
      </c>
      <c r="BK844" s="264">
        <f>SUM(BK845:BK848)</f>
        <v>0</v>
      </c>
    </row>
    <row r="845" s="2" customFormat="1" ht="21.75" customHeight="1">
      <c r="A845" s="42"/>
      <c r="B845" s="43"/>
      <c r="C845" s="280" t="s">
        <v>3998</v>
      </c>
      <c r="D845" s="280" t="s">
        <v>393</v>
      </c>
      <c r="E845" s="281" t="s">
        <v>3999</v>
      </c>
      <c r="F845" s="282" t="s">
        <v>4000</v>
      </c>
      <c r="G845" s="283" t="s">
        <v>396</v>
      </c>
      <c r="H845" s="284">
        <v>16.399999999999999</v>
      </c>
      <c r="I845" s="285"/>
      <c r="J845" s="286">
        <f>ROUND(I845*H845,2)</f>
        <v>0</v>
      </c>
      <c r="K845" s="287"/>
      <c r="L845" s="45"/>
      <c r="M845" s="288" t="s">
        <v>1</v>
      </c>
      <c r="N845" s="289" t="s">
        <v>42</v>
      </c>
      <c r="O845" s="101"/>
      <c r="P845" s="290">
        <f>O845*H845</f>
        <v>0</v>
      </c>
      <c r="Q845" s="290">
        <v>0</v>
      </c>
      <c r="R845" s="290">
        <f>Q845*H845</f>
        <v>0</v>
      </c>
      <c r="S845" s="290">
        <v>0</v>
      </c>
      <c r="T845" s="291">
        <f>S845*H845</f>
        <v>0</v>
      </c>
      <c r="U845" s="42"/>
      <c r="V845" s="42"/>
      <c r="W845" s="42"/>
      <c r="X845" s="42"/>
      <c r="Y845" s="42"/>
      <c r="Z845" s="42"/>
      <c r="AA845" s="42"/>
      <c r="AB845" s="42"/>
      <c r="AC845" s="42"/>
      <c r="AD845" s="42"/>
      <c r="AE845" s="42"/>
      <c r="AR845" s="292" t="s">
        <v>731</v>
      </c>
      <c r="AT845" s="292" t="s">
        <v>393</v>
      </c>
      <c r="AU845" s="292" t="s">
        <v>99</v>
      </c>
      <c r="AY845" s="19" t="s">
        <v>387</v>
      </c>
      <c r="BE845" s="162">
        <f>IF(N845="základná",J845,0)</f>
        <v>0</v>
      </c>
      <c r="BF845" s="162">
        <f>IF(N845="znížená",J845,0)</f>
        <v>0</v>
      </c>
      <c r="BG845" s="162">
        <f>IF(N845="zákl. prenesená",J845,0)</f>
        <v>0</v>
      </c>
      <c r="BH845" s="162">
        <f>IF(N845="zníž. prenesená",J845,0)</f>
        <v>0</v>
      </c>
      <c r="BI845" s="162">
        <f>IF(N845="nulová",J845,0)</f>
        <v>0</v>
      </c>
      <c r="BJ845" s="19" t="s">
        <v>92</v>
      </c>
      <c r="BK845" s="162">
        <f>ROUND(I845*H845,2)</f>
        <v>0</v>
      </c>
      <c r="BL845" s="19" t="s">
        <v>731</v>
      </c>
      <c r="BM845" s="292" t="s">
        <v>4001</v>
      </c>
    </row>
    <row r="846" s="2" customFormat="1" ht="21.75" customHeight="1">
      <c r="A846" s="42"/>
      <c r="B846" s="43"/>
      <c r="C846" s="280" t="s">
        <v>4002</v>
      </c>
      <c r="D846" s="280" t="s">
        <v>393</v>
      </c>
      <c r="E846" s="281" t="s">
        <v>4003</v>
      </c>
      <c r="F846" s="282" t="s">
        <v>3685</v>
      </c>
      <c r="G846" s="283" t="s">
        <v>396</v>
      </c>
      <c r="H846" s="284">
        <v>24</v>
      </c>
      <c r="I846" s="285"/>
      <c r="J846" s="286">
        <f>ROUND(I846*H846,2)</f>
        <v>0</v>
      </c>
      <c r="K846" s="287"/>
      <c r="L846" s="45"/>
      <c r="M846" s="288" t="s">
        <v>1</v>
      </c>
      <c r="N846" s="289" t="s">
        <v>42</v>
      </c>
      <c r="O846" s="101"/>
      <c r="P846" s="290">
        <f>O846*H846</f>
        <v>0</v>
      </c>
      <c r="Q846" s="290">
        <v>0</v>
      </c>
      <c r="R846" s="290">
        <f>Q846*H846</f>
        <v>0</v>
      </c>
      <c r="S846" s="290">
        <v>0</v>
      </c>
      <c r="T846" s="291">
        <f>S846*H846</f>
        <v>0</v>
      </c>
      <c r="U846" s="42"/>
      <c r="V846" s="42"/>
      <c r="W846" s="42"/>
      <c r="X846" s="42"/>
      <c r="Y846" s="42"/>
      <c r="Z846" s="42"/>
      <c r="AA846" s="42"/>
      <c r="AB846" s="42"/>
      <c r="AC846" s="42"/>
      <c r="AD846" s="42"/>
      <c r="AE846" s="42"/>
      <c r="AR846" s="292" t="s">
        <v>731</v>
      </c>
      <c r="AT846" s="292" t="s">
        <v>393</v>
      </c>
      <c r="AU846" s="292" t="s">
        <v>99</v>
      </c>
      <c r="AY846" s="19" t="s">
        <v>387</v>
      </c>
      <c r="BE846" s="162">
        <f>IF(N846="základná",J846,0)</f>
        <v>0</v>
      </c>
      <c r="BF846" s="162">
        <f>IF(N846="znížená",J846,0)</f>
        <v>0</v>
      </c>
      <c r="BG846" s="162">
        <f>IF(N846="zákl. prenesená",J846,0)</f>
        <v>0</v>
      </c>
      <c r="BH846" s="162">
        <f>IF(N846="zníž. prenesená",J846,0)</f>
        <v>0</v>
      </c>
      <c r="BI846" s="162">
        <f>IF(N846="nulová",J846,0)</f>
        <v>0</v>
      </c>
      <c r="BJ846" s="19" t="s">
        <v>92</v>
      </c>
      <c r="BK846" s="162">
        <f>ROUND(I846*H846,2)</f>
        <v>0</v>
      </c>
      <c r="BL846" s="19" t="s">
        <v>731</v>
      </c>
      <c r="BM846" s="292" t="s">
        <v>4004</v>
      </c>
    </row>
    <row r="847" s="2" customFormat="1" ht="16.5" customHeight="1">
      <c r="A847" s="42"/>
      <c r="B847" s="43"/>
      <c r="C847" s="280" t="s">
        <v>4005</v>
      </c>
      <c r="D847" s="280" t="s">
        <v>393</v>
      </c>
      <c r="E847" s="281" t="s">
        <v>4006</v>
      </c>
      <c r="F847" s="282" t="s">
        <v>3867</v>
      </c>
      <c r="G847" s="283" t="s">
        <v>396</v>
      </c>
      <c r="H847" s="284">
        <v>11.9</v>
      </c>
      <c r="I847" s="285"/>
      <c r="J847" s="286">
        <f>ROUND(I847*H847,2)</f>
        <v>0</v>
      </c>
      <c r="K847" s="287"/>
      <c r="L847" s="45"/>
      <c r="M847" s="288" t="s">
        <v>1</v>
      </c>
      <c r="N847" s="289" t="s">
        <v>42</v>
      </c>
      <c r="O847" s="101"/>
      <c r="P847" s="290">
        <f>O847*H847</f>
        <v>0</v>
      </c>
      <c r="Q847" s="290">
        <v>0</v>
      </c>
      <c r="R847" s="290">
        <f>Q847*H847</f>
        <v>0</v>
      </c>
      <c r="S847" s="290">
        <v>0</v>
      </c>
      <c r="T847" s="291">
        <f>S847*H847</f>
        <v>0</v>
      </c>
      <c r="U847" s="42"/>
      <c r="V847" s="42"/>
      <c r="W847" s="42"/>
      <c r="X847" s="42"/>
      <c r="Y847" s="42"/>
      <c r="Z847" s="42"/>
      <c r="AA847" s="42"/>
      <c r="AB847" s="42"/>
      <c r="AC847" s="42"/>
      <c r="AD847" s="42"/>
      <c r="AE847" s="42"/>
      <c r="AR847" s="292" t="s">
        <v>731</v>
      </c>
      <c r="AT847" s="292" t="s">
        <v>393</v>
      </c>
      <c r="AU847" s="292" t="s">
        <v>99</v>
      </c>
      <c r="AY847" s="19" t="s">
        <v>387</v>
      </c>
      <c r="BE847" s="162">
        <f>IF(N847="základná",J847,0)</f>
        <v>0</v>
      </c>
      <c r="BF847" s="162">
        <f>IF(N847="znížená",J847,0)</f>
        <v>0</v>
      </c>
      <c r="BG847" s="162">
        <f>IF(N847="zákl. prenesená",J847,0)</f>
        <v>0</v>
      </c>
      <c r="BH847" s="162">
        <f>IF(N847="zníž. prenesená",J847,0)</f>
        <v>0</v>
      </c>
      <c r="BI847" s="162">
        <f>IF(N847="nulová",J847,0)</f>
        <v>0</v>
      </c>
      <c r="BJ847" s="19" t="s">
        <v>92</v>
      </c>
      <c r="BK847" s="162">
        <f>ROUND(I847*H847,2)</f>
        <v>0</v>
      </c>
      <c r="BL847" s="19" t="s">
        <v>731</v>
      </c>
      <c r="BM847" s="292" t="s">
        <v>4007</v>
      </c>
    </row>
    <row r="848" s="2" customFormat="1" ht="21.75" customHeight="1">
      <c r="A848" s="42"/>
      <c r="B848" s="43"/>
      <c r="C848" s="280" t="s">
        <v>4008</v>
      </c>
      <c r="D848" s="280" t="s">
        <v>393</v>
      </c>
      <c r="E848" s="281" t="s">
        <v>4009</v>
      </c>
      <c r="F848" s="282" t="s">
        <v>4010</v>
      </c>
      <c r="G848" s="283" t="s">
        <v>396</v>
      </c>
      <c r="H848" s="284">
        <v>23.600000000000001</v>
      </c>
      <c r="I848" s="285"/>
      <c r="J848" s="286">
        <f>ROUND(I848*H848,2)</f>
        <v>0</v>
      </c>
      <c r="K848" s="287"/>
      <c r="L848" s="45"/>
      <c r="M848" s="288" t="s">
        <v>1</v>
      </c>
      <c r="N848" s="289" t="s">
        <v>42</v>
      </c>
      <c r="O848" s="101"/>
      <c r="P848" s="290">
        <f>O848*H848</f>
        <v>0</v>
      </c>
      <c r="Q848" s="290">
        <v>0</v>
      </c>
      <c r="R848" s="290">
        <f>Q848*H848</f>
        <v>0</v>
      </c>
      <c r="S848" s="290">
        <v>0</v>
      </c>
      <c r="T848" s="291">
        <f>S848*H848</f>
        <v>0</v>
      </c>
      <c r="U848" s="42"/>
      <c r="V848" s="42"/>
      <c r="W848" s="42"/>
      <c r="X848" s="42"/>
      <c r="Y848" s="42"/>
      <c r="Z848" s="42"/>
      <c r="AA848" s="42"/>
      <c r="AB848" s="42"/>
      <c r="AC848" s="42"/>
      <c r="AD848" s="42"/>
      <c r="AE848" s="42"/>
      <c r="AR848" s="292" t="s">
        <v>731</v>
      </c>
      <c r="AT848" s="292" t="s">
        <v>393</v>
      </c>
      <c r="AU848" s="292" t="s">
        <v>99</v>
      </c>
      <c r="AY848" s="19" t="s">
        <v>387</v>
      </c>
      <c r="BE848" s="162">
        <f>IF(N848="základná",J848,0)</f>
        <v>0</v>
      </c>
      <c r="BF848" s="162">
        <f>IF(N848="znížená",J848,0)</f>
        <v>0</v>
      </c>
      <c r="BG848" s="162">
        <f>IF(N848="zákl. prenesená",J848,0)</f>
        <v>0</v>
      </c>
      <c r="BH848" s="162">
        <f>IF(N848="zníž. prenesená",J848,0)</f>
        <v>0</v>
      </c>
      <c r="BI848" s="162">
        <f>IF(N848="nulová",J848,0)</f>
        <v>0</v>
      </c>
      <c r="BJ848" s="19" t="s">
        <v>92</v>
      </c>
      <c r="BK848" s="162">
        <f>ROUND(I848*H848,2)</f>
        <v>0</v>
      </c>
      <c r="BL848" s="19" t="s">
        <v>731</v>
      </c>
      <c r="BM848" s="292" t="s">
        <v>4011</v>
      </c>
    </row>
    <row r="849" s="12" customFormat="1" ht="20.88" customHeight="1">
      <c r="A849" s="12"/>
      <c r="B849" s="252"/>
      <c r="C849" s="253"/>
      <c r="D849" s="254" t="s">
        <v>75</v>
      </c>
      <c r="E849" s="265" t="s">
        <v>2761</v>
      </c>
      <c r="F849" s="265" t="s">
        <v>2762</v>
      </c>
      <c r="G849" s="253"/>
      <c r="H849" s="253"/>
      <c r="I849" s="256"/>
      <c r="J849" s="266">
        <f>BK849</f>
        <v>0</v>
      </c>
      <c r="K849" s="253"/>
      <c r="L849" s="257"/>
      <c r="M849" s="258"/>
      <c r="N849" s="259"/>
      <c r="O849" s="259"/>
      <c r="P849" s="260">
        <f>SUM(P850:P856)</f>
        <v>0</v>
      </c>
      <c r="Q849" s="259"/>
      <c r="R849" s="260">
        <f>SUM(R850:R856)</f>
        <v>0</v>
      </c>
      <c r="S849" s="259"/>
      <c r="T849" s="261">
        <f>SUM(T850:T856)</f>
        <v>0</v>
      </c>
      <c r="U849" s="12"/>
      <c r="V849" s="12"/>
      <c r="W849" s="12"/>
      <c r="X849" s="12"/>
      <c r="Y849" s="12"/>
      <c r="Z849" s="12"/>
      <c r="AA849" s="12"/>
      <c r="AB849" s="12"/>
      <c r="AC849" s="12"/>
      <c r="AD849" s="12"/>
      <c r="AE849" s="12"/>
      <c r="AR849" s="262" t="s">
        <v>99</v>
      </c>
      <c r="AT849" s="263" t="s">
        <v>75</v>
      </c>
      <c r="AU849" s="263" t="s">
        <v>92</v>
      </c>
      <c r="AY849" s="262" t="s">
        <v>387</v>
      </c>
      <c r="BK849" s="264">
        <f>SUM(BK850:BK856)</f>
        <v>0</v>
      </c>
    </row>
    <row r="850" s="2" customFormat="1" ht="16.5" customHeight="1">
      <c r="A850" s="42"/>
      <c r="B850" s="43"/>
      <c r="C850" s="280" t="s">
        <v>4012</v>
      </c>
      <c r="D850" s="280" t="s">
        <v>393</v>
      </c>
      <c r="E850" s="281" t="s">
        <v>4013</v>
      </c>
      <c r="F850" s="282" t="s">
        <v>3080</v>
      </c>
      <c r="G850" s="283" t="s">
        <v>436</v>
      </c>
      <c r="H850" s="284">
        <v>2</v>
      </c>
      <c r="I850" s="285"/>
      <c r="J850" s="286">
        <f>ROUND(I850*H850,2)</f>
        <v>0</v>
      </c>
      <c r="K850" s="287"/>
      <c r="L850" s="45"/>
      <c r="M850" s="288" t="s">
        <v>1</v>
      </c>
      <c r="N850" s="289" t="s">
        <v>42</v>
      </c>
      <c r="O850" s="101"/>
      <c r="P850" s="290">
        <f>O850*H850</f>
        <v>0</v>
      </c>
      <c r="Q850" s="290">
        <v>0</v>
      </c>
      <c r="R850" s="290">
        <f>Q850*H850</f>
        <v>0</v>
      </c>
      <c r="S850" s="290">
        <v>0</v>
      </c>
      <c r="T850" s="291">
        <f>S850*H850</f>
        <v>0</v>
      </c>
      <c r="U850" s="42"/>
      <c r="V850" s="42"/>
      <c r="W850" s="42"/>
      <c r="X850" s="42"/>
      <c r="Y850" s="42"/>
      <c r="Z850" s="42"/>
      <c r="AA850" s="42"/>
      <c r="AB850" s="42"/>
      <c r="AC850" s="42"/>
      <c r="AD850" s="42"/>
      <c r="AE850" s="42"/>
      <c r="AR850" s="292" t="s">
        <v>731</v>
      </c>
      <c r="AT850" s="292" t="s">
        <v>393</v>
      </c>
      <c r="AU850" s="292" t="s">
        <v>99</v>
      </c>
      <c r="AY850" s="19" t="s">
        <v>387</v>
      </c>
      <c r="BE850" s="162">
        <f>IF(N850="základná",J850,0)</f>
        <v>0</v>
      </c>
      <c r="BF850" s="162">
        <f>IF(N850="znížená",J850,0)</f>
        <v>0</v>
      </c>
      <c r="BG850" s="162">
        <f>IF(N850="zákl. prenesená",J850,0)</f>
        <v>0</v>
      </c>
      <c r="BH850" s="162">
        <f>IF(N850="zníž. prenesená",J850,0)</f>
        <v>0</v>
      </c>
      <c r="BI850" s="162">
        <f>IF(N850="nulová",J850,0)</f>
        <v>0</v>
      </c>
      <c r="BJ850" s="19" t="s">
        <v>92</v>
      </c>
      <c r="BK850" s="162">
        <f>ROUND(I850*H850,2)</f>
        <v>0</v>
      </c>
      <c r="BL850" s="19" t="s">
        <v>731</v>
      </c>
      <c r="BM850" s="292" t="s">
        <v>4014</v>
      </c>
    </row>
    <row r="851" s="2" customFormat="1" ht="16.5" customHeight="1">
      <c r="A851" s="42"/>
      <c r="B851" s="43"/>
      <c r="C851" s="280" t="s">
        <v>4015</v>
      </c>
      <c r="D851" s="280" t="s">
        <v>393</v>
      </c>
      <c r="E851" s="281" t="s">
        <v>4016</v>
      </c>
      <c r="F851" s="282" t="s">
        <v>2767</v>
      </c>
      <c r="G851" s="283" t="s">
        <v>436</v>
      </c>
      <c r="H851" s="284">
        <v>4</v>
      </c>
      <c r="I851" s="285"/>
      <c r="J851" s="286">
        <f>ROUND(I851*H851,2)</f>
        <v>0</v>
      </c>
      <c r="K851" s="287"/>
      <c r="L851" s="45"/>
      <c r="M851" s="288" t="s">
        <v>1</v>
      </c>
      <c r="N851" s="289" t="s">
        <v>42</v>
      </c>
      <c r="O851" s="101"/>
      <c r="P851" s="290">
        <f>O851*H851</f>
        <v>0</v>
      </c>
      <c r="Q851" s="290">
        <v>0</v>
      </c>
      <c r="R851" s="290">
        <f>Q851*H851</f>
        <v>0</v>
      </c>
      <c r="S851" s="290">
        <v>0</v>
      </c>
      <c r="T851" s="291">
        <f>S851*H851</f>
        <v>0</v>
      </c>
      <c r="U851" s="42"/>
      <c r="V851" s="42"/>
      <c r="W851" s="42"/>
      <c r="X851" s="42"/>
      <c r="Y851" s="42"/>
      <c r="Z851" s="42"/>
      <c r="AA851" s="42"/>
      <c r="AB851" s="42"/>
      <c r="AC851" s="42"/>
      <c r="AD851" s="42"/>
      <c r="AE851" s="42"/>
      <c r="AR851" s="292" t="s">
        <v>731</v>
      </c>
      <c r="AT851" s="292" t="s">
        <v>393</v>
      </c>
      <c r="AU851" s="292" t="s">
        <v>99</v>
      </c>
      <c r="AY851" s="19" t="s">
        <v>387</v>
      </c>
      <c r="BE851" s="162">
        <f>IF(N851="základná",J851,0)</f>
        <v>0</v>
      </c>
      <c r="BF851" s="162">
        <f>IF(N851="znížená",J851,0)</f>
        <v>0</v>
      </c>
      <c r="BG851" s="162">
        <f>IF(N851="zákl. prenesená",J851,0)</f>
        <v>0</v>
      </c>
      <c r="BH851" s="162">
        <f>IF(N851="zníž. prenesená",J851,0)</f>
        <v>0</v>
      </c>
      <c r="BI851" s="162">
        <f>IF(N851="nulová",J851,0)</f>
        <v>0</v>
      </c>
      <c r="BJ851" s="19" t="s">
        <v>92</v>
      </c>
      <c r="BK851" s="162">
        <f>ROUND(I851*H851,2)</f>
        <v>0</v>
      </c>
      <c r="BL851" s="19" t="s">
        <v>731</v>
      </c>
      <c r="BM851" s="292" t="s">
        <v>4017</v>
      </c>
    </row>
    <row r="852" s="2" customFormat="1" ht="16.5" customHeight="1">
      <c r="A852" s="42"/>
      <c r="B852" s="43"/>
      <c r="C852" s="280" t="s">
        <v>4018</v>
      </c>
      <c r="D852" s="280" t="s">
        <v>393</v>
      </c>
      <c r="E852" s="281" t="s">
        <v>4019</v>
      </c>
      <c r="F852" s="282" t="s">
        <v>3085</v>
      </c>
      <c r="G852" s="283" t="s">
        <v>436</v>
      </c>
      <c r="H852" s="284">
        <v>2</v>
      </c>
      <c r="I852" s="285"/>
      <c r="J852" s="286">
        <f>ROUND(I852*H852,2)</f>
        <v>0</v>
      </c>
      <c r="K852" s="287"/>
      <c r="L852" s="45"/>
      <c r="M852" s="288" t="s">
        <v>1</v>
      </c>
      <c r="N852" s="289" t="s">
        <v>42</v>
      </c>
      <c r="O852" s="101"/>
      <c r="P852" s="290">
        <f>O852*H852</f>
        <v>0</v>
      </c>
      <c r="Q852" s="290">
        <v>0</v>
      </c>
      <c r="R852" s="290">
        <f>Q852*H852</f>
        <v>0</v>
      </c>
      <c r="S852" s="290">
        <v>0</v>
      </c>
      <c r="T852" s="291">
        <f>S852*H852</f>
        <v>0</v>
      </c>
      <c r="U852" s="42"/>
      <c r="V852" s="42"/>
      <c r="W852" s="42"/>
      <c r="X852" s="42"/>
      <c r="Y852" s="42"/>
      <c r="Z852" s="42"/>
      <c r="AA852" s="42"/>
      <c r="AB852" s="42"/>
      <c r="AC852" s="42"/>
      <c r="AD852" s="42"/>
      <c r="AE852" s="42"/>
      <c r="AR852" s="292" t="s">
        <v>731</v>
      </c>
      <c r="AT852" s="292" t="s">
        <v>393</v>
      </c>
      <c r="AU852" s="292" t="s">
        <v>99</v>
      </c>
      <c r="AY852" s="19" t="s">
        <v>387</v>
      </c>
      <c r="BE852" s="162">
        <f>IF(N852="základná",J852,0)</f>
        <v>0</v>
      </c>
      <c r="BF852" s="162">
        <f>IF(N852="znížená",J852,0)</f>
        <v>0</v>
      </c>
      <c r="BG852" s="162">
        <f>IF(N852="zákl. prenesená",J852,0)</f>
        <v>0</v>
      </c>
      <c r="BH852" s="162">
        <f>IF(N852="zníž. prenesená",J852,0)</f>
        <v>0</v>
      </c>
      <c r="BI852" s="162">
        <f>IF(N852="nulová",J852,0)</f>
        <v>0</v>
      </c>
      <c r="BJ852" s="19" t="s">
        <v>92</v>
      </c>
      <c r="BK852" s="162">
        <f>ROUND(I852*H852,2)</f>
        <v>0</v>
      </c>
      <c r="BL852" s="19" t="s">
        <v>731</v>
      </c>
      <c r="BM852" s="292" t="s">
        <v>4020</v>
      </c>
    </row>
    <row r="853" s="2" customFormat="1" ht="21.75" customHeight="1">
      <c r="A853" s="42"/>
      <c r="B853" s="43"/>
      <c r="C853" s="280" t="s">
        <v>4021</v>
      </c>
      <c r="D853" s="280" t="s">
        <v>393</v>
      </c>
      <c r="E853" s="281" t="s">
        <v>4022</v>
      </c>
      <c r="F853" s="282" t="s">
        <v>3207</v>
      </c>
      <c r="G853" s="283" t="s">
        <v>396</v>
      </c>
      <c r="H853" s="284">
        <v>0.80000000000000004</v>
      </c>
      <c r="I853" s="285"/>
      <c r="J853" s="286">
        <f>ROUND(I853*H853,2)</f>
        <v>0</v>
      </c>
      <c r="K853" s="287"/>
      <c r="L853" s="45"/>
      <c r="M853" s="288" t="s">
        <v>1</v>
      </c>
      <c r="N853" s="289" t="s">
        <v>42</v>
      </c>
      <c r="O853" s="101"/>
      <c r="P853" s="290">
        <f>O853*H853</f>
        <v>0</v>
      </c>
      <c r="Q853" s="290">
        <v>0</v>
      </c>
      <c r="R853" s="290">
        <f>Q853*H853</f>
        <v>0</v>
      </c>
      <c r="S853" s="290">
        <v>0</v>
      </c>
      <c r="T853" s="291">
        <f>S853*H853</f>
        <v>0</v>
      </c>
      <c r="U853" s="42"/>
      <c r="V853" s="42"/>
      <c r="W853" s="42"/>
      <c r="X853" s="42"/>
      <c r="Y853" s="42"/>
      <c r="Z853" s="42"/>
      <c r="AA853" s="42"/>
      <c r="AB853" s="42"/>
      <c r="AC853" s="42"/>
      <c r="AD853" s="42"/>
      <c r="AE853" s="42"/>
      <c r="AR853" s="292" t="s">
        <v>731</v>
      </c>
      <c r="AT853" s="292" t="s">
        <v>393</v>
      </c>
      <c r="AU853" s="292" t="s">
        <v>99</v>
      </c>
      <c r="AY853" s="19" t="s">
        <v>387</v>
      </c>
      <c r="BE853" s="162">
        <f>IF(N853="základná",J853,0)</f>
        <v>0</v>
      </c>
      <c r="BF853" s="162">
        <f>IF(N853="znížená",J853,0)</f>
        <v>0</v>
      </c>
      <c r="BG853" s="162">
        <f>IF(N853="zákl. prenesená",J853,0)</f>
        <v>0</v>
      </c>
      <c r="BH853" s="162">
        <f>IF(N853="zníž. prenesená",J853,0)</f>
        <v>0</v>
      </c>
      <c r="BI853" s="162">
        <f>IF(N853="nulová",J853,0)</f>
        <v>0</v>
      </c>
      <c r="BJ853" s="19" t="s">
        <v>92</v>
      </c>
      <c r="BK853" s="162">
        <f>ROUND(I853*H853,2)</f>
        <v>0</v>
      </c>
      <c r="BL853" s="19" t="s">
        <v>731</v>
      </c>
      <c r="BM853" s="292" t="s">
        <v>4023</v>
      </c>
    </row>
    <row r="854" s="2" customFormat="1" ht="16.5" customHeight="1">
      <c r="A854" s="42"/>
      <c r="B854" s="43"/>
      <c r="C854" s="280" t="s">
        <v>4024</v>
      </c>
      <c r="D854" s="280" t="s">
        <v>393</v>
      </c>
      <c r="E854" s="281" t="s">
        <v>4025</v>
      </c>
      <c r="F854" s="282" t="s">
        <v>3316</v>
      </c>
      <c r="G854" s="283" t="s">
        <v>436</v>
      </c>
      <c r="H854" s="284">
        <v>1</v>
      </c>
      <c r="I854" s="285"/>
      <c r="J854" s="286">
        <f>ROUND(I854*H854,2)</f>
        <v>0</v>
      </c>
      <c r="K854" s="287"/>
      <c r="L854" s="45"/>
      <c r="M854" s="288" t="s">
        <v>1</v>
      </c>
      <c r="N854" s="289" t="s">
        <v>42</v>
      </c>
      <c r="O854" s="101"/>
      <c r="P854" s="290">
        <f>O854*H854</f>
        <v>0</v>
      </c>
      <c r="Q854" s="290">
        <v>0</v>
      </c>
      <c r="R854" s="290">
        <f>Q854*H854</f>
        <v>0</v>
      </c>
      <c r="S854" s="290">
        <v>0</v>
      </c>
      <c r="T854" s="291">
        <f>S854*H854</f>
        <v>0</v>
      </c>
      <c r="U854" s="42"/>
      <c r="V854" s="42"/>
      <c r="W854" s="42"/>
      <c r="X854" s="42"/>
      <c r="Y854" s="42"/>
      <c r="Z854" s="42"/>
      <c r="AA854" s="42"/>
      <c r="AB854" s="42"/>
      <c r="AC854" s="42"/>
      <c r="AD854" s="42"/>
      <c r="AE854" s="42"/>
      <c r="AR854" s="292" t="s">
        <v>731</v>
      </c>
      <c r="AT854" s="292" t="s">
        <v>393</v>
      </c>
      <c r="AU854" s="292" t="s">
        <v>99</v>
      </c>
      <c r="AY854" s="19" t="s">
        <v>387</v>
      </c>
      <c r="BE854" s="162">
        <f>IF(N854="základná",J854,0)</f>
        <v>0</v>
      </c>
      <c r="BF854" s="162">
        <f>IF(N854="znížená",J854,0)</f>
        <v>0</v>
      </c>
      <c r="BG854" s="162">
        <f>IF(N854="zákl. prenesená",J854,0)</f>
        <v>0</v>
      </c>
      <c r="BH854" s="162">
        <f>IF(N854="zníž. prenesená",J854,0)</f>
        <v>0</v>
      </c>
      <c r="BI854" s="162">
        <f>IF(N854="nulová",J854,0)</f>
        <v>0</v>
      </c>
      <c r="BJ854" s="19" t="s">
        <v>92</v>
      </c>
      <c r="BK854" s="162">
        <f>ROUND(I854*H854,2)</f>
        <v>0</v>
      </c>
      <c r="BL854" s="19" t="s">
        <v>731</v>
      </c>
      <c r="BM854" s="292" t="s">
        <v>4026</v>
      </c>
    </row>
    <row r="855" s="2" customFormat="1" ht="16.5" customHeight="1">
      <c r="A855" s="42"/>
      <c r="B855" s="43"/>
      <c r="C855" s="280" t="s">
        <v>4027</v>
      </c>
      <c r="D855" s="280" t="s">
        <v>393</v>
      </c>
      <c r="E855" s="281" t="s">
        <v>4028</v>
      </c>
      <c r="F855" s="282" t="s">
        <v>3437</v>
      </c>
      <c r="G855" s="283" t="s">
        <v>436</v>
      </c>
      <c r="H855" s="284">
        <v>1</v>
      </c>
      <c r="I855" s="285"/>
      <c r="J855" s="286">
        <f>ROUND(I855*H855,2)</f>
        <v>0</v>
      </c>
      <c r="K855" s="287"/>
      <c r="L855" s="45"/>
      <c r="M855" s="288" t="s">
        <v>1</v>
      </c>
      <c r="N855" s="289" t="s">
        <v>42</v>
      </c>
      <c r="O855" s="101"/>
      <c r="P855" s="290">
        <f>O855*H855</f>
        <v>0</v>
      </c>
      <c r="Q855" s="290">
        <v>0</v>
      </c>
      <c r="R855" s="290">
        <f>Q855*H855</f>
        <v>0</v>
      </c>
      <c r="S855" s="290">
        <v>0</v>
      </c>
      <c r="T855" s="291">
        <f>S855*H855</f>
        <v>0</v>
      </c>
      <c r="U855" s="42"/>
      <c r="V855" s="42"/>
      <c r="W855" s="42"/>
      <c r="X855" s="42"/>
      <c r="Y855" s="42"/>
      <c r="Z855" s="42"/>
      <c r="AA855" s="42"/>
      <c r="AB855" s="42"/>
      <c r="AC855" s="42"/>
      <c r="AD855" s="42"/>
      <c r="AE855" s="42"/>
      <c r="AR855" s="292" t="s">
        <v>731</v>
      </c>
      <c r="AT855" s="292" t="s">
        <v>393</v>
      </c>
      <c r="AU855" s="292" t="s">
        <v>99</v>
      </c>
      <c r="AY855" s="19" t="s">
        <v>387</v>
      </c>
      <c r="BE855" s="162">
        <f>IF(N855="základná",J855,0)</f>
        <v>0</v>
      </c>
      <c r="BF855" s="162">
        <f>IF(N855="znížená",J855,0)</f>
        <v>0</v>
      </c>
      <c r="BG855" s="162">
        <f>IF(N855="zákl. prenesená",J855,0)</f>
        <v>0</v>
      </c>
      <c r="BH855" s="162">
        <f>IF(N855="zníž. prenesená",J855,0)</f>
        <v>0</v>
      </c>
      <c r="BI855" s="162">
        <f>IF(N855="nulová",J855,0)</f>
        <v>0</v>
      </c>
      <c r="BJ855" s="19" t="s">
        <v>92</v>
      </c>
      <c r="BK855" s="162">
        <f>ROUND(I855*H855,2)</f>
        <v>0</v>
      </c>
      <c r="BL855" s="19" t="s">
        <v>731</v>
      </c>
      <c r="BM855" s="292" t="s">
        <v>4029</v>
      </c>
    </row>
    <row r="856" s="2" customFormat="1" ht="16.5" customHeight="1">
      <c r="A856" s="42"/>
      <c r="B856" s="43"/>
      <c r="C856" s="280" t="s">
        <v>4030</v>
      </c>
      <c r="D856" s="280" t="s">
        <v>393</v>
      </c>
      <c r="E856" s="281" t="s">
        <v>4031</v>
      </c>
      <c r="F856" s="282" t="s">
        <v>4032</v>
      </c>
      <c r="G856" s="283" t="s">
        <v>436</v>
      </c>
      <c r="H856" s="284">
        <v>8</v>
      </c>
      <c r="I856" s="285"/>
      <c r="J856" s="286">
        <f>ROUND(I856*H856,2)</f>
        <v>0</v>
      </c>
      <c r="K856" s="287"/>
      <c r="L856" s="45"/>
      <c r="M856" s="288" t="s">
        <v>1</v>
      </c>
      <c r="N856" s="289" t="s">
        <v>42</v>
      </c>
      <c r="O856" s="101"/>
      <c r="P856" s="290">
        <f>O856*H856</f>
        <v>0</v>
      </c>
      <c r="Q856" s="290">
        <v>0</v>
      </c>
      <c r="R856" s="290">
        <f>Q856*H856</f>
        <v>0</v>
      </c>
      <c r="S856" s="290">
        <v>0</v>
      </c>
      <c r="T856" s="291">
        <f>S856*H856</f>
        <v>0</v>
      </c>
      <c r="U856" s="42"/>
      <c r="V856" s="42"/>
      <c r="W856" s="42"/>
      <c r="X856" s="42"/>
      <c r="Y856" s="42"/>
      <c r="Z856" s="42"/>
      <c r="AA856" s="42"/>
      <c r="AB856" s="42"/>
      <c r="AC856" s="42"/>
      <c r="AD856" s="42"/>
      <c r="AE856" s="42"/>
      <c r="AR856" s="292" t="s">
        <v>731</v>
      </c>
      <c r="AT856" s="292" t="s">
        <v>393</v>
      </c>
      <c r="AU856" s="292" t="s">
        <v>99</v>
      </c>
      <c r="AY856" s="19" t="s">
        <v>387</v>
      </c>
      <c r="BE856" s="162">
        <f>IF(N856="základná",J856,0)</f>
        <v>0</v>
      </c>
      <c r="BF856" s="162">
        <f>IF(N856="znížená",J856,0)</f>
        <v>0</v>
      </c>
      <c r="BG856" s="162">
        <f>IF(N856="zákl. prenesená",J856,0)</f>
        <v>0</v>
      </c>
      <c r="BH856" s="162">
        <f>IF(N856="zníž. prenesená",J856,0)</f>
        <v>0</v>
      </c>
      <c r="BI856" s="162">
        <f>IF(N856="nulová",J856,0)</f>
        <v>0</v>
      </c>
      <c r="BJ856" s="19" t="s">
        <v>92</v>
      </c>
      <c r="BK856" s="162">
        <f>ROUND(I856*H856,2)</f>
        <v>0</v>
      </c>
      <c r="BL856" s="19" t="s">
        <v>731</v>
      </c>
      <c r="BM856" s="292" t="s">
        <v>4033</v>
      </c>
    </row>
    <row r="857" s="12" customFormat="1" ht="20.88" customHeight="1">
      <c r="A857" s="12"/>
      <c r="B857" s="252"/>
      <c r="C857" s="253"/>
      <c r="D857" s="254" t="s">
        <v>75</v>
      </c>
      <c r="E857" s="265" t="s">
        <v>2781</v>
      </c>
      <c r="F857" s="265" t="s">
        <v>2782</v>
      </c>
      <c r="G857" s="253"/>
      <c r="H857" s="253"/>
      <c r="I857" s="256"/>
      <c r="J857" s="266">
        <f>BK857</f>
        <v>0</v>
      </c>
      <c r="K857" s="253"/>
      <c r="L857" s="257"/>
      <c r="M857" s="258"/>
      <c r="N857" s="259"/>
      <c r="O857" s="259"/>
      <c r="P857" s="260">
        <f>SUM(P858:P864)</f>
        <v>0</v>
      </c>
      <c r="Q857" s="259"/>
      <c r="R857" s="260">
        <f>SUM(R858:R864)</f>
        <v>0</v>
      </c>
      <c r="S857" s="259"/>
      <c r="T857" s="261">
        <f>SUM(T858:T864)</f>
        <v>0</v>
      </c>
      <c r="U857" s="12"/>
      <c r="V857" s="12"/>
      <c r="W857" s="12"/>
      <c r="X857" s="12"/>
      <c r="Y857" s="12"/>
      <c r="Z857" s="12"/>
      <c r="AA857" s="12"/>
      <c r="AB857" s="12"/>
      <c r="AC857" s="12"/>
      <c r="AD857" s="12"/>
      <c r="AE857" s="12"/>
      <c r="AR857" s="262" t="s">
        <v>84</v>
      </c>
      <c r="AT857" s="263" t="s">
        <v>75</v>
      </c>
      <c r="AU857" s="263" t="s">
        <v>92</v>
      </c>
      <c r="AY857" s="262" t="s">
        <v>387</v>
      </c>
      <c r="BK857" s="264">
        <f>SUM(BK858:BK864)</f>
        <v>0</v>
      </c>
    </row>
    <row r="858" s="2" customFormat="1" ht="16.5" customHeight="1">
      <c r="A858" s="42"/>
      <c r="B858" s="43"/>
      <c r="C858" s="280" t="s">
        <v>4034</v>
      </c>
      <c r="D858" s="280" t="s">
        <v>393</v>
      </c>
      <c r="E858" s="281" t="s">
        <v>4035</v>
      </c>
      <c r="F858" s="282" t="s">
        <v>3080</v>
      </c>
      <c r="G858" s="283" t="s">
        <v>436</v>
      </c>
      <c r="H858" s="284">
        <v>2</v>
      </c>
      <c r="I858" s="285"/>
      <c r="J858" s="286">
        <f>ROUND(I858*H858,2)</f>
        <v>0</v>
      </c>
      <c r="K858" s="287"/>
      <c r="L858" s="45"/>
      <c r="M858" s="288" t="s">
        <v>1</v>
      </c>
      <c r="N858" s="289" t="s">
        <v>42</v>
      </c>
      <c r="O858" s="101"/>
      <c r="P858" s="290">
        <f>O858*H858</f>
        <v>0</v>
      </c>
      <c r="Q858" s="290">
        <v>0</v>
      </c>
      <c r="R858" s="290">
        <f>Q858*H858</f>
        <v>0</v>
      </c>
      <c r="S858" s="290">
        <v>0</v>
      </c>
      <c r="T858" s="291">
        <f>S858*H858</f>
        <v>0</v>
      </c>
      <c r="U858" s="42"/>
      <c r="V858" s="42"/>
      <c r="W858" s="42"/>
      <c r="X858" s="42"/>
      <c r="Y858" s="42"/>
      <c r="Z858" s="42"/>
      <c r="AA858" s="42"/>
      <c r="AB858" s="42"/>
      <c r="AC858" s="42"/>
      <c r="AD858" s="42"/>
      <c r="AE858" s="42"/>
      <c r="AR858" s="292" t="s">
        <v>731</v>
      </c>
      <c r="AT858" s="292" t="s">
        <v>393</v>
      </c>
      <c r="AU858" s="292" t="s">
        <v>99</v>
      </c>
      <c r="AY858" s="19" t="s">
        <v>387</v>
      </c>
      <c r="BE858" s="162">
        <f>IF(N858="základná",J858,0)</f>
        <v>0</v>
      </c>
      <c r="BF858" s="162">
        <f>IF(N858="znížená",J858,0)</f>
        <v>0</v>
      </c>
      <c r="BG858" s="162">
        <f>IF(N858="zákl. prenesená",J858,0)</f>
        <v>0</v>
      </c>
      <c r="BH858" s="162">
        <f>IF(N858="zníž. prenesená",J858,0)</f>
        <v>0</v>
      </c>
      <c r="BI858" s="162">
        <f>IF(N858="nulová",J858,0)</f>
        <v>0</v>
      </c>
      <c r="BJ858" s="19" t="s">
        <v>92</v>
      </c>
      <c r="BK858" s="162">
        <f>ROUND(I858*H858,2)</f>
        <v>0</v>
      </c>
      <c r="BL858" s="19" t="s">
        <v>731</v>
      </c>
      <c r="BM858" s="292" t="s">
        <v>4036</v>
      </c>
    </row>
    <row r="859" s="2" customFormat="1" ht="16.5" customHeight="1">
      <c r="A859" s="42"/>
      <c r="B859" s="43"/>
      <c r="C859" s="280" t="s">
        <v>4037</v>
      </c>
      <c r="D859" s="280" t="s">
        <v>393</v>
      </c>
      <c r="E859" s="281" t="s">
        <v>4038</v>
      </c>
      <c r="F859" s="282" t="s">
        <v>2767</v>
      </c>
      <c r="G859" s="283" t="s">
        <v>436</v>
      </c>
      <c r="H859" s="284">
        <v>4</v>
      </c>
      <c r="I859" s="285"/>
      <c r="J859" s="286">
        <f>ROUND(I859*H859,2)</f>
        <v>0</v>
      </c>
      <c r="K859" s="287"/>
      <c r="L859" s="45"/>
      <c r="M859" s="288" t="s">
        <v>1</v>
      </c>
      <c r="N859" s="289" t="s">
        <v>42</v>
      </c>
      <c r="O859" s="101"/>
      <c r="P859" s="290">
        <f>O859*H859</f>
        <v>0</v>
      </c>
      <c r="Q859" s="290">
        <v>0</v>
      </c>
      <c r="R859" s="290">
        <f>Q859*H859</f>
        <v>0</v>
      </c>
      <c r="S859" s="290">
        <v>0</v>
      </c>
      <c r="T859" s="291">
        <f>S859*H859</f>
        <v>0</v>
      </c>
      <c r="U859" s="42"/>
      <c r="V859" s="42"/>
      <c r="W859" s="42"/>
      <c r="X859" s="42"/>
      <c r="Y859" s="42"/>
      <c r="Z859" s="42"/>
      <c r="AA859" s="42"/>
      <c r="AB859" s="42"/>
      <c r="AC859" s="42"/>
      <c r="AD859" s="42"/>
      <c r="AE859" s="42"/>
      <c r="AR859" s="292" t="s">
        <v>731</v>
      </c>
      <c r="AT859" s="292" t="s">
        <v>393</v>
      </c>
      <c r="AU859" s="292" t="s">
        <v>99</v>
      </c>
      <c r="AY859" s="19" t="s">
        <v>387</v>
      </c>
      <c r="BE859" s="162">
        <f>IF(N859="základná",J859,0)</f>
        <v>0</v>
      </c>
      <c r="BF859" s="162">
        <f>IF(N859="znížená",J859,0)</f>
        <v>0</v>
      </c>
      <c r="BG859" s="162">
        <f>IF(N859="zákl. prenesená",J859,0)</f>
        <v>0</v>
      </c>
      <c r="BH859" s="162">
        <f>IF(N859="zníž. prenesená",J859,0)</f>
        <v>0</v>
      </c>
      <c r="BI859" s="162">
        <f>IF(N859="nulová",J859,0)</f>
        <v>0</v>
      </c>
      <c r="BJ859" s="19" t="s">
        <v>92</v>
      </c>
      <c r="BK859" s="162">
        <f>ROUND(I859*H859,2)</f>
        <v>0</v>
      </c>
      <c r="BL859" s="19" t="s">
        <v>731</v>
      </c>
      <c r="BM859" s="292" t="s">
        <v>4039</v>
      </c>
    </row>
    <row r="860" s="2" customFormat="1" ht="16.5" customHeight="1">
      <c r="A860" s="42"/>
      <c r="B860" s="43"/>
      <c r="C860" s="280" t="s">
        <v>4040</v>
      </c>
      <c r="D860" s="280" t="s">
        <v>393</v>
      </c>
      <c r="E860" s="281" t="s">
        <v>4041</v>
      </c>
      <c r="F860" s="282" t="s">
        <v>3085</v>
      </c>
      <c r="G860" s="283" t="s">
        <v>436</v>
      </c>
      <c r="H860" s="284">
        <v>2</v>
      </c>
      <c r="I860" s="285"/>
      <c r="J860" s="286">
        <f>ROUND(I860*H860,2)</f>
        <v>0</v>
      </c>
      <c r="K860" s="287"/>
      <c r="L860" s="45"/>
      <c r="M860" s="288" t="s">
        <v>1</v>
      </c>
      <c r="N860" s="289" t="s">
        <v>42</v>
      </c>
      <c r="O860" s="101"/>
      <c r="P860" s="290">
        <f>O860*H860</f>
        <v>0</v>
      </c>
      <c r="Q860" s="290">
        <v>0</v>
      </c>
      <c r="R860" s="290">
        <f>Q860*H860</f>
        <v>0</v>
      </c>
      <c r="S860" s="290">
        <v>0</v>
      </c>
      <c r="T860" s="291">
        <f>S860*H860</f>
        <v>0</v>
      </c>
      <c r="U860" s="42"/>
      <c r="V860" s="42"/>
      <c r="W860" s="42"/>
      <c r="X860" s="42"/>
      <c r="Y860" s="42"/>
      <c r="Z860" s="42"/>
      <c r="AA860" s="42"/>
      <c r="AB860" s="42"/>
      <c r="AC860" s="42"/>
      <c r="AD860" s="42"/>
      <c r="AE860" s="42"/>
      <c r="AR860" s="292" t="s">
        <v>731</v>
      </c>
      <c r="AT860" s="292" t="s">
        <v>393</v>
      </c>
      <c r="AU860" s="292" t="s">
        <v>99</v>
      </c>
      <c r="AY860" s="19" t="s">
        <v>387</v>
      </c>
      <c r="BE860" s="162">
        <f>IF(N860="základná",J860,0)</f>
        <v>0</v>
      </c>
      <c r="BF860" s="162">
        <f>IF(N860="znížená",J860,0)</f>
        <v>0</v>
      </c>
      <c r="BG860" s="162">
        <f>IF(N860="zákl. prenesená",J860,0)</f>
        <v>0</v>
      </c>
      <c r="BH860" s="162">
        <f>IF(N860="zníž. prenesená",J860,0)</f>
        <v>0</v>
      </c>
      <c r="BI860" s="162">
        <f>IF(N860="nulová",J860,0)</f>
        <v>0</v>
      </c>
      <c r="BJ860" s="19" t="s">
        <v>92</v>
      </c>
      <c r="BK860" s="162">
        <f>ROUND(I860*H860,2)</f>
        <v>0</v>
      </c>
      <c r="BL860" s="19" t="s">
        <v>731</v>
      </c>
      <c r="BM860" s="292" t="s">
        <v>4042</v>
      </c>
    </row>
    <row r="861" s="2" customFormat="1" ht="21.75" customHeight="1">
      <c r="A861" s="42"/>
      <c r="B861" s="43"/>
      <c r="C861" s="280" t="s">
        <v>4043</v>
      </c>
      <c r="D861" s="280" t="s">
        <v>393</v>
      </c>
      <c r="E861" s="281" t="s">
        <v>4044</v>
      </c>
      <c r="F861" s="282" t="s">
        <v>3207</v>
      </c>
      <c r="G861" s="283" t="s">
        <v>396</v>
      </c>
      <c r="H861" s="284">
        <v>0.80000000000000004</v>
      </c>
      <c r="I861" s="285"/>
      <c r="J861" s="286">
        <f>ROUND(I861*H861,2)</f>
        <v>0</v>
      </c>
      <c r="K861" s="287"/>
      <c r="L861" s="45"/>
      <c r="M861" s="288" t="s">
        <v>1</v>
      </c>
      <c r="N861" s="289" t="s">
        <v>42</v>
      </c>
      <c r="O861" s="101"/>
      <c r="P861" s="290">
        <f>O861*H861</f>
        <v>0</v>
      </c>
      <c r="Q861" s="290">
        <v>0</v>
      </c>
      <c r="R861" s="290">
        <f>Q861*H861</f>
        <v>0</v>
      </c>
      <c r="S861" s="290">
        <v>0</v>
      </c>
      <c r="T861" s="291">
        <f>S861*H861</f>
        <v>0</v>
      </c>
      <c r="U861" s="42"/>
      <c r="V861" s="42"/>
      <c r="W861" s="42"/>
      <c r="X861" s="42"/>
      <c r="Y861" s="42"/>
      <c r="Z861" s="42"/>
      <c r="AA861" s="42"/>
      <c r="AB861" s="42"/>
      <c r="AC861" s="42"/>
      <c r="AD861" s="42"/>
      <c r="AE861" s="42"/>
      <c r="AR861" s="292" t="s">
        <v>731</v>
      </c>
      <c r="AT861" s="292" t="s">
        <v>393</v>
      </c>
      <c r="AU861" s="292" t="s">
        <v>99</v>
      </c>
      <c r="AY861" s="19" t="s">
        <v>387</v>
      </c>
      <c r="BE861" s="162">
        <f>IF(N861="základná",J861,0)</f>
        <v>0</v>
      </c>
      <c r="BF861" s="162">
        <f>IF(N861="znížená",J861,0)</f>
        <v>0</v>
      </c>
      <c r="BG861" s="162">
        <f>IF(N861="zákl. prenesená",J861,0)</f>
        <v>0</v>
      </c>
      <c r="BH861" s="162">
        <f>IF(N861="zníž. prenesená",J861,0)</f>
        <v>0</v>
      </c>
      <c r="BI861" s="162">
        <f>IF(N861="nulová",J861,0)</f>
        <v>0</v>
      </c>
      <c r="BJ861" s="19" t="s">
        <v>92</v>
      </c>
      <c r="BK861" s="162">
        <f>ROUND(I861*H861,2)</f>
        <v>0</v>
      </c>
      <c r="BL861" s="19" t="s">
        <v>731</v>
      </c>
      <c r="BM861" s="292" t="s">
        <v>4045</v>
      </c>
    </row>
    <row r="862" s="2" customFormat="1" ht="16.5" customHeight="1">
      <c r="A862" s="42"/>
      <c r="B862" s="43"/>
      <c r="C862" s="280" t="s">
        <v>4046</v>
      </c>
      <c r="D862" s="280" t="s">
        <v>393</v>
      </c>
      <c r="E862" s="281" t="s">
        <v>4047</v>
      </c>
      <c r="F862" s="282" t="s">
        <v>3316</v>
      </c>
      <c r="G862" s="283" t="s">
        <v>436</v>
      </c>
      <c r="H862" s="284">
        <v>1</v>
      </c>
      <c r="I862" s="285"/>
      <c r="J862" s="286">
        <f>ROUND(I862*H862,2)</f>
        <v>0</v>
      </c>
      <c r="K862" s="287"/>
      <c r="L862" s="45"/>
      <c r="M862" s="288" t="s">
        <v>1</v>
      </c>
      <c r="N862" s="289" t="s">
        <v>42</v>
      </c>
      <c r="O862" s="101"/>
      <c r="P862" s="290">
        <f>O862*H862</f>
        <v>0</v>
      </c>
      <c r="Q862" s="290">
        <v>0</v>
      </c>
      <c r="R862" s="290">
        <f>Q862*H862</f>
        <v>0</v>
      </c>
      <c r="S862" s="290">
        <v>0</v>
      </c>
      <c r="T862" s="291">
        <f>S862*H862</f>
        <v>0</v>
      </c>
      <c r="U862" s="42"/>
      <c r="V862" s="42"/>
      <c r="W862" s="42"/>
      <c r="X862" s="42"/>
      <c r="Y862" s="42"/>
      <c r="Z862" s="42"/>
      <c r="AA862" s="42"/>
      <c r="AB862" s="42"/>
      <c r="AC862" s="42"/>
      <c r="AD862" s="42"/>
      <c r="AE862" s="42"/>
      <c r="AR862" s="292" t="s">
        <v>731</v>
      </c>
      <c r="AT862" s="292" t="s">
        <v>393</v>
      </c>
      <c r="AU862" s="292" t="s">
        <v>99</v>
      </c>
      <c r="AY862" s="19" t="s">
        <v>387</v>
      </c>
      <c r="BE862" s="162">
        <f>IF(N862="základná",J862,0)</f>
        <v>0</v>
      </c>
      <c r="BF862" s="162">
        <f>IF(N862="znížená",J862,0)</f>
        <v>0</v>
      </c>
      <c r="BG862" s="162">
        <f>IF(N862="zákl. prenesená",J862,0)</f>
        <v>0</v>
      </c>
      <c r="BH862" s="162">
        <f>IF(N862="zníž. prenesená",J862,0)</f>
        <v>0</v>
      </c>
      <c r="BI862" s="162">
        <f>IF(N862="nulová",J862,0)</f>
        <v>0</v>
      </c>
      <c r="BJ862" s="19" t="s">
        <v>92</v>
      </c>
      <c r="BK862" s="162">
        <f>ROUND(I862*H862,2)</f>
        <v>0</v>
      </c>
      <c r="BL862" s="19" t="s">
        <v>731</v>
      </c>
      <c r="BM862" s="292" t="s">
        <v>4048</v>
      </c>
    </row>
    <row r="863" s="2" customFormat="1" ht="16.5" customHeight="1">
      <c r="A863" s="42"/>
      <c r="B863" s="43"/>
      <c r="C863" s="280" t="s">
        <v>4049</v>
      </c>
      <c r="D863" s="280" t="s">
        <v>393</v>
      </c>
      <c r="E863" s="281" t="s">
        <v>4050</v>
      </c>
      <c r="F863" s="282" t="s">
        <v>3437</v>
      </c>
      <c r="G863" s="283" t="s">
        <v>436</v>
      </c>
      <c r="H863" s="284">
        <v>1</v>
      </c>
      <c r="I863" s="285"/>
      <c r="J863" s="286">
        <f>ROUND(I863*H863,2)</f>
        <v>0</v>
      </c>
      <c r="K863" s="287"/>
      <c r="L863" s="45"/>
      <c r="M863" s="288" t="s">
        <v>1</v>
      </c>
      <c r="N863" s="289" t="s">
        <v>42</v>
      </c>
      <c r="O863" s="101"/>
      <c r="P863" s="290">
        <f>O863*H863</f>
        <v>0</v>
      </c>
      <c r="Q863" s="290">
        <v>0</v>
      </c>
      <c r="R863" s="290">
        <f>Q863*H863</f>
        <v>0</v>
      </c>
      <c r="S863" s="290">
        <v>0</v>
      </c>
      <c r="T863" s="291">
        <f>S863*H863</f>
        <v>0</v>
      </c>
      <c r="U863" s="42"/>
      <c r="V863" s="42"/>
      <c r="W863" s="42"/>
      <c r="X863" s="42"/>
      <c r="Y863" s="42"/>
      <c r="Z863" s="42"/>
      <c r="AA863" s="42"/>
      <c r="AB863" s="42"/>
      <c r="AC863" s="42"/>
      <c r="AD863" s="42"/>
      <c r="AE863" s="42"/>
      <c r="AR863" s="292" t="s">
        <v>731</v>
      </c>
      <c r="AT863" s="292" t="s">
        <v>393</v>
      </c>
      <c r="AU863" s="292" t="s">
        <v>99</v>
      </c>
      <c r="AY863" s="19" t="s">
        <v>387</v>
      </c>
      <c r="BE863" s="162">
        <f>IF(N863="základná",J863,0)</f>
        <v>0</v>
      </c>
      <c r="BF863" s="162">
        <f>IF(N863="znížená",J863,0)</f>
        <v>0</v>
      </c>
      <c r="BG863" s="162">
        <f>IF(N863="zákl. prenesená",J863,0)</f>
        <v>0</v>
      </c>
      <c r="BH863" s="162">
        <f>IF(N863="zníž. prenesená",J863,0)</f>
        <v>0</v>
      </c>
      <c r="BI863" s="162">
        <f>IF(N863="nulová",J863,0)</f>
        <v>0</v>
      </c>
      <c r="BJ863" s="19" t="s">
        <v>92</v>
      </c>
      <c r="BK863" s="162">
        <f>ROUND(I863*H863,2)</f>
        <v>0</v>
      </c>
      <c r="BL863" s="19" t="s">
        <v>731</v>
      </c>
      <c r="BM863" s="292" t="s">
        <v>4051</v>
      </c>
    </row>
    <row r="864" s="2" customFormat="1" ht="16.5" customHeight="1">
      <c r="A864" s="42"/>
      <c r="B864" s="43"/>
      <c r="C864" s="280" t="s">
        <v>4052</v>
      </c>
      <c r="D864" s="280" t="s">
        <v>393</v>
      </c>
      <c r="E864" s="281" t="s">
        <v>4053</v>
      </c>
      <c r="F864" s="282" t="s">
        <v>4032</v>
      </c>
      <c r="G864" s="283" t="s">
        <v>436</v>
      </c>
      <c r="H864" s="284">
        <v>8</v>
      </c>
      <c r="I864" s="285"/>
      <c r="J864" s="286">
        <f>ROUND(I864*H864,2)</f>
        <v>0</v>
      </c>
      <c r="K864" s="287"/>
      <c r="L864" s="45"/>
      <c r="M864" s="288" t="s">
        <v>1</v>
      </c>
      <c r="N864" s="289" t="s">
        <v>42</v>
      </c>
      <c r="O864" s="101"/>
      <c r="P864" s="290">
        <f>O864*H864</f>
        <v>0</v>
      </c>
      <c r="Q864" s="290">
        <v>0</v>
      </c>
      <c r="R864" s="290">
        <f>Q864*H864</f>
        <v>0</v>
      </c>
      <c r="S864" s="290">
        <v>0</v>
      </c>
      <c r="T864" s="291">
        <f>S864*H864</f>
        <v>0</v>
      </c>
      <c r="U864" s="42"/>
      <c r="V864" s="42"/>
      <c r="W864" s="42"/>
      <c r="X864" s="42"/>
      <c r="Y864" s="42"/>
      <c r="Z864" s="42"/>
      <c r="AA864" s="42"/>
      <c r="AB864" s="42"/>
      <c r="AC864" s="42"/>
      <c r="AD864" s="42"/>
      <c r="AE864" s="42"/>
      <c r="AR864" s="292" t="s">
        <v>731</v>
      </c>
      <c r="AT864" s="292" t="s">
        <v>393</v>
      </c>
      <c r="AU864" s="292" t="s">
        <v>99</v>
      </c>
      <c r="AY864" s="19" t="s">
        <v>387</v>
      </c>
      <c r="BE864" s="162">
        <f>IF(N864="základná",J864,0)</f>
        <v>0</v>
      </c>
      <c r="BF864" s="162">
        <f>IF(N864="znížená",J864,0)</f>
        <v>0</v>
      </c>
      <c r="BG864" s="162">
        <f>IF(N864="zákl. prenesená",J864,0)</f>
        <v>0</v>
      </c>
      <c r="BH864" s="162">
        <f>IF(N864="zníž. prenesená",J864,0)</f>
        <v>0</v>
      </c>
      <c r="BI864" s="162">
        <f>IF(N864="nulová",J864,0)</f>
        <v>0</v>
      </c>
      <c r="BJ864" s="19" t="s">
        <v>92</v>
      </c>
      <c r="BK864" s="162">
        <f>ROUND(I864*H864,2)</f>
        <v>0</v>
      </c>
      <c r="BL864" s="19" t="s">
        <v>731</v>
      </c>
      <c r="BM864" s="292" t="s">
        <v>4054</v>
      </c>
    </row>
    <row r="865" s="12" customFormat="1" ht="20.88" customHeight="1">
      <c r="A865" s="12"/>
      <c r="B865" s="252"/>
      <c r="C865" s="253"/>
      <c r="D865" s="254" t="s">
        <v>75</v>
      </c>
      <c r="E865" s="265" t="s">
        <v>2796</v>
      </c>
      <c r="F865" s="265" t="s">
        <v>2797</v>
      </c>
      <c r="G865" s="253"/>
      <c r="H865" s="253"/>
      <c r="I865" s="256"/>
      <c r="J865" s="266">
        <f>BK865</f>
        <v>0</v>
      </c>
      <c r="K865" s="253"/>
      <c r="L865" s="257"/>
      <c r="M865" s="258"/>
      <c r="N865" s="259"/>
      <c r="O865" s="259"/>
      <c r="P865" s="260">
        <f>SUM(P866:P870)</f>
        <v>0</v>
      </c>
      <c r="Q865" s="259"/>
      <c r="R865" s="260">
        <f>SUM(R866:R870)</f>
        <v>0</v>
      </c>
      <c r="S865" s="259"/>
      <c r="T865" s="261">
        <f>SUM(T866:T870)</f>
        <v>0</v>
      </c>
      <c r="U865" s="12"/>
      <c r="V865" s="12"/>
      <c r="W865" s="12"/>
      <c r="X865" s="12"/>
      <c r="Y865" s="12"/>
      <c r="Z865" s="12"/>
      <c r="AA865" s="12"/>
      <c r="AB865" s="12"/>
      <c r="AC865" s="12"/>
      <c r="AD865" s="12"/>
      <c r="AE865" s="12"/>
      <c r="AR865" s="262" t="s">
        <v>84</v>
      </c>
      <c r="AT865" s="263" t="s">
        <v>75</v>
      </c>
      <c r="AU865" s="263" t="s">
        <v>92</v>
      </c>
      <c r="AY865" s="262" t="s">
        <v>387</v>
      </c>
      <c r="BK865" s="264">
        <f>SUM(BK866:BK870)</f>
        <v>0</v>
      </c>
    </row>
    <row r="866" s="2" customFormat="1" ht="21.75" customHeight="1">
      <c r="A866" s="42"/>
      <c r="B866" s="43"/>
      <c r="C866" s="280" t="s">
        <v>4055</v>
      </c>
      <c r="D866" s="280" t="s">
        <v>393</v>
      </c>
      <c r="E866" s="281" t="s">
        <v>4056</v>
      </c>
      <c r="F866" s="282" t="s">
        <v>4000</v>
      </c>
      <c r="G866" s="283" t="s">
        <v>396</v>
      </c>
      <c r="H866" s="284">
        <v>16.399999999999999</v>
      </c>
      <c r="I866" s="285"/>
      <c r="J866" s="286">
        <f>ROUND(I866*H866,2)</f>
        <v>0</v>
      </c>
      <c r="K866" s="287"/>
      <c r="L866" s="45"/>
      <c r="M866" s="288" t="s">
        <v>1</v>
      </c>
      <c r="N866" s="289" t="s">
        <v>42</v>
      </c>
      <c r="O866" s="101"/>
      <c r="P866" s="290">
        <f>O866*H866</f>
        <v>0</v>
      </c>
      <c r="Q866" s="290">
        <v>0</v>
      </c>
      <c r="R866" s="290">
        <f>Q866*H866</f>
        <v>0</v>
      </c>
      <c r="S866" s="290">
        <v>0</v>
      </c>
      <c r="T866" s="291">
        <f>S866*H866</f>
        <v>0</v>
      </c>
      <c r="U866" s="42"/>
      <c r="V866" s="42"/>
      <c r="W866" s="42"/>
      <c r="X866" s="42"/>
      <c r="Y866" s="42"/>
      <c r="Z866" s="42"/>
      <c r="AA866" s="42"/>
      <c r="AB866" s="42"/>
      <c r="AC866" s="42"/>
      <c r="AD866" s="42"/>
      <c r="AE866" s="42"/>
      <c r="AR866" s="292" t="s">
        <v>731</v>
      </c>
      <c r="AT866" s="292" t="s">
        <v>393</v>
      </c>
      <c r="AU866" s="292" t="s">
        <v>99</v>
      </c>
      <c r="AY866" s="19" t="s">
        <v>387</v>
      </c>
      <c r="BE866" s="162">
        <f>IF(N866="základná",J866,0)</f>
        <v>0</v>
      </c>
      <c r="BF866" s="162">
        <f>IF(N866="znížená",J866,0)</f>
        <v>0</v>
      </c>
      <c r="BG866" s="162">
        <f>IF(N866="zákl. prenesená",J866,0)</f>
        <v>0</v>
      </c>
      <c r="BH866" s="162">
        <f>IF(N866="zníž. prenesená",J866,0)</f>
        <v>0</v>
      </c>
      <c r="BI866" s="162">
        <f>IF(N866="nulová",J866,0)</f>
        <v>0</v>
      </c>
      <c r="BJ866" s="19" t="s">
        <v>92</v>
      </c>
      <c r="BK866" s="162">
        <f>ROUND(I866*H866,2)</f>
        <v>0</v>
      </c>
      <c r="BL866" s="19" t="s">
        <v>731</v>
      </c>
      <c r="BM866" s="292" t="s">
        <v>4057</v>
      </c>
    </row>
    <row r="867" s="2" customFormat="1" ht="21.75" customHeight="1">
      <c r="A867" s="42"/>
      <c r="B867" s="43"/>
      <c r="C867" s="280" t="s">
        <v>4058</v>
      </c>
      <c r="D867" s="280" t="s">
        <v>393</v>
      </c>
      <c r="E867" s="281" t="s">
        <v>4059</v>
      </c>
      <c r="F867" s="282" t="s">
        <v>3685</v>
      </c>
      <c r="G867" s="283" t="s">
        <v>396</v>
      </c>
      <c r="H867" s="284">
        <v>24</v>
      </c>
      <c r="I867" s="285"/>
      <c r="J867" s="286">
        <f>ROUND(I867*H867,2)</f>
        <v>0</v>
      </c>
      <c r="K867" s="287"/>
      <c r="L867" s="45"/>
      <c r="M867" s="288" t="s">
        <v>1</v>
      </c>
      <c r="N867" s="289" t="s">
        <v>42</v>
      </c>
      <c r="O867" s="101"/>
      <c r="P867" s="290">
        <f>O867*H867</f>
        <v>0</v>
      </c>
      <c r="Q867" s="290">
        <v>0</v>
      </c>
      <c r="R867" s="290">
        <f>Q867*H867</f>
        <v>0</v>
      </c>
      <c r="S867" s="290">
        <v>0</v>
      </c>
      <c r="T867" s="291">
        <f>S867*H867</f>
        <v>0</v>
      </c>
      <c r="U867" s="42"/>
      <c r="V867" s="42"/>
      <c r="W867" s="42"/>
      <c r="X867" s="42"/>
      <c r="Y867" s="42"/>
      <c r="Z867" s="42"/>
      <c r="AA867" s="42"/>
      <c r="AB867" s="42"/>
      <c r="AC867" s="42"/>
      <c r="AD867" s="42"/>
      <c r="AE867" s="42"/>
      <c r="AR867" s="292" t="s">
        <v>731</v>
      </c>
      <c r="AT867" s="292" t="s">
        <v>393</v>
      </c>
      <c r="AU867" s="292" t="s">
        <v>99</v>
      </c>
      <c r="AY867" s="19" t="s">
        <v>387</v>
      </c>
      <c r="BE867" s="162">
        <f>IF(N867="základná",J867,0)</f>
        <v>0</v>
      </c>
      <c r="BF867" s="162">
        <f>IF(N867="znížená",J867,0)</f>
        <v>0</v>
      </c>
      <c r="BG867" s="162">
        <f>IF(N867="zákl. prenesená",J867,0)</f>
        <v>0</v>
      </c>
      <c r="BH867" s="162">
        <f>IF(N867="zníž. prenesená",J867,0)</f>
        <v>0</v>
      </c>
      <c r="BI867" s="162">
        <f>IF(N867="nulová",J867,0)</f>
        <v>0</v>
      </c>
      <c r="BJ867" s="19" t="s">
        <v>92</v>
      </c>
      <c r="BK867" s="162">
        <f>ROUND(I867*H867,2)</f>
        <v>0</v>
      </c>
      <c r="BL867" s="19" t="s">
        <v>731</v>
      </c>
      <c r="BM867" s="292" t="s">
        <v>4060</v>
      </c>
    </row>
    <row r="868" s="2" customFormat="1" ht="16.5" customHeight="1">
      <c r="A868" s="42"/>
      <c r="B868" s="43"/>
      <c r="C868" s="280" t="s">
        <v>4061</v>
      </c>
      <c r="D868" s="280" t="s">
        <v>393</v>
      </c>
      <c r="E868" s="281" t="s">
        <v>4062</v>
      </c>
      <c r="F868" s="282" t="s">
        <v>3867</v>
      </c>
      <c r="G868" s="283" t="s">
        <v>396</v>
      </c>
      <c r="H868" s="284">
        <v>11.9</v>
      </c>
      <c r="I868" s="285"/>
      <c r="J868" s="286">
        <f>ROUND(I868*H868,2)</f>
        <v>0</v>
      </c>
      <c r="K868" s="287"/>
      <c r="L868" s="45"/>
      <c r="M868" s="288" t="s">
        <v>1</v>
      </c>
      <c r="N868" s="289" t="s">
        <v>42</v>
      </c>
      <c r="O868" s="101"/>
      <c r="P868" s="290">
        <f>O868*H868</f>
        <v>0</v>
      </c>
      <c r="Q868" s="290">
        <v>0</v>
      </c>
      <c r="R868" s="290">
        <f>Q868*H868</f>
        <v>0</v>
      </c>
      <c r="S868" s="290">
        <v>0</v>
      </c>
      <c r="T868" s="291">
        <f>S868*H868</f>
        <v>0</v>
      </c>
      <c r="U868" s="42"/>
      <c r="V868" s="42"/>
      <c r="W868" s="42"/>
      <c r="X868" s="42"/>
      <c r="Y868" s="42"/>
      <c r="Z868" s="42"/>
      <c r="AA868" s="42"/>
      <c r="AB868" s="42"/>
      <c r="AC868" s="42"/>
      <c r="AD868" s="42"/>
      <c r="AE868" s="42"/>
      <c r="AR868" s="292" t="s">
        <v>731</v>
      </c>
      <c r="AT868" s="292" t="s">
        <v>393</v>
      </c>
      <c r="AU868" s="292" t="s">
        <v>99</v>
      </c>
      <c r="AY868" s="19" t="s">
        <v>387</v>
      </c>
      <c r="BE868" s="162">
        <f>IF(N868="základná",J868,0)</f>
        <v>0</v>
      </c>
      <c r="BF868" s="162">
        <f>IF(N868="znížená",J868,0)</f>
        <v>0</v>
      </c>
      <c r="BG868" s="162">
        <f>IF(N868="zákl. prenesená",J868,0)</f>
        <v>0</v>
      </c>
      <c r="BH868" s="162">
        <f>IF(N868="zníž. prenesená",J868,0)</f>
        <v>0</v>
      </c>
      <c r="BI868" s="162">
        <f>IF(N868="nulová",J868,0)</f>
        <v>0</v>
      </c>
      <c r="BJ868" s="19" t="s">
        <v>92</v>
      </c>
      <c r="BK868" s="162">
        <f>ROUND(I868*H868,2)</f>
        <v>0</v>
      </c>
      <c r="BL868" s="19" t="s">
        <v>731</v>
      </c>
      <c r="BM868" s="292" t="s">
        <v>4063</v>
      </c>
    </row>
    <row r="869" s="2" customFormat="1" ht="21.75" customHeight="1">
      <c r="A869" s="42"/>
      <c r="B869" s="43"/>
      <c r="C869" s="280" t="s">
        <v>4064</v>
      </c>
      <c r="D869" s="280" t="s">
        <v>393</v>
      </c>
      <c r="E869" s="281" t="s">
        <v>4065</v>
      </c>
      <c r="F869" s="282" t="s">
        <v>4010</v>
      </c>
      <c r="G869" s="283" t="s">
        <v>396</v>
      </c>
      <c r="H869" s="284">
        <v>23.600000000000001</v>
      </c>
      <c r="I869" s="285"/>
      <c r="J869" s="286">
        <f>ROUND(I869*H869,2)</f>
        <v>0</v>
      </c>
      <c r="K869" s="287"/>
      <c r="L869" s="45"/>
      <c r="M869" s="288" t="s">
        <v>1</v>
      </c>
      <c r="N869" s="289" t="s">
        <v>42</v>
      </c>
      <c r="O869" s="101"/>
      <c r="P869" s="290">
        <f>O869*H869</f>
        <v>0</v>
      </c>
      <c r="Q869" s="290">
        <v>0</v>
      </c>
      <c r="R869" s="290">
        <f>Q869*H869</f>
        <v>0</v>
      </c>
      <c r="S869" s="290">
        <v>0</v>
      </c>
      <c r="T869" s="291">
        <f>S869*H869</f>
        <v>0</v>
      </c>
      <c r="U869" s="42"/>
      <c r="V869" s="42"/>
      <c r="W869" s="42"/>
      <c r="X869" s="42"/>
      <c r="Y869" s="42"/>
      <c r="Z869" s="42"/>
      <c r="AA869" s="42"/>
      <c r="AB869" s="42"/>
      <c r="AC869" s="42"/>
      <c r="AD869" s="42"/>
      <c r="AE869" s="42"/>
      <c r="AR869" s="292" t="s">
        <v>731</v>
      </c>
      <c r="AT869" s="292" t="s">
        <v>393</v>
      </c>
      <c r="AU869" s="292" t="s">
        <v>99</v>
      </c>
      <c r="AY869" s="19" t="s">
        <v>387</v>
      </c>
      <c r="BE869" s="162">
        <f>IF(N869="základná",J869,0)</f>
        <v>0</v>
      </c>
      <c r="BF869" s="162">
        <f>IF(N869="znížená",J869,0)</f>
        <v>0</v>
      </c>
      <c r="BG869" s="162">
        <f>IF(N869="zákl. prenesená",J869,0)</f>
        <v>0</v>
      </c>
      <c r="BH869" s="162">
        <f>IF(N869="zníž. prenesená",J869,0)</f>
        <v>0</v>
      </c>
      <c r="BI869" s="162">
        <f>IF(N869="nulová",J869,0)</f>
        <v>0</v>
      </c>
      <c r="BJ869" s="19" t="s">
        <v>92</v>
      </c>
      <c r="BK869" s="162">
        <f>ROUND(I869*H869,2)</f>
        <v>0</v>
      </c>
      <c r="BL869" s="19" t="s">
        <v>731</v>
      </c>
      <c r="BM869" s="292" t="s">
        <v>4066</v>
      </c>
    </row>
    <row r="870" s="2" customFormat="1" ht="21.75" customHeight="1">
      <c r="A870" s="42"/>
      <c r="B870" s="43"/>
      <c r="C870" s="280" t="s">
        <v>4067</v>
      </c>
      <c r="D870" s="280" t="s">
        <v>393</v>
      </c>
      <c r="E870" s="281" t="s">
        <v>4068</v>
      </c>
      <c r="F870" s="282" t="s">
        <v>2801</v>
      </c>
      <c r="G870" s="283" t="s">
        <v>405</v>
      </c>
      <c r="H870" s="284">
        <v>21</v>
      </c>
      <c r="I870" s="285"/>
      <c r="J870" s="286">
        <f>ROUND(I870*H870,2)</f>
        <v>0</v>
      </c>
      <c r="K870" s="287"/>
      <c r="L870" s="45"/>
      <c r="M870" s="288" t="s">
        <v>1</v>
      </c>
      <c r="N870" s="289" t="s">
        <v>42</v>
      </c>
      <c r="O870" s="101"/>
      <c r="P870" s="290">
        <f>O870*H870</f>
        <v>0</v>
      </c>
      <c r="Q870" s="290">
        <v>0</v>
      </c>
      <c r="R870" s="290">
        <f>Q870*H870</f>
        <v>0</v>
      </c>
      <c r="S870" s="290">
        <v>0</v>
      </c>
      <c r="T870" s="291">
        <f>S870*H870</f>
        <v>0</v>
      </c>
      <c r="U870" s="42"/>
      <c r="V870" s="42"/>
      <c r="W870" s="42"/>
      <c r="X870" s="42"/>
      <c r="Y870" s="42"/>
      <c r="Z870" s="42"/>
      <c r="AA870" s="42"/>
      <c r="AB870" s="42"/>
      <c r="AC870" s="42"/>
      <c r="AD870" s="42"/>
      <c r="AE870" s="42"/>
      <c r="AR870" s="292" t="s">
        <v>731</v>
      </c>
      <c r="AT870" s="292" t="s">
        <v>393</v>
      </c>
      <c r="AU870" s="292" t="s">
        <v>99</v>
      </c>
      <c r="AY870" s="19" t="s">
        <v>387</v>
      </c>
      <c r="BE870" s="162">
        <f>IF(N870="základná",J870,0)</f>
        <v>0</v>
      </c>
      <c r="BF870" s="162">
        <f>IF(N870="znížená",J870,0)</f>
        <v>0</v>
      </c>
      <c r="BG870" s="162">
        <f>IF(N870="zákl. prenesená",J870,0)</f>
        <v>0</v>
      </c>
      <c r="BH870" s="162">
        <f>IF(N870="zníž. prenesená",J870,0)</f>
        <v>0</v>
      </c>
      <c r="BI870" s="162">
        <f>IF(N870="nulová",J870,0)</f>
        <v>0</v>
      </c>
      <c r="BJ870" s="19" t="s">
        <v>92</v>
      </c>
      <c r="BK870" s="162">
        <f>ROUND(I870*H870,2)</f>
        <v>0</v>
      </c>
      <c r="BL870" s="19" t="s">
        <v>731</v>
      </c>
      <c r="BM870" s="292" t="s">
        <v>4069</v>
      </c>
    </row>
    <row r="871" s="12" customFormat="1" ht="20.88" customHeight="1">
      <c r="A871" s="12"/>
      <c r="B871" s="252"/>
      <c r="C871" s="253"/>
      <c r="D871" s="254" t="s">
        <v>75</v>
      </c>
      <c r="E871" s="265" t="s">
        <v>2803</v>
      </c>
      <c r="F871" s="265" t="s">
        <v>137</v>
      </c>
      <c r="G871" s="253"/>
      <c r="H871" s="253"/>
      <c r="I871" s="256"/>
      <c r="J871" s="266">
        <f>BK871</f>
        <v>0</v>
      </c>
      <c r="K871" s="253"/>
      <c r="L871" s="257"/>
      <c r="M871" s="258"/>
      <c r="N871" s="259"/>
      <c r="O871" s="259"/>
      <c r="P871" s="260">
        <f>SUM(P872:P876)</f>
        <v>0</v>
      </c>
      <c r="Q871" s="259"/>
      <c r="R871" s="260">
        <f>SUM(R872:R876)</f>
        <v>0</v>
      </c>
      <c r="S871" s="259"/>
      <c r="T871" s="261">
        <f>SUM(T872:T876)</f>
        <v>0</v>
      </c>
      <c r="U871" s="12"/>
      <c r="V871" s="12"/>
      <c r="W871" s="12"/>
      <c r="X871" s="12"/>
      <c r="Y871" s="12"/>
      <c r="Z871" s="12"/>
      <c r="AA871" s="12"/>
      <c r="AB871" s="12"/>
      <c r="AC871" s="12"/>
      <c r="AD871" s="12"/>
      <c r="AE871" s="12"/>
      <c r="AR871" s="262" t="s">
        <v>84</v>
      </c>
      <c r="AT871" s="263" t="s">
        <v>75</v>
      </c>
      <c r="AU871" s="263" t="s">
        <v>92</v>
      </c>
      <c r="AY871" s="262" t="s">
        <v>387</v>
      </c>
      <c r="BK871" s="264">
        <f>SUM(BK872:BK876)</f>
        <v>0</v>
      </c>
    </row>
    <row r="872" s="2" customFormat="1" ht="24.15" customHeight="1">
      <c r="A872" s="42"/>
      <c r="B872" s="43"/>
      <c r="C872" s="280" t="s">
        <v>4070</v>
      </c>
      <c r="D872" s="280" t="s">
        <v>393</v>
      </c>
      <c r="E872" s="281" t="s">
        <v>4071</v>
      </c>
      <c r="F872" s="282" t="s">
        <v>2805</v>
      </c>
      <c r="G872" s="283" t="s">
        <v>2806</v>
      </c>
      <c r="H872" s="284">
        <v>2</v>
      </c>
      <c r="I872" s="285"/>
      <c r="J872" s="286">
        <f>ROUND(I872*H872,2)</f>
        <v>0</v>
      </c>
      <c r="K872" s="287"/>
      <c r="L872" s="45"/>
      <c r="M872" s="288" t="s">
        <v>1</v>
      </c>
      <c r="N872" s="289" t="s">
        <v>42</v>
      </c>
      <c r="O872" s="101"/>
      <c r="P872" s="290">
        <f>O872*H872</f>
        <v>0</v>
      </c>
      <c r="Q872" s="290">
        <v>0</v>
      </c>
      <c r="R872" s="290">
        <f>Q872*H872</f>
        <v>0</v>
      </c>
      <c r="S872" s="290">
        <v>0</v>
      </c>
      <c r="T872" s="291">
        <f>S872*H872</f>
        <v>0</v>
      </c>
      <c r="U872" s="42"/>
      <c r="V872" s="42"/>
      <c r="W872" s="42"/>
      <c r="X872" s="42"/>
      <c r="Y872" s="42"/>
      <c r="Z872" s="42"/>
      <c r="AA872" s="42"/>
      <c r="AB872" s="42"/>
      <c r="AC872" s="42"/>
      <c r="AD872" s="42"/>
      <c r="AE872" s="42"/>
      <c r="AR872" s="292" t="s">
        <v>731</v>
      </c>
      <c r="AT872" s="292" t="s">
        <v>393</v>
      </c>
      <c r="AU872" s="292" t="s">
        <v>99</v>
      </c>
      <c r="AY872" s="19" t="s">
        <v>387</v>
      </c>
      <c r="BE872" s="162">
        <f>IF(N872="základná",J872,0)</f>
        <v>0</v>
      </c>
      <c r="BF872" s="162">
        <f>IF(N872="znížená",J872,0)</f>
        <v>0</v>
      </c>
      <c r="BG872" s="162">
        <f>IF(N872="zákl. prenesená",J872,0)</f>
        <v>0</v>
      </c>
      <c r="BH872" s="162">
        <f>IF(N872="zníž. prenesená",J872,0)</f>
        <v>0</v>
      </c>
      <c r="BI872" s="162">
        <f>IF(N872="nulová",J872,0)</f>
        <v>0</v>
      </c>
      <c r="BJ872" s="19" t="s">
        <v>92</v>
      </c>
      <c r="BK872" s="162">
        <f>ROUND(I872*H872,2)</f>
        <v>0</v>
      </c>
      <c r="BL872" s="19" t="s">
        <v>731</v>
      </c>
      <c r="BM872" s="292" t="s">
        <v>4072</v>
      </c>
    </row>
    <row r="873" s="2" customFormat="1" ht="16.5" customHeight="1">
      <c r="A873" s="42"/>
      <c r="B873" s="43"/>
      <c r="C873" s="280" t="s">
        <v>4073</v>
      </c>
      <c r="D873" s="280" t="s">
        <v>393</v>
      </c>
      <c r="E873" s="281" t="s">
        <v>4074</v>
      </c>
      <c r="F873" s="282" t="s">
        <v>2809</v>
      </c>
      <c r="G873" s="283" t="s">
        <v>2806</v>
      </c>
      <c r="H873" s="284">
        <v>1</v>
      </c>
      <c r="I873" s="285"/>
      <c r="J873" s="286">
        <f>ROUND(I873*H873,2)</f>
        <v>0</v>
      </c>
      <c r="K873" s="287"/>
      <c r="L873" s="45"/>
      <c r="M873" s="288" t="s">
        <v>1</v>
      </c>
      <c r="N873" s="289" t="s">
        <v>42</v>
      </c>
      <c r="O873" s="101"/>
      <c r="P873" s="290">
        <f>O873*H873</f>
        <v>0</v>
      </c>
      <c r="Q873" s="290">
        <v>0</v>
      </c>
      <c r="R873" s="290">
        <f>Q873*H873</f>
        <v>0</v>
      </c>
      <c r="S873" s="290">
        <v>0</v>
      </c>
      <c r="T873" s="291">
        <f>S873*H873</f>
        <v>0</v>
      </c>
      <c r="U873" s="42"/>
      <c r="V873" s="42"/>
      <c r="W873" s="42"/>
      <c r="X873" s="42"/>
      <c r="Y873" s="42"/>
      <c r="Z873" s="42"/>
      <c r="AA873" s="42"/>
      <c r="AB873" s="42"/>
      <c r="AC873" s="42"/>
      <c r="AD873" s="42"/>
      <c r="AE873" s="42"/>
      <c r="AR873" s="292" t="s">
        <v>731</v>
      </c>
      <c r="AT873" s="292" t="s">
        <v>393</v>
      </c>
      <c r="AU873" s="292" t="s">
        <v>99</v>
      </c>
      <c r="AY873" s="19" t="s">
        <v>387</v>
      </c>
      <c r="BE873" s="162">
        <f>IF(N873="základná",J873,0)</f>
        <v>0</v>
      </c>
      <c r="BF873" s="162">
        <f>IF(N873="znížená",J873,0)</f>
        <v>0</v>
      </c>
      <c r="BG873" s="162">
        <f>IF(N873="zákl. prenesená",J873,0)</f>
        <v>0</v>
      </c>
      <c r="BH873" s="162">
        <f>IF(N873="zníž. prenesená",J873,0)</f>
        <v>0</v>
      </c>
      <c r="BI873" s="162">
        <f>IF(N873="nulová",J873,0)</f>
        <v>0</v>
      </c>
      <c r="BJ873" s="19" t="s">
        <v>92</v>
      </c>
      <c r="BK873" s="162">
        <f>ROUND(I873*H873,2)</f>
        <v>0</v>
      </c>
      <c r="BL873" s="19" t="s">
        <v>731</v>
      </c>
      <c r="BM873" s="292" t="s">
        <v>4075</v>
      </c>
    </row>
    <row r="874" s="2" customFormat="1" ht="16.5" customHeight="1">
      <c r="A874" s="42"/>
      <c r="B874" s="43"/>
      <c r="C874" s="280" t="s">
        <v>4076</v>
      </c>
      <c r="D874" s="280" t="s">
        <v>393</v>
      </c>
      <c r="E874" s="281" t="s">
        <v>4077</v>
      </c>
      <c r="F874" s="282" t="s">
        <v>2812</v>
      </c>
      <c r="G874" s="283" t="s">
        <v>2806</v>
      </c>
      <c r="H874" s="284">
        <v>1</v>
      </c>
      <c r="I874" s="285"/>
      <c r="J874" s="286">
        <f>ROUND(I874*H874,2)</f>
        <v>0</v>
      </c>
      <c r="K874" s="287"/>
      <c r="L874" s="45"/>
      <c r="M874" s="288" t="s">
        <v>1</v>
      </c>
      <c r="N874" s="289" t="s">
        <v>42</v>
      </c>
      <c r="O874" s="101"/>
      <c r="P874" s="290">
        <f>O874*H874</f>
        <v>0</v>
      </c>
      <c r="Q874" s="290">
        <v>0</v>
      </c>
      <c r="R874" s="290">
        <f>Q874*H874</f>
        <v>0</v>
      </c>
      <c r="S874" s="290">
        <v>0</v>
      </c>
      <c r="T874" s="291">
        <f>S874*H874</f>
        <v>0</v>
      </c>
      <c r="U874" s="42"/>
      <c r="V874" s="42"/>
      <c r="W874" s="42"/>
      <c r="X874" s="42"/>
      <c r="Y874" s="42"/>
      <c r="Z874" s="42"/>
      <c r="AA874" s="42"/>
      <c r="AB874" s="42"/>
      <c r="AC874" s="42"/>
      <c r="AD874" s="42"/>
      <c r="AE874" s="42"/>
      <c r="AR874" s="292" t="s">
        <v>731</v>
      </c>
      <c r="AT874" s="292" t="s">
        <v>393</v>
      </c>
      <c r="AU874" s="292" t="s">
        <v>99</v>
      </c>
      <c r="AY874" s="19" t="s">
        <v>387</v>
      </c>
      <c r="BE874" s="162">
        <f>IF(N874="základná",J874,0)</f>
        <v>0</v>
      </c>
      <c r="BF874" s="162">
        <f>IF(N874="znížená",J874,0)</f>
        <v>0</v>
      </c>
      <c r="BG874" s="162">
        <f>IF(N874="zákl. prenesená",J874,0)</f>
        <v>0</v>
      </c>
      <c r="BH874" s="162">
        <f>IF(N874="zníž. prenesená",J874,0)</f>
        <v>0</v>
      </c>
      <c r="BI874" s="162">
        <f>IF(N874="nulová",J874,0)</f>
        <v>0</v>
      </c>
      <c r="BJ874" s="19" t="s">
        <v>92</v>
      </c>
      <c r="BK874" s="162">
        <f>ROUND(I874*H874,2)</f>
        <v>0</v>
      </c>
      <c r="BL874" s="19" t="s">
        <v>731</v>
      </c>
      <c r="BM874" s="292" t="s">
        <v>4078</v>
      </c>
    </row>
    <row r="875" s="2" customFormat="1" ht="16.5" customHeight="1">
      <c r="A875" s="42"/>
      <c r="B875" s="43"/>
      <c r="C875" s="280" t="s">
        <v>4079</v>
      </c>
      <c r="D875" s="280" t="s">
        <v>393</v>
      </c>
      <c r="E875" s="281" t="s">
        <v>4080</v>
      </c>
      <c r="F875" s="282" t="s">
        <v>2815</v>
      </c>
      <c r="G875" s="283" t="s">
        <v>716</v>
      </c>
      <c r="H875" s="351"/>
      <c r="I875" s="285"/>
      <c r="J875" s="286">
        <f>ROUND(I875*H875,2)</f>
        <v>0</v>
      </c>
      <c r="K875" s="287"/>
      <c r="L875" s="45"/>
      <c r="M875" s="288" t="s">
        <v>1</v>
      </c>
      <c r="N875" s="289" t="s">
        <v>42</v>
      </c>
      <c r="O875" s="101"/>
      <c r="P875" s="290">
        <f>O875*H875</f>
        <v>0</v>
      </c>
      <c r="Q875" s="290">
        <v>0</v>
      </c>
      <c r="R875" s="290">
        <f>Q875*H875</f>
        <v>0</v>
      </c>
      <c r="S875" s="290">
        <v>0</v>
      </c>
      <c r="T875" s="291">
        <f>S875*H875</f>
        <v>0</v>
      </c>
      <c r="U875" s="42"/>
      <c r="V875" s="42"/>
      <c r="W875" s="42"/>
      <c r="X875" s="42"/>
      <c r="Y875" s="42"/>
      <c r="Z875" s="42"/>
      <c r="AA875" s="42"/>
      <c r="AB875" s="42"/>
      <c r="AC875" s="42"/>
      <c r="AD875" s="42"/>
      <c r="AE875" s="42"/>
      <c r="AR875" s="292" t="s">
        <v>731</v>
      </c>
      <c r="AT875" s="292" t="s">
        <v>393</v>
      </c>
      <c r="AU875" s="292" t="s">
        <v>99</v>
      </c>
      <c r="AY875" s="19" t="s">
        <v>387</v>
      </c>
      <c r="BE875" s="162">
        <f>IF(N875="základná",J875,0)</f>
        <v>0</v>
      </c>
      <c r="BF875" s="162">
        <f>IF(N875="znížená",J875,0)</f>
        <v>0</v>
      </c>
      <c r="BG875" s="162">
        <f>IF(N875="zákl. prenesená",J875,0)</f>
        <v>0</v>
      </c>
      <c r="BH875" s="162">
        <f>IF(N875="zníž. prenesená",J875,0)</f>
        <v>0</v>
      </c>
      <c r="BI875" s="162">
        <f>IF(N875="nulová",J875,0)</f>
        <v>0</v>
      </c>
      <c r="BJ875" s="19" t="s">
        <v>92</v>
      </c>
      <c r="BK875" s="162">
        <f>ROUND(I875*H875,2)</f>
        <v>0</v>
      </c>
      <c r="BL875" s="19" t="s">
        <v>731</v>
      </c>
      <c r="BM875" s="292" t="s">
        <v>4081</v>
      </c>
    </row>
    <row r="876" s="2" customFormat="1" ht="16.5" customHeight="1">
      <c r="A876" s="42"/>
      <c r="B876" s="43"/>
      <c r="C876" s="280" t="s">
        <v>4082</v>
      </c>
      <c r="D876" s="280" t="s">
        <v>393</v>
      </c>
      <c r="E876" s="281" t="s">
        <v>4083</v>
      </c>
      <c r="F876" s="282" t="s">
        <v>2818</v>
      </c>
      <c r="G876" s="283" t="s">
        <v>716</v>
      </c>
      <c r="H876" s="351"/>
      <c r="I876" s="285"/>
      <c r="J876" s="286">
        <f>ROUND(I876*H876,2)</f>
        <v>0</v>
      </c>
      <c r="K876" s="287"/>
      <c r="L876" s="45"/>
      <c r="M876" s="288" t="s">
        <v>1</v>
      </c>
      <c r="N876" s="289" t="s">
        <v>42</v>
      </c>
      <c r="O876" s="101"/>
      <c r="P876" s="290">
        <f>O876*H876</f>
        <v>0</v>
      </c>
      <c r="Q876" s="290">
        <v>0</v>
      </c>
      <c r="R876" s="290">
        <f>Q876*H876</f>
        <v>0</v>
      </c>
      <c r="S876" s="290">
        <v>0</v>
      </c>
      <c r="T876" s="291">
        <f>S876*H876</f>
        <v>0</v>
      </c>
      <c r="U876" s="42"/>
      <c r="V876" s="42"/>
      <c r="W876" s="42"/>
      <c r="X876" s="42"/>
      <c r="Y876" s="42"/>
      <c r="Z876" s="42"/>
      <c r="AA876" s="42"/>
      <c r="AB876" s="42"/>
      <c r="AC876" s="42"/>
      <c r="AD876" s="42"/>
      <c r="AE876" s="42"/>
      <c r="AR876" s="292" t="s">
        <v>731</v>
      </c>
      <c r="AT876" s="292" t="s">
        <v>393</v>
      </c>
      <c r="AU876" s="292" t="s">
        <v>99</v>
      </c>
      <c r="AY876" s="19" t="s">
        <v>387</v>
      </c>
      <c r="BE876" s="162">
        <f>IF(N876="základná",J876,0)</f>
        <v>0</v>
      </c>
      <c r="BF876" s="162">
        <f>IF(N876="znížená",J876,0)</f>
        <v>0</v>
      </c>
      <c r="BG876" s="162">
        <f>IF(N876="zákl. prenesená",J876,0)</f>
        <v>0</v>
      </c>
      <c r="BH876" s="162">
        <f>IF(N876="zníž. prenesená",J876,0)</f>
        <v>0</v>
      </c>
      <c r="BI876" s="162">
        <f>IF(N876="nulová",J876,0)</f>
        <v>0</v>
      </c>
      <c r="BJ876" s="19" t="s">
        <v>92</v>
      </c>
      <c r="BK876" s="162">
        <f>ROUND(I876*H876,2)</f>
        <v>0</v>
      </c>
      <c r="BL876" s="19" t="s">
        <v>731</v>
      </c>
      <c r="BM876" s="292" t="s">
        <v>4084</v>
      </c>
    </row>
    <row r="877" s="12" customFormat="1" ht="20.88" customHeight="1">
      <c r="A877" s="12"/>
      <c r="B877" s="252"/>
      <c r="C877" s="253"/>
      <c r="D877" s="254" t="s">
        <v>75</v>
      </c>
      <c r="E877" s="265" t="s">
        <v>367</v>
      </c>
      <c r="F877" s="265" t="s">
        <v>821</v>
      </c>
      <c r="G877" s="253"/>
      <c r="H877" s="253"/>
      <c r="I877" s="256"/>
      <c r="J877" s="266">
        <f>BK877</f>
        <v>0</v>
      </c>
      <c r="K877" s="253"/>
      <c r="L877" s="257"/>
      <c r="M877" s="258"/>
      <c r="N877" s="259"/>
      <c r="O877" s="259"/>
      <c r="P877" s="260">
        <f>P878</f>
        <v>0</v>
      </c>
      <c r="Q877" s="259"/>
      <c r="R877" s="260">
        <f>R878</f>
        <v>0</v>
      </c>
      <c r="S877" s="259"/>
      <c r="T877" s="261">
        <f>T878</f>
        <v>0</v>
      </c>
      <c r="U877" s="12"/>
      <c r="V877" s="12"/>
      <c r="W877" s="12"/>
      <c r="X877" s="12"/>
      <c r="Y877" s="12"/>
      <c r="Z877" s="12"/>
      <c r="AA877" s="12"/>
      <c r="AB877" s="12"/>
      <c r="AC877" s="12"/>
      <c r="AD877" s="12"/>
      <c r="AE877" s="12"/>
      <c r="AR877" s="262" t="s">
        <v>429</v>
      </c>
      <c r="AT877" s="263" t="s">
        <v>75</v>
      </c>
      <c r="AU877" s="263" t="s">
        <v>92</v>
      </c>
      <c r="AY877" s="262" t="s">
        <v>387</v>
      </c>
      <c r="BK877" s="264">
        <f>BK878</f>
        <v>0</v>
      </c>
    </row>
    <row r="878" s="2" customFormat="1" ht="16.5" customHeight="1">
      <c r="A878" s="42"/>
      <c r="B878" s="43"/>
      <c r="C878" s="280" t="s">
        <v>4085</v>
      </c>
      <c r="D878" s="280" t="s">
        <v>393</v>
      </c>
      <c r="E878" s="281" t="s">
        <v>2820</v>
      </c>
      <c r="F878" s="282" t="s">
        <v>2821</v>
      </c>
      <c r="G878" s="283" t="s">
        <v>716</v>
      </c>
      <c r="H878" s="351"/>
      <c r="I878" s="285"/>
      <c r="J878" s="286">
        <f>ROUND(I878*H878,2)</f>
        <v>0</v>
      </c>
      <c r="K878" s="287"/>
      <c r="L878" s="45"/>
      <c r="M878" s="288" t="s">
        <v>1</v>
      </c>
      <c r="N878" s="289" t="s">
        <v>42</v>
      </c>
      <c r="O878" s="101"/>
      <c r="P878" s="290">
        <f>O878*H878</f>
        <v>0</v>
      </c>
      <c r="Q878" s="290">
        <v>0</v>
      </c>
      <c r="R878" s="290">
        <f>Q878*H878</f>
        <v>0</v>
      </c>
      <c r="S878" s="290">
        <v>0</v>
      </c>
      <c r="T878" s="291">
        <f>S878*H878</f>
        <v>0</v>
      </c>
      <c r="U878" s="42"/>
      <c r="V878" s="42"/>
      <c r="W878" s="42"/>
      <c r="X878" s="42"/>
      <c r="Y878" s="42"/>
      <c r="Z878" s="42"/>
      <c r="AA878" s="42"/>
      <c r="AB878" s="42"/>
      <c r="AC878" s="42"/>
      <c r="AD878" s="42"/>
      <c r="AE878" s="42"/>
      <c r="AR878" s="292" t="s">
        <v>825</v>
      </c>
      <c r="AT878" s="292" t="s">
        <v>393</v>
      </c>
      <c r="AU878" s="292" t="s">
        <v>99</v>
      </c>
      <c r="AY878" s="19" t="s">
        <v>387</v>
      </c>
      <c r="BE878" s="162">
        <f>IF(N878="základná",J878,0)</f>
        <v>0</v>
      </c>
      <c r="BF878" s="162">
        <f>IF(N878="znížená",J878,0)</f>
        <v>0</v>
      </c>
      <c r="BG878" s="162">
        <f>IF(N878="zákl. prenesená",J878,0)</f>
        <v>0</v>
      </c>
      <c r="BH878" s="162">
        <f>IF(N878="zníž. prenesená",J878,0)</f>
        <v>0</v>
      </c>
      <c r="BI878" s="162">
        <f>IF(N878="nulová",J878,0)</f>
        <v>0</v>
      </c>
      <c r="BJ878" s="19" t="s">
        <v>92</v>
      </c>
      <c r="BK878" s="162">
        <f>ROUND(I878*H878,2)</f>
        <v>0</v>
      </c>
      <c r="BL878" s="19" t="s">
        <v>825</v>
      </c>
      <c r="BM878" s="292" t="s">
        <v>4086</v>
      </c>
    </row>
    <row r="879" s="12" customFormat="1" ht="25.92" customHeight="1">
      <c r="A879" s="12"/>
      <c r="B879" s="252"/>
      <c r="C879" s="253"/>
      <c r="D879" s="254" t="s">
        <v>75</v>
      </c>
      <c r="E879" s="255" t="s">
        <v>4087</v>
      </c>
      <c r="F879" s="255" t="s">
        <v>4088</v>
      </c>
      <c r="G879" s="253"/>
      <c r="H879" s="253"/>
      <c r="I879" s="256"/>
      <c r="J879" s="231">
        <f>BK879</f>
        <v>0</v>
      </c>
      <c r="K879" s="253"/>
      <c r="L879" s="257"/>
      <c r="M879" s="258"/>
      <c r="N879" s="259"/>
      <c r="O879" s="259"/>
      <c r="P879" s="260">
        <f>SUM(P880:P911)</f>
        <v>0</v>
      </c>
      <c r="Q879" s="259"/>
      <c r="R879" s="260">
        <f>SUM(R880:R911)</f>
        <v>0</v>
      </c>
      <c r="S879" s="259"/>
      <c r="T879" s="261">
        <f>SUM(T880:T911)</f>
        <v>0</v>
      </c>
      <c r="U879" s="12"/>
      <c r="V879" s="12"/>
      <c r="W879" s="12"/>
      <c r="X879" s="12"/>
      <c r="Y879" s="12"/>
      <c r="Z879" s="12"/>
      <c r="AA879" s="12"/>
      <c r="AB879" s="12"/>
      <c r="AC879" s="12"/>
      <c r="AD879" s="12"/>
      <c r="AE879" s="12"/>
      <c r="AR879" s="262" t="s">
        <v>84</v>
      </c>
      <c r="AT879" s="263" t="s">
        <v>75</v>
      </c>
      <c r="AU879" s="263" t="s">
        <v>76</v>
      </c>
      <c r="AY879" s="262" t="s">
        <v>387</v>
      </c>
      <c r="BK879" s="264">
        <f>SUM(BK880:BK911)</f>
        <v>0</v>
      </c>
    </row>
    <row r="880" s="2" customFormat="1" ht="16.5" customHeight="1">
      <c r="A880" s="42"/>
      <c r="B880" s="43"/>
      <c r="C880" s="337" t="s">
        <v>4089</v>
      </c>
      <c r="D880" s="337" t="s">
        <v>592</v>
      </c>
      <c r="E880" s="338" t="s">
        <v>4090</v>
      </c>
      <c r="F880" s="339" t="s">
        <v>3172</v>
      </c>
      <c r="G880" s="340" t="s">
        <v>436</v>
      </c>
      <c r="H880" s="341">
        <v>1</v>
      </c>
      <c r="I880" s="342"/>
      <c r="J880" s="343">
        <f>ROUND(I880*H880,2)</f>
        <v>0</v>
      </c>
      <c r="K880" s="344"/>
      <c r="L880" s="345"/>
      <c r="M880" s="346" t="s">
        <v>1</v>
      </c>
      <c r="N880" s="347" t="s">
        <v>42</v>
      </c>
      <c r="O880" s="101"/>
      <c r="P880" s="290">
        <f>O880*H880</f>
        <v>0</v>
      </c>
      <c r="Q880" s="290">
        <v>0</v>
      </c>
      <c r="R880" s="290">
        <f>Q880*H880</f>
        <v>0</v>
      </c>
      <c r="S880" s="290">
        <v>0</v>
      </c>
      <c r="T880" s="291">
        <f>S880*H880</f>
        <v>0</v>
      </c>
      <c r="U880" s="42"/>
      <c r="V880" s="42"/>
      <c r="W880" s="42"/>
      <c r="X880" s="42"/>
      <c r="Y880" s="42"/>
      <c r="Z880" s="42"/>
      <c r="AA880" s="42"/>
      <c r="AB880" s="42"/>
      <c r="AC880" s="42"/>
      <c r="AD880" s="42"/>
      <c r="AE880" s="42"/>
      <c r="AR880" s="292" t="s">
        <v>1391</v>
      </c>
      <c r="AT880" s="292" t="s">
        <v>592</v>
      </c>
      <c r="AU880" s="292" t="s">
        <v>84</v>
      </c>
      <c r="AY880" s="19" t="s">
        <v>387</v>
      </c>
      <c r="BE880" s="162">
        <f>IF(N880="základná",J880,0)</f>
        <v>0</v>
      </c>
      <c r="BF880" s="162">
        <f>IF(N880="znížená",J880,0)</f>
        <v>0</v>
      </c>
      <c r="BG880" s="162">
        <f>IF(N880="zákl. prenesená",J880,0)</f>
        <v>0</v>
      </c>
      <c r="BH880" s="162">
        <f>IF(N880="zníž. prenesená",J880,0)</f>
        <v>0</v>
      </c>
      <c r="BI880" s="162">
        <f>IF(N880="nulová",J880,0)</f>
        <v>0</v>
      </c>
      <c r="BJ880" s="19" t="s">
        <v>92</v>
      </c>
      <c r="BK880" s="162">
        <f>ROUND(I880*H880,2)</f>
        <v>0</v>
      </c>
      <c r="BL880" s="19" t="s">
        <v>731</v>
      </c>
      <c r="BM880" s="292" t="s">
        <v>4091</v>
      </c>
    </row>
    <row r="881" s="2" customFormat="1" ht="16.5" customHeight="1">
      <c r="A881" s="42"/>
      <c r="B881" s="43"/>
      <c r="C881" s="337" t="s">
        <v>1761</v>
      </c>
      <c r="D881" s="337" t="s">
        <v>592</v>
      </c>
      <c r="E881" s="338" t="s">
        <v>4092</v>
      </c>
      <c r="F881" s="339" t="s">
        <v>3175</v>
      </c>
      <c r="G881" s="340" t="s">
        <v>436</v>
      </c>
      <c r="H881" s="341">
        <v>1</v>
      </c>
      <c r="I881" s="342"/>
      <c r="J881" s="343">
        <f>ROUND(I881*H881,2)</f>
        <v>0</v>
      </c>
      <c r="K881" s="344"/>
      <c r="L881" s="345"/>
      <c r="M881" s="346" t="s">
        <v>1</v>
      </c>
      <c r="N881" s="347" t="s">
        <v>42</v>
      </c>
      <c r="O881" s="101"/>
      <c r="P881" s="290">
        <f>O881*H881</f>
        <v>0</v>
      </c>
      <c r="Q881" s="290">
        <v>0</v>
      </c>
      <c r="R881" s="290">
        <f>Q881*H881</f>
        <v>0</v>
      </c>
      <c r="S881" s="290">
        <v>0</v>
      </c>
      <c r="T881" s="291">
        <f>S881*H881</f>
        <v>0</v>
      </c>
      <c r="U881" s="42"/>
      <c r="V881" s="42"/>
      <c r="W881" s="42"/>
      <c r="X881" s="42"/>
      <c r="Y881" s="42"/>
      <c r="Z881" s="42"/>
      <c r="AA881" s="42"/>
      <c r="AB881" s="42"/>
      <c r="AC881" s="42"/>
      <c r="AD881" s="42"/>
      <c r="AE881" s="42"/>
      <c r="AR881" s="292" t="s">
        <v>1391</v>
      </c>
      <c r="AT881" s="292" t="s">
        <v>592</v>
      </c>
      <c r="AU881" s="292" t="s">
        <v>84</v>
      </c>
      <c r="AY881" s="19" t="s">
        <v>387</v>
      </c>
      <c r="BE881" s="162">
        <f>IF(N881="základná",J881,0)</f>
        <v>0</v>
      </c>
      <c r="BF881" s="162">
        <f>IF(N881="znížená",J881,0)</f>
        <v>0</v>
      </c>
      <c r="BG881" s="162">
        <f>IF(N881="zákl. prenesená",J881,0)</f>
        <v>0</v>
      </c>
      <c r="BH881" s="162">
        <f>IF(N881="zníž. prenesená",J881,0)</f>
        <v>0</v>
      </c>
      <c r="BI881" s="162">
        <f>IF(N881="nulová",J881,0)</f>
        <v>0</v>
      </c>
      <c r="BJ881" s="19" t="s">
        <v>92</v>
      </c>
      <c r="BK881" s="162">
        <f>ROUND(I881*H881,2)</f>
        <v>0</v>
      </c>
      <c r="BL881" s="19" t="s">
        <v>731</v>
      </c>
      <c r="BM881" s="292" t="s">
        <v>4093</v>
      </c>
    </row>
    <row r="882" s="2" customFormat="1" ht="24.15" customHeight="1">
      <c r="A882" s="42"/>
      <c r="B882" s="43"/>
      <c r="C882" s="337" t="s">
        <v>4094</v>
      </c>
      <c r="D882" s="337" t="s">
        <v>592</v>
      </c>
      <c r="E882" s="338" t="s">
        <v>4095</v>
      </c>
      <c r="F882" s="339" t="s">
        <v>3178</v>
      </c>
      <c r="G882" s="340" t="s">
        <v>436</v>
      </c>
      <c r="H882" s="341">
        <v>1</v>
      </c>
      <c r="I882" s="342"/>
      <c r="J882" s="343">
        <f>ROUND(I882*H882,2)</f>
        <v>0</v>
      </c>
      <c r="K882" s="344"/>
      <c r="L882" s="345"/>
      <c r="M882" s="346" t="s">
        <v>1</v>
      </c>
      <c r="N882" s="347" t="s">
        <v>42</v>
      </c>
      <c r="O882" s="101"/>
      <c r="P882" s="290">
        <f>O882*H882</f>
        <v>0</v>
      </c>
      <c r="Q882" s="290">
        <v>0</v>
      </c>
      <c r="R882" s="290">
        <f>Q882*H882</f>
        <v>0</v>
      </c>
      <c r="S882" s="290">
        <v>0</v>
      </c>
      <c r="T882" s="291">
        <f>S882*H882</f>
        <v>0</v>
      </c>
      <c r="U882" s="42"/>
      <c r="V882" s="42"/>
      <c r="W882" s="42"/>
      <c r="X882" s="42"/>
      <c r="Y882" s="42"/>
      <c r="Z882" s="42"/>
      <c r="AA882" s="42"/>
      <c r="AB882" s="42"/>
      <c r="AC882" s="42"/>
      <c r="AD882" s="42"/>
      <c r="AE882" s="42"/>
      <c r="AR882" s="292" t="s">
        <v>1391</v>
      </c>
      <c r="AT882" s="292" t="s">
        <v>592</v>
      </c>
      <c r="AU882" s="292" t="s">
        <v>84</v>
      </c>
      <c r="AY882" s="19" t="s">
        <v>387</v>
      </c>
      <c r="BE882" s="162">
        <f>IF(N882="základná",J882,0)</f>
        <v>0</v>
      </c>
      <c r="BF882" s="162">
        <f>IF(N882="znížená",J882,0)</f>
        <v>0</v>
      </c>
      <c r="BG882" s="162">
        <f>IF(N882="zákl. prenesená",J882,0)</f>
        <v>0</v>
      </c>
      <c r="BH882" s="162">
        <f>IF(N882="zníž. prenesená",J882,0)</f>
        <v>0</v>
      </c>
      <c r="BI882" s="162">
        <f>IF(N882="nulová",J882,0)</f>
        <v>0</v>
      </c>
      <c r="BJ882" s="19" t="s">
        <v>92</v>
      </c>
      <c r="BK882" s="162">
        <f>ROUND(I882*H882,2)</f>
        <v>0</v>
      </c>
      <c r="BL882" s="19" t="s">
        <v>731</v>
      </c>
      <c r="BM882" s="292" t="s">
        <v>4096</v>
      </c>
    </row>
    <row r="883" s="2" customFormat="1" ht="16.5" customHeight="1">
      <c r="A883" s="42"/>
      <c r="B883" s="43"/>
      <c r="C883" s="337" t="s">
        <v>4097</v>
      </c>
      <c r="D883" s="337" t="s">
        <v>592</v>
      </c>
      <c r="E883" s="338" t="s">
        <v>4098</v>
      </c>
      <c r="F883" s="339" t="s">
        <v>3181</v>
      </c>
      <c r="G883" s="340" t="s">
        <v>436</v>
      </c>
      <c r="H883" s="341">
        <v>2</v>
      </c>
      <c r="I883" s="342"/>
      <c r="J883" s="343">
        <f>ROUND(I883*H883,2)</f>
        <v>0</v>
      </c>
      <c r="K883" s="344"/>
      <c r="L883" s="345"/>
      <c r="M883" s="346" t="s">
        <v>1</v>
      </c>
      <c r="N883" s="347" t="s">
        <v>42</v>
      </c>
      <c r="O883" s="101"/>
      <c r="P883" s="290">
        <f>O883*H883</f>
        <v>0</v>
      </c>
      <c r="Q883" s="290">
        <v>0</v>
      </c>
      <c r="R883" s="290">
        <f>Q883*H883</f>
        <v>0</v>
      </c>
      <c r="S883" s="290">
        <v>0</v>
      </c>
      <c r="T883" s="291">
        <f>S883*H883</f>
        <v>0</v>
      </c>
      <c r="U883" s="42"/>
      <c r="V883" s="42"/>
      <c r="W883" s="42"/>
      <c r="X883" s="42"/>
      <c r="Y883" s="42"/>
      <c r="Z883" s="42"/>
      <c r="AA883" s="42"/>
      <c r="AB883" s="42"/>
      <c r="AC883" s="42"/>
      <c r="AD883" s="42"/>
      <c r="AE883" s="42"/>
      <c r="AR883" s="292" t="s">
        <v>1391</v>
      </c>
      <c r="AT883" s="292" t="s">
        <v>592</v>
      </c>
      <c r="AU883" s="292" t="s">
        <v>84</v>
      </c>
      <c r="AY883" s="19" t="s">
        <v>387</v>
      </c>
      <c r="BE883" s="162">
        <f>IF(N883="základná",J883,0)</f>
        <v>0</v>
      </c>
      <c r="BF883" s="162">
        <f>IF(N883="znížená",J883,0)</f>
        <v>0</v>
      </c>
      <c r="BG883" s="162">
        <f>IF(N883="zákl. prenesená",J883,0)</f>
        <v>0</v>
      </c>
      <c r="BH883" s="162">
        <f>IF(N883="zníž. prenesená",J883,0)</f>
        <v>0</v>
      </c>
      <c r="BI883" s="162">
        <f>IF(N883="nulová",J883,0)</f>
        <v>0</v>
      </c>
      <c r="BJ883" s="19" t="s">
        <v>92</v>
      </c>
      <c r="BK883" s="162">
        <f>ROUND(I883*H883,2)</f>
        <v>0</v>
      </c>
      <c r="BL883" s="19" t="s">
        <v>731</v>
      </c>
      <c r="BM883" s="292" t="s">
        <v>4099</v>
      </c>
    </row>
    <row r="884" s="2" customFormat="1" ht="16.5" customHeight="1">
      <c r="A884" s="42"/>
      <c r="B884" s="43"/>
      <c r="C884" s="337" t="s">
        <v>4100</v>
      </c>
      <c r="D884" s="337" t="s">
        <v>592</v>
      </c>
      <c r="E884" s="338" t="s">
        <v>4101</v>
      </c>
      <c r="F884" s="339" t="s">
        <v>2764</v>
      </c>
      <c r="G884" s="340" t="s">
        <v>436</v>
      </c>
      <c r="H884" s="341">
        <v>1</v>
      </c>
      <c r="I884" s="342"/>
      <c r="J884" s="343">
        <f>ROUND(I884*H884,2)</f>
        <v>0</v>
      </c>
      <c r="K884" s="344"/>
      <c r="L884" s="345"/>
      <c r="M884" s="346" t="s">
        <v>1</v>
      </c>
      <c r="N884" s="347" t="s">
        <v>42</v>
      </c>
      <c r="O884" s="101"/>
      <c r="P884" s="290">
        <f>O884*H884</f>
        <v>0</v>
      </c>
      <c r="Q884" s="290">
        <v>0</v>
      </c>
      <c r="R884" s="290">
        <f>Q884*H884</f>
        <v>0</v>
      </c>
      <c r="S884" s="290">
        <v>0</v>
      </c>
      <c r="T884" s="291">
        <f>S884*H884</f>
        <v>0</v>
      </c>
      <c r="U884" s="42"/>
      <c r="V884" s="42"/>
      <c r="W884" s="42"/>
      <c r="X884" s="42"/>
      <c r="Y884" s="42"/>
      <c r="Z884" s="42"/>
      <c r="AA884" s="42"/>
      <c r="AB884" s="42"/>
      <c r="AC884" s="42"/>
      <c r="AD884" s="42"/>
      <c r="AE884" s="42"/>
      <c r="AR884" s="292" t="s">
        <v>1391</v>
      </c>
      <c r="AT884" s="292" t="s">
        <v>592</v>
      </c>
      <c r="AU884" s="292" t="s">
        <v>84</v>
      </c>
      <c r="AY884" s="19" t="s">
        <v>387</v>
      </c>
      <c r="BE884" s="162">
        <f>IF(N884="základná",J884,0)</f>
        <v>0</v>
      </c>
      <c r="BF884" s="162">
        <f>IF(N884="znížená",J884,0)</f>
        <v>0</v>
      </c>
      <c r="BG884" s="162">
        <f>IF(N884="zákl. prenesená",J884,0)</f>
        <v>0</v>
      </c>
      <c r="BH884" s="162">
        <f>IF(N884="zníž. prenesená",J884,0)</f>
        <v>0</v>
      </c>
      <c r="BI884" s="162">
        <f>IF(N884="nulová",J884,0)</f>
        <v>0</v>
      </c>
      <c r="BJ884" s="19" t="s">
        <v>92</v>
      </c>
      <c r="BK884" s="162">
        <f>ROUND(I884*H884,2)</f>
        <v>0</v>
      </c>
      <c r="BL884" s="19" t="s">
        <v>731</v>
      </c>
      <c r="BM884" s="292" t="s">
        <v>4102</v>
      </c>
    </row>
    <row r="885" s="2" customFormat="1" ht="16.5" customHeight="1">
      <c r="A885" s="42"/>
      <c r="B885" s="43"/>
      <c r="C885" s="337" t="s">
        <v>4103</v>
      </c>
      <c r="D885" s="337" t="s">
        <v>592</v>
      </c>
      <c r="E885" s="338" t="s">
        <v>4104</v>
      </c>
      <c r="F885" s="339" t="s">
        <v>3080</v>
      </c>
      <c r="G885" s="340" t="s">
        <v>436</v>
      </c>
      <c r="H885" s="341">
        <v>2</v>
      </c>
      <c r="I885" s="342"/>
      <c r="J885" s="343">
        <f>ROUND(I885*H885,2)</f>
        <v>0</v>
      </c>
      <c r="K885" s="344"/>
      <c r="L885" s="345"/>
      <c r="M885" s="346" t="s">
        <v>1</v>
      </c>
      <c r="N885" s="347" t="s">
        <v>42</v>
      </c>
      <c r="O885" s="101"/>
      <c r="P885" s="290">
        <f>O885*H885</f>
        <v>0</v>
      </c>
      <c r="Q885" s="290">
        <v>0</v>
      </c>
      <c r="R885" s="290">
        <f>Q885*H885</f>
        <v>0</v>
      </c>
      <c r="S885" s="290">
        <v>0</v>
      </c>
      <c r="T885" s="291">
        <f>S885*H885</f>
        <v>0</v>
      </c>
      <c r="U885" s="42"/>
      <c r="V885" s="42"/>
      <c r="W885" s="42"/>
      <c r="X885" s="42"/>
      <c r="Y885" s="42"/>
      <c r="Z885" s="42"/>
      <c r="AA885" s="42"/>
      <c r="AB885" s="42"/>
      <c r="AC885" s="42"/>
      <c r="AD885" s="42"/>
      <c r="AE885" s="42"/>
      <c r="AR885" s="292" t="s">
        <v>1391</v>
      </c>
      <c r="AT885" s="292" t="s">
        <v>592</v>
      </c>
      <c r="AU885" s="292" t="s">
        <v>84</v>
      </c>
      <c r="AY885" s="19" t="s">
        <v>387</v>
      </c>
      <c r="BE885" s="162">
        <f>IF(N885="základná",J885,0)</f>
        <v>0</v>
      </c>
      <c r="BF885" s="162">
        <f>IF(N885="znížená",J885,0)</f>
        <v>0</v>
      </c>
      <c r="BG885" s="162">
        <f>IF(N885="zákl. prenesená",J885,0)</f>
        <v>0</v>
      </c>
      <c r="BH885" s="162">
        <f>IF(N885="zníž. prenesená",J885,0)</f>
        <v>0</v>
      </c>
      <c r="BI885" s="162">
        <f>IF(N885="nulová",J885,0)</f>
        <v>0</v>
      </c>
      <c r="BJ885" s="19" t="s">
        <v>92</v>
      </c>
      <c r="BK885" s="162">
        <f>ROUND(I885*H885,2)</f>
        <v>0</v>
      </c>
      <c r="BL885" s="19" t="s">
        <v>731</v>
      </c>
      <c r="BM885" s="292" t="s">
        <v>4105</v>
      </c>
    </row>
    <row r="886" s="2" customFormat="1" ht="16.5" customHeight="1">
      <c r="A886" s="42"/>
      <c r="B886" s="43"/>
      <c r="C886" s="337" t="s">
        <v>4106</v>
      </c>
      <c r="D886" s="337" t="s">
        <v>592</v>
      </c>
      <c r="E886" s="338" t="s">
        <v>4107</v>
      </c>
      <c r="F886" s="339" t="s">
        <v>2835</v>
      </c>
      <c r="G886" s="340" t="s">
        <v>436</v>
      </c>
      <c r="H886" s="341">
        <v>2</v>
      </c>
      <c r="I886" s="342"/>
      <c r="J886" s="343">
        <f>ROUND(I886*H886,2)</f>
        <v>0</v>
      </c>
      <c r="K886" s="344"/>
      <c r="L886" s="345"/>
      <c r="M886" s="346" t="s">
        <v>1</v>
      </c>
      <c r="N886" s="347" t="s">
        <v>42</v>
      </c>
      <c r="O886" s="101"/>
      <c r="P886" s="290">
        <f>O886*H886</f>
        <v>0</v>
      </c>
      <c r="Q886" s="290">
        <v>0</v>
      </c>
      <c r="R886" s="290">
        <f>Q886*H886</f>
        <v>0</v>
      </c>
      <c r="S886" s="290">
        <v>0</v>
      </c>
      <c r="T886" s="291">
        <f>S886*H886</f>
        <v>0</v>
      </c>
      <c r="U886" s="42"/>
      <c r="V886" s="42"/>
      <c r="W886" s="42"/>
      <c r="X886" s="42"/>
      <c r="Y886" s="42"/>
      <c r="Z886" s="42"/>
      <c r="AA886" s="42"/>
      <c r="AB886" s="42"/>
      <c r="AC886" s="42"/>
      <c r="AD886" s="42"/>
      <c r="AE886" s="42"/>
      <c r="AR886" s="292" t="s">
        <v>1391</v>
      </c>
      <c r="AT886" s="292" t="s">
        <v>592</v>
      </c>
      <c r="AU886" s="292" t="s">
        <v>84</v>
      </c>
      <c r="AY886" s="19" t="s">
        <v>387</v>
      </c>
      <c r="BE886" s="162">
        <f>IF(N886="základná",J886,0)</f>
        <v>0</v>
      </c>
      <c r="BF886" s="162">
        <f>IF(N886="znížená",J886,0)</f>
        <v>0</v>
      </c>
      <c r="BG886" s="162">
        <f>IF(N886="zákl. prenesená",J886,0)</f>
        <v>0</v>
      </c>
      <c r="BH886" s="162">
        <f>IF(N886="zníž. prenesená",J886,0)</f>
        <v>0</v>
      </c>
      <c r="BI886" s="162">
        <f>IF(N886="nulová",J886,0)</f>
        <v>0</v>
      </c>
      <c r="BJ886" s="19" t="s">
        <v>92</v>
      </c>
      <c r="BK886" s="162">
        <f>ROUND(I886*H886,2)</f>
        <v>0</v>
      </c>
      <c r="BL886" s="19" t="s">
        <v>731</v>
      </c>
      <c r="BM886" s="292" t="s">
        <v>4108</v>
      </c>
    </row>
    <row r="887" s="2" customFormat="1" ht="16.5" customHeight="1">
      <c r="A887" s="42"/>
      <c r="B887" s="43"/>
      <c r="C887" s="337" t="s">
        <v>4109</v>
      </c>
      <c r="D887" s="337" t="s">
        <v>592</v>
      </c>
      <c r="E887" s="338" t="s">
        <v>4110</v>
      </c>
      <c r="F887" s="339" t="s">
        <v>3085</v>
      </c>
      <c r="G887" s="340" t="s">
        <v>436</v>
      </c>
      <c r="H887" s="341">
        <v>2</v>
      </c>
      <c r="I887" s="342"/>
      <c r="J887" s="343">
        <f>ROUND(I887*H887,2)</f>
        <v>0</v>
      </c>
      <c r="K887" s="344"/>
      <c r="L887" s="345"/>
      <c r="M887" s="346" t="s">
        <v>1</v>
      </c>
      <c r="N887" s="347" t="s">
        <v>42</v>
      </c>
      <c r="O887" s="101"/>
      <c r="P887" s="290">
        <f>O887*H887</f>
        <v>0</v>
      </c>
      <c r="Q887" s="290">
        <v>0</v>
      </c>
      <c r="R887" s="290">
        <f>Q887*H887</f>
        <v>0</v>
      </c>
      <c r="S887" s="290">
        <v>0</v>
      </c>
      <c r="T887" s="291">
        <f>S887*H887</f>
        <v>0</v>
      </c>
      <c r="U887" s="42"/>
      <c r="V887" s="42"/>
      <c r="W887" s="42"/>
      <c r="X887" s="42"/>
      <c r="Y887" s="42"/>
      <c r="Z887" s="42"/>
      <c r="AA887" s="42"/>
      <c r="AB887" s="42"/>
      <c r="AC887" s="42"/>
      <c r="AD887" s="42"/>
      <c r="AE887" s="42"/>
      <c r="AR887" s="292" t="s">
        <v>1391</v>
      </c>
      <c r="AT887" s="292" t="s">
        <v>592</v>
      </c>
      <c r="AU887" s="292" t="s">
        <v>84</v>
      </c>
      <c r="AY887" s="19" t="s">
        <v>387</v>
      </c>
      <c r="BE887" s="162">
        <f>IF(N887="základná",J887,0)</f>
        <v>0</v>
      </c>
      <c r="BF887" s="162">
        <f>IF(N887="znížená",J887,0)</f>
        <v>0</v>
      </c>
      <c r="BG887" s="162">
        <f>IF(N887="zákl. prenesená",J887,0)</f>
        <v>0</v>
      </c>
      <c r="BH887" s="162">
        <f>IF(N887="zníž. prenesená",J887,0)</f>
        <v>0</v>
      </c>
      <c r="BI887" s="162">
        <f>IF(N887="nulová",J887,0)</f>
        <v>0</v>
      </c>
      <c r="BJ887" s="19" t="s">
        <v>92</v>
      </c>
      <c r="BK887" s="162">
        <f>ROUND(I887*H887,2)</f>
        <v>0</v>
      </c>
      <c r="BL887" s="19" t="s">
        <v>731</v>
      </c>
      <c r="BM887" s="292" t="s">
        <v>4111</v>
      </c>
    </row>
    <row r="888" s="2" customFormat="1" ht="16.5" customHeight="1">
      <c r="A888" s="42"/>
      <c r="B888" s="43"/>
      <c r="C888" s="337" t="s">
        <v>4112</v>
      </c>
      <c r="D888" s="337" t="s">
        <v>592</v>
      </c>
      <c r="E888" s="338" t="s">
        <v>4113</v>
      </c>
      <c r="F888" s="339" t="s">
        <v>2770</v>
      </c>
      <c r="G888" s="340" t="s">
        <v>436</v>
      </c>
      <c r="H888" s="341">
        <v>1</v>
      </c>
      <c r="I888" s="342"/>
      <c r="J888" s="343">
        <f>ROUND(I888*H888,2)</f>
        <v>0</v>
      </c>
      <c r="K888" s="344"/>
      <c r="L888" s="345"/>
      <c r="M888" s="346" t="s">
        <v>1</v>
      </c>
      <c r="N888" s="347" t="s">
        <v>42</v>
      </c>
      <c r="O888" s="101"/>
      <c r="P888" s="290">
        <f>O888*H888</f>
        <v>0</v>
      </c>
      <c r="Q888" s="290">
        <v>0</v>
      </c>
      <c r="R888" s="290">
        <f>Q888*H888</f>
        <v>0</v>
      </c>
      <c r="S888" s="290">
        <v>0</v>
      </c>
      <c r="T888" s="291">
        <f>S888*H888</f>
        <v>0</v>
      </c>
      <c r="U888" s="42"/>
      <c r="V888" s="42"/>
      <c r="W888" s="42"/>
      <c r="X888" s="42"/>
      <c r="Y888" s="42"/>
      <c r="Z888" s="42"/>
      <c r="AA888" s="42"/>
      <c r="AB888" s="42"/>
      <c r="AC888" s="42"/>
      <c r="AD888" s="42"/>
      <c r="AE888" s="42"/>
      <c r="AR888" s="292" t="s">
        <v>1391</v>
      </c>
      <c r="AT888" s="292" t="s">
        <v>592</v>
      </c>
      <c r="AU888" s="292" t="s">
        <v>84</v>
      </c>
      <c r="AY888" s="19" t="s">
        <v>387</v>
      </c>
      <c r="BE888" s="162">
        <f>IF(N888="základná",J888,0)</f>
        <v>0</v>
      </c>
      <c r="BF888" s="162">
        <f>IF(N888="znížená",J888,0)</f>
        <v>0</v>
      </c>
      <c r="BG888" s="162">
        <f>IF(N888="zákl. prenesená",J888,0)</f>
        <v>0</v>
      </c>
      <c r="BH888" s="162">
        <f>IF(N888="zníž. prenesená",J888,0)</f>
        <v>0</v>
      </c>
      <c r="BI888" s="162">
        <f>IF(N888="nulová",J888,0)</f>
        <v>0</v>
      </c>
      <c r="BJ888" s="19" t="s">
        <v>92</v>
      </c>
      <c r="BK888" s="162">
        <f>ROUND(I888*H888,2)</f>
        <v>0</v>
      </c>
      <c r="BL888" s="19" t="s">
        <v>731</v>
      </c>
      <c r="BM888" s="292" t="s">
        <v>4114</v>
      </c>
    </row>
    <row r="889" s="2" customFormat="1" ht="16.5" customHeight="1">
      <c r="A889" s="42"/>
      <c r="B889" s="43"/>
      <c r="C889" s="337" t="s">
        <v>4115</v>
      </c>
      <c r="D889" s="337" t="s">
        <v>592</v>
      </c>
      <c r="E889" s="338" t="s">
        <v>4116</v>
      </c>
      <c r="F889" s="339" t="s">
        <v>3504</v>
      </c>
      <c r="G889" s="340" t="s">
        <v>436</v>
      </c>
      <c r="H889" s="341">
        <v>2</v>
      </c>
      <c r="I889" s="342"/>
      <c r="J889" s="343">
        <f>ROUND(I889*H889,2)</f>
        <v>0</v>
      </c>
      <c r="K889" s="344"/>
      <c r="L889" s="345"/>
      <c r="M889" s="346" t="s">
        <v>1</v>
      </c>
      <c r="N889" s="347" t="s">
        <v>42</v>
      </c>
      <c r="O889" s="101"/>
      <c r="P889" s="290">
        <f>O889*H889</f>
        <v>0</v>
      </c>
      <c r="Q889" s="290">
        <v>0</v>
      </c>
      <c r="R889" s="290">
        <f>Q889*H889</f>
        <v>0</v>
      </c>
      <c r="S889" s="290">
        <v>0</v>
      </c>
      <c r="T889" s="291">
        <f>S889*H889</f>
        <v>0</v>
      </c>
      <c r="U889" s="42"/>
      <c r="V889" s="42"/>
      <c r="W889" s="42"/>
      <c r="X889" s="42"/>
      <c r="Y889" s="42"/>
      <c r="Z889" s="42"/>
      <c r="AA889" s="42"/>
      <c r="AB889" s="42"/>
      <c r="AC889" s="42"/>
      <c r="AD889" s="42"/>
      <c r="AE889" s="42"/>
      <c r="AR889" s="292" t="s">
        <v>1391</v>
      </c>
      <c r="AT889" s="292" t="s">
        <v>592</v>
      </c>
      <c r="AU889" s="292" t="s">
        <v>84</v>
      </c>
      <c r="AY889" s="19" t="s">
        <v>387</v>
      </c>
      <c r="BE889" s="162">
        <f>IF(N889="základná",J889,0)</f>
        <v>0</v>
      </c>
      <c r="BF889" s="162">
        <f>IF(N889="znížená",J889,0)</f>
        <v>0</v>
      </c>
      <c r="BG889" s="162">
        <f>IF(N889="zákl. prenesená",J889,0)</f>
        <v>0</v>
      </c>
      <c r="BH889" s="162">
        <f>IF(N889="zníž. prenesená",J889,0)</f>
        <v>0</v>
      </c>
      <c r="BI889" s="162">
        <f>IF(N889="nulová",J889,0)</f>
        <v>0</v>
      </c>
      <c r="BJ889" s="19" t="s">
        <v>92</v>
      </c>
      <c r="BK889" s="162">
        <f>ROUND(I889*H889,2)</f>
        <v>0</v>
      </c>
      <c r="BL889" s="19" t="s">
        <v>731</v>
      </c>
      <c r="BM889" s="292" t="s">
        <v>4117</v>
      </c>
    </row>
    <row r="890" s="2" customFormat="1" ht="16.5" customHeight="1">
      <c r="A890" s="42"/>
      <c r="B890" s="43"/>
      <c r="C890" s="337" t="s">
        <v>4118</v>
      </c>
      <c r="D890" s="337" t="s">
        <v>592</v>
      </c>
      <c r="E890" s="338" t="s">
        <v>4119</v>
      </c>
      <c r="F890" s="339" t="s">
        <v>3507</v>
      </c>
      <c r="G890" s="340" t="s">
        <v>436</v>
      </c>
      <c r="H890" s="341">
        <v>2</v>
      </c>
      <c r="I890" s="342"/>
      <c r="J890" s="343">
        <f>ROUND(I890*H890,2)</f>
        <v>0</v>
      </c>
      <c r="K890" s="344"/>
      <c r="L890" s="345"/>
      <c r="M890" s="346" t="s">
        <v>1</v>
      </c>
      <c r="N890" s="347" t="s">
        <v>42</v>
      </c>
      <c r="O890" s="101"/>
      <c r="P890" s="290">
        <f>O890*H890</f>
        <v>0</v>
      </c>
      <c r="Q890" s="290">
        <v>0</v>
      </c>
      <c r="R890" s="290">
        <f>Q890*H890</f>
        <v>0</v>
      </c>
      <c r="S890" s="290">
        <v>0</v>
      </c>
      <c r="T890" s="291">
        <f>S890*H890</f>
        <v>0</v>
      </c>
      <c r="U890" s="42"/>
      <c r="V890" s="42"/>
      <c r="W890" s="42"/>
      <c r="X890" s="42"/>
      <c r="Y890" s="42"/>
      <c r="Z890" s="42"/>
      <c r="AA890" s="42"/>
      <c r="AB890" s="42"/>
      <c r="AC890" s="42"/>
      <c r="AD890" s="42"/>
      <c r="AE890" s="42"/>
      <c r="AR890" s="292" t="s">
        <v>1391</v>
      </c>
      <c r="AT890" s="292" t="s">
        <v>592</v>
      </c>
      <c r="AU890" s="292" t="s">
        <v>84</v>
      </c>
      <c r="AY890" s="19" t="s">
        <v>387</v>
      </c>
      <c r="BE890" s="162">
        <f>IF(N890="základná",J890,0)</f>
        <v>0</v>
      </c>
      <c r="BF890" s="162">
        <f>IF(N890="znížená",J890,0)</f>
        <v>0</v>
      </c>
      <c r="BG890" s="162">
        <f>IF(N890="zákl. prenesená",J890,0)</f>
        <v>0</v>
      </c>
      <c r="BH890" s="162">
        <f>IF(N890="zníž. prenesená",J890,0)</f>
        <v>0</v>
      </c>
      <c r="BI890" s="162">
        <f>IF(N890="nulová",J890,0)</f>
        <v>0</v>
      </c>
      <c r="BJ890" s="19" t="s">
        <v>92</v>
      </c>
      <c r="BK890" s="162">
        <f>ROUND(I890*H890,2)</f>
        <v>0</v>
      </c>
      <c r="BL890" s="19" t="s">
        <v>731</v>
      </c>
      <c r="BM890" s="292" t="s">
        <v>4120</v>
      </c>
    </row>
    <row r="891" s="2" customFormat="1" ht="16.5" customHeight="1">
      <c r="A891" s="42"/>
      <c r="B891" s="43"/>
      <c r="C891" s="337" t="s">
        <v>4121</v>
      </c>
      <c r="D891" s="337" t="s">
        <v>592</v>
      </c>
      <c r="E891" s="338" t="s">
        <v>4122</v>
      </c>
      <c r="F891" s="339" t="s">
        <v>2987</v>
      </c>
      <c r="G891" s="340" t="s">
        <v>436</v>
      </c>
      <c r="H891" s="341">
        <v>2</v>
      </c>
      <c r="I891" s="342"/>
      <c r="J891" s="343">
        <f>ROUND(I891*H891,2)</f>
        <v>0</v>
      </c>
      <c r="K891" s="344"/>
      <c r="L891" s="345"/>
      <c r="M891" s="346" t="s">
        <v>1</v>
      </c>
      <c r="N891" s="347" t="s">
        <v>42</v>
      </c>
      <c r="O891" s="101"/>
      <c r="P891" s="290">
        <f>O891*H891</f>
        <v>0</v>
      </c>
      <c r="Q891" s="290">
        <v>0</v>
      </c>
      <c r="R891" s="290">
        <f>Q891*H891</f>
        <v>0</v>
      </c>
      <c r="S891" s="290">
        <v>0</v>
      </c>
      <c r="T891" s="291">
        <f>S891*H891</f>
        <v>0</v>
      </c>
      <c r="U891" s="42"/>
      <c r="V891" s="42"/>
      <c r="W891" s="42"/>
      <c r="X891" s="42"/>
      <c r="Y891" s="42"/>
      <c r="Z891" s="42"/>
      <c r="AA891" s="42"/>
      <c r="AB891" s="42"/>
      <c r="AC891" s="42"/>
      <c r="AD891" s="42"/>
      <c r="AE891" s="42"/>
      <c r="AR891" s="292" t="s">
        <v>1391</v>
      </c>
      <c r="AT891" s="292" t="s">
        <v>592</v>
      </c>
      <c r="AU891" s="292" t="s">
        <v>84</v>
      </c>
      <c r="AY891" s="19" t="s">
        <v>387</v>
      </c>
      <c r="BE891" s="162">
        <f>IF(N891="základná",J891,0)</f>
        <v>0</v>
      </c>
      <c r="BF891" s="162">
        <f>IF(N891="znížená",J891,0)</f>
        <v>0</v>
      </c>
      <c r="BG891" s="162">
        <f>IF(N891="zákl. prenesená",J891,0)</f>
        <v>0</v>
      </c>
      <c r="BH891" s="162">
        <f>IF(N891="zníž. prenesená",J891,0)</f>
        <v>0</v>
      </c>
      <c r="BI891" s="162">
        <f>IF(N891="nulová",J891,0)</f>
        <v>0</v>
      </c>
      <c r="BJ891" s="19" t="s">
        <v>92</v>
      </c>
      <c r="BK891" s="162">
        <f>ROUND(I891*H891,2)</f>
        <v>0</v>
      </c>
      <c r="BL891" s="19" t="s">
        <v>731</v>
      </c>
      <c r="BM891" s="292" t="s">
        <v>4123</v>
      </c>
    </row>
    <row r="892" s="2" customFormat="1" ht="16.5" customHeight="1">
      <c r="A892" s="42"/>
      <c r="B892" s="43"/>
      <c r="C892" s="337" t="s">
        <v>4124</v>
      </c>
      <c r="D892" s="337" t="s">
        <v>592</v>
      </c>
      <c r="E892" s="338" t="s">
        <v>4125</v>
      </c>
      <c r="F892" s="339" t="s">
        <v>3190</v>
      </c>
      <c r="G892" s="340" t="s">
        <v>436</v>
      </c>
      <c r="H892" s="341">
        <v>2</v>
      </c>
      <c r="I892" s="342"/>
      <c r="J892" s="343">
        <f>ROUND(I892*H892,2)</f>
        <v>0</v>
      </c>
      <c r="K892" s="344"/>
      <c r="L892" s="345"/>
      <c r="M892" s="346" t="s">
        <v>1</v>
      </c>
      <c r="N892" s="347" t="s">
        <v>42</v>
      </c>
      <c r="O892" s="101"/>
      <c r="P892" s="290">
        <f>O892*H892</f>
        <v>0</v>
      </c>
      <c r="Q892" s="290">
        <v>0</v>
      </c>
      <c r="R892" s="290">
        <f>Q892*H892</f>
        <v>0</v>
      </c>
      <c r="S892" s="290">
        <v>0</v>
      </c>
      <c r="T892" s="291">
        <f>S892*H892</f>
        <v>0</v>
      </c>
      <c r="U892" s="42"/>
      <c r="V892" s="42"/>
      <c r="W892" s="42"/>
      <c r="X892" s="42"/>
      <c r="Y892" s="42"/>
      <c r="Z892" s="42"/>
      <c r="AA892" s="42"/>
      <c r="AB892" s="42"/>
      <c r="AC892" s="42"/>
      <c r="AD892" s="42"/>
      <c r="AE892" s="42"/>
      <c r="AR892" s="292" t="s">
        <v>1391</v>
      </c>
      <c r="AT892" s="292" t="s">
        <v>592</v>
      </c>
      <c r="AU892" s="292" t="s">
        <v>84</v>
      </c>
      <c r="AY892" s="19" t="s">
        <v>387</v>
      </c>
      <c r="BE892" s="162">
        <f>IF(N892="základná",J892,0)</f>
        <v>0</v>
      </c>
      <c r="BF892" s="162">
        <f>IF(N892="znížená",J892,0)</f>
        <v>0</v>
      </c>
      <c r="BG892" s="162">
        <f>IF(N892="zákl. prenesená",J892,0)</f>
        <v>0</v>
      </c>
      <c r="BH892" s="162">
        <f>IF(N892="zníž. prenesená",J892,0)</f>
        <v>0</v>
      </c>
      <c r="BI892" s="162">
        <f>IF(N892="nulová",J892,0)</f>
        <v>0</v>
      </c>
      <c r="BJ892" s="19" t="s">
        <v>92</v>
      </c>
      <c r="BK892" s="162">
        <f>ROUND(I892*H892,2)</f>
        <v>0</v>
      </c>
      <c r="BL892" s="19" t="s">
        <v>731</v>
      </c>
      <c r="BM892" s="292" t="s">
        <v>4126</v>
      </c>
    </row>
    <row r="893" s="2" customFormat="1" ht="16.5" customHeight="1">
      <c r="A893" s="42"/>
      <c r="B893" s="43"/>
      <c r="C893" s="337" t="s">
        <v>4127</v>
      </c>
      <c r="D893" s="337" t="s">
        <v>592</v>
      </c>
      <c r="E893" s="338" t="s">
        <v>4128</v>
      </c>
      <c r="F893" s="339" t="s">
        <v>3187</v>
      </c>
      <c r="G893" s="340" t="s">
        <v>436</v>
      </c>
      <c r="H893" s="341">
        <v>2</v>
      </c>
      <c r="I893" s="342"/>
      <c r="J893" s="343">
        <f>ROUND(I893*H893,2)</f>
        <v>0</v>
      </c>
      <c r="K893" s="344"/>
      <c r="L893" s="345"/>
      <c r="M893" s="346" t="s">
        <v>1</v>
      </c>
      <c r="N893" s="347" t="s">
        <v>42</v>
      </c>
      <c r="O893" s="101"/>
      <c r="P893" s="290">
        <f>O893*H893</f>
        <v>0</v>
      </c>
      <c r="Q893" s="290">
        <v>0</v>
      </c>
      <c r="R893" s="290">
        <f>Q893*H893</f>
        <v>0</v>
      </c>
      <c r="S893" s="290">
        <v>0</v>
      </c>
      <c r="T893" s="291">
        <f>S893*H893</f>
        <v>0</v>
      </c>
      <c r="U893" s="42"/>
      <c r="V893" s="42"/>
      <c r="W893" s="42"/>
      <c r="X893" s="42"/>
      <c r="Y893" s="42"/>
      <c r="Z893" s="42"/>
      <c r="AA893" s="42"/>
      <c r="AB893" s="42"/>
      <c r="AC893" s="42"/>
      <c r="AD893" s="42"/>
      <c r="AE893" s="42"/>
      <c r="AR893" s="292" t="s">
        <v>1391</v>
      </c>
      <c r="AT893" s="292" t="s">
        <v>592</v>
      </c>
      <c r="AU893" s="292" t="s">
        <v>84</v>
      </c>
      <c r="AY893" s="19" t="s">
        <v>387</v>
      </c>
      <c r="BE893" s="162">
        <f>IF(N893="základná",J893,0)</f>
        <v>0</v>
      </c>
      <c r="BF893" s="162">
        <f>IF(N893="znížená",J893,0)</f>
        <v>0</v>
      </c>
      <c r="BG893" s="162">
        <f>IF(N893="zákl. prenesená",J893,0)</f>
        <v>0</v>
      </c>
      <c r="BH893" s="162">
        <f>IF(N893="zníž. prenesená",J893,0)</f>
        <v>0</v>
      </c>
      <c r="BI893" s="162">
        <f>IF(N893="nulová",J893,0)</f>
        <v>0</v>
      </c>
      <c r="BJ893" s="19" t="s">
        <v>92</v>
      </c>
      <c r="BK893" s="162">
        <f>ROUND(I893*H893,2)</f>
        <v>0</v>
      </c>
      <c r="BL893" s="19" t="s">
        <v>731</v>
      </c>
      <c r="BM893" s="292" t="s">
        <v>4129</v>
      </c>
    </row>
    <row r="894" s="2" customFormat="1" ht="16.5" customHeight="1">
      <c r="A894" s="42"/>
      <c r="B894" s="43"/>
      <c r="C894" s="337" t="s">
        <v>4130</v>
      </c>
      <c r="D894" s="337" t="s">
        <v>592</v>
      </c>
      <c r="E894" s="338" t="s">
        <v>4131</v>
      </c>
      <c r="F894" s="339" t="s">
        <v>3184</v>
      </c>
      <c r="G894" s="340" t="s">
        <v>436</v>
      </c>
      <c r="H894" s="341">
        <v>2</v>
      </c>
      <c r="I894" s="342"/>
      <c r="J894" s="343">
        <f>ROUND(I894*H894,2)</f>
        <v>0</v>
      </c>
      <c r="K894" s="344"/>
      <c r="L894" s="345"/>
      <c r="M894" s="346" t="s">
        <v>1</v>
      </c>
      <c r="N894" s="347" t="s">
        <v>42</v>
      </c>
      <c r="O894" s="101"/>
      <c r="P894" s="290">
        <f>O894*H894</f>
        <v>0</v>
      </c>
      <c r="Q894" s="290">
        <v>0</v>
      </c>
      <c r="R894" s="290">
        <f>Q894*H894</f>
        <v>0</v>
      </c>
      <c r="S894" s="290">
        <v>0</v>
      </c>
      <c r="T894" s="291">
        <f>S894*H894</f>
        <v>0</v>
      </c>
      <c r="U894" s="42"/>
      <c r="V894" s="42"/>
      <c r="W894" s="42"/>
      <c r="X894" s="42"/>
      <c r="Y894" s="42"/>
      <c r="Z894" s="42"/>
      <c r="AA894" s="42"/>
      <c r="AB894" s="42"/>
      <c r="AC894" s="42"/>
      <c r="AD894" s="42"/>
      <c r="AE894" s="42"/>
      <c r="AR894" s="292" t="s">
        <v>1391</v>
      </c>
      <c r="AT894" s="292" t="s">
        <v>592</v>
      </c>
      <c r="AU894" s="292" t="s">
        <v>84</v>
      </c>
      <c r="AY894" s="19" t="s">
        <v>387</v>
      </c>
      <c r="BE894" s="162">
        <f>IF(N894="základná",J894,0)</f>
        <v>0</v>
      </c>
      <c r="BF894" s="162">
        <f>IF(N894="znížená",J894,0)</f>
        <v>0</v>
      </c>
      <c r="BG894" s="162">
        <f>IF(N894="zákl. prenesená",J894,0)</f>
        <v>0</v>
      </c>
      <c r="BH894" s="162">
        <f>IF(N894="zníž. prenesená",J894,0)</f>
        <v>0</v>
      </c>
      <c r="BI894" s="162">
        <f>IF(N894="nulová",J894,0)</f>
        <v>0</v>
      </c>
      <c r="BJ894" s="19" t="s">
        <v>92</v>
      </c>
      <c r="BK894" s="162">
        <f>ROUND(I894*H894,2)</f>
        <v>0</v>
      </c>
      <c r="BL894" s="19" t="s">
        <v>731</v>
      </c>
      <c r="BM894" s="292" t="s">
        <v>4132</v>
      </c>
    </row>
    <row r="895" s="2" customFormat="1" ht="16.5" customHeight="1">
      <c r="A895" s="42"/>
      <c r="B895" s="43"/>
      <c r="C895" s="337" t="s">
        <v>4133</v>
      </c>
      <c r="D895" s="337" t="s">
        <v>592</v>
      </c>
      <c r="E895" s="338" t="s">
        <v>4134</v>
      </c>
      <c r="F895" s="339" t="s">
        <v>4135</v>
      </c>
      <c r="G895" s="340" t="s">
        <v>436</v>
      </c>
      <c r="H895" s="341">
        <v>0</v>
      </c>
      <c r="I895" s="342"/>
      <c r="J895" s="343">
        <f>ROUND(I895*H895,2)</f>
        <v>0</v>
      </c>
      <c r="K895" s="344"/>
      <c r="L895" s="345"/>
      <c r="M895" s="346" t="s">
        <v>1</v>
      </c>
      <c r="N895" s="347" t="s">
        <v>42</v>
      </c>
      <c r="O895" s="101"/>
      <c r="P895" s="290">
        <f>O895*H895</f>
        <v>0</v>
      </c>
      <c r="Q895" s="290">
        <v>0</v>
      </c>
      <c r="R895" s="290">
        <f>Q895*H895</f>
        <v>0</v>
      </c>
      <c r="S895" s="290">
        <v>0</v>
      </c>
      <c r="T895" s="291">
        <f>S895*H895</f>
        <v>0</v>
      </c>
      <c r="U895" s="42"/>
      <c r="V895" s="42"/>
      <c r="W895" s="42"/>
      <c r="X895" s="42"/>
      <c r="Y895" s="42"/>
      <c r="Z895" s="42"/>
      <c r="AA895" s="42"/>
      <c r="AB895" s="42"/>
      <c r="AC895" s="42"/>
      <c r="AD895" s="42"/>
      <c r="AE895" s="42"/>
      <c r="AR895" s="292" t="s">
        <v>1391</v>
      </c>
      <c r="AT895" s="292" t="s">
        <v>592</v>
      </c>
      <c r="AU895" s="292" t="s">
        <v>84</v>
      </c>
      <c r="AY895" s="19" t="s">
        <v>387</v>
      </c>
      <c r="BE895" s="162">
        <f>IF(N895="základná",J895,0)</f>
        <v>0</v>
      </c>
      <c r="BF895" s="162">
        <f>IF(N895="znížená",J895,0)</f>
        <v>0</v>
      </c>
      <c r="BG895" s="162">
        <f>IF(N895="zákl. prenesená",J895,0)</f>
        <v>0</v>
      </c>
      <c r="BH895" s="162">
        <f>IF(N895="zníž. prenesená",J895,0)</f>
        <v>0</v>
      </c>
      <c r="BI895" s="162">
        <f>IF(N895="nulová",J895,0)</f>
        <v>0</v>
      </c>
      <c r="BJ895" s="19" t="s">
        <v>92</v>
      </c>
      <c r="BK895" s="162">
        <f>ROUND(I895*H895,2)</f>
        <v>0</v>
      </c>
      <c r="BL895" s="19" t="s">
        <v>731</v>
      </c>
      <c r="BM895" s="292" t="s">
        <v>4136</v>
      </c>
    </row>
    <row r="896" s="2" customFormat="1" ht="16.5" customHeight="1">
      <c r="A896" s="42"/>
      <c r="B896" s="43"/>
      <c r="C896" s="337" t="s">
        <v>4137</v>
      </c>
      <c r="D896" s="337" t="s">
        <v>592</v>
      </c>
      <c r="E896" s="338" t="s">
        <v>4138</v>
      </c>
      <c r="F896" s="339" t="s">
        <v>3501</v>
      </c>
      <c r="G896" s="340" t="s">
        <v>436</v>
      </c>
      <c r="H896" s="341">
        <v>1</v>
      </c>
      <c r="I896" s="342"/>
      <c r="J896" s="343">
        <f>ROUND(I896*H896,2)</f>
        <v>0</v>
      </c>
      <c r="K896" s="344"/>
      <c r="L896" s="345"/>
      <c r="M896" s="346" t="s">
        <v>1</v>
      </c>
      <c r="N896" s="347" t="s">
        <v>42</v>
      </c>
      <c r="O896" s="101"/>
      <c r="P896" s="290">
        <f>O896*H896</f>
        <v>0</v>
      </c>
      <c r="Q896" s="290">
        <v>0</v>
      </c>
      <c r="R896" s="290">
        <f>Q896*H896</f>
        <v>0</v>
      </c>
      <c r="S896" s="290">
        <v>0</v>
      </c>
      <c r="T896" s="291">
        <f>S896*H896</f>
        <v>0</v>
      </c>
      <c r="U896" s="42"/>
      <c r="V896" s="42"/>
      <c r="W896" s="42"/>
      <c r="X896" s="42"/>
      <c r="Y896" s="42"/>
      <c r="Z896" s="42"/>
      <c r="AA896" s="42"/>
      <c r="AB896" s="42"/>
      <c r="AC896" s="42"/>
      <c r="AD896" s="42"/>
      <c r="AE896" s="42"/>
      <c r="AR896" s="292" t="s">
        <v>1391</v>
      </c>
      <c r="AT896" s="292" t="s">
        <v>592</v>
      </c>
      <c r="AU896" s="292" t="s">
        <v>84</v>
      </c>
      <c r="AY896" s="19" t="s">
        <v>387</v>
      </c>
      <c r="BE896" s="162">
        <f>IF(N896="základná",J896,0)</f>
        <v>0</v>
      </c>
      <c r="BF896" s="162">
        <f>IF(N896="znížená",J896,0)</f>
        <v>0</v>
      </c>
      <c r="BG896" s="162">
        <f>IF(N896="zákl. prenesená",J896,0)</f>
        <v>0</v>
      </c>
      <c r="BH896" s="162">
        <f>IF(N896="zníž. prenesená",J896,0)</f>
        <v>0</v>
      </c>
      <c r="BI896" s="162">
        <f>IF(N896="nulová",J896,0)</f>
        <v>0</v>
      </c>
      <c r="BJ896" s="19" t="s">
        <v>92</v>
      </c>
      <c r="BK896" s="162">
        <f>ROUND(I896*H896,2)</f>
        <v>0</v>
      </c>
      <c r="BL896" s="19" t="s">
        <v>731</v>
      </c>
      <c r="BM896" s="292" t="s">
        <v>4139</v>
      </c>
    </row>
    <row r="897" s="2" customFormat="1" ht="16.5" customHeight="1">
      <c r="A897" s="42"/>
      <c r="B897" s="43"/>
      <c r="C897" s="337" t="s">
        <v>4140</v>
      </c>
      <c r="D897" s="337" t="s">
        <v>592</v>
      </c>
      <c r="E897" s="338" t="s">
        <v>4141</v>
      </c>
      <c r="F897" s="339" t="s">
        <v>4142</v>
      </c>
      <c r="G897" s="340" t="s">
        <v>436</v>
      </c>
      <c r="H897" s="341">
        <v>0</v>
      </c>
      <c r="I897" s="342"/>
      <c r="J897" s="343">
        <f>ROUND(I897*H897,2)</f>
        <v>0</v>
      </c>
      <c r="K897" s="344"/>
      <c r="L897" s="345"/>
      <c r="M897" s="346" t="s">
        <v>1</v>
      </c>
      <c r="N897" s="347" t="s">
        <v>42</v>
      </c>
      <c r="O897" s="101"/>
      <c r="P897" s="290">
        <f>O897*H897</f>
        <v>0</v>
      </c>
      <c r="Q897" s="290">
        <v>0</v>
      </c>
      <c r="R897" s="290">
        <f>Q897*H897</f>
        <v>0</v>
      </c>
      <c r="S897" s="290">
        <v>0</v>
      </c>
      <c r="T897" s="291">
        <f>S897*H897</f>
        <v>0</v>
      </c>
      <c r="U897" s="42"/>
      <c r="V897" s="42"/>
      <c r="W897" s="42"/>
      <c r="X897" s="42"/>
      <c r="Y897" s="42"/>
      <c r="Z897" s="42"/>
      <c r="AA897" s="42"/>
      <c r="AB897" s="42"/>
      <c r="AC897" s="42"/>
      <c r="AD897" s="42"/>
      <c r="AE897" s="42"/>
      <c r="AR897" s="292" t="s">
        <v>1391</v>
      </c>
      <c r="AT897" s="292" t="s">
        <v>592</v>
      </c>
      <c r="AU897" s="292" t="s">
        <v>84</v>
      </c>
      <c r="AY897" s="19" t="s">
        <v>387</v>
      </c>
      <c r="BE897" s="162">
        <f>IF(N897="základná",J897,0)</f>
        <v>0</v>
      </c>
      <c r="BF897" s="162">
        <f>IF(N897="znížená",J897,0)</f>
        <v>0</v>
      </c>
      <c r="BG897" s="162">
        <f>IF(N897="zákl. prenesená",J897,0)</f>
        <v>0</v>
      </c>
      <c r="BH897" s="162">
        <f>IF(N897="zníž. prenesená",J897,0)</f>
        <v>0</v>
      </c>
      <c r="BI897" s="162">
        <f>IF(N897="nulová",J897,0)</f>
        <v>0</v>
      </c>
      <c r="BJ897" s="19" t="s">
        <v>92</v>
      </c>
      <c r="BK897" s="162">
        <f>ROUND(I897*H897,2)</f>
        <v>0</v>
      </c>
      <c r="BL897" s="19" t="s">
        <v>731</v>
      </c>
      <c r="BM897" s="292" t="s">
        <v>4143</v>
      </c>
    </row>
    <row r="898" s="2" customFormat="1" ht="16.5" customHeight="1">
      <c r="A898" s="42"/>
      <c r="B898" s="43"/>
      <c r="C898" s="337" t="s">
        <v>4144</v>
      </c>
      <c r="D898" s="337" t="s">
        <v>592</v>
      </c>
      <c r="E898" s="338" t="s">
        <v>4145</v>
      </c>
      <c r="F898" s="339" t="s">
        <v>3498</v>
      </c>
      <c r="G898" s="340" t="s">
        <v>436</v>
      </c>
      <c r="H898" s="341">
        <v>2</v>
      </c>
      <c r="I898" s="342"/>
      <c r="J898" s="343">
        <f>ROUND(I898*H898,2)</f>
        <v>0</v>
      </c>
      <c r="K898" s="344"/>
      <c r="L898" s="345"/>
      <c r="M898" s="346" t="s">
        <v>1</v>
      </c>
      <c r="N898" s="347" t="s">
        <v>42</v>
      </c>
      <c r="O898" s="101"/>
      <c r="P898" s="290">
        <f>O898*H898</f>
        <v>0</v>
      </c>
      <c r="Q898" s="290">
        <v>0</v>
      </c>
      <c r="R898" s="290">
        <f>Q898*H898</f>
        <v>0</v>
      </c>
      <c r="S898" s="290">
        <v>0</v>
      </c>
      <c r="T898" s="291">
        <f>S898*H898</f>
        <v>0</v>
      </c>
      <c r="U898" s="42"/>
      <c r="V898" s="42"/>
      <c r="W898" s="42"/>
      <c r="X898" s="42"/>
      <c r="Y898" s="42"/>
      <c r="Z898" s="42"/>
      <c r="AA898" s="42"/>
      <c r="AB898" s="42"/>
      <c r="AC898" s="42"/>
      <c r="AD898" s="42"/>
      <c r="AE898" s="42"/>
      <c r="AR898" s="292" t="s">
        <v>1391</v>
      </c>
      <c r="AT898" s="292" t="s">
        <v>592</v>
      </c>
      <c r="AU898" s="292" t="s">
        <v>84</v>
      </c>
      <c r="AY898" s="19" t="s">
        <v>387</v>
      </c>
      <c r="BE898" s="162">
        <f>IF(N898="základná",J898,0)</f>
        <v>0</v>
      </c>
      <c r="BF898" s="162">
        <f>IF(N898="znížená",J898,0)</f>
        <v>0</v>
      </c>
      <c r="BG898" s="162">
        <f>IF(N898="zákl. prenesená",J898,0)</f>
        <v>0</v>
      </c>
      <c r="BH898" s="162">
        <f>IF(N898="zníž. prenesená",J898,0)</f>
        <v>0</v>
      </c>
      <c r="BI898" s="162">
        <f>IF(N898="nulová",J898,0)</f>
        <v>0</v>
      </c>
      <c r="BJ898" s="19" t="s">
        <v>92</v>
      </c>
      <c r="BK898" s="162">
        <f>ROUND(I898*H898,2)</f>
        <v>0</v>
      </c>
      <c r="BL898" s="19" t="s">
        <v>731</v>
      </c>
      <c r="BM898" s="292" t="s">
        <v>4146</v>
      </c>
    </row>
    <row r="899" s="2" customFormat="1" ht="16.5" customHeight="1">
      <c r="A899" s="42"/>
      <c r="B899" s="43"/>
      <c r="C899" s="337" t="s">
        <v>4147</v>
      </c>
      <c r="D899" s="337" t="s">
        <v>592</v>
      </c>
      <c r="E899" s="338" t="s">
        <v>4148</v>
      </c>
      <c r="F899" s="339" t="s">
        <v>3316</v>
      </c>
      <c r="G899" s="340" t="s">
        <v>436</v>
      </c>
      <c r="H899" s="341">
        <v>2</v>
      </c>
      <c r="I899" s="342"/>
      <c r="J899" s="343">
        <f>ROUND(I899*H899,2)</f>
        <v>0</v>
      </c>
      <c r="K899" s="344"/>
      <c r="L899" s="345"/>
      <c r="M899" s="346" t="s">
        <v>1</v>
      </c>
      <c r="N899" s="347" t="s">
        <v>42</v>
      </c>
      <c r="O899" s="101"/>
      <c r="P899" s="290">
        <f>O899*H899</f>
        <v>0</v>
      </c>
      <c r="Q899" s="290">
        <v>0</v>
      </c>
      <c r="R899" s="290">
        <f>Q899*H899</f>
        <v>0</v>
      </c>
      <c r="S899" s="290">
        <v>0</v>
      </c>
      <c r="T899" s="291">
        <f>S899*H899</f>
        <v>0</v>
      </c>
      <c r="U899" s="42"/>
      <c r="V899" s="42"/>
      <c r="W899" s="42"/>
      <c r="X899" s="42"/>
      <c r="Y899" s="42"/>
      <c r="Z899" s="42"/>
      <c r="AA899" s="42"/>
      <c r="AB899" s="42"/>
      <c r="AC899" s="42"/>
      <c r="AD899" s="42"/>
      <c r="AE899" s="42"/>
      <c r="AR899" s="292" t="s">
        <v>1391</v>
      </c>
      <c r="AT899" s="292" t="s">
        <v>592</v>
      </c>
      <c r="AU899" s="292" t="s">
        <v>84</v>
      </c>
      <c r="AY899" s="19" t="s">
        <v>387</v>
      </c>
      <c r="BE899" s="162">
        <f>IF(N899="základná",J899,0)</f>
        <v>0</v>
      </c>
      <c r="BF899" s="162">
        <f>IF(N899="znížená",J899,0)</f>
        <v>0</v>
      </c>
      <c r="BG899" s="162">
        <f>IF(N899="zákl. prenesená",J899,0)</f>
        <v>0</v>
      </c>
      <c r="BH899" s="162">
        <f>IF(N899="zníž. prenesená",J899,0)</f>
        <v>0</v>
      </c>
      <c r="BI899" s="162">
        <f>IF(N899="nulová",J899,0)</f>
        <v>0</v>
      </c>
      <c r="BJ899" s="19" t="s">
        <v>92</v>
      </c>
      <c r="BK899" s="162">
        <f>ROUND(I899*H899,2)</f>
        <v>0</v>
      </c>
      <c r="BL899" s="19" t="s">
        <v>731</v>
      </c>
      <c r="BM899" s="292" t="s">
        <v>4149</v>
      </c>
    </row>
    <row r="900" s="2" customFormat="1" ht="16.5" customHeight="1">
      <c r="A900" s="42"/>
      <c r="B900" s="43"/>
      <c r="C900" s="337" t="s">
        <v>4150</v>
      </c>
      <c r="D900" s="337" t="s">
        <v>592</v>
      </c>
      <c r="E900" s="338" t="s">
        <v>4151</v>
      </c>
      <c r="F900" s="339" t="s">
        <v>3094</v>
      </c>
      <c r="G900" s="340" t="s">
        <v>436</v>
      </c>
      <c r="H900" s="341">
        <v>4</v>
      </c>
      <c r="I900" s="342"/>
      <c r="J900" s="343">
        <f>ROUND(I900*H900,2)</f>
        <v>0</v>
      </c>
      <c r="K900" s="344"/>
      <c r="L900" s="345"/>
      <c r="M900" s="346" t="s">
        <v>1</v>
      </c>
      <c r="N900" s="347" t="s">
        <v>42</v>
      </c>
      <c r="O900" s="101"/>
      <c r="P900" s="290">
        <f>O900*H900</f>
        <v>0</v>
      </c>
      <c r="Q900" s="290">
        <v>0</v>
      </c>
      <c r="R900" s="290">
        <f>Q900*H900</f>
        <v>0</v>
      </c>
      <c r="S900" s="290">
        <v>0</v>
      </c>
      <c r="T900" s="291">
        <f>S900*H900</f>
        <v>0</v>
      </c>
      <c r="U900" s="42"/>
      <c r="V900" s="42"/>
      <c r="W900" s="42"/>
      <c r="X900" s="42"/>
      <c r="Y900" s="42"/>
      <c r="Z900" s="42"/>
      <c r="AA900" s="42"/>
      <c r="AB900" s="42"/>
      <c r="AC900" s="42"/>
      <c r="AD900" s="42"/>
      <c r="AE900" s="42"/>
      <c r="AR900" s="292" t="s">
        <v>1391</v>
      </c>
      <c r="AT900" s="292" t="s">
        <v>592</v>
      </c>
      <c r="AU900" s="292" t="s">
        <v>84</v>
      </c>
      <c r="AY900" s="19" t="s">
        <v>387</v>
      </c>
      <c r="BE900" s="162">
        <f>IF(N900="základná",J900,0)</f>
        <v>0</v>
      </c>
      <c r="BF900" s="162">
        <f>IF(N900="znížená",J900,0)</f>
        <v>0</v>
      </c>
      <c r="BG900" s="162">
        <f>IF(N900="zákl. prenesená",J900,0)</f>
        <v>0</v>
      </c>
      <c r="BH900" s="162">
        <f>IF(N900="zníž. prenesená",J900,0)</f>
        <v>0</v>
      </c>
      <c r="BI900" s="162">
        <f>IF(N900="nulová",J900,0)</f>
        <v>0</v>
      </c>
      <c r="BJ900" s="19" t="s">
        <v>92</v>
      </c>
      <c r="BK900" s="162">
        <f>ROUND(I900*H900,2)</f>
        <v>0</v>
      </c>
      <c r="BL900" s="19" t="s">
        <v>731</v>
      </c>
      <c r="BM900" s="292" t="s">
        <v>4152</v>
      </c>
    </row>
    <row r="901" s="2" customFormat="1" ht="16.5" customHeight="1">
      <c r="A901" s="42"/>
      <c r="B901" s="43"/>
      <c r="C901" s="337" t="s">
        <v>4153</v>
      </c>
      <c r="D901" s="337" t="s">
        <v>592</v>
      </c>
      <c r="E901" s="338" t="s">
        <v>4154</v>
      </c>
      <c r="F901" s="339" t="s">
        <v>3215</v>
      </c>
      <c r="G901" s="340" t="s">
        <v>436</v>
      </c>
      <c r="H901" s="341">
        <v>1</v>
      </c>
      <c r="I901" s="342"/>
      <c r="J901" s="343">
        <f>ROUND(I901*H901,2)</f>
        <v>0</v>
      </c>
      <c r="K901" s="344"/>
      <c r="L901" s="345"/>
      <c r="M901" s="346" t="s">
        <v>1</v>
      </c>
      <c r="N901" s="347" t="s">
        <v>42</v>
      </c>
      <c r="O901" s="101"/>
      <c r="P901" s="290">
        <f>O901*H901</f>
        <v>0</v>
      </c>
      <c r="Q901" s="290">
        <v>0</v>
      </c>
      <c r="R901" s="290">
        <f>Q901*H901</f>
        <v>0</v>
      </c>
      <c r="S901" s="290">
        <v>0</v>
      </c>
      <c r="T901" s="291">
        <f>S901*H901</f>
        <v>0</v>
      </c>
      <c r="U901" s="42"/>
      <c r="V901" s="42"/>
      <c r="W901" s="42"/>
      <c r="X901" s="42"/>
      <c r="Y901" s="42"/>
      <c r="Z901" s="42"/>
      <c r="AA901" s="42"/>
      <c r="AB901" s="42"/>
      <c r="AC901" s="42"/>
      <c r="AD901" s="42"/>
      <c r="AE901" s="42"/>
      <c r="AR901" s="292" t="s">
        <v>1391</v>
      </c>
      <c r="AT901" s="292" t="s">
        <v>592</v>
      </c>
      <c r="AU901" s="292" t="s">
        <v>84</v>
      </c>
      <c r="AY901" s="19" t="s">
        <v>387</v>
      </c>
      <c r="BE901" s="162">
        <f>IF(N901="základná",J901,0)</f>
        <v>0</v>
      </c>
      <c r="BF901" s="162">
        <f>IF(N901="znížená",J901,0)</f>
        <v>0</v>
      </c>
      <c r="BG901" s="162">
        <f>IF(N901="zákl. prenesená",J901,0)</f>
        <v>0</v>
      </c>
      <c r="BH901" s="162">
        <f>IF(N901="zníž. prenesená",J901,0)</f>
        <v>0</v>
      </c>
      <c r="BI901" s="162">
        <f>IF(N901="nulová",J901,0)</f>
        <v>0</v>
      </c>
      <c r="BJ901" s="19" t="s">
        <v>92</v>
      </c>
      <c r="BK901" s="162">
        <f>ROUND(I901*H901,2)</f>
        <v>0</v>
      </c>
      <c r="BL901" s="19" t="s">
        <v>731</v>
      </c>
      <c r="BM901" s="292" t="s">
        <v>4155</v>
      </c>
    </row>
    <row r="902" s="2" customFormat="1" ht="16.5" customHeight="1">
      <c r="A902" s="42"/>
      <c r="B902" s="43"/>
      <c r="C902" s="337" t="s">
        <v>4156</v>
      </c>
      <c r="D902" s="337" t="s">
        <v>592</v>
      </c>
      <c r="E902" s="338" t="s">
        <v>4157</v>
      </c>
      <c r="F902" s="339" t="s">
        <v>4158</v>
      </c>
      <c r="G902" s="340" t="s">
        <v>436</v>
      </c>
      <c r="H902" s="341">
        <v>1</v>
      </c>
      <c r="I902" s="342"/>
      <c r="J902" s="343">
        <f>ROUND(I902*H902,2)</f>
        <v>0</v>
      </c>
      <c r="K902" s="344"/>
      <c r="L902" s="345"/>
      <c r="M902" s="346" t="s">
        <v>1</v>
      </c>
      <c r="N902" s="347" t="s">
        <v>42</v>
      </c>
      <c r="O902" s="101"/>
      <c r="P902" s="290">
        <f>O902*H902</f>
        <v>0</v>
      </c>
      <c r="Q902" s="290">
        <v>0</v>
      </c>
      <c r="R902" s="290">
        <f>Q902*H902</f>
        <v>0</v>
      </c>
      <c r="S902" s="290">
        <v>0</v>
      </c>
      <c r="T902" s="291">
        <f>S902*H902</f>
        <v>0</v>
      </c>
      <c r="U902" s="42"/>
      <c r="V902" s="42"/>
      <c r="W902" s="42"/>
      <c r="X902" s="42"/>
      <c r="Y902" s="42"/>
      <c r="Z902" s="42"/>
      <c r="AA902" s="42"/>
      <c r="AB902" s="42"/>
      <c r="AC902" s="42"/>
      <c r="AD902" s="42"/>
      <c r="AE902" s="42"/>
      <c r="AR902" s="292" t="s">
        <v>1391</v>
      </c>
      <c r="AT902" s="292" t="s">
        <v>592</v>
      </c>
      <c r="AU902" s="292" t="s">
        <v>84</v>
      </c>
      <c r="AY902" s="19" t="s">
        <v>387</v>
      </c>
      <c r="BE902" s="162">
        <f>IF(N902="základná",J902,0)</f>
        <v>0</v>
      </c>
      <c r="BF902" s="162">
        <f>IF(N902="znížená",J902,0)</f>
        <v>0</v>
      </c>
      <c r="BG902" s="162">
        <f>IF(N902="zákl. prenesená",J902,0)</f>
        <v>0</v>
      </c>
      <c r="BH902" s="162">
        <f>IF(N902="zníž. prenesená",J902,0)</f>
        <v>0</v>
      </c>
      <c r="BI902" s="162">
        <f>IF(N902="nulová",J902,0)</f>
        <v>0</v>
      </c>
      <c r="BJ902" s="19" t="s">
        <v>92</v>
      </c>
      <c r="BK902" s="162">
        <f>ROUND(I902*H902,2)</f>
        <v>0</v>
      </c>
      <c r="BL902" s="19" t="s">
        <v>731</v>
      </c>
      <c r="BM902" s="292" t="s">
        <v>4159</v>
      </c>
    </row>
    <row r="903" s="2" customFormat="1" ht="16.5" customHeight="1">
      <c r="A903" s="42"/>
      <c r="B903" s="43"/>
      <c r="C903" s="337" t="s">
        <v>4160</v>
      </c>
      <c r="D903" s="337" t="s">
        <v>592</v>
      </c>
      <c r="E903" s="338" t="s">
        <v>4161</v>
      </c>
      <c r="F903" s="339" t="s">
        <v>3437</v>
      </c>
      <c r="G903" s="340" t="s">
        <v>436</v>
      </c>
      <c r="H903" s="341">
        <v>1</v>
      </c>
      <c r="I903" s="342"/>
      <c r="J903" s="343">
        <f>ROUND(I903*H903,2)</f>
        <v>0</v>
      </c>
      <c r="K903" s="344"/>
      <c r="L903" s="345"/>
      <c r="M903" s="346" t="s">
        <v>1</v>
      </c>
      <c r="N903" s="347" t="s">
        <v>42</v>
      </c>
      <c r="O903" s="101"/>
      <c r="P903" s="290">
        <f>O903*H903</f>
        <v>0</v>
      </c>
      <c r="Q903" s="290">
        <v>0</v>
      </c>
      <c r="R903" s="290">
        <f>Q903*H903</f>
        <v>0</v>
      </c>
      <c r="S903" s="290">
        <v>0</v>
      </c>
      <c r="T903" s="291">
        <f>S903*H903</f>
        <v>0</v>
      </c>
      <c r="U903" s="42"/>
      <c r="V903" s="42"/>
      <c r="W903" s="42"/>
      <c r="X903" s="42"/>
      <c r="Y903" s="42"/>
      <c r="Z903" s="42"/>
      <c r="AA903" s="42"/>
      <c r="AB903" s="42"/>
      <c r="AC903" s="42"/>
      <c r="AD903" s="42"/>
      <c r="AE903" s="42"/>
      <c r="AR903" s="292" t="s">
        <v>1391</v>
      </c>
      <c r="AT903" s="292" t="s">
        <v>592</v>
      </c>
      <c r="AU903" s="292" t="s">
        <v>84</v>
      </c>
      <c r="AY903" s="19" t="s">
        <v>387</v>
      </c>
      <c r="BE903" s="162">
        <f>IF(N903="základná",J903,0)</f>
        <v>0</v>
      </c>
      <c r="BF903" s="162">
        <f>IF(N903="znížená",J903,0)</f>
        <v>0</v>
      </c>
      <c r="BG903" s="162">
        <f>IF(N903="zákl. prenesená",J903,0)</f>
        <v>0</v>
      </c>
      <c r="BH903" s="162">
        <f>IF(N903="zníž. prenesená",J903,0)</f>
        <v>0</v>
      </c>
      <c r="BI903" s="162">
        <f>IF(N903="nulová",J903,0)</f>
        <v>0</v>
      </c>
      <c r="BJ903" s="19" t="s">
        <v>92</v>
      </c>
      <c r="BK903" s="162">
        <f>ROUND(I903*H903,2)</f>
        <v>0</v>
      </c>
      <c r="BL903" s="19" t="s">
        <v>731</v>
      </c>
      <c r="BM903" s="292" t="s">
        <v>4162</v>
      </c>
    </row>
    <row r="904" s="2" customFormat="1" ht="16.5" customHeight="1">
      <c r="A904" s="42"/>
      <c r="B904" s="43"/>
      <c r="C904" s="337" t="s">
        <v>4163</v>
      </c>
      <c r="D904" s="337" t="s">
        <v>592</v>
      </c>
      <c r="E904" s="338" t="s">
        <v>4164</v>
      </c>
      <c r="F904" s="339" t="s">
        <v>4165</v>
      </c>
      <c r="G904" s="340" t="s">
        <v>436</v>
      </c>
      <c r="H904" s="341">
        <v>1</v>
      </c>
      <c r="I904" s="342"/>
      <c r="J904" s="343">
        <f>ROUND(I904*H904,2)</f>
        <v>0</v>
      </c>
      <c r="K904" s="344"/>
      <c r="L904" s="345"/>
      <c r="M904" s="346" t="s">
        <v>1</v>
      </c>
      <c r="N904" s="347" t="s">
        <v>42</v>
      </c>
      <c r="O904" s="101"/>
      <c r="P904" s="290">
        <f>O904*H904</f>
        <v>0</v>
      </c>
      <c r="Q904" s="290">
        <v>0</v>
      </c>
      <c r="R904" s="290">
        <f>Q904*H904</f>
        <v>0</v>
      </c>
      <c r="S904" s="290">
        <v>0</v>
      </c>
      <c r="T904" s="291">
        <f>S904*H904</f>
        <v>0</v>
      </c>
      <c r="U904" s="42"/>
      <c r="V904" s="42"/>
      <c r="W904" s="42"/>
      <c r="X904" s="42"/>
      <c r="Y904" s="42"/>
      <c r="Z904" s="42"/>
      <c r="AA904" s="42"/>
      <c r="AB904" s="42"/>
      <c r="AC904" s="42"/>
      <c r="AD904" s="42"/>
      <c r="AE904" s="42"/>
      <c r="AR904" s="292" t="s">
        <v>1391</v>
      </c>
      <c r="AT904" s="292" t="s">
        <v>592</v>
      </c>
      <c r="AU904" s="292" t="s">
        <v>84</v>
      </c>
      <c r="AY904" s="19" t="s">
        <v>387</v>
      </c>
      <c r="BE904" s="162">
        <f>IF(N904="základná",J904,0)</f>
        <v>0</v>
      </c>
      <c r="BF904" s="162">
        <f>IF(N904="znížená",J904,0)</f>
        <v>0</v>
      </c>
      <c r="BG904" s="162">
        <f>IF(N904="zákl. prenesená",J904,0)</f>
        <v>0</v>
      </c>
      <c r="BH904" s="162">
        <f>IF(N904="zníž. prenesená",J904,0)</f>
        <v>0</v>
      </c>
      <c r="BI904" s="162">
        <f>IF(N904="nulová",J904,0)</f>
        <v>0</v>
      </c>
      <c r="BJ904" s="19" t="s">
        <v>92</v>
      </c>
      <c r="BK904" s="162">
        <f>ROUND(I904*H904,2)</f>
        <v>0</v>
      </c>
      <c r="BL904" s="19" t="s">
        <v>731</v>
      </c>
      <c r="BM904" s="292" t="s">
        <v>4166</v>
      </c>
    </row>
    <row r="905" s="2" customFormat="1" ht="16.5" customHeight="1">
      <c r="A905" s="42"/>
      <c r="B905" s="43"/>
      <c r="C905" s="337" t="s">
        <v>4167</v>
      </c>
      <c r="D905" s="337" t="s">
        <v>592</v>
      </c>
      <c r="E905" s="338" t="s">
        <v>4168</v>
      </c>
      <c r="F905" s="339" t="s">
        <v>2844</v>
      </c>
      <c r="G905" s="340" t="s">
        <v>436</v>
      </c>
      <c r="H905" s="341">
        <v>1</v>
      </c>
      <c r="I905" s="342"/>
      <c r="J905" s="343">
        <f>ROUND(I905*H905,2)</f>
        <v>0</v>
      </c>
      <c r="K905" s="344"/>
      <c r="L905" s="345"/>
      <c r="M905" s="346" t="s">
        <v>1</v>
      </c>
      <c r="N905" s="347" t="s">
        <v>42</v>
      </c>
      <c r="O905" s="101"/>
      <c r="P905" s="290">
        <f>O905*H905</f>
        <v>0</v>
      </c>
      <c r="Q905" s="290">
        <v>0</v>
      </c>
      <c r="R905" s="290">
        <f>Q905*H905</f>
        <v>0</v>
      </c>
      <c r="S905" s="290">
        <v>0</v>
      </c>
      <c r="T905" s="291">
        <f>S905*H905</f>
        <v>0</v>
      </c>
      <c r="U905" s="42"/>
      <c r="V905" s="42"/>
      <c r="W905" s="42"/>
      <c r="X905" s="42"/>
      <c r="Y905" s="42"/>
      <c r="Z905" s="42"/>
      <c r="AA905" s="42"/>
      <c r="AB905" s="42"/>
      <c r="AC905" s="42"/>
      <c r="AD905" s="42"/>
      <c r="AE905" s="42"/>
      <c r="AR905" s="292" t="s">
        <v>1391</v>
      </c>
      <c r="AT905" s="292" t="s">
        <v>592</v>
      </c>
      <c r="AU905" s="292" t="s">
        <v>84</v>
      </c>
      <c r="AY905" s="19" t="s">
        <v>387</v>
      </c>
      <c r="BE905" s="162">
        <f>IF(N905="základná",J905,0)</f>
        <v>0</v>
      </c>
      <c r="BF905" s="162">
        <f>IF(N905="znížená",J905,0)</f>
        <v>0</v>
      </c>
      <c r="BG905" s="162">
        <f>IF(N905="zákl. prenesená",J905,0)</f>
        <v>0</v>
      </c>
      <c r="BH905" s="162">
        <f>IF(N905="zníž. prenesená",J905,0)</f>
        <v>0</v>
      </c>
      <c r="BI905" s="162">
        <f>IF(N905="nulová",J905,0)</f>
        <v>0</v>
      </c>
      <c r="BJ905" s="19" t="s">
        <v>92</v>
      </c>
      <c r="BK905" s="162">
        <f>ROUND(I905*H905,2)</f>
        <v>0</v>
      </c>
      <c r="BL905" s="19" t="s">
        <v>731</v>
      </c>
      <c r="BM905" s="292" t="s">
        <v>4169</v>
      </c>
    </row>
    <row r="906" s="2" customFormat="1" ht="16.5" customHeight="1">
      <c r="A906" s="42"/>
      <c r="B906" s="43"/>
      <c r="C906" s="337" t="s">
        <v>4170</v>
      </c>
      <c r="D906" s="337" t="s">
        <v>592</v>
      </c>
      <c r="E906" s="338" t="s">
        <v>4171</v>
      </c>
      <c r="F906" s="339" t="s">
        <v>4172</v>
      </c>
      <c r="G906" s="340" t="s">
        <v>436</v>
      </c>
      <c r="H906" s="341">
        <v>1</v>
      </c>
      <c r="I906" s="342"/>
      <c r="J906" s="343">
        <f>ROUND(I906*H906,2)</f>
        <v>0</v>
      </c>
      <c r="K906" s="344"/>
      <c r="L906" s="345"/>
      <c r="M906" s="346" t="s">
        <v>1</v>
      </c>
      <c r="N906" s="347" t="s">
        <v>42</v>
      </c>
      <c r="O906" s="101"/>
      <c r="P906" s="290">
        <f>O906*H906</f>
        <v>0</v>
      </c>
      <c r="Q906" s="290">
        <v>0</v>
      </c>
      <c r="R906" s="290">
        <f>Q906*H906</f>
        <v>0</v>
      </c>
      <c r="S906" s="290">
        <v>0</v>
      </c>
      <c r="T906" s="291">
        <f>S906*H906</f>
        <v>0</v>
      </c>
      <c r="U906" s="42"/>
      <c r="V906" s="42"/>
      <c r="W906" s="42"/>
      <c r="X906" s="42"/>
      <c r="Y906" s="42"/>
      <c r="Z906" s="42"/>
      <c r="AA906" s="42"/>
      <c r="AB906" s="42"/>
      <c r="AC906" s="42"/>
      <c r="AD906" s="42"/>
      <c r="AE906" s="42"/>
      <c r="AR906" s="292" t="s">
        <v>1391</v>
      </c>
      <c r="AT906" s="292" t="s">
        <v>592</v>
      </c>
      <c r="AU906" s="292" t="s">
        <v>84</v>
      </c>
      <c r="AY906" s="19" t="s">
        <v>387</v>
      </c>
      <c r="BE906" s="162">
        <f>IF(N906="základná",J906,0)</f>
        <v>0</v>
      </c>
      <c r="BF906" s="162">
        <f>IF(N906="znížená",J906,0)</f>
        <v>0</v>
      </c>
      <c r="BG906" s="162">
        <f>IF(N906="zákl. prenesená",J906,0)</f>
        <v>0</v>
      </c>
      <c r="BH906" s="162">
        <f>IF(N906="zníž. prenesená",J906,0)</f>
        <v>0</v>
      </c>
      <c r="BI906" s="162">
        <f>IF(N906="nulová",J906,0)</f>
        <v>0</v>
      </c>
      <c r="BJ906" s="19" t="s">
        <v>92</v>
      </c>
      <c r="BK906" s="162">
        <f>ROUND(I906*H906,2)</f>
        <v>0</v>
      </c>
      <c r="BL906" s="19" t="s">
        <v>731</v>
      </c>
      <c r="BM906" s="292" t="s">
        <v>4173</v>
      </c>
    </row>
    <row r="907" s="2" customFormat="1" ht="16.5" customHeight="1">
      <c r="A907" s="42"/>
      <c r="B907" s="43"/>
      <c r="C907" s="337" t="s">
        <v>4174</v>
      </c>
      <c r="D907" s="337" t="s">
        <v>592</v>
      </c>
      <c r="E907" s="338" t="s">
        <v>4175</v>
      </c>
      <c r="F907" s="339" t="s">
        <v>2992</v>
      </c>
      <c r="G907" s="340" t="s">
        <v>436</v>
      </c>
      <c r="H907" s="341">
        <v>4</v>
      </c>
      <c r="I907" s="342"/>
      <c r="J907" s="343">
        <f>ROUND(I907*H907,2)</f>
        <v>0</v>
      </c>
      <c r="K907" s="344"/>
      <c r="L907" s="345"/>
      <c r="M907" s="346" t="s">
        <v>1</v>
      </c>
      <c r="N907" s="347" t="s">
        <v>42</v>
      </c>
      <c r="O907" s="101"/>
      <c r="P907" s="290">
        <f>O907*H907</f>
        <v>0</v>
      </c>
      <c r="Q907" s="290">
        <v>0</v>
      </c>
      <c r="R907" s="290">
        <f>Q907*H907</f>
        <v>0</v>
      </c>
      <c r="S907" s="290">
        <v>0</v>
      </c>
      <c r="T907" s="291">
        <f>S907*H907</f>
        <v>0</v>
      </c>
      <c r="U907" s="42"/>
      <c r="V907" s="42"/>
      <c r="W907" s="42"/>
      <c r="X907" s="42"/>
      <c r="Y907" s="42"/>
      <c r="Z907" s="42"/>
      <c r="AA907" s="42"/>
      <c r="AB907" s="42"/>
      <c r="AC907" s="42"/>
      <c r="AD907" s="42"/>
      <c r="AE907" s="42"/>
      <c r="AR907" s="292" t="s">
        <v>1391</v>
      </c>
      <c r="AT907" s="292" t="s">
        <v>592</v>
      </c>
      <c r="AU907" s="292" t="s">
        <v>84</v>
      </c>
      <c r="AY907" s="19" t="s">
        <v>387</v>
      </c>
      <c r="BE907" s="162">
        <f>IF(N907="základná",J907,0)</f>
        <v>0</v>
      </c>
      <c r="BF907" s="162">
        <f>IF(N907="znížená",J907,0)</f>
        <v>0</v>
      </c>
      <c r="BG907" s="162">
        <f>IF(N907="zákl. prenesená",J907,0)</f>
        <v>0</v>
      </c>
      <c r="BH907" s="162">
        <f>IF(N907="zníž. prenesená",J907,0)</f>
        <v>0</v>
      </c>
      <c r="BI907" s="162">
        <f>IF(N907="nulová",J907,0)</f>
        <v>0</v>
      </c>
      <c r="BJ907" s="19" t="s">
        <v>92</v>
      </c>
      <c r="BK907" s="162">
        <f>ROUND(I907*H907,2)</f>
        <v>0</v>
      </c>
      <c r="BL907" s="19" t="s">
        <v>731</v>
      </c>
      <c r="BM907" s="292" t="s">
        <v>4176</v>
      </c>
    </row>
    <row r="908" s="2" customFormat="1" ht="16.5" customHeight="1">
      <c r="A908" s="42"/>
      <c r="B908" s="43"/>
      <c r="C908" s="337" t="s">
        <v>4177</v>
      </c>
      <c r="D908" s="337" t="s">
        <v>592</v>
      </c>
      <c r="E908" s="338" t="s">
        <v>4178</v>
      </c>
      <c r="F908" s="339" t="s">
        <v>2913</v>
      </c>
      <c r="G908" s="340" t="s">
        <v>436</v>
      </c>
      <c r="H908" s="341">
        <v>2</v>
      </c>
      <c r="I908" s="342"/>
      <c r="J908" s="343">
        <f>ROUND(I908*H908,2)</f>
        <v>0</v>
      </c>
      <c r="K908" s="344"/>
      <c r="L908" s="345"/>
      <c r="M908" s="346" t="s">
        <v>1</v>
      </c>
      <c r="N908" s="347" t="s">
        <v>42</v>
      </c>
      <c r="O908" s="101"/>
      <c r="P908" s="290">
        <f>O908*H908</f>
        <v>0</v>
      </c>
      <c r="Q908" s="290">
        <v>0</v>
      </c>
      <c r="R908" s="290">
        <f>Q908*H908</f>
        <v>0</v>
      </c>
      <c r="S908" s="290">
        <v>0</v>
      </c>
      <c r="T908" s="291">
        <f>S908*H908</f>
        <v>0</v>
      </c>
      <c r="U908" s="42"/>
      <c r="V908" s="42"/>
      <c r="W908" s="42"/>
      <c r="X908" s="42"/>
      <c r="Y908" s="42"/>
      <c r="Z908" s="42"/>
      <c r="AA908" s="42"/>
      <c r="AB908" s="42"/>
      <c r="AC908" s="42"/>
      <c r="AD908" s="42"/>
      <c r="AE908" s="42"/>
      <c r="AR908" s="292" t="s">
        <v>1391</v>
      </c>
      <c r="AT908" s="292" t="s">
        <v>592</v>
      </c>
      <c r="AU908" s="292" t="s">
        <v>84</v>
      </c>
      <c r="AY908" s="19" t="s">
        <v>387</v>
      </c>
      <c r="BE908" s="162">
        <f>IF(N908="základná",J908,0)</f>
        <v>0</v>
      </c>
      <c r="BF908" s="162">
        <f>IF(N908="znížená",J908,0)</f>
        <v>0</v>
      </c>
      <c r="BG908" s="162">
        <f>IF(N908="zákl. prenesená",J908,0)</f>
        <v>0</v>
      </c>
      <c r="BH908" s="162">
        <f>IF(N908="zníž. prenesená",J908,0)</f>
        <v>0</v>
      </c>
      <c r="BI908" s="162">
        <f>IF(N908="nulová",J908,0)</f>
        <v>0</v>
      </c>
      <c r="BJ908" s="19" t="s">
        <v>92</v>
      </c>
      <c r="BK908" s="162">
        <f>ROUND(I908*H908,2)</f>
        <v>0</v>
      </c>
      <c r="BL908" s="19" t="s">
        <v>731</v>
      </c>
      <c r="BM908" s="292" t="s">
        <v>4179</v>
      </c>
    </row>
    <row r="909" s="2" customFormat="1" ht="16.5" customHeight="1">
      <c r="A909" s="42"/>
      <c r="B909" s="43"/>
      <c r="C909" s="337" t="s">
        <v>4180</v>
      </c>
      <c r="D909" s="337" t="s">
        <v>592</v>
      </c>
      <c r="E909" s="338" t="s">
        <v>4181</v>
      </c>
      <c r="F909" s="339" t="s">
        <v>2776</v>
      </c>
      <c r="G909" s="340" t="s">
        <v>436</v>
      </c>
      <c r="H909" s="341">
        <v>1</v>
      </c>
      <c r="I909" s="342"/>
      <c r="J909" s="343">
        <f>ROUND(I909*H909,2)</f>
        <v>0</v>
      </c>
      <c r="K909" s="344"/>
      <c r="L909" s="345"/>
      <c r="M909" s="346" t="s">
        <v>1</v>
      </c>
      <c r="N909" s="347" t="s">
        <v>42</v>
      </c>
      <c r="O909" s="101"/>
      <c r="P909" s="290">
        <f>O909*H909</f>
        <v>0</v>
      </c>
      <c r="Q909" s="290">
        <v>0</v>
      </c>
      <c r="R909" s="290">
        <f>Q909*H909</f>
        <v>0</v>
      </c>
      <c r="S909" s="290">
        <v>0</v>
      </c>
      <c r="T909" s="291">
        <f>S909*H909</f>
        <v>0</v>
      </c>
      <c r="U909" s="42"/>
      <c r="V909" s="42"/>
      <c r="W909" s="42"/>
      <c r="X909" s="42"/>
      <c r="Y909" s="42"/>
      <c r="Z909" s="42"/>
      <c r="AA909" s="42"/>
      <c r="AB909" s="42"/>
      <c r="AC909" s="42"/>
      <c r="AD909" s="42"/>
      <c r="AE909" s="42"/>
      <c r="AR909" s="292" t="s">
        <v>1391</v>
      </c>
      <c r="AT909" s="292" t="s">
        <v>592</v>
      </c>
      <c r="AU909" s="292" t="s">
        <v>84</v>
      </c>
      <c r="AY909" s="19" t="s">
        <v>387</v>
      </c>
      <c r="BE909" s="162">
        <f>IF(N909="základná",J909,0)</f>
        <v>0</v>
      </c>
      <c r="BF909" s="162">
        <f>IF(N909="znížená",J909,0)</f>
        <v>0</v>
      </c>
      <c r="BG909" s="162">
        <f>IF(N909="zákl. prenesená",J909,0)</f>
        <v>0</v>
      </c>
      <c r="BH909" s="162">
        <f>IF(N909="zníž. prenesená",J909,0)</f>
        <v>0</v>
      </c>
      <c r="BI909" s="162">
        <f>IF(N909="nulová",J909,0)</f>
        <v>0</v>
      </c>
      <c r="BJ909" s="19" t="s">
        <v>92</v>
      </c>
      <c r="BK909" s="162">
        <f>ROUND(I909*H909,2)</f>
        <v>0</v>
      </c>
      <c r="BL909" s="19" t="s">
        <v>731</v>
      </c>
      <c r="BM909" s="292" t="s">
        <v>4182</v>
      </c>
    </row>
    <row r="910" s="2" customFormat="1" ht="16.5" customHeight="1">
      <c r="A910" s="42"/>
      <c r="B910" s="43"/>
      <c r="C910" s="337" t="s">
        <v>4183</v>
      </c>
      <c r="D910" s="337" t="s">
        <v>592</v>
      </c>
      <c r="E910" s="338" t="s">
        <v>4184</v>
      </c>
      <c r="F910" s="339" t="s">
        <v>3210</v>
      </c>
      <c r="G910" s="340" t="s">
        <v>436</v>
      </c>
      <c r="H910" s="341">
        <v>2</v>
      </c>
      <c r="I910" s="342"/>
      <c r="J910" s="343">
        <f>ROUND(I910*H910,2)</f>
        <v>0</v>
      </c>
      <c r="K910" s="344"/>
      <c r="L910" s="345"/>
      <c r="M910" s="346" t="s">
        <v>1</v>
      </c>
      <c r="N910" s="347" t="s">
        <v>42</v>
      </c>
      <c r="O910" s="101"/>
      <c r="P910" s="290">
        <f>O910*H910</f>
        <v>0</v>
      </c>
      <c r="Q910" s="290">
        <v>0</v>
      </c>
      <c r="R910" s="290">
        <f>Q910*H910</f>
        <v>0</v>
      </c>
      <c r="S910" s="290">
        <v>0</v>
      </c>
      <c r="T910" s="291">
        <f>S910*H910</f>
        <v>0</v>
      </c>
      <c r="U910" s="42"/>
      <c r="V910" s="42"/>
      <c r="W910" s="42"/>
      <c r="X910" s="42"/>
      <c r="Y910" s="42"/>
      <c r="Z910" s="42"/>
      <c r="AA910" s="42"/>
      <c r="AB910" s="42"/>
      <c r="AC910" s="42"/>
      <c r="AD910" s="42"/>
      <c r="AE910" s="42"/>
      <c r="AR910" s="292" t="s">
        <v>1391</v>
      </c>
      <c r="AT910" s="292" t="s">
        <v>592</v>
      </c>
      <c r="AU910" s="292" t="s">
        <v>84</v>
      </c>
      <c r="AY910" s="19" t="s">
        <v>387</v>
      </c>
      <c r="BE910" s="162">
        <f>IF(N910="základná",J910,0)</f>
        <v>0</v>
      </c>
      <c r="BF910" s="162">
        <f>IF(N910="znížená",J910,0)</f>
        <v>0</v>
      </c>
      <c r="BG910" s="162">
        <f>IF(N910="zákl. prenesená",J910,0)</f>
        <v>0</v>
      </c>
      <c r="BH910" s="162">
        <f>IF(N910="zníž. prenesená",J910,0)</f>
        <v>0</v>
      </c>
      <c r="BI910" s="162">
        <f>IF(N910="nulová",J910,0)</f>
        <v>0</v>
      </c>
      <c r="BJ910" s="19" t="s">
        <v>92</v>
      </c>
      <c r="BK910" s="162">
        <f>ROUND(I910*H910,2)</f>
        <v>0</v>
      </c>
      <c r="BL910" s="19" t="s">
        <v>731</v>
      </c>
      <c r="BM910" s="292" t="s">
        <v>4185</v>
      </c>
    </row>
    <row r="911" s="2" customFormat="1" ht="16.5" customHeight="1">
      <c r="A911" s="42"/>
      <c r="B911" s="43"/>
      <c r="C911" s="337" t="s">
        <v>4186</v>
      </c>
      <c r="D911" s="337" t="s">
        <v>592</v>
      </c>
      <c r="E911" s="338" t="s">
        <v>4187</v>
      </c>
      <c r="F911" s="339" t="s">
        <v>2995</v>
      </c>
      <c r="G911" s="340" t="s">
        <v>436</v>
      </c>
      <c r="H911" s="341">
        <v>2</v>
      </c>
      <c r="I911" s="342"/>
      <c r="J911" s="343">
        <f>ROUND(I911*H911,2)</f>
        <v>0</v>
      </c>
      <c r="K911" s="344"/>
      <c r="L911" s="345"/>
      <c r="M911" s="346" t="s">
        <v>1</v>
      </c>
      <c r="N911" s="347" t="s">
        <v>42</v>
      </c>
      <c r="O911" s="101"/>
      <c r="P911" s="290">
        <f>O911*H911</f>
        <v>0</v>
      </c>
      <c r="Q911" s="290">
        <v>0</v>
      </c>
      <c r="R911" s="290">
        <f>Q911*H911</f>
        <v>0</v>
      </c>
      <c r="S911" s="290">
        <v>0</v>
      </c>
      <c r="T911" s="291">
        <f>S911*H911</f>
        <v>0</v>
      </c>
      <c r="U911" s="42"/>
      <c r="V911" s="42"/>
      <c r="W911" s="42"/>
      <c r="X911" s="42"/>
      <c r="Y911" s="42"/>
      <c r="Z911" s="42"/>
      <c r="AA911" s="42"/>
      <c r="AB911" s="42"/>
      <c r="AC911" s="42"/>
      <c r="AD911" s="42"/>
      <c r="AE911" s="42"/>
      <c r="AR911" s="292" t="s">
        <v>1391</v>
      </c>
      <c r="AT911" s="292" t="s">
        <v>592</v>
      </c>
      <c r="AU911" s="292" t="s">
        <v>84</v>
      </c>
      <c r="AY911" s="19" t="s">
        <v>387</v>
      </c>
      <c r="BE911" s="162">
        <f>IF(N911="základná",J911,0)</f>
        <v>0</v>
      </c>
      <c r="BF911" s="162">
        <f>IF(N911="znížená",J911,0)</f>
        <v>0</v>
      </c>
      <c r="BG911" s="162">
        <f>IF(N911="zákl. prenesená",J911,0)</f>
        <v>0</v>
      </c>
      <c r="BH911" s="162">
        <f>IF(N911="zníž. prenesená",J911,0)</f>
        <v>0</v>
      </c>
      <c r="BI911" s="162">
        <f>IF(N911="nulová",J911,0)</f>
        <v>0</v>
      </c>
      <c r="BJ911" s="19" t="s">
        <v>92</v>
      </c>
      <c r="BK911" s="162">
        <f>ROUND(I911*H911,2)</f>
        <v>0</v>
      </c>
      <c r="BL911" s="19" t="s">
        <v>731</v>
      </c>
      <c r="BM911" s="292" t="s">
        <v>4188</v>
      </c>
    </row>
    <row r="912" s="2" customFormat="1" ht="49.92" customHeight="1">
      <c r="A912" s="42"/>
      <c r="B912" s="43"/>
      <c r="C912" s="44"/>
      <c r="D912" s="44"/>
      <c r="E912" s="255" t="s">
        <v>1777</v>
      </c>
      <c r="F912" s="255" t="s">
        <v>1778</v>
      </c>
      <c r="G912" s="44"/>
      <c r="H912" s="44"/>
      <c r="I912" s="44"/>
      <c r="J912" s="231">
        <f>BK912</f>
        <v>0</v>
      </c>
      <c r="K912" s="44"/>
      <c r="L912" s="45"/>
      <c r="M912" s="349"/>
      <c r="N912" s="350"/>
      <c r="O912" s="101"/>
      <c r="P912" s="101"/>
      <c r="Q912" s="101"/>
      <c r="R912" s="101"/>
      <c r="S912" s="101"/>
      <c r="T912" s="102"/>
      <c r="U912" s="42"/>
      <c r="V912" s="42"/>
      <c r="W912" s="42"/>
      <c r="X912" s="42"/>
      <c r="Y912" s="42"/>
      <c r="Z912" s="42"/>
      <c r="AA912" s="42"/>
      <c r="AB912" s="42"/>
      <c r="AC912" s="42"/>
      <c r="AD912" s="42"/>
      <c r="AE912" s="42"/>
      <c r="AT912" s="19" t="s">
        <v>75</v>
      </c>
      <c r="AU912" s="19" t="s">
        <v>76</v>
      </c>
      <c r="AY912" s="19" t="s">
        <v>1779</v>
      </c>
      <c r="BK912" s="162">
        <f>SUM(BK913:BK917)</f>
        <v>0</v>
      </c>
    </row>
    <row r="913" s="2" customFormat="1" ht="16.32" customHeight="1">
      <c r="A913" s="42"/>
      <c r="B913" s="43"/>
      <c r="C913" s="352" t="s">
        <v>1</v>
      </c>
      <c r="D913" s="352" t="s">
        <v>393</v>
      </c>
      <c r="E913" s="353" t="s">
        <v>1</v>
      </c>
      <c r="F913" s="354" t="s">
        <v>1</v>
      </c>
      <c r="G913" s="355" t="s">
        <v>1</v>
      </c>
      <c r="H913" s="356"/>
      <c r="I913" s="357"/>
      <c r="J913" s="358">
        <f>BK913</f>
        <v>0</v>
      </c>
      <c r="K913" s="287"/>
      <c r="L913" s="45"/>
      <c r="M913" s="359" t="s">
        <v>1</v>
      </c>
      <c r="N913" s="360" t="s">
        <v>42</v>
      </c>
      <c r="O913" s="101"/>
      <c r="P913" s="101"/>
      <c r="Q913" s="101"/>
      <c r="R913" s="101"/>
      <c r="S913" s="101"/>
      <c r="T913" s="102"/>
      <c r="U913" s="42"/>
      <c r="V913" s="42"/>
      <c r="W913" s="42"/>
      <c r="X913" s="42"/>
      <c r="Y913" s="42"/>
      <c r="Z913" s="42"/>
      <c r="AA913" s="42"/>
      <c r="AB913" s="42"/>
      <c r="AC913" s="42"/>
      <c r="AD913" s="42"/>
      <c r="AE913" s="42"/>
      <c r="AT913" s="19" t="s">
        <v>1779</v>
      </c>
      <c r="AU913" s="19" t="s">
        <v>84</v>
      </c>
      <c r="AY913" s="19" t="s">
        <v>1779</v>
      </c>
      <c r="BE913" s="162">
        <f>IF(N913="základná",J913,0)</f>
        <v>0</v>
      </c>
      <c r="BF913" s="162">
        <f>IF(N913="znížená",J913,0)</f>
        <v>0</v>
      </c>
      <c r="BG913" s="162">
        <f>IF(N913="zákl. prenesená",J913,0)</f>
        <v>0</v>
      </c>
      <c r="BH913" s="162">
        <f>IF(N913="zníž. prenesená",J913,0)</f>
        <v>0</v>
      </c>
      <c r="BI913" s="162">
        <f>IF(N913="nulová",J913,0)</f>
        <v>0</v>
      </c>
      <c r="BJ913" s="19" t="s">
        <v>92</v>
      </c>
      <c r="BK913" s="162">
        <f>I913*H913</f>
        <v>0</v>
      </c>
    </row>
    <row r="914" s="2" customFormat="1" ht="16.32" customHeight="1">
      <c r="A914" s="42"/>
      <c r="B914" s="43"/>
      <c r="C914" s="352" t="s">
        <v>1</v>
      </c>
      <c r="D914" s="352" t="s">
        <v>393</v>
      </c>
      <c r="E914" s="353" t="s">
        <v>1</v>
      </c>
      <c r="F914" s="354" t="s">
        <v>1</v>
      </c>
      <c r="G914" s="355" t="s">
        <v>1</v>
      </c>
      <c r="H914" s="356"/>
      <c r="I914" s="357"/>
      <c r="J914" s="358">
        <f>BK914</f>
        <v>0</v>
      </c>
      <c r="K914" s="287"/>
      <c r="L914" s="45"/>
      <c r="M914" s="359" t="s">
        <v>1</v>
      </c>
      <c r="N914" s="360" t="s">
        <v>42</v>
      </c>
      <c r="O914" s="101"/>
      <c r="P914" s="101"/>
      <c r="Q914" s="101"/>
      <c r="R914" s="101"/>
      <c r="S914" s="101"/>
      <c r="T914" s="102"/>
      <c r="U914" s="42"/>
      <c r="V914" s="42"/>
      <c r="W914" s="42"/>
      <c r="X914" s="42"/>
      <c r="Y914" s="42"/>
      <c r="Z914" s="42"/>
      <c r="AA914" s="42"/>
      <c r="AB914" s="42"/>
      <c r="AC914" s="42"/>
      <c r="AD914" s="42"/>
      <c r="AE914" s="42"/>
      <c r="AT914" s="19" t="s">
        <v>1779</v>
      </c>
      <c r="AU914" s="19" t="s">
        <v>84</v>
      </c>
      <c r="AY914" s="19" t="s">
        <v>1779</v>
      </c>
      <c r="BE914" s="162">
        <f>IF(N914="základná",J914,0)</f>
        <v>0</v>
      </c>
      <c r="BF914" s="162">
        <f>IF(N914="znížená",J914,0)</f>
        <v>0</v>
      </c>
      <c r="BG914" s="162">
        <f>IF(N914="zákl. prenesená",J914,0)</f>
        <v>0</v>
      </c>
      <c r="BH914" s="162">
        <f>IF(N914="zníž. prenesená",J914,0)</f>
        <v>0</v>
      </c>
      <c r="BI914" s="162">
        <f>IF(N914="nulová",J914,0)</f>
        <v>0</v>
      </c>
      <c r="BJ914" s="19" t="s">
        <v>92</v>
      </c>
      <c r="BK914" s="162">
        <f>I914*H914</f>
        <v>0</v>
      </c>
    </row>
    <row r="915" s="2" customFormat="1" ht="16.32" customHeight="1">
      <c r="A915" s="42"/>
      <c r="B915" s="43"/>
      <c r="C915" s="352" t="s">
        <v>1</v>
      </c>
      <c r="D915" s="352" t="s">
        <v>393</v>
      </c>
      <c r="E915" s="353" t="s">
        <v>1</v>
      </c>
      <c r="F915" s="354" t="s">
        <v>1</v>
      </c>
      <c r="G915" s="355" t="s">
        <v>1</v>
      </c>
      <c r="H915" s="356"/>
      <c r="I915" s="357"/>
      <c r="J915" s="358">
        <f>BK915</f>
        <v>0</v>
      </c>
      <c r="K915" s="287"/>
      <c r="L915" s="45"/>
      <c r="M915" s="359" t="s">
        <v>1</v>
      </c>
      <c r="N915" s="360" t="s">
        <v>42</v>
      </c>
      <c r="O915" s="101"/>
      <c r="P915" s="101"/>
      <c r="Q915" s="101"/>
      <c r="R915" s="101"/>
      <c r="S915" s="101"/>
      <c r="T915" s="102"/>
      <c r="U915" s="42"/>
      <c r="V915" s="42"/>
      <c r="W915" s="42"/>
      <c r="X915" s="42"/>
      <c r="Y915" s="42"/>
      <c r="Z915" s="42"/>
      <c r="AA915" s="42"/>
      <c r="AB915" s="42"/>
      <c r="AC915" s="42"/>
      <c r="AD915" s="42"/>
      <c r="AE915" s="42"/>
      <c r="AT915" s="19" t="s">
        <v>1779</v>
      </c>
      <c r="AU915" s="19" t="s">
        <v>84</v>
      </c>
      <c r="AY915" s="19" t="s">
        <v>1779</v>
      </c>
      <c r="BE915" s="162">
        <f>IF(N915="základná",J915,0)</f>
        <v>0</v>
      </c>
      <c r="BF915" s="162">
        <f>IF(N915="znížená",J915,0)</f>
        <v>0</v>
      </c>
      <c r="BG915" s="162">
        <f>IF(N915="zákl. prenesená",J915,0)</f>
        <v>0</v>
      </c>
      <c r="BH915" s="162">
        <f>IF(N915="zníž. prenesená",J915,0)</f>
        <v>0</v>
      </c>
      <c r="BI915" s="162">
        <f>IF(N915="nulová",J915,0)</f>
        <v>0</v>
      </c>
      <c r="BJ915" s="19" t="s">
        <v>92</v>
      </c>
      <c r="BK915" s="162">
        <f>I915*H915</f>
        <v>0</v>
      </c>
    </row>
    <row r="916" s="2" customFormat="1" ht="16.32" customHeight="1">
      <c r="A916" s="42"/>
      <c r="B916" s="43"/>
      <c r="C916" s="352" t="s">
        <v>1</v>
      </c>
      <c r="D916" s="352" t="s">
        <v>393</v>
      </c>
      <c r="E916" s="353" t="s">
        <v>1</v>
      </c>
      <c r="F916" s="354" t="s">
        <v>1</v>
      </c>
      <c r="G916" s="355" t="s">
        <v>1</v>
      </c>
      <c r="H916" s="356"/>
      <c r="I916" s="357"/>
      <c r="J916" s="358">
        <f>BK916</f>
        <v>0</v>
      </c>
      <c r="K916" s="287"/>
      <c r="L916" s="45"/>
      <c r="M916" s="359" t="s">
        <v>1</v>
      </c>
      <c r="N916" s="360" t="s">
        <v>42</v>
      </c>
      <c r="O916" s="101"/>
      <c r="P916" s="101"/>
      <c r="Q916" s="101"/>
      <c r="R916" s="101"/>
      <c r="S916" s="101"/>
      <c r="T916" s="102"/>
      <c r="U916" s="42"/>
      <c r="V916" s="42"/>
      <c r="W916" s="42"/>
      <c r="X916" s="42"/>
      <c r="Y916" s="42"/>
      <c r="Z916" s="42"/>
      <c r="AA916" s="42"/>
      <c r="AB916" s="42"/>
      <c r="AC916" s="42"/>
      <c r="AD916" s="42"/>
      <c r="AE916" s="42"/>
      <c r="AT916" s="19" t="s">
        <v>1779</v>
      </c>
      <c r="AU916" s="19" t="s">
        <v>84</v>
      </c>
      <c r="AY916" s="19" t="s">
        <v>1779</v>
      </c>
      <c r="BE916" s="162">
        <f>IF(N916="základná",J916,0)</f>
        <v>0</v>
      </c>
      <c r="BF916" s="162">
        <f>IF(N916="znížená",J916,0)</f>
        <v>0</v>
      </c>
      <c r="BG916" s="162">
        <f>IF(N916="zákl. prenesená",J916,0)</f>
        <v>0</v>
      </c>
      <c r="BH916" s="162">
        <f>IF(N916="zníž. prenesená",J916,0)</f>
        <v>0</v>
      </c>
      <c r="BI916" s="162">
        <f>IF(N916="nulová",J916,0)</f>
        <v>0</v>
      </c>
      <c r="BJ916" s="19" t="s">
        <v>92</v>
      </c>
      <c r="BK916" s="162">
        <f>I916*H916</f>
        <v>0</v>
      </c>
    </row>
    <row r="917" s="2" customFormat="1" ht="16.32" customHeight="1">
      <c r="A917" s="42"/>
      <c r="B917" s="43"/>
      <c r="C917" s="352" t="s">
        <v>1</v>
      </c>
      <c r="D917" s="352" t="s">
        <v>393</v>
      </c>
      <c r="E917" s="353" t="s">
        <v>1</v>
      </c>
      <c r="F917" s="354" t="s">
        <v>1</v>
      </c>
      <c r="G917" s="355" t="s">
        <v>1</v>
      </c>
      <c r="H917" s="356"/>
      <c r="I917" s="357"/>
      <c r="J917" s="358">
        <f>BK917</f>
        <v>0</v>
      </c>
      <c r="K917" s="287"/>
      <c r="L917" s="45"/>
      <c r="M917" s="359" t="s">
        <v>1</v>
      </c>
      <c r="N917" s="360" t="s">
        <v>42</v>
      </c>
      <c r="O917" s="361"/>
      <c r="P917" s="361"/>
      <c r="Q917" s="361"/>
      <c r="R917" s="361"/>
      <c r="S917" s="361"/>
      <c r="T917" s="362"/>
      <c r="U917" s="42"/>
      <c r="V917" s="42"/>
      <c r="W917" s="42"/>
      <c r="X917" s="42"/>
      <c r="Y917" s="42"/>
      <c r="Z917" s="42"/>
      <c r="AA917" s="42"/>
      <c r="AB917" s="42"/>
      <c r="AC917" s="42"/>
      <c r="AD917" s="42"/>
      <c r="AE917" s="42"/>
      <c r="AT917" s="19" t="s">
        <v>1779</v>
      </c>
      <c r="AU917" s="19" t="s">
        <v>84</v>
      </c>
      <c r="AY917" s="19" t="s">
        <v>1779</v>
      </c>
      <c r="BE917" s="162">
        <f>IF(N917="základná",J917,0)</f>
        <v>0</v>
      </c>
      <c r="BF917" s="162">
        <f>IF(N917="znížená",J917,0)</f>
        <v>0</v>
      </c>
      <c r="BG917" s="162">
        <f>IF(N917="zákl. prenesená",J917,0)</f>
        <v>0</v>
      </c>
      <c r="BH917" s="162">
        <f>IF(N917="zníž. prenesená",J917,0)</f>
        <v>0</v>
      </c>
      <c r="BI917" s="162">
        <f>IF(N917="nulová",J917,0)</f>
        <v>0</v>
      </c>
      <c r="BJ917" s="19" t="s">
        <v>92</v>
      </c>
      <c r="BK917" s="162">
        <f>I917*H917</f>
        <v>0</v>
      </c>
    </row>
    <row r="918" s="2" customFormat="1" ht="6.96" customHeight="1">
      <c r="A918" s="42"/>
      <c r="B918" s="76"/>
      <c r="C918" s="77"/>
      <c r="D918" s="77"/>
      <c r="E918" s="77"/>
      <c r="F918" s="77"/>
      <c r="G918" s="77"/>
      <c r="H918" s="77"/>
      <c r="I918" s="77"/>
      <c r="J918" s="77"/>
      <c r="K918" s="77"/>
      <c r="L918" s="45"/>
      <c r="M918" s="42"/>
      <c r="O918" s="42"/>
      <c r="P918" s="42"/>
      <c r="Q918" s="42"/>
      <c r="R918" s="42"/>
      <c r="S918" s="42"/>
      <c r="T918" s="42"/>
      <c r="U918" s="42"/>
      <c r="V918" s="42"/>
      <c r="W918" s="42"/>
      <c r="X918" s="42"/>
      <c r="Y918" s="42"/>
      <c r="Z918" s="42"/>
      <c r="AA918" s="42"/>
      <c r="AB918" s="42"/>
      <c r="AC918" s="42"/>
      <c r="AD918" s="42"/>
      <c r="AE918" s="42"/>
    </row>
  </sheetData>
  <sheetProtection sheet="1" autoFilter="0" formatColumns="0" formatRows="0" objects="1" scenarios="1" spinCount="100000" saltValue="l4efKC66Ngo6ENzCTCwD6oISLoZl7EeRAhh1H4lBGccpxO64KOwMbC3OJPpFwg05xDiDLlE9C/hfZE+GgfdnlQ==" hashValue="Zsj7pbMIv97Xkx9pBdbN0dEC5CnGf0zedhNbb/B2RpaSryDfiVPPseGMPdr/AneCBvGTk2Aea/xt+fqzHqFvew==" algorithmName="SHA-512" password="C551"/>
  <autoFilter ref="C247:K917"/>
  <mergeCells count="14">
    <mergeCell ref="E7:H7"/>
    <mergeCell ref="E9:H9"/>
    <mergeCell ref="E18:H18"/>
    <mergeCell ref="E27:H27"/>
    <mergeCell ref="E85:H85"/>
    <mergeCell ref="E87:H87"/>
    <mergeCell ref="D222:F222"/>
    <mergeCell ref="D223:F223"/>
    <mergeCell ref="D224:F224"/>
    <mergeCell ref="D225:F225"/>
    <mergeCell ref="D226:F226"/>
    <mergeCell ref="E238:H238"/>
    <mergeCell ref="E240:H240"/>
    <mergeCell ref="L2:V2"/>
  </mergeCells>
  <dataValidations count="2">
    <dataValidation type="list" allowBlank="1" showInputMessage="1" showErrorMessage="1" error="Povolené sú hodnoty K, M." sqref="D913:D918">
      <formula1>"K, M"</formula1>
    </dataValidation>
    <dataValidation type="list" allowBlank="1" showInputMessage="1" showErrorMessage="1" error="Povolené sú hodnoty základná, znížená, nulová." sqref="N913:N918">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124</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s="2" customFormat="1" ht="12" customHeight="1">
      <c r="A8" s="42"/>
      <c r="B8" s="45"/>
      <c r="C8" s="42"/>
      <c r="D8" s="175" t="s">
        <v>160</v>
      </c>
      <c r="E8" s="42"/>
      <c r="F8" s="42"/>
      <c r="G8" s="42"/>
      <c r="H8" s="42"/>
      <c r="I8" s="42"/>
      <c r="J8" s="42"/>
      <c r="K8" s="42"/>
      <c r="L8" s="73"/>
      <c r="S8" s="42"/>
      <c r="T8" s="42"/>
      <c r="U8" s="42"/>
      <c r="V8" s="42"/>
      <c r="W8" s="42"/>
      <c r="X8" s="42"/>
      <c r="Y8" s="42"/>
      <c r="Z8" s="42"/>
      <c r="AA8" s="42"/>
      <c r="AB8" s="42"/>
      <c r="AC8" s="42"/>
      <c r="AD8" s="42"/>
      <c r="AE8" s="42"/>
    </row>
    <row r="9" s="2" customFormat="1" ht="16.5" customHeight="1">
      <c r="A9" s="42"/>
      <c r="B9" s="45"/>
      <c r="C9" s="42"/>
      <c r="D9" s="42"/>
      <c r="E9" s="177" t="s">
        <v>4189</v>
      </c>
      <c r="F9" s="42"/>
      <c r="G9" s="42"/>
      <c r="H9" s="42"/>
      <c r="I9" s="42"/>
      <c r="J9" s="42"/>
      <c r="K9" s="42"/>
      <c r="L9" s="73"/>
      <c r="S9" s="42"/>
      <c r="T9" s="42"/>
      <c r="U9" s="42"/>
      <c r="V9" s="42"/>
      <c r="W9" s="42"/>
      <c r="X9" s="42"/>
      <c r="Y9" s="42"/>
      <c r="Z9" s="42"/>
      <c r="AA9" s="42"/>
      <c r="AB9" s="42"/>
      <c r="AC9" s="42"/>
      <c r="AD9" s="42"/>
      <c r="AE9" s="42"/>
    </row>
    <row r="10" s="2" customFormat="1">
      <c r="A10" s="42"/>
      <c r="B10" s="45"/>
      <c r="C10" s="42"/>
      <c r="D10" s="42"/>
      <c r="E10" s="42"/>
      <c r="F10" s="42"/>
      <c r="G10" s="42"/>
      <c r="H10" s="42"/>
      <c r="I10" s="42"/>
      <c r="J10" s="42"/>
      <c r="K10" s="42"/>
      <c r="L10" s="73"/>
      <c r="S10" s="42"/>
      <c r="T10" s="42"/>
      <c r="U10" s="42"/>
      <c r="V10" s="42"/>
      <c r="W10" s="42"/>
      <c r="X10" s="42"/>
      <c r="Y10" s="42"/>
      <c r="Z10" s="42"/>
      <c r="AA10" s="42"/>
      <c r="AB10" s="42"/>
      <c r="AC10" s="42"/>
      <c r="AD10" s="42"/>
      <c r="AE10" s="42"/>
    </row>
    <row r="11" s="2" customFormat="1" ht="12" customHeight="1">
      <c r="A11" s="42"/>
      <c r="B11" s="45"/>
      <c r="C11" s="42"/>
      <c r="D11" s="175" t="s">
        <v>17</v>
      </c>
      <c r="E11" s="42"/>
      <c r="F11" s="151" t="s">
        <v>1</v>
      </c>
      <c r="G11" s="42"/>
      <c r="H11" s="42"/>
      <c r="I11" s="175" t="s">
        <v>18</v>
      </c>
      <c r="J11" s="151" t="s">
        <v>1</v>
      </c>
      <c r="K11" s="42"/>
      <c r="L11" s="73"/>
      <c r="S11" s="42"/>
      <c r="T11" s="42"/>
      <c r="U11" s="42"/>
      <c r="V11" s="42"/>
      <c r="W11" s="42"/>
      <c r="X11" s="42"/>
      <c r="Y11" s="42"/>
      <c r="Z11" s="42"/>
      <c r="AA11" s="42"/>
      <c r="AB11" s="42"/>
      <c r="AC11" s="42"/>
      <c r="AD11" s="42"/>
      <c r="AE11" s="42"/>
    </row>
    <row r="12" s="2" customFormat="1" ht="12" customHeight="1">
      <c r="A12" s="42"/>
      <c r="B12" s="45"/>
      <c r="C12" s="42"/>
      <c r="D12" s="175" t="s">
        <v>19</v>
      </c>
      <c r="E12" s="42"/>
      <c r="F12" s="151" t="s">
        <v>4190</v>
      </c>
      <c r="G12" s="42"/>
      <c r="H12" s="42"/>
      <c r="I12" s="175" t="s">
        <v>21</v>
      </c>
      <c r="J12" s="178" t="str">
        <f>'Rekapitulácia stavby'!AN8</f>
        <v>9. 5. 2022</v>
      </c>
      <c r="K12" s="42"/>
      <c r="L12" s="73"/>
      <c r="S12" s="42"/>
      <c r="T12" s="42"/>
      <c r="U12" s="42"/>
      <c r="V12" s="42"/>
      <c r="W12" s="42"/>
      <c r="X12" s="42"/>
      <c r="Y12" s="42"/>
      <c r="Z12" s="42"/>
      <c r="AA12" s="42"/>
      <c r="AB12" s="42"/>
      <c r="AC12" s="42"/>
      <c r="AD12" s="42"/>
      <c r="AE12" s="42"/>
    </row>
    <row r="13" s="2" customFormat="1" ht="10.8" customHeight="1">
      <c r="A13" s="42"/>
      <c r="B13" s="45"/>
      <c r="C13" s="42"/>
      <c r="D13" s="42"/>
      <c r="E13" s="42"/>
      <c r="F13" s="42"/>
      <c r="G13" s="42"/>
      <c r="H13" s="42"/>
      <c r="I13" s="42"/>
      <c r="J13" s="42"/>
      <c r="K13" s="42"/>
      <c r="L13" s="73"/>
      <c r="S13" s="42"/>
      <c r="T13" s="42"/>
      <c r="U13" s="42"/>
      <c r="V13" s="42"/>
      <c r="W13" s="42"/>
      <c r="X13" s="42"/>
      <c r="Y13" s="42"/>
      <c r="Z13" s="42"/>
      <c r="AA13" s="42"/>
      <c r="AB13" s="42"/>
      <c r="AC13" s="42"/>
      <c r="AD13" s="42"/>
      <c r="AE13" s="42"/>
    </row>
    <row r="14" s="2" customFormat="1" ht="12" customHeight="1">
      <c r="A14" s="42"/>
      <c r="B14" s="45"/>
      <c r="C14" s="42"/>
      <c r="D14" s="175" t="s">
        <v>23</v>
      </c>
      <c r="E14" s="42"/>
      <c r="F14" s="42"/>
      <c r="G14" s="42"/>
      <c r="H14" s="42"/>
      <c r="I14" s="175" t="s">
        <v>24</v>
      </c>
      <c r="J14" s="151" t="str">
        <f>IF('Rekapitulácia stavby'!AN10="","",'Rekapitulácia stavby'!AN10)</f>
        <v/>
      </c>
      <c r="K14" s="42"/>
      <c r="L14" s="73"/>
      <c r="S14" s="42"/>
      <c r="T14" s="42"/>
      <c r="U14" s="42"/>
      <c r="V14" s="42"/>
      <c r="W14" s="42"/>
      <c r="X14" s="42"/>
      <c r="Y14" s="42"/>
      <c r="Z14" s="42"/>
      <c r="AA14" s="42"/>
      <c r="AB14" s="42"/>
      <c r="AC14" s="42"/>
      <c r="AD14" s="42"/>
      <c r="AE14" s="42"/>
    </row>
    <row r="15" s="2" customFormat="1" ht="18" customHeight="1">
      <c r="A15" s="42"/>
      <c r="B15" s="45"/>
      <c r="C15" s="42"/>
      <c r="D15" s="42"/>
      <c r="E15" s="151" t="str">
        <f>IF('Rekapitulácia stavby'!E11="","",'Rekapitulácia stavby'!E11)</f>
        <v>A BKPŠ, SPOL. S.R.O.</v>
      </c>
      <c r="F15" s="42"/>
      <c r="G15" s="42"/>
      <c r="H15" s="42"/>
      <c r="I15" s="175" t="s">
        <v>26</v>
      </c>
      <c r="J15" s="151" t="str">
        <f>IF('Rekapitulácia stavby'!AN11="","",'Rekapitulácia stavby'!AN11)</f>
        <v/>
      </c>
      <c r="K15" s="42"/>
      <c r="L15" s="73"/>
      <c r="S15" s="42"/>
      <c r="T15" s="42"/>
      <c r="U15" s="42"/>
      <c r="V15" s="42"/>
      <c r="W15" s="42"/>
      <c r="X15" s="42"/>
      <c r="Y15" s="42"/>
      <c r="Z15" s="42"/>
      <c r="AA15" s="42"/>
      <c r="AB15" s="42"/>
      <c r="AC15" s="42"/>
      <c r="AD15" s="42"/>
      <c r="AE15" s="42"/>
    </row>
    <row r="16" s="2" customFormat="1" ht="6.96" customHeight="1">
      <c r="A16" s="42"/>
      <c r="B16" s="45"/>
      <c r="C16" s="42"/>
      <c r="D16" s="42"/>
      <c r="E16" s="42"/>
      <c r="F16" s="42"/>
      <c r="G16" s="42"/>
      <c r="H16" s="42"/>
      <c r="I16" s="42"/>
      <c r="J16" s="42"/>
      <c r="K16" s="42"/>
      <c r="L16" s="73"/>
      <c r="S16" s="42"/>
      <c r="T16" s="42"/>
      <c r="U16" s="42"/>
      <c r="V16" s="42"/>
      <c r="W16" s="42"/>
      <c r="X16" s="42"/>
      <c r="Y16" s="42"/>
      <c r="Z16" s="42"/>
      <c r="AA16" s="42"/>
      <c r="AB16" s="42"/>
      <c r="AC16" s="42"/>
      <c r="AD16" s="42"/>
      <c r="AE16" s="42"/>
    </row>
    <row r="17" s="2" customFormat="1" ht="12" customHeight="1">
      <c r="A17" s="42"/>
      <c r="B17" s="45"/>
      <c r="C17" s="42"/>
      <c r="D17" s="175" t="s">
        <v>27</v>
      </c>
      <c r="E17" s="42"/>
      <c r="F17" s="42"/>
      <c r="G17" s="42"/>
      <c r="H17" s="42"/>
      <c r="I17" s="175" t="s">
        <v>24</v>
      </c>
      <c r="J17" s="35" t="str">
        <f>'Rekapitulácia stavby'!AN13</f>
        <v>Vyplň údaj</v>
      </c>
      <c r="K17" s="42"/>
      <c r="L17" s="73"/>
      <c r="S17" s="42"/>
      <c r="T17" s="42"/>
      <c r="U17" s="42"/>
      <c r="V17" s="42"/>
      <c r="W17" s="42"/>
      <c r="X17" s="42"/>
      <c r="Y17" s="42"/>
      <c r="Z17" s="42"/>
      <c r="AA17" s="42"/>
      <c r="AB17" s="42"/>
      <c r="AC17" s="42"/>
      <c r="AD17" s="42"/>
      <c r="AE17" s="42"/>
    </row>
    <row r="18" s="2" customFormat="1" ht="18" customHeight="1">
      <c r="A18" s="42"/>
      <c r="B18" s="45"/>
      <c r="C18" s="42"/>
      <c r="D18" s="42"/>
      <c r="E18" s="35" t="str">
        <f>'Rekapitulácia stavby'!E14</f>
        <v>Vyplň údaj</v>
      </c>
      <c r="F18" s="151"/>
      <c r="G18" s="151"/>
      <c r="H18" s="151"/>
      <c r="I18" s="175" t="s">
        <v>26</v>
      </c>
      <c r="J18" s="35" t="str">
        <f>'Rekapitulácia stavby'!AN14</f>
        <v>Vyplň údaj</v>
      </c>
      <c r="K18" s="42"/>
      <c r="L18" s="73"/>
      <c r="S18" s="42"/>
      <c r="T18" s="42"/>
      <c r="U18" s="42"/>
      <c r="V18" s="42"/>
      <c r="W18" s="42"/>
      <c r="X18" s="42"/>
      <c r="Y18" s="42"/>
      <c r="Z18" s="42"/>
      <c r="AA18" s="42"/>
      <c r="AB18" s="42"/>
      <c r="AC18" s="42"/>
      <c r="AD18" s="42"/>
      <c r="AE18" s="42"/>
    </row>
    <row r="19" s="2" customFormat="1" ht="6.96" customHeight="1">
      <c r="A19" s="42"/>
      <c r="B19" s="45"/>
      <c r="C19" s="42"/>
      <c r="D19" s="42"/>
      <c r="E19" s="42"/>
      <c r="F19" s="42"/>
      <c r="G19" s="42"/>
      <c r="H19" s="42"/>
      <c r="I19" s="42"/>
      <c r="J19" s="42"/>
      <c r="K19" s="42"/>
      <c r="L19" s="73"/>
      <c r="S19" s="42"/>
      <c r="T19" s="42"/>
      <c r="U19" s="42"/>
      <c r="V19" s="42"/>
      <c r="W19" s="42"/>
      <c r="X19" s="42"/>
      <c r="Y19" s="42"/>
      <c r="Z19" s="42"/>
      <c r="AA19" s="42"/>
      <c r="AB19" s="42"/>
      <c r="AC19" s="42"/>
      <c r="AD19" s="42"/>
      <c r="AE19" s="42"/>
    </row>
    <row r="20" s="2" customFormat="1" ht="12" customHeight="1">
      <c r="A20" s="42"/>
      <c r="B20" s="45"/>
      <c r="C20" s="42"/>
      <c r="D20" s="175" t="s">
        <v>29</v>
      </c>
      <c r="E20" s="42"/>
      <c r="F20" s="42"/>
      <c r="G20" s="42"/>
      <c r="H20" s="42"/>
      <c r="I20" s="175" t="s">
        <v>24</v>
      </c>
      <c r="J20" s="151" t="str">
        <f>IF('Rekapitulácia stavby'!AN16="","",'Rekapitulácia stavby'!AN16)</f>
        <v/>
      </c>
      <c r="K20" s="42"/>
      <c r="L20" s="73"/>
      <c r="S20" s="42"/>
      <c r="T20" s="42"/>
      <c r="U20" s="42"/>
      <c r="V20" s="42"/>
      <c r="W20" s="42"/>
      <c r="X20" s="42"/>
      <c r="Y20" s="42"/>
      <c r="Z20" s="42"/>
      <c r="AA20" s="42"/>
      <c r="AB20" s="42"/>
      <c r="AC20" s="42"/>
      <c r="AD20" s="42"/>
      <c r="AE20" s="42"/>
    </row>
    <row r="21" s="2" customFormat="1" ht="18" customHeight="1">
      <c r="A21" s="42"/>
      <c r="B21" s="45"/>
      <c r="C21" s="42"/>
      <c r="D21" s="42"/>
      <c r="E21" s="151" t="str">
        <f>IF('Rekapitulácia stavby'!E17="","",'Rekapitulácia stavby'!E17)</f>
        <v>A BKPŠ, SPOL. S.R.O.</v>
      </c>
      <c r="F21" s="42"/>
      <c r="G21" s="42"/>
      <c r="H21" s="42"/>
      <c r="I21" s="175" t="s">
        <v>26</v>
      </c>
      <c r="J21" s="151" t="str">
        <f>IF('Rekapitulácia stavby'!AN17="","",'Rekapitulácia stavby'!AN17)</f>
        <v/>
      </c>
      <c r="K21" s="42"/>
      <c r="L21" s="73"/>
      <c r="S21" s="42"/>
      <c r="T21" s="42"/>
      <c r="U21" s="42"/>
      <c r="V21" s="42"/>
      <c r="W21" s="42"/>
      <c r="X21" s="42"/>
      <c r="Y21" s="42"/>
      <c r="Z21" s="42"/>
      <c r="AA21" s="42"/>
      <c r="AB21" s="42"/>
      <c r="AC21" s="42"/>
      <c r="AD21" s="42"/>
      <c r="AE21" s="42"/>
    </row>
    <row r="22" s="2" customFormat="1" ht="6.96" customHeight="1">
      <c r="A22" s="42"/>
      <c r="B22" s="45"/>
      <c r="C22" s="42"/>
      <c r="D22" s="42"/>
      <c r="E22" s="42"/>
      <c r="F22" s="42"/>
      <c r="G22" s="42"/>
      <c r="H22" s="42"/>
      <c r="I22" s="42"/>
      <c r="J22" s="42"/>
      <c r="K22" s="42"/>
      <c r="L22" s="73"/>
      <c r="S22" s="42"/>
      <c r="T22" s="42"/>
      <c r="U22" s="42"/>
      <c r="V22" s="42"/>
      <c r="W22" s="42"/>
      <c r="X22" s="42"/>
      <c r="Y22" s="42"/>
      <c r="Z22" s="42"/>
      <c r="AA22" s="42"/>
      <c r="AB22" s="42"/>
      <c r="AC22" s="42"/>
      <c r="AD22" s="42"/>
      <c r="AE22" s="42"/>
    </row>
    <row r="23" s="2" customFormat="1" ht="12" customHeight="1">
      <c r="A23" s="42"/>
      <c r="B23" s="45"/>
      <c r="C23" s="42"/>
      <c r="D23" s="175" t="s">
        <v>31</v>
      </c>
      <c r="E23" s="42"/>
      <c r="F23" s="42"/>
      <c r="G23" s="42"/>
      <c r="H23" s="42"/>
      <c r="I23" s="175" t="s">
        <v>24</v>
      </c>
      <c r="J23" s="151" t="str">
        <f>IF('Rekapitulácia stavby'!AN19="","",'Rekapitulácia stavby'!AN19)</f>
        <v/>
      </c>
      <c r="K23" s="42"/>
      <c r="L23" s="73"/>
      <c r="S23" s="42"/>
      <c r="T23" s="42"/>
      <c r="U23" s="42"/>
      <c r="V23" s="42"/>
      <c r="W23" s="42"/>
      <c r="X23" s="42"/>
      <c r="Y23" s="42"/>
      <c r="Z23" s="42"/>
      <c r="AA23" s="42"/>
      <c r="AB23" s="42"/>
      <c r="AC23" s="42"/>
      <c r="AD23" s="42"/>
      <c r="AE23" s="42"/>
    </row>
    <row r="24" s="2" customFormat="1" ht="18" customHeight="1">
      <c r="A24" s="42"/>
      <c r="B24" s="45"/>
      <c r="C24" s="42"/>
      <c r="D24" s="42"/>
      <c r="E24" s="151" t="str">
        <f>IF('Rekapitulácia stavby'!E20="","",'Rekapitulácia stavby'!E20)</f>
        <v>ROZING s.r.o.</v>
      </c>
      <c r="F24" s="42"/>
      <c r="G24" s="42"/>
      <c r="H24" s="42"/>
      <c r="I24" s="175" t="s">
        <v>26</v>
      </c>
      <c r="J24" s="151" t="str">
        <f>IF('Rekapitulácia stavby'!AN20="","",'Rekapitulácia stavby'!AN20)</f>
        <v/>
      </c>
      <c r="K24" s="42"/>
      <c r="L24" s="73"/>
      <c r="S24" s="42"/>
      <c r="T24" s="42"/>
      <c r="U24" s="42"/>
      <c r="V24" s="42"/>
      <c r="W24" s="42"/>
      <c r="X24" s="42"/>
      <c r="Y24" s="42"/>
      <c r="Z24" s="42"/>
      <c r="AA24" s="42"/>
      <c r="AB24" s="42"/>
      <c r="AC24" s="42"/>
      <c r="AD24" s="42"/>
      <c r="AE24" s="42"/>
    </row>
    <row r="25" s="2" customFormat="1" ht="6.96" customHeight="1">
      <c r="A25" s="42"/>
      <c r="B25" s="45"/>
      <c r="C25" s="42"/>
      <c r="D25" s="42"/>
      <c r="E25" s="42"/>
      <c r="F25" s="42"/>
      <c r="G25" s="42"/>
      <c r="H25" s="42"/>
      <c r="I25" s="42"/>
      <c r="J25" s="42"/>
      <c r="K25" s="42"/>
      <c r="L25" s="73"/>
      <c r="S25" s="42"/>
      <c r="T25" s="42"/>
      <c r="U25" s="42"/>
      <c r="V25" s="42"/>
      <c r="W25" s="42"/>
      <c r="X25" s="42"/>
      <c r="Y25" s="42"/>
      <c r="Z25" s="42"/>
      <c r="AA25" s="42"/>
      <c r="AB25" s="42"/>
      <c r="AC25" s="42"/>
      <c r="AD25" s="42"/>
      <c r="AE25" s="42"/>
    </row>
    <row r="26" s="2" customFormat="1" ht="12" customHeight="1">
      <c r="A26" s="42"/>
      <c r="B26" s="45"/>
      <c r="C26" s="42"/>
      <c r="D26" s="175" t="s">
        <v>33</v>
      </c>
      <c r="E26" s="42"/>
      <c r="F26" s="42"/>
      <c r="G26" s="42"/>
      <c r="H26" s="42"/>
      <c r="I26" s="42"/>
      <c r="J26" s="42"/>
      <c r="K26" s="42"/>
      <c r="L26" s="73"/>
      <c r="S26" s="42"/>
      <c r="T26" s="42"/>
      <c r="U26" s="42"/>
      <c r="V26" s="42"/>
      <c r="W26" s="42"/>
      <c r="X26" s="42"/>
      <c r="Y26" s="42"/>
      <c r="Z26" s="42"/>
      <c r="AA26" s="42"/>
      <c r="AB26" s="42"/>
      <c r="AC26" s="42"/>
      <c r="AD26" s="42"/>
      <c r="AE26" s="42"/>
    </row>
    <row r="27" s="8" customFormat="1" ht="16.5" customHeight="1">
      <c r="A27" s="179"/>
      <c r="B27" s="180"/>
      <c r="C27" s="179"/>
      <c r="D27" s="179"/>
      <c r="E27" s="181" t="s">
        <v>1</v>
      </c>
      <c r="F27" s="181"/>
      <c r="G27" s="181"/>
      <c r="H27" s="181"/>
      <c r="I27" s="179"/>
      <c r="J27" s="179"/>
      <c r="K27" s="179"/>
      <c r="L27" s="182"/>
      <c r="S27" s="179"/>
      <c r="T27" s="179"/>
      <c r="U27" s="179"/>
      <c r="V27" s="179"/>
      <c r="W27" s="179"/>
      <c r="X27" s="179"/>
      <c r="Y27" s="179"/>
      <c r="Z27" s="179"/>
      <c r="AA27" s="179"/>
      <c r="AB27" s="179"/>
      <c r="AC27" s="179"/>
      <c r="AD27" s="179"/>
      <c r="AE27" s="179"/>
    </row>
    <row r="28" s="2" customFormat="1" ht="6.96" customHeight="1">
      <c r="A28" s="42"/>
      <c r="B28" s="45"/>
      <c r="C28" s="42"/>
      <c r="D28" s="42"/>
      <c r="E28" s="42"/>
      <c r="F28" s="42"/>
      <c r="G28" s="42"/>
      <c r="H28" s="42"/>
      <c r="I28" s="42"/>
      <c r="J28" s="42"/>
      <c r="K28" s="42"/>
      <c r="L28" s="73"/>
      <c r="S28" s="42"/>
      <c r="T28" s="42"/>
      <c r="U28" s="42"/>
      <c r="V28" s="42"/>
      <c r="W28" s="42"/>
      <c r="X28" s="42"/>
      <c r="Y28" s="42"/>
      <c r="Z28" s="42"/>
      <c r="AA28" s="42"/>
      <c r="AB28" s="42"/>
      <c r="AC28" s="42"/>
      <c r="AD28" s="42"/>
      <c r="AE28" s="42"/>
    </row>
    <row r="29" s="2" customFormat="1" ht="6.96" customHeight="1">
      <c r="A29" s="42"/>
      <c r="B29" s="45"/>
      <c r="C29" s="42"/>
      <c r="D29" s="184"/>
      <c r="E29" s="184"/>
      <c r="F29" s="184"/>
      <c r="G29" s="184"/>
      <c r="H29" s="184"/>
      <c r="I29" s="184"/>
      <c r="J29" s="184"/>
      <c r="K29" s="184"/>
      <c r="L29" s="73"/>
      <c r="S29" s="42"/>
      <c r="T29" s="42"/>
      <c r="U29" s="42"/>
      <c r="V29" s="42"/>
      <c r="W29" s="42"/>
      <c r="X29" s="42"/>
      <c r="Y29" s="42"/>
      <c r="Z29" s="42"/>
      <c r="AA29" s="42"/>
      <c r="AB29" s="42"/>
      <c r="AC29" s="42"/>
      <c r="AD29" s="42"/>
      <c r="AE29" s="42"/>
    </row>
    <row r="30" s="2" customFormat="1" ht="14.4" customHeight="1">
      <c r="A30" s="42"/>
      <c r="B30" s="45"/>
      <c r="C30" s="42"/>
      <c r="D30" s="151" t="s">
        <v>212</v>
      </c>
      <c r="E30" s="42"/>
      <c r="F30" s="42"/>
      <c r="G30" s="42"/>
      <c r="H30" s="42"/>
      <c r="I30" s="42"/>
      <c r="J30" s="185">
        <f>J96</f>
        <v>0</v>
      </c>
      <c r="K30" s="42"/>
      <c r="L30" s="73"/>
      <c r="S30" s="42"/>
      <c r="T30" s="42"/>
      <c r="U30" s="42"/>
      <c r="V30" s="42"/>
      <c r="W30" s="42"/>
      <c r="X30" s="42"/>
      <c r="Y30" s="42"/>
      <c r="Z30" s="42"/>
      <c r="AA30" s="42"/>
      <c r="AB30" s="42"/>
      <c r="AC30" s="42"/>
      <c r="AD30" s="42"/>
      <c r="AE30" s="42"/>
    </row>
    <row r="31" s="2" customFormat="1" ht="14.4" customHeight="1">
      <c r="A31" s="42"/>
      <c r="B31" s="45"/>
      <c r="C31" s="42"/>
      <c r="D31" s="186" t="s">
        <v>137</v>
      </c>
      <c r="E31" s="42"/>
      <c r="F31" s="42"/>
      <c r="G31" s="42"/>
      <c r="H31" s="42"/>
      <c r="I31" s="42"/>
      <c r="J31" s="185">
        <f>J110</f>
        <v>0</v>
      </c>
      <c r="K31" s="42"/>
      <c r="L31" s="73"/>
      <c r="S31" s="42"/>
      <c r="T31" s="42"/>
      <c r="U31" s="42"/>
      <c r="V31" s="42"/>
      <c r="W31" s="42"/>
      <c r="X31" s="42"/>
      <c r="Y31" s="42"/>
      <c r="Z31" s="42"/>
      <c r="AA31" s="42"/>
      <c r="AB31" s="42"/>
      <c r="AC31" s="42"/>
      <c r="AD31" s="42"/>
      <c r="AE31" s="42"/>
    </row>
    <row r="32" s="2" customFormat="1" ht="25.44" customHeight="1">
      <c r="A32" s="42"/>
      <c r="B32" s="45"/>
      <c r="C32" s="42"/>
      <c r="D32" s="187" t="s">
        <v>36</v>
      </c>
      <c r="E32" s="42"/>
      <c r="F32" s="42"/>
      <c r="G32" s="42"/>
      <c r="H32" s="42"/>
      <c r="I32" s="42"/>
      <c r="J32" s="188">
        <f>ROUND(J30 + J31, 2)</f>
        <v>0</v>
      </c>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42"/>
      <c r="E34" s="42"/>
      <c r="F34" s="189" t="s">
        <v>38</v>
      </c>
      <c r="G34" s="42"/>
      <c r="H34" s="42"/>
      <c r="I34" s="189" t="s">
        <v>37</v>
      </c>
      <c r="J34" s="189" t="s">
        <v>39</v>
      </c>
      <c r="K34" s="42"/>
      <c r="L34" s="73"/>
      <c r="S34" s="42"/>
      <c r="T34" s="42"/>
      <c r="U34" s="42"/>
      <c r="V34" s="42"/>
      <c r="W34" s="42"/>
      <c r="X34" s="42"/>
      <c r="Y34" s="42"/>
      <c r="Z34" s="42"/>
      <c r="AA34" s="42"/>
      <c r="AB34" s="42"/>
      <c r="AC34" s="42"/>
      <c r="AD34" s="42"/>
      <c r="AE34" s="42"/>
    </row>
    <row r="35" s="2" customFormat="1" ht="14.4" customHeight="1">
      <c r="A35" s="42"/>
      <c r="B35" s="45"/>
      <c r="C35" s="42"/>
      <c r="D35" s="190" t="s">
        <v>40</v>
      </c>
      <c r="E35" s="191" t="s">
        <v>41</v>
      </c>
      <c r="F35" s="192">
        <f>ROUND((ROUND((SUM(BE110:BE117) + SUM(BE137:BE203)),  2) + SUM(BE205:BE209)), 2)</f>
        <v>0</v>
      </c>
      <c r="G35" s="193"/>
      <c r="H35" s="193"/>
      <c r="I35" s="194">
        <v>0.20000000000000001</v>
      </c>
      <c r="J35" s="192">
        <f>ROUND((ROUND(((SUM(BE110:BE117) + SUM(BE137:BE203))*I35),  2) + (SUM(BE205:BE209)*I35)), 2)</f>
        <v>0</v>
      </c>
      <c r="K35" s="42"/>
      <c r="L35" s="73"/>
      <c r="S35" s="42"/>
      <c r="T35" s="42"/>
      <c r="U35" s="42"/>
      <c r="V35" s="42"/>
      <c r="W35" s="42"/>
      <c r="X35" s="42"/>
      <c r="Y35" s="42"/>
      <c r="Z35" s="42"/>
      <c r="AA35" s="42"/>
      <c r="AB35" s="42"/>
      <c r="AC35" s="42"/>
      <c r="AD35" s="42"/>
      <c r="AE35" s="42"/>
    </row>
    <row r="36" s="2" customFormat="1" ht="14.4" customHeight="1">
      <c r="A36" s="42"/>
      <c r="B36" s="45"/>
      <c r="C36" s="42"/>
      <c r="D36" s="42"/>
      <c r="E36" s="191" t="s">
        <v>42</v>
      </c>
      <c r="F36" s="192">
        <f>ROUND((ROUND((SUM(BF110:BF117) + SUM(BF137:BF203)),  2) + SUM(BF205:BF209)), 2)</f>
        <v>0</v>
      </c>
      <c r="G36" s="193"/>
      <c r="H36" s="193"/>
      <c r="I36" s="194">
        <v>0.20000000000000001</v>
      </c>
      <c r="J36" s="192">
        <f>ROUND((ROUND(((SUM(BF110:BF117) + SUM(BF137:BF203))*I36),  2) + (SUM(BF205:BF209)*I36)), 2)</f>
        <v>0</v>
      </c>
      <c r="K36" s="42"/>
      <c r="L36" s="73"/>
      <c r="S36" s="42"/>
      <c r="T36" s="42"/>
      <c r="U36" s="42"/>
      <c r="V36" s="42"/>
      <c r="W36" s="42"/>
      <c r="X36" s="42"/>
      <c r="Y36" s="42"/>
      <c r="Z36" s="42"/>
      <c r="AA36" s="42"/>
      <c r="AB36" s="42"/>
      <c r="AC36" s="42"/>
      <c r="AD36" s="42"/>
      <c r="AE36" s="42"/>
    </row>
    <row r="37" hidden="1" s="2" customFormat="1" ht="14.4" customHeight="1">
      <c r="A37" s="42"/>
      <c r="B37" s="45"/>
      <c r="C37" s="42"/>
      <c r="D37" s="42"/>
      <c r="E37" s="175" t="s">
        <v>43</v>
      </c>
      <c r="F37" s="195">
        <f>ROUND((ROUND((SUM(BG110:BG117) + SUM(BG137:BG203)),  2) + SUM(BG205:BG209)), 2)</f>
        <v>0</v>
      </c>
      <c r="G37" s="42"/>
      <c r="H37" s="42"/>
      <c r="I37" s="196">
        <v>0.20000000000000001</v>
      </c>
      <c r="J37" s="195">
        <f>0</f>
        <v>0</v>
      </c>
      <c r="K37" s="42"/>
      <c r="L37" s="73"/>
      <c r="S37" s="42"/>
      <c r="T37" s="42"/>
      <c r="U37" s="42"/>
      <c r="V37" s="42"/>
      <c r="W37" s="42"/>
      <c r="X37" s="42"/>
      <c r="Y37" s="42"/>
      <c r="Z37" s="42"/>
      <c r="AA37" s="42"/>
      <c r="AB37" s="42"/>
      <c r="AC37" s="42"/>
      <c r="AD37" s="42"/>
      <c r="AE37" s="42"/>
    </row>
    <row r="38" hidden="1" s="2" customFormat="1" ht="14.4" customHeight="1">
      <c r="A38" s="42"/>
      <c r="B38" s="45"/>
      <c r="C38" s="42"/>
      <c r="D38" s="42"/>
      <c r="E38" s="175" t="s">
        <v>44</v>
      </c>
      <c r="F38" s="195">
        <f>ROUND((ROUND((SUM(BH110:BH117) + SUM(BH137:BH203)),  2) + SUM(BH205:BH209)), 2)</f>
        <v>0</v>
      </c>
      <c r="G38" s="42"/>
      <c r="H38" s="42"/>
      <c r="I38" s="196">
        <v>0.20000000000000001</v>
      </c>
      <c r="J38" s="195">
        <f>0</f>
        <v>0</v>
      </c>
      <c r="K38" s="42"/>
      <c r="L38" s="73"/>
      <c r="S38" s="42"/>
      <c r="T38" s="42"/>
      <c r="U38" s="42"/>
      <c r="V38" s="42"/>
      <c r="W38" s="42"/>
      <c r="X38" s="42"/>
      <c r="Y38" s="42"/>
      <c r="Z38" s="42"/>
      <c r="AA38" s="42"/>
      <c r="AB38" s="42"/>
      <c r="AC38" s="42"/>
      <c r="AD38" s="42"/>
      <c r="AE38" s="42"/>
    </row>
    <row r="39" hidden="1" s="2" customFormat="1" ht="14.4" customHeight="1">
      <c r="A39" s="42"/>
      <c r="B39" s="45"/>
      <c r="C39" s="42"/>
      <c r="D39" s="42"/>
      <c r="E39" s="191" t="s">
        <v>45</v>
      </c>
      <c r="F39" s="192">
        <f>ROUND((ROUND((SUM(BI110:BI117) + SUM(BI137:BI203)),  2) + SUM(BI205:BI209)), 2)</f>
        <v>0</v>
      </c>
      <c r="G39" s="193"/>
      <c r="H39" s="193"/>
      <c r="I39" s="194">
        <v>0</v>
      </c>
      <c r="J39" s="192">
        <f>0</f>
        <v>0</v>
      </c>
      <c r="K39" s="42"/>
      <c r="L39" s="73"/>
      <c r="S39" s="42"/>
      <c r="T39" s="42"/>
      <c r="U39" s="42"/>
      <c r="V39" s="42"/>
      <c r="W39" s="42"/>
      <c r="X39" s="42"/>
      <c r="Y39" s="42"/>
      <c r="Z39" s="42"/>
      <c r="AA39" s="42"/>
      <c r="AB39" s="42"/>
      <c r="AC39" s="42"/>
      <c r="AD39" s="42"/>
      <c r="AE39" s="42"/>
    </row>
    <row r="40" s="2" customFormat="1" ht="6.96" customHeight="1">
      <c r="A40" s="42"/>
      <c r="B40" s="45"/>
      <c r="C40" s="42"/>
      <c r="D40" s="42"/>
      <c r="E40" s="42"/>
      <c r="F40" s="42"/>
      <c r="G40" s="42"/>
      <c r="H40" s="42"/>
      <c r="I40" s="42"/>
      <c r="J40" s="42"/>
      <c r="K40" s="42"/>
      <c r="L40" s="73"/>
      <c r="S40" s="42"/>
      <c r="T40" s="42"/>
      <c r="U40" s="42"/>
      <c r="V40" s="42"/>
      <c r="W40" s="42"/>
      <c r="X40" s="42"/>
      <c r="Y40" s="42"/>
      <c r="Z40" s="42"/>
      <c r="AA40" s="42"/>
      <c r="AB40" s="42"/>
      <c r="AC40" s="42"/>
      <c r="AD40" s="42"/>
      <c r="AE40" s="42"/>
    </row>
    <row r="41" s="2" customFormat="1" ht="25.44" customHeight="1">
      <c r="A41" s="42"/>
      <c r="B41" s="45"/>
      <c r="C41" s="197"/>
      <c r="D41" s="198" t="s">
        <v>46</v>
      </c>
      <c r="E41" s="199"/>
      <c r="F41" s="199"/>
      <c r="G41" s="200" t="s">
        <v>47</v>
      </c>
      <c r="H41" s="201" t="s">
        <v>48</v>
      </c>
      <c r="I41" s="199"/>
      <c r="J41" s="202">
        <f>SUM(J32:J39)</f>
        <v>0</v>
      </c>
      <c r="K41" s="203"/>
      <c r="L41" s="73"/>
      <c r="S41" s="42"/>
      <c r="T41" s="42"/>
      <c r="U41" s="42"/>
      <c r="V41" s="42"/>
      <c r="W41" s="42"/>
      <c r="X41" s="42"/>
      <c r="Y41" s="42"/>
      <c r="Z41" s="42"/>
      <c r="AA41" s="42"/>
      <c r="AB41" s="42"/>
      <c r="AC41" s="42"/>
      <c r="AD41" s="42"/>
      <c r="AE41" s="42"/>
    </row>
    <row r="42" s="2" customFormat="1" ht="14.4"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row>
    <row r="43" s="1" customFormat="1" ht="14.4" customHeight="1">
      <c r="B43" s="22"/>
      <c r="L43" s="22"/>
    </row>
    <row r="44" s="1" customFormat="1" ht="14.4" customHeight="1">
      <c r="B44" s="22"/>
      <c r="L44" s="22"/>
    </row>
    <row r="45" s="1" customFormat="1" ht="14.4" customHeight="1">
      <c r="B45" s="22"/>
      <c r="L45" s="22"/>
    </row>
    <row r="46" s="1" customFormat="1" ht="14.4" customHeight="1">
      <c r="B46" s="22"/>
      <c r="L46" s="2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2" customFormat="1" ht="12" customHeight="1">
      <c r="A86" s="42"/>
      <c r="B86" s="43"/>
      <c r="C86" s="34" t="s">
        <v>160</v>
      </c>
      <c r="D86" s="44"/>
      <c r="E86" s="44"/>
      <c r="F86" s="44"/>
      <c r="G86" s="44"/>
      <c r="H86" s="44"/>
      <c r="I86" s="44"/>
      <c r="J86" s="44"/>
      <c r="K86" s="44"/>
      <c r="L86" s="73"/>
      <c r="S86" s="42"/>
      <c r="T86" s="42"/>
      <c r="U86" s="42"/>
      <c r="V86" s="42"/>
      <c r="W86" s="42"/>
      <c r="X86" s="42"/>
      <c r="Y86" s="42"/>
      <c r="Z86" s="42"/>
      <c r="AA86" s="42"/>
      <c r="AB86" s="42"/>
      <c r="AC86" s="42"/>
      <c r="AD86" s="42"/>
      <c r="AE86" s="42"/>
    </row>
    <row r="87" s="2" customFormat="1" ht="16.5" customHeight="1">
      <c r="A87" s="42"/>
      <c r="B87" s="43"/>
      <c r="C87" s="44"/>
      <c r="D87" s="44"/>
      <c r="E87" s="86" t="str">
        <f>E9</f>
        <v>08 - Rozvody pre nabíjacie stanice pre elektromobily</v>
      </c>
      <c r="F87" s="44"/>
      <c r="G87" s="44"/>
      <c r="H87" s="44"/>
      <c r="I87" s="44"/>
      <c r="J87" s="44"/>
      <c r="K87" s="44"/>
      <c r="L87" s="73"/>
      <c r="S87" s="42"/>
      <c r="T87" s="42"/>
      <c r="U87" s="42"/>
      <c r="V87" s="42"/>
      <c r="W87" s="42"/>
      <c r="X87" s="42"/>
      <c r="Y87" s="42"/>
      <c r="Z87" s="42"/>
      <c r="AA87" s="42"/>
      <c r="AB87" s="42"/>
      <c r="AC87" s="42"/>
      <c r="AD87" s="42"/>
      <c r="AE87" s="42"/>
    </row>
    <row r="88" s="2" customFormat="1" ht="6.96" customHeight="1">
      <c r="A88" s="42"/>
      <c r="B88" s="43"/>
      <c r="C88" s="44"/>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2" customHeight="1">
      <c r="A89" s="42"/>
      <c r="B89" s="43"/>
      <c r="C89" s="34" t="s">
        <v>19</v>
      </c>
      <c r="D89" s="44"/>
      <c r="E89" s="44"/>
      <c r="F89" s="29" t="str">
        <f>F12</f>
        <v>BRATISLAVA UL. IMRICHA KARVAŠA</v>
      </c>
      <c r="G89" s="44"/>
      <c r="H89" s="44"/>
      <c r="I89" s="34" t="s">
        <v>21</v>
      </c>
      <c r="J89" s="89" t="str">
        <f>IF(J12="","",J12)</f>
        <v>9. 5. 2022</v>
      </c>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25.65" customHeight="1">
      <c r="A91" s="42"/>
      <c r="B91" s="43"/>
      <c r="C91" s="34" t="s">
        <v>23</v>
      </c>
      <c r="D91" s="44"/>
      <c r="E91" s="44"/>
      <c r="F91" s="29" t="str">
        <f>E15</f>
        <v>A BKPŠ, SPOL. S.R.O.</v>
      </c>
      <c r="G91" s="44"/>
      <c r="H91" s="44"/>
      <c r="I91" s="34" t="s">
        <v>29</v>
      </c>
      <c r="J91" s="38" t="str">
        <f>E21</f>
        <v>A BKPŠ, SPOL. S.R.O.</v>
      </c>
      <c r="K91" s="44"/>
      <c r="L91" s="73"/>
      <c r="S91" s="42"/>
      <c r="T91" s="42"/>
      <c r="U91" s="42"/>
      <c r="V91" s="42"/>
      <c r="W91" s="42"/>
      <c r="X91" s="42"/>
      <c r="Y91" s="42"/>
      <c r="Z91" s="42"/>
      <c r="AA91" s="42"/>
      <c r="AB91" s="42"/>
      <c r="AC91" s="42"/>
      <c r="AD91" s="42"/>
      <c r="AE91" s="42"/>
    </row>
    <row r="92" s="2" customFormat="1" ht="15.15" customHeight="1">
      <c r="A92" s="42"/>
      <c r="B92" s="43"/>
      <c r="C92" s="34" t="s">
        <v>27</v>
      </c>
      <c r="D92" s="44"/>
      <c r="E92" s="44"/>
      <c r="F92" s="29" t="str">
        <f>IF(E18="","",E18)</f>
        <v>Vyplň údaj</v>
      </c>
      <c r="G92" s="44"/>
      <c r="H92" s="44"/>
      <c r="I92" s="34" t="s">
        <v>31</v>
      </c>
      <c r="J92" s="38" t="str">
        <f>E24</f>
        <v>ROZING s.r.o.</v>
      </c>
      <c r="K92" s="44"/>
      <c r="L92" s="73"/>
      <c r="S92" s="42"/>
      <c r="T92" s="42"/>
      <c r="U92" s="42"/>
      <c r="V92" s="42"/>
      <c r="W92" s="42"/>
      <c r="X92" s="42"/>
      <c r="Y92" s="42"/>
      <c r="Z92" s="42"/>
      <c r="AA92" s="42"/>
      <c r="AB92" s="42"/>
      <c r="AC92" s="42"/>
      <c r="AD92" s="42"/>
      <c r="AE92" s="42"/>
    </row>
    <row r="93" s="2" customFormat="1" ht="10.32" customHeight="1">
      <c r="A93" s="42"/>
      <c r="B93" s="43"/>
      <c r="C93" s="44"/>
      <c r="D93" s="44"/>
      <c r="E93" s="44"/>
      <c r="F93" s="44"/>
      <c r="G93" s="44"/>
      <c r="H93" s="44"/>
      <c r="I93" s="44"/>
      <c r="J93" s="44"/>
      <c r="K93" s="44"/>
      <c r="L93" s="73"/>
      <c r="S93" s="42"/>
      <c r="T93" s="42"/>
      <c r="U93" s="42"/>
      <c r="V93" s="42"/>
      <c r="W93" s="42"/>
      <c r="X93" s="42"/>
      <c r="Y93" s="42"/>
      <c r="Z93" s="42"/>
      <c r="AA93" s="42"/>
      <c r="AB93" s="42"/>
      <c r="AC93" s="42"/>
      <c r="AD93" s="42"/>
      <c r="AE93" s="42"/>
    </row>
    <row r="94" s="2" customFormat="1" ht="29.28" customHeight="1">
      <c r="A94" s="42"/>
      <c r="B94" s="43"/>
      <c r="C94" s="216" t="s">
        <v>335</v>
      </c>
      <c r="D94" s="168"/>
      <c r="E94" s="168"/>
      <c r="F94" s="168"/>
      <c r="G94" s="168"/>
      <c r="H94" s="168"/>
      <c r="I94" s="168"/>
      <c r="J94" s="217" t="s">
        <v>336</v>
      </c>
      <c r="K94" s="168"/>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2.8" customHeight="1">
      <c r="A96" s="42"/>
      <c r="B96" s="43"/>
      <c r="C96" s="218" t="s">
        <v>337</v>
      </c>
      <c r="D96" s="44"/>
      <c r="E96" s="44"/>
      <c r="F96" s="44"/>
      <c r="G96" s="44"/>
      <c r="H96" s="44"/>
      <c r="I96" s="44"/>
      <c r="J96" s="120">
        <f>J137</f>
        <v>0</v>
      </c>
      <c r="K96" s="44"/>
      <c r="L96" s="73"/>
      <c r="S96" s="42"/>
      <c r="T96" s="42"/>
      <c r="U96" s="42"/>
      <c r="V96" s="42"/>
      <c r="W96" s="42"/>
      <c r="X96" s="42"/>
      <c r="Y96" s="42"/>
      <c r="Z96" s="42"/>
      <c r="AA96" s="42"/>
      <c r="AB96" s="42"/>
      <c r="AC96" s="42"/>
      <c r="AD96" s="42"/>
      <c r="AE96" s="42"/>
      <c r="AU96" s="19" t="s">
        <v>338</v>
      </c>
    </row>
    <row r="97" s="9" customFormat="1" ht="24.96" customHeight="1">
      <c r="A97" s="9"/>
      <c r="B97" s="219"/>
      <c r="C97" s="220"/>
      <c r="D97" s="221" t="s">
        <v>4191</v>
      </c>
      <c r="E97" s="222"/>
      <c r="F97" s="222"/>
      <c r="G97" s="222"/>
      <c r="H97" s="222"/>
      <c r="I97" s="222"/>
      <c r="J97" s="223">
        <f>J138</f>
        <v>0</v>
      </c>
      <c r="K97" s="220"/>
      <c r="L97" s="224"/>
      <c r="S97" s="9"/>
      <c r="T97" s="9"/>
      <c r="U97" s="9"/>
      <c r="V97" s="9"/>
      <c r="W97" s="9"/>
      <c r="X97" s="9"/>
      <c r="Y97" s="9"/>
      <c r="Z97" s="9"/>
      <c r="AA97" s="9"/>
      <c r="AB97" s="9"/>
      <c r="AC97" s="9"/>
      <c r="AD97" s="9"/>
      <c r="AE97" s="9"/>
    </row>
    <row r="98" s="10" customFormat="1" ht="19.92" customHeight="1">
      <c r="A98" s="10"/>
      <c r="B98" s="225"/>
      <c r="C98" s="143"/>
      <c r="D98" s="226" t="s">
        <v>4192</v>
      </c>
      <c r="E98" s="227"/>
      <c r="F98" s="227"/>
      <c r="G98" s="227"/>
      <c r="H98" s="227"/>
      <c r="I98" s="227"/>
      <c r="J98" s="228">
        <f>J139</f>
        <v>0</v>
      </c>
      <c r="K98" s="143"/>
      <c r="L98" s="229"/>
      <c r="S98" s="10"/>
      <c r="T98" s="10"/>
      <c r="U98" s="10"/>
      <c r="V98" s="10"/>
      <c r="W98" s="10"/>
      <c r="X98" s="10"/>
      <c r="Y98" s="10"/>
      <c r="Z98" s="10"/>
      <c r="AA98" s="10"/>
      <c r="AB98" s="10"/>
      <c r="AC98" s="10"/>
      <c r="AD98" s="10"/>
      <c r="AE98" s="10"/>
    </row>
    <row r="99" s="9" customFormat="1" ht="24.96" customHeight="1">
      <c r="A99" s="9"/>
      <c r="B99" s="219"/>
      <c r="C99" s="220"/>
      <c r="D99" s="221" t="s">
        <v>2061</v>
      </c>
      <c r="E99" s="222"/>
      <c r="F99" s="222"/>
      <c r="G99" s="222"/>
      <c r="H99" s="222"/>
      <c r="I99" s="222"/>
      <c r="J99" s="223">
        <f>J141</f>
        <v>0</v>
      </c>
      <c r="K99" s="220"/>
      <c r="L99" s="224"/>
      <c r="S99" s="9"/>
      <c r="T99" s="9"/>
      <c r="U99" s="9"/>
      <c r="V99" s="9"/>
      <c r="W99" s="9"/>
      <c r="X99" s="9"/>
      <c r="Y99" s="9"/>
      <c r="Z99" s="9"/>
      <c r="AA99" s="9"/>
      <c r="AB99" s="9"/>
      <c r="AC99" s="9"/>
      <c r="AD99" s="9"/>
      <c r="AE99" s="9"/>
    </row>
    <row r="100" s="10" customFormat="1" ht="19.92" customHeight="1">
      <c r="A100" s="10"/>
      <c r="B100" s="225"/>
      <c r="C100" s="143"/>
      <c r="D100" s="226" t="s">
        <v>4193</v>
      </c>
      <c r="E100" s="227"/>
      <c r="F100" s="227"/>
      <c r="G100" s="227"/>
      <c r="H100" s="227"/>
      <c r="I100" s="227"/>
      <c r="J100" s="228">
        <f>J142</f>
        <v>0</v>
      </c>
      <c r="K100" s="143"/>
      <c r="L100" s="229"/>
      <c r="S100" s="10"/>
      <c r="T100" s="10"/>
      <c r="U100" s="10"/>
      <c r="V100" s="10"/>
      <c r="W100" s="10"/>
      <c r="X100" s="10"/>
      <c r="Y100" s="10"/>
      <c r="Z100" s="10"/>
      <c r="AA100" s="10"/>
      <c r="AB100" s="10"/>
      <c r="AC100" s="10"/>
      <c r="AD100" s="10"/>
      <c r="AE100" s="10"/>
    </row>
    <row r="101" s="10" customFormat="1" ht="19.92" customHeight="1">
      <c r="A101" s="10"/>
      <c r="B101" s="225"/>
      <c r="C101" s="143"/>
      <c r="D101" s="226" t="s">
        <v>2063</v>
      </c>
      <c r="E101" s="227"/>
      <c r="F101" s="227"/>
      <c r="G101" s="227"/>
      <c r="H101" s="227"/>
      <c r="I101" s="227"/>
      <c r="J101" s="228">
        <f>J144</f>
        <v>0</v>
      </c>
      <c r="K101" s="143"/>
      <c r="L101" s="229"/>
      <c r="S101" s="10"/>
      <c r="T101" s="10"/>
      <c r="U101" s="10"/>
      <c r="V101" s="10"/>
      <c r="W101" s="10"/>
      <c r="X101" s="10"/>
      <c r="Y101" s="10"/>
      <c r="Z101" s="10"/>
      <c r="AA101" s="10"/>
      <c r="AB101" s="10"/>
      <c r="AC101" s="10"/>
      <c r="AD101" s="10"/>
      <c r="AE101" s="10"/>
    </row>
    <row r="102" s="9" customFormat="1" ht="24.96" customHeight="1">
      <c r="A102" s="9"/>
      <c r="B102" s="219"/>
      <c r="C102" s="220"/>
      <c r="D102" s="221" t="s">
        <v>2066</v>
      </c>
      <c r="E102" s="222"/>
      <c r="F102" s="222"/>
      <c r="G102" s="222"/>
      <c r="H102" s="222"/>
      <c r="I102" s="222"/>
      <c r="J102" s="223">
        <f>J147</f>
        <v>0</v>
      </c>
      <c r="K102" s="220"/>
      <c r="L102" s="224"/>
      <c r="S102" s="9"/>
      <c r="T102" s="9"/>
      <c r="U102" s="9"/>
      <c r="V102" s="9"/>
      <c r="W102" s="9"/>
      <c r="X102" s="9"/>
      <c r="Y102" s="9"/>
      <c r="Z102" s="9"/>
      <c r="AA102" s="9"/>
      <c r="AB102" s="9"/>
      <c r="AC102" s="9"/>
      <c r="AD102" s="9"/>
      <c r="AE102" s="9"/>
    </row>
    <row r="103" s="10" customFormat="1" ht="19.92" customHeight="1">
      <c r="A103" s="10"/>
      <c r="B103" s="225"/>
      <c r="C103" s="143"/>
      <c r="D103" s="226" t="s">
        <v>2067</v>
      </c>
      <c r="E103" s="227"/>
      <c r="F103" s="227"/>
      <c r="G103" s="227"/>
      <c r="H103" s="227"/>
      <c r="I103" s="227"/>
      <c r="J103" s="228">
        <f>J148</f>
        <v>0</v>
      </c>
      <c r="K103" s="143"/>
      <c r="L103" s="229"/>
      <c r="S103" s="10"/>
      <c r="T103" s="10"/>
      <c r="U103" s="10"/>
      <c r="V103" s="10"/>
      <c r="W103" s="10"/>
      <c r="X103" s="10"/>
      <c r="Y103" s="10"/>
      <c r="Z103" s="10"/>
      <c r="AA103" s="10"/>
      <c r="AB103" s="10"/>
      <c r="AC103" s="10"/>
      <c r="AD103" s="10"/>
      <c r="AE103" s="10"/>
    </row>
    <row r="104" s="10" customFormat="1" ht="19.92" customHeight="1">
      <c r="A104" s="10"/>
      <c r="B104" s="225"/>
      <c r="C104" s="143"/>
      <c r="D104" s="226" t="s">
        <v>2068</v>
      </c>
      <c r="E104" s="227"/>
      <c r="F104" s="227"/>
      <c r="G104" s="227"/>
      <c r="H104" s="227"/>
      <c r="I104" s="227"/>
      <c r="J104" s="228">
        <f>J184</f>
        <v>0</v>
      </c>
      <c r="K104" s="143"/>
      <c r="L104" s="229"/>
      <c r="S104" s="10"/>
      <c r="T104" s="10"/>
      <c r="U104" s="10"/>
      <c r="V104" s="10"/>
      <c r="W104" s="10"/>
      <c r="X104" s="10"/>
      <c r="Y104" s="10"/>
      <c r="Z104" s="10"/>
      <c r="AA104" s="10"/>
      <c r="AB104" s="10"/>
      <c r="AC104" s="10"/>
      <c r="AD104" s="10"/>
      <c r="AE104" s="10"/>
    </row>
    <row r="105" s="10" customFormat="1" ht="19.92" customHeight="1">
      <c r="A105" s="10"/>
      <c r="B105" s="225"/>
      <c r="C105" s="143"/>
      <c r="D105" s="226" t="s">
        <v>4194</v>
      </c>
      <c r="E105" s="227"/>
      <c r="F105" s="227"/>
      <c r="G105" s="227"/>
      <c r="H105" s="227"/>
      <c r="I105" s="227"/>
      <c r="J105" s="228">
        <f>J200</f>
        <v>0</v>
      </c>
      <c r="K105" s="143"/>
      <c r="L105" s="229"/>
      <c r="S105" s="10"/>
      <c r="T105" s="10"/>
      <c r="U105" s="10"/>
      <c r="V105" s="10"/>
      <c r="W105" s="10"/>
      <c r="X105" s="10"/>
      <c r="Y105" s="10"/>
      <c r="Z105" s="10"/>
      <c r="AA105" s="10"/>
      <c r="AB105" s="10"/>
      <c r="AC105" s="10"/>
      <c r="AD105" s="10"/>
      <c r="AE105" s="10"/>
    </row>
    <row r="106" s="9" customFormat="1" ht="24.96" customHeight="1">
      <c r="A106" s="9"/>
      <c r="B106" s="219"/>
      <c r="C106" s="220"/>
      <c r="D106" s="221" t="s">
        <v>4195</v>
      </c>
      <c r="E106" s="222"/>
      <c r="F106" s="222"/>
      <c r="G106" s="222"/>
      <c r="H106" s="222"/>
      <c r="I106" s="222"/>
      <c r="J106" s="223">
        <f>J202</f>
        <v>0</v>
      </c>
      <c r="K106" s="220"/>
      <c r="L106" s="224"/>
      <c r="S106" s="9"/>
      <c r="T106" s="9"/>
      <c r="U106" s="9"/>
      <c r="V106" s="9"/>
      <c r="W106" s="9"/>
      <c r="X106" s="9"/>
      <c r="Y106" s="9"/>
      <c r="Z106" s="9"/>
      <c r="AA106" s="9"/>
      <c r="AB106" s="9"/>
      <c r="AC106" s="9"/>
      <c r="AD106" s="9"/>
      <c r="AE106" s="9"/>
    </row>
    <row r="107" s="9" customFormat="1" ht="21.84" customHeight="1">
      <c r="A107" s="9"/>
      <c r="B107" s="219"/>
      <c r="C107" s="220"/>
      <c r="D107" s="230" t="s">
        <v>364</v>
      </c>
      <c r="E107" s="220"/>
      <c r="F107" s="220"/>
      <c r="G107" s="220"/>
      <c r="H107" s="220"/>
      <c r="I107" s="220"/>
      <c r="J107" s="231">
        <f>J204</f>
        <v>0</v>
      </c>
      <c r="K107" s="220"/>
      <c r="L107" s="224"/>
      <c r="S107" s="9"/>
      <c r="T107" s="9"/>
      <c r="U107" s="9"/>
      <c r="V107" s="9"/>
      <c r="W107" s="9"/>
      <c r="X107" s="9"/>
      <c r="Y107" s="9"/>
      <c r="Z107" s="9"/>
      <c r="AA107" s="9"/>
      <c r="AB107" s="9"/>
      <c r="AC107" s="9"/>
      <c r="AD107" s="9"/>
      <c r="AE107" s="9"/>
    </row>
    <row r="108" s="2" customFormat="1" ht="21.84" customHeight="1">
      <c r="A108" s="42"/>
      <c r="B108" s="43"/>
      <c r="C108" s="44"/>
      <c r="D108" s="44"/>
      <c r="E108" s="44"/>
      <c r="F108" s="44"/>
      <c r="G108" s="44"/>
      <c r="H108" s="44"/>
      <c r="I108" s="44"/>
      <c r="J108" s="44"/>
      <c r="K108" s="44"/>
      <c r="L108" s="73"/>
      <c r="S108" s="42"/>
      <c r="T108" s="42"/>
      <c r="U108" s="42"/>
      <c r="V108" s="42"/>
      <c r="W108" s="42"/>
      <c r="X108" s="42"/>
      <c r="Y108" s="42"/>
      <c r="Z108" s="42"/>
      <c r="AA108" s="42"/>
      <c r="AB108" s="42"/>
      <c r="AC108" s="42"/>
      <c r="AD108" s="42"/>
      <c r="AE108" s="42"/>
    </row>
    <row r="109" s="2" customFormat="1" ht="6.96" customHeight="1">
      <c r="A109" s="42"/>
      <c r="B109" s="43"/>
      <c r="C109" s="44"/>
      <c r="D109" s="44"/>
      <c r="E109" s="44"/>
      <c r="F109" s="44"/>
      <c r="G109" s="44"/>
      <c r="H109" s="44"/>
      <c r="I109" s="44"/>
      <c r="J109" s="44"/>
      <c r="K109" s="44"/>
      <c r="L109" s="73"/>
      <c r="S109" s="42"/>
      <c r="T109" s="42"/>
      <c r="U109" s="42"/>
      <c r="V109" s="42"/>
      <c r="W109" s="42"/>
      <c r="X109" s="42"/>
      <c r="Y109" s="42"/>
      <c r="Z109" s="42"/>
      <c r="AA109" s="42"/>
      <c r="AB109" s="42"/>
      <c r="AC109" s="42"/>
      <c r="AD109" s="42"/>
      <c r="AE109" s="42"/>
    </row>
    <row r="110" s="2" customFormat="1" ht="29.28" customHeight="1">
      <c r="A110" s="42"/>
      <c r="B110" s="43"/>
      <c r="C110" s="218" t="s">
        <v>365</v>
      </c>
      <c r="D110" s="44"/>
      <c r="E110" s="44"/>
      <c r="F110" s="44"/>
      <c r="G110" s="44"/>
      <c r="H110" s="44"/>
      <c r="I110" s="44"/>
      <c r="J110" s="232">
        <f>ROUND(J111 + J112 + J113 + J114 + J115 + J116,2)</f>
        <v>0</v>
      </c>
      <c r="K110" s="44"/>
      <c r="L110" s="73"/>
      <c r="N110" s="233" t="s">
        <v>40</v>
      </c>
      <c r="S110" s="42"/>
      <c r="T110" s="42"/>
      <c r="U110" s="42"/>
      <c r="V110" s="42"/>
      <c r="W110" s="42"/>
      <c r="X110" s="42"/>
      <c r="Y110" s="42"/>
      <c r="Z110" s="42"/>
      <c r="AA110" s="42"/>
      <c r="AB110" s="42"/>
      <c r="AC110" s="42"/>
      <c r="AD110" s="42"/>
      <c r="AE110" s="42"/>
    </row>
    <row r="111" s="2" customFormat="1" ht="18" customHeight="1">
      <c r="A111" s="42"/>
      <c r="B111" s="43"/>
      <c r="C111" s="44"/>
      <c r="D111" s="163" t="s">
        <v>366</v>
      </c>
      <c r="E111" s="158"/>
      <c r="F111" s="158"/>
      <c r="G111" s="44"/>
      <c r="H111" s="44"/>
      <c r="I111" s="44"/>
      <c r="J111" s="159">
        <v>0</v>
      </c>
      <c r="K111" s="44"/>
      <c r="L111" s="234"/>
      <c r="M111" s="235"/>
      <c r="N111" s="236" t="s">
        <v>42</v>
      </c>
      <c r="O111" s="235"/>
      <c r="P111" s="235"/>
      <c r="Q111" s="235"/>
      <c r="R111" s="235"/>
      <c r="S111" s="237"/>
      <c r="T111" s="237"/>
      <c r="U111" s="237"/>
      <c r="V111" s="237"/>
      <c r="W111" s="237"/>
      <c r="X111" s="237"/>
      <c r="Y111" s="237"/>
      <c r="Z111" s="237"/>
      <c r="AA111" s="237"/>
      <c r="AB111" s="237"/>
      <c r="AC111" s="237"/>
      <c r="AD111" s="237"/>
      <c r="AE111" s="237"/>
      <c r="AF111" s="235"/>
      <c r="AG111" s="235"/>
      <c r="AH111" s="235"/>
      <c r="AI111" s="235"/>
      <c r="AJ111" s="235"/>
      <c r="AK111" s="235"/>
      <c r="AL111" s="235"/>
      <c r="AM111" s="235"/>
      <c r="AN111" s="235"/>
      <c r="AO111" s="235"/>
      <c r="AP111" s="235"/>
      <c r="AQ111" s="235"/>
      <c r="AR111" s="235"/>
      <c r="AS111" s="235"/>
      <c r="AT111" s="235"/>
      <c r="AU111" s="235"/>
      <c r="AV111" s="235"/>
      <c r="AW111" s="235"/>
      <c r="AX111" s="235"/>
      <c r="AY111" s="238" t="s">
        <v>367</v>
      </c>
      <c r="AZ111" s="235"/>
      <c r="BA111" s="235"/>
      <c r="BB111" s="235"/>
      <c r="BC111" s="235"/>
      <c r="BD111" s="235"/>
      <c r="BE111" s="239">
        <f>IF(N111="základná",J111,0)</f>
        <v>0</v>
      </c>
      <c r="BF111" s="239">
        <f>IF(N111="znížená",J111,0)</f>
        <v>0</v>
      </c>
      <c r="BG111" s="239">
        <f>IF(N111="zákl. prenesená",J111,0)</f>
        <v>0</v>
      </c>
      <c r="BH111" s="239">
        <f>IF(N111="zníž. prenesená",J111,0)</f>
        <v>0</v>
      </c>
      <c r="BI111" s="239">
        <f>IF(N111="nulová",J111,0)</f>
        <v>0</v>
      </c>
      <c r="BJ111" s="238" t="s">
        <v>92</v>
      </c>
      <c r="BK111" s="235"/>
      <c r="BL111" s="235"/>
      <c r="BM111" s="235"/>
    </row>
    <row r="112" s="2" customFormat="1" ht="18" customHeight="1">
      <c r="A112" s="42"/>
      <c r="B112" s="43"/>
      <c r="C112" s="44"/>
      <c r="D112" s="163" t="s">
        <v>2072</v>
      </c>
      <c r="E112" s="158"/>
      <c r="F112" s="158"/>
      <c r="G112" s="44"/>
      <c r="H112" s="44"/>
      <c r="I112" s="44"/>
      <c r="J112" s="159">
        <v>0</v>
      </c>
      <c r="K112" s="44"/>
      <c r="L112" s="234"/>
      <c r="M112" s="235"/>
      <c r="N112" s="236" t="s">
        <v>42</v>
      </c>
      <c r="O112" s="235"/>
      <c r="P112" s="235"/>
      <c r="Q112" s="235"/>
      <c r="R112" s="235"/>
      <c r="S112" s="237"/>
      <c r="T112" s="237"/>
      <c r="U112" s="237"/>
      <c r="V112" s="237"/>
      <c r="W112" s="237"/>
      <c r="X112" s="237"/>
      <c r="Y112" s="237"/>
      <c r="Z112" s="237"/>
      <c r="AA112" s="237"/>
      <c r="AB112" s="237"/>
      <c r="AC112" s="237"/>
      <c r="AD112" s="237"/>
      <c r="AE112" s="237"/>
      <c r="AF112" s="235"/>
      <c r="AG112" s="235"/>
      <c r="AH112" s="235"/>
      <c r="AI112" s="235"/>
      <c r="AJ112" s="235"/>
      <c r="AK112" s="235"/>
      <c r="AL112" s="235"/>
      <c r="AM112" s="235"/>
      <c r="AN112" s="235"/>
      <c r="AO112" s="235"/>
      <c r="AP112" s="235"/>
      <c r="AQ112" s="235"/>
      <c r="AR112" s="235"/>
      <c r="AS112" s="235"/>
      <c r="AT112" s="235"/>
      <c r="AU112" s="235"/>
      <c r="AV112" s="235"/>
      <c r="AW112" s="235"/>
      <c r="AX112" s="235"/>
      <c r="AY112" s="238" t="s">
        <v>367</v>
      </c>
      <c r="AZ112" s="235"/>
      <c r="BA112" s="235"/>
      <c r="BB112" s="235"/>
      <c r="BC112" s="235"/>
      <c r="BD112" s="235"/>
      <c r="BE112" s="239">
        <f>IF(N112="základná",J112,0)</f>
        <v>0</v>
      </c>
      <c r="BF112" s="239">
        <f>IF(N112="znížená",J112,0)</f>
        <v>0</v>
      </c>
      <c r="BG112" s="239">
        <f>IF(N112="zákl. prenesená",J112,0)</f>
        <v>0</v>
      </c>
      <c r="BH112" s="239">
        <f>IF(N112="zníž. prenesená",J112,0)</f>
        <v>0</v>
      </c>
      <c r="BI112" s="239">
        <f>IF(N112="nulová",J112,0)</f>
        <v>0</v>
      </c>
      <c r="BJ112" s="238" t="s">
        <v>92</v>
      </c>
      <c r="BK112" s="235"/>
      <c r="BL112" s="235"/>
      <c r="BM112" s="235"/>
    </row>
    <row r="113" s="2" customFormat="1" ht="18" customHeight="1">
      <c r="A113" s="42"/>
      <c r="B113" s="43"/>
      <c r="C113" s="44"/>
      <c r="D113" s="163" t="s">
        <v>368</v>
      </c>
      <c r="E113" s="158"/>
      <c r="F113" s="158"/>
      <c r="G113" s="44"/>
      <c r="H113" s="44"/>
      <c r="I113" s="44"/>
      <c r="J113" s="159">
        <v>0</v>
      </c>
      <c r="K113" s="44"/>
      <c r="L113" s="234"/>
      <c r="M113" s="235"/>
      <c r="N113" s="236" t="s">
        <v>42</v>
      </c>
      <c r="O113" s="235"/>
      <c r="P113" s="235"/>
      <c r="Q113" s="235"/>
      <c r="R113" s="235"/>
      <c r="S113" s="237"/>
      <c r="T113" s="237"/>
      <c r="U113" s="237"/>
      <c r="V113" s="237"/>
      <c r="W113" s="237"/>
      <c r="X113" s="237"/>
      <c r="Y113" s="237"/>
      <c r="Z113" s="237"/>
      <c r="AA113" s="237"/>
      <c r="AB113" s="237"/>
      <c r="AC113" s="237"/>
      <c r="AD113" s="237"/>
      <c r="AE113" s="237"/>
      <c r="AF113" s="235"/>
      <c r="AG113" s="235"/>
      <c r="AH113" s="235"/>
      <c r="AI113" s="235"/>
      <c r="AJ113" s="235"/>
      <c r="AK113" s="235"/>
      <c r="AL113" s="235"/>
      <c r="AM113" s="235"/>
      <c r="AN113" s="235"/>
      <c r="AO113" s="235"/>
      <c r="AP113" s="235"/>
      <c r="AQ113" s="235"/>
      <c r="AR113" s="235"/>
      <c r="AS113" s="235"/>
      <c r="AT113" s="235"/>
      <c r="AU113" s="235"/>
      <c r="AV113" s="235"/>
      <c r="AW113" s="235"/>
      <c r="AX113" s="235"/>
      <c r="AY113" s="238" t="s">
        <v>367</v>
      </c>
      <c r="AZ113" s="235"/>
      <c r="BA113" s="235"/>
      <c r="BB113" s="235"/>
      <c r="BC113" s="235"/>
      <c r="BD113" s="235"/>
      <c r="BE113" s="239">
        <f>IF(N113="základná",J113,0)</f>
        <v>0</v>
      </c>
      <c r="BF113" s="239">
        <f>IF(N113="znížená",J113,0)</f>
        <v>0</v>
      </c>
      <c r="BG113" s="239">
        <f>IF(N113="zákl. prenesená",J113,0)</f>
        <v>0</v>
      </c>
      <c r="BH113" s="239">
        <f>IF(N113="zníž. prenesená",J113,0)</f>
        <v>0</v>
      </c>
      <c r="BI113" s="239">
        <f>IF(N113="nulová",J113,0)</f>
        <v>0</v>
      </c>
      <c r="BJ113" s="238" t="s">
        <v>92</v>
      </c>
      <c r="BK113" s="235"/>
      <c r="BL113" s="235"/>
      <c r="BM113" s="235"/>
    </row>
    <row r="114" s="2" customFormat="1" ht="18" customHeight="1">
      <c r="A114" s="42"/>
      <c r="B114" s="43"/>
      <c r="C114" s="44"/>
      <c r="D114" s="163" t="s">
        <v>369</v>
      </c>
      <c r="E114" s="158"/>
      <c r="F114" s="158"/>
      <c r="G114" s="44"/>
      <c r="H114" s="44"/>
      <c r="I114" s="44"/>
      <c r="J114" s="159">
        <v>0</v>
      </c>
      <c r="K114" s="44"/>
      <c r="L114" s="234"/>
      <c r="M114" s="235"/>
      <c r="N114" s="236" t="s">
        <v>42</v>
      </c>
      <c r="O114" s="235"/>
      <c r="P114" s="235"/>
      <c r="Q114" s="235"/>
      <c r="R114" s="235"/>
      <c r="S114" s="237"/>
      <c r="T114" s="237"/>
      <c r="U114" s="237"/>
      <c r="V114" s="237"/>
      <c r="W114" s="237"/>
      <c r="X114" s="237"/>
      <c r="Y114" s="237"/>
      <c r="Z114" s="237"/>
      <c r="AA114" s="237"/>
      <c r="AB114" s="237"/>
      <c r="AC114" s="237"/>
      <c r="AD114" s="237"/>
      <c r="AE114" s="237"/>
      <c r="AF114" s="235"/>
      <c r="AG114" s="235"/>
      <c r="AH114" s="235"/>
      <c r="AI114" s="235"/>
      <c r="AJ114" s="235"/>
      <c r="AK114" s="235"/>
      <c r="AL114" s="235"/>
      <c r="AM114" s="235"/>
      <c r="AN114" s="235"/>
      <c r="AO114" s="235"/>
      <c r="AP114" s="235"/>
      <c r="AQ114" s="235"/>
      <c r="AR114" s="235"/>
      <c r="AS114" s="235"/>
      <c r="AT114" s="235"/>
      <c r="AU114" s="235"/>
      <c r="AV114" s="235"/>
      <c r="AW114" s="235"/>
      <c r="AX114" s="235"/>
      <c r="AY114" s="238" t="s">
        <v>367</v>
      </c>
      <c r="AZ114" s="235"/>
      <c r="BA114" s="235"/>
      <c r="BB114" s="235"/>
      <c r="BC114" s="235"/>
      <c r="BD114" s="235"/>
      <c r="BE114" s="239">
        <f>IF(N114="základná",J114,0)</f>
        <v>0</v>
      </c>
      <c r="BF114" s="239">
        <f>IF(N114="znížená",J114,0)</f>
        <v>0</v>
      </c>
      <c r="BG114" s="239">
        <f>IF(N114="zákl. prenesená",J114,0)</f>
        <v>0</v>
      </c>
      <c r="BH114" s="239">
        <f>IF(N114="zníž. prenesená",J114,0)</f>
        <v>0</v>
      </c>
      <c r="BI114" s="239">
        <f>IF(N114="nulová",J114,0)</f>
        <v>0</v>
      </c>
      <c r="BJ114" s="238" t="s">
        <v>92</v>
      </c>
      <c r="BK114" s="235"/>
      <c r="BL114" s="235"/>
      <c r="BM114" s="235"/>
    </row>
    <row r="115" s="2" customFormat="1" ht="18" customHeight="1">
      <c r="A115" s="42"/>
      <c r="B115" s="43"/>
      <c r="C115" s="44"/>
      <c r="D115" s="163" t="s">
        <v>370</v>
      </c>
      <c r="E115" s="158"/>
      <c r="F115" s="158"/>
      <c r="G115" s="44"/>
      <c r="H115" s="44"/>
      <c r="I115" s="44"/>
      <c r="J115" s="159">
        <v>0</v>
      </c>
      <c r="K115" s="44"/>
      <c r="L115" s="234"/>
      <c r="M115" s="235"/>
      <c r="N115" s="236" t="s">
        <v>42</v>
      </c>
      <c r="O115" s="235"/>
      <c r="P115" s="235"/>
      <c r="Q115" s="235"/>
      <c r="R115" s="235"/>
      <c r="S115" s="237"/>
      <c r="T115" s="237"/>
      <c r="U115" s="237"/>
      <c r="V115" s="237"/>
      <c r="W115" s="237"/>
      <c r="X115" s="237"/>
      <c r="Y115" s="237"/>
      <c r="Z115" s="237"/>
      <c r="AA115" s="237"/>
      <c r="AB115" s="237"/>
      <c r="AC115" s="237"/>
      <c r="AD115" s="237"/>
      <c r="AE115" s="237"/>
      <c r="AF115" s="235"/>
      <c r="AG115" s="235"/>
      <c r="AH115" s="235"/>
      <c r="AI115" s="235"/>
      <c r="AJ115" s="235"/>
      <c r="AK115" s="235"/>
      <c r="AL115" s="235"/>
      <c r="AM115" s="235"/>
      <c r="AN115" s="235"/>
      <c r="AO115" s="235"/>
      <c r="AP115" s="235"/>
      <c r="AQ115" s="235"/>
      <c r="AR115" s="235"/>
      <c r="AS115" s="235"/>
      <c r="AT115" s="235"/>
      <c r="AU115" s="235"/>
      <c r="AV115" s="235"/>
      <c r="AW115" s="235"/>
      <c r="AX115" s="235"/>
      <c r="AY115" s="238" t="s">
        <v>367</v>
      </c>
      <c r="AZ115" s="235"/>
      <c r="BA115" s="235"/>
      <c r="BB115" s="235"/>
      <c r="BC115" s="235"/>
      <c r="BD115" s="235"/>
      <c r="BE115" s="239">
        <f>IF(N115="základná",J115,0)</f>
        <v>0</v>
      </c>
      <c r="BF115" s="239">
        <f>IF(N115="znížená",J115,0)</f>
        <v>0</v>
      </c>
      <c r="BG115" s="239">
        <f>IF(N115="zákl. prenesená",J115,0)</f>
        <v>0</v>
      </c>
      <c r="BH115" s="239">
        <f>IF(N115="zníž. prenesená",J115,0)</f>
        <v>0</v>
      </c>
      <c r="BI115" s="239">
        <f>IF(N115="nulová",J115,0)</f>
        <v>0</v>
      </c>
      <c r="BJ115" s="238" t="s">
        <v>92</v>
      </c>
      <c r="BK115" s="235"/>
      <c r="BL115" s="235"/>
      <c r="BM115" s="235"/>
    </row>
    <row r="116" s="2" customFormat="1" ht="18" customHeight="1">
      <c r="A116" s="42"/>
      <c r="B116" s="43"/>
      <c r="C116" s="44"/>
      <c r="D116" s="158" t="s">
        <v>371</v>
      </c>
      <c r="E116" s="44"/>
      <c r="F116" s="44"/>
      <c r="G116" s="44"/>
      <c r="H116" s="44"/>
      <c r="I116" s="44"/>
      <c r="J116" s="159">
        <f>ROUND(J30*T116,2)</f>
        <v>0</v>
      </c>
      <c r="K116" s="44"/>
      <c r="L116" s="234"/>
      <c r="M116" s="235"/>
      <c r="N116" s="236" t="s">
        <v>42</v>
      </c>
      <c r="O116" s="235"/>
      <c r="P116" s="235"/>
      <c r="Q116" s="235"/>
      <c r="R116" s="235"/>
      <c r="S116" s="237"/>
      <c r="T116" s="237"/>
      <c r="U116" s="237"/>
      <c r="V116" s="237"/>
      <c r="W116" s="237"/>
      <c r="X116" s="237"/>
      <c r="Y116" s="237"/>
      <c r="Z116" s="237"/>
      <c r="AA116" s="237"/>
      <c r="AB116" s="237"/>
      <c r="AC116" s="237"/>
      <c r="AD116" s="237"/>
      <c r="AE116" s="237"/>
      <c r="AF116" s="235"/>
      <c r="AG116" s="235"/>
      <c r="AH116" s="235"/>
      <c r="AI116" s="235"/>
      <c r="AJ116" s="235"/>
      <c r="AK116" s="235"/>
      <c r="AL116" s="235"/>
      <c r="AM116" s="235"/>
      <c r="AN116" s="235"/>
      <c r="AO116" s="235"/>
      <c r="AP116" s="235"/>
      <c r="AQ116" s="235"/>
      <c r="AR116" s="235"/>
      <c r="AS116" s="235"/>
      <c r="AT116" s="235"/>
      <c r="AU116" s="235"/>
      <c r="AV116" s="235"/>
      <c r="AW116" s="235"/>
      <c r="AX116" s="235"/>
      <c r="AY116" s="238" t="s">
        <v>372</v>
      </c>
      <c r="AZ116" s="235"/>
      <c r="BA116" s="235"/>
      <c r="BB116" s="235"/>
      <c r="BC116" s="235"/>
      <c r="BD116" s="235"/>
      <c r="BE116" s="239">
        <f>IF(N116="základná",J116,0)</f>
        <v>0</v>
      </c>
      <c r="BF116" s="239">
        <f>IF(N116="znížená",J116,0)</f>
        <v>0</v>
      </c>
      <c r="BG116" s="239">
        <f>IF(N116="zákl. prenesená",J116,0)</f>
        <v>0</v>
      </c>
      <c r="BH116" s="239">
        <f>IF(N116="zníž. prenesená",J116,0)</f>
        <v>0</v>
      </c>
      <c r="BI116" s="239">
        <f>IF(N116="nulová",J116,0)</f>
        <v>0</v>
      </c>
      <c r="BJ116" s="238" t="s">
        <v>92</v>
      </c>
      <c r="BK116" s="235"/>
      <c r="BL116" s="235"/>
      <c r="BM116" s="235"/>
    </row>
    <row r="117" s="2" customFormat="1">
      <c r="A117" s="42"/>
      <c r="B117" s="43"/>
      <c r="C117" s="44"/>
      <c r="D117" s="44"/>
      <c r="E117" s="44"/>
      <c r="F117" s="44"/>
      <c r="G117" s="44"/>
      <c r="H117" s="44"/>
      <c r="I117" s="44"/>
      <c r="J117" s="44"/>
      <c r="K117" s="44"/>
      <c r="L117" s="73"/>
      <c r="S117" s="42"/>
      <c r="T117" s="42"/>
      <c r="U117" s="42"/>
      <c r="V117" s="42"/>
      <c r="W117" s="42"/>
      <c r="X117" s="42"/>
      <c r="Y117" s="42"/>
      <c r="Z117" s="42"/>
      <c r="AA117" s="42"/>
      <c r="AB117" s="42"/>
      <c r="AC117" s="42"/>
      <c r="AD117" s="42"/>
      <c r="AE117" s="42"/>
    </row>
    <row r="118" s="2" customFormat="1" ht="29.28" customHeight="1">
      <c r="A118" s="42"/>
      <c r="B118" s="43"/>
      <c r="C118" s="167" t="s">
        <v>142</v>
      </c>
      <c r="D118" s="168"/>
      <c r="E118" s="168"/>
      <c r="F118" s="168"/>
      <c r="G118" s="168"/>
      <c r="H118" s="168"/>
      <c r="I118" s="168"/>
      <c r="J118" s="169">
        <f>ROUND(J96+J110,2)</f>
        <v>0</v>
      </c>
      <c r="K118" s="168"/>
      <c r="L118" s="73"/>
      <c r="S118" s="42"/>
      <c r="T118" s="42"/>
      <c r="U118" s="42"/>
      <c r="V118" s="42"/>
      <c r="W118" s="42"/>
      <c r="X118" s="42"/>
      <c r="Y118" s="42"/>
      <c r="Z118" s="42"/>
      <c r="AA118" s="42"/>
      <c r="AB118" s="42"/>
      <c r="AC118" s="42"/>
      <c r="AD118" s="42"/>
      <c r="AE118" s="42"/>
    </row>
    <row r="119" s="2" customFormat="1" ht="6.96" customHeight="1">
      <c r="A119" s="42"/>
      <c r="B119" s="76"/>
      <c r="C119" s="77"/>
      <c r="D119" s="77"/>
      <c r="E119" s="77"/>
      <c r="F119" s="77"/>
      <c r="G119" s="77"/>
      <c r="H119" s="77"/>
      <c r="I119" s="77"/>
      <c r="J119" s="77"/>
      <c r="K119" s="77"/>
      <c r="L119" s="73"/>
      <c r="S119" s="42"/>
      <c r="T119" s="42"/>
      <c r="U119" s="42"/>
      <c r="V119" s="42"/>
      <c r="W119" s="42"/>
      <c r="X119" s="42"/>
      <c r="Y119" s="42"/>
      <c r="Z119" s="42"/>
      <c r="AA119" s="42"/>
      <c r="AB119" s="42"/>
      <c r="AC119" s="42"/>
      <c r="AD119" s="42"/>
      <c r="AE119" s="42"/>
    </row>
    <row r="123" s="2" customFormat="1" ht="6.96" customHeight="1">
      <c r="A123" s="42"/>
      <c r="B123" s="78"/>
      <c r="C123" s="79"/>
      <c r="D123" s="79"/>
      <c r="E123" s="79"/>
      <c r="F123" s="79"/>
      <c r="G123" s="79"/>
      <c r="H123" s="79"/>
      <c r="I123" s="79"/>
      <c r="J123" s="79"/>
      <c r="K123" s="79"/>
      <c r="L123" s="73"/>
      <c r="S123" s="42"/>
      <c r="T123" s="42"/>
      <c r="U123" s="42"/>
      <c r="V123" s="42"/>
      <c r="W123" s="42"/>
      <c r="X123" s="42"/>
      <c r="Y123" s="42"/>
      <c r="Z123" s="42"/>
      <c r="AA123" s="42"/>
      <c r="AB123" s="42"/>
      <c r="AC123" s="42"/>
      <c r="AD123" s="42"/>
      <c r="AE123" s="42"/>
    </row>
    <row r="124" s="2" customFormat="1" ht="24.96" customHeight="1">
      <c r="A124" s="42"/>
      <c r="B124" s="43"/>
      <c r="C124" s="25" t="s">
        <v>373</v>
      </c>
      <c r="D124" s="44"/>
      <c r="E124" s="44"/>
      <c r="F124" s="44"/>
      <c r="G124" s="44"/>
      <c r="H124" s="44"/>
      <c r="I124" s="44"/>
      <c r="J124" s="44"/>
      <c r="K124" s="44"/>
      <c r="L124" s="73"/>
      <c r="S124" s="42"/>
      <c r="T124" s="42"/>
      <c r="U124" s="42"/>
      <c r="V124" s="42"/>
      <c r="W124" s="42"/>
      <c r="X124" s="42"/>
      <c r="Y124" s="42"/>
      <c r="Z124" s="42"/>
      <c r="AA124" s="42"/>
      <c r="AB124" s="42"/>
      <c r="AC124" s="42"/>
      <c r="AD124" s="42"/>
      <c r="AE124" s="42"/>
    </row>
    <row r="125" s="2" customFormat="1" ht="6.96" customHeight="1">
      <c r="A125" s="42"/>
      <c r="B125" s="43"/>
      <c r="C125" s="44"/>
      <c r="D125" s="44"/>
      <c r="E125" s="44"/>
      <c r="F125" s="44"/>
      <c r="G125" s="44"/>
      <c r="H125" s="44"/>
      <c r="I125" s="44"/>
      <c r="J125" s="44"/>
      <c r="K125" s="44"/>
      <c r="L125" s="73"/>
      <c r="S125" s="42"/>
      <c r="T125" s="42"/>
      <c r="U125" s="42"/>
      <c r="V125" s="42"/>
      <c r="W125" s="42"/>
      <c r="X125" s="42"/>
      <c r="Y125" s="42"/>
      <c r="Z125" s="42"/>
      <c r="AA125" s="42"/>
      <c r="AB125" s="42"/>
      <c r="AC125" s="42"/>
      <c r="AD125" s="42"/>
      <c r="AE125" s="42"/>
    </row>
    <row r="126" s="2" customFormat="1" ht="12" customHeight="1">
      <c r="A126" s="42"/>
      <c r="B126" s="43"/>
      <c r="C126" s="34" t="s">
        <v>15</v>
      </c>
      <c r="D126" s="44"/>
      <c r="E126" s="44"/>
      <c r="F126" s="44"/>
      <c r="G126" s="44"/>
      <c r="H126" s="44"/>
      <c r="I126" s="44"/>
      <c r="J126" s="44"/>
      <c r="K126" s="44"/>
      <c r="L126" s="73"/>
      <c r="S126" s="42"/>
      <c r="T126" s="42"/>
      <c r="U126" s="42"/>
      <c r="V126" s="42"/>
      <c r="W126" s="42"/>
      <c r="X126" s="42"/>
      <c r="Y126" s="42"/>
      <c r="Z126" s="42"/>
      <c r="AA126" s="42"/>
      <c r="AB126" s="42"/>
      <c r="AC126" s="42"/>
      <c r="AD126" s="42"/>
      <c r="AE126" s="42"/>
    </row>
    <row r="127" s="2" customFormat="1" ht="39.75" customHeight="1">
      <c r="A127" s="42"/>
      <c r="B127" s="43"/>
      <c r="C127" s="44"/>
      <c r="D127" s="44"/>
      <c r="E127" s="215" t="str">
        <f>E7</f>
        <v>OPRAVA POŠKODENÝCH PODLÁH A PRIESTOROV GARÁŽÍ NA 3.PP, 2.PP, 1.PP, MEZANÍNU, HOSPODÁRSKEHO A BANK. DVORA V OBJEKTE NBS</v>
      </c>
      <c r="F127" s="34"/>
      <c r="G127" s="34"/>
      <c r="H127" s="34"/>
      <c r="I127" s="44"/>
      <c r="J127" s="44"/>
      <c r="K127" s="44"/>
      <c r="L127" s="73"/>
      <c r="S127" s="42"/>
      <c r="T127" s="42"/>
      <c r="U127" s="42"/>
      <c r="V127" s="42"/>
      <c r="W127" s="42"/>
      <c r="X127" s="42"/>
      <c r="Y127" s="42"/>
      <c r="Z127" s="42"/>
      <c r="AA127" s="42"/>
      <c r="AB127" s="42"/>
      <c r="AC127" s="42"/>
      <c r="AD127" s="42"/>
      <c r="AE127" s="42"/>
    </row>
    <row r="128" s="2" customFormat="1" ht="12" customHeight="1">
      <c r="A128" s="42"/>
      <c r="B128" s="43"/>
      <c r="C128" s="34" t="s">
        <v>160</v>
      </c>
      <c r="D128" s="44"/>
      <c r="E128" s="44"/>
      <c r="F128" s="44"/>
      <c r="G128" s="44"/>
      <c r="H128" s="44"/>
      <c r="I128" s="44"/>
      <c r="J128" s="44"/>
      <c r="K128" s="44"/>
      <c r="L128" s="73"/>
      <c r="S128" s="42"/>
      <c r="T128" s="42"/>
      <c r="U128" s="42"/>
      <c r="V128" s="42"/>
      <c r="W128" s="42"/>
      <c r="X128" s="42"/>
      <c r="Y128" s="42"/>
      <c r="Z128" s="42"/>
      <c r="AA128" s="42"/>
      <c r="AB128" s="42"/>
      <c r="AC128" s="42"/>
      <c r="AD128" s="42"/>
      <c r="AE128" s="42"/>
    </row>
    <row r="129" s="2" customFormat="1" ht="16.5" customHeight="1">
      <c r="A129" s="42"/>
      <c r="B129" s="43"/>
      <c r="C129" s="44"/>
      <c r="D129" s="44"/>
      <c r="E129" s="86" t="str">
        <f>E9</f>
        <v>08 - Rozvody pre nabíjacie stanice pre elektromobily</v>
      </c>
      <c r="F129" s="44"/>
      <c r="G129" s="44"/>
      <c r="H129" s="44"/>
      <c r="I129" s="44"/>
      <c r="J129" s="44"/>
      <c r="K129" s="44"/>
      <c r="L129" s="73"/>
      <c r="S129" s="42"/>
      <c r="T129" s="42"/>
      <c r="U129" s="42"/>
      <c r="V129" s="42"/>
      <c r="W129" s="42"/>
      <c r="X129" s="42"/>
      <c r="Y129" s="42"/>
      <c r="Z129" s="42"/>
      <c r="AA129" s="42"/>
      <c r="AB129" s="42"/>
      <c r="AC129" s="42"/>
      <c r="AD129" s="42"/>
      <c r="AE129" s="42"/>
    </row>
    <row r="130" s="2" customFormat="1" ht="6.96" customHeight="1">
      <c r="A130" s="42"/>
      <c r="B130" s="43"/>
      <c r="C130" s="44"/>
      <c r="D130" s="44"/>
      <c r="E130" s="44"/>
      <c r="F130" s="44"/>
      <c r="G130" s="44"/>
      <c r="H130" s="44"/>
      <c r="I130" s="44"/>
      <c r="J130" s="44"/>
      <c r="K130" s="44"/>
      <c r="L130" s="73"/>
      <c r="S130" s="42"/>
      <c r="T130" s="42"/>
      <c r="U130" s="42"/>
      <c r="V130" s="42"/>
      <c r="W130" s="42"/>
      <c r="X130" s="42"/>
      <c r="Y130" s="42"/>
      <c r="Z130" s="42"/>
      <c r="AA130" s="42"/>
      <c r="AB130" s="42"/>
      <c r="AC130" s="42"/>
      <c r="AD130" s="42"/>
      <c r="AE130" s="42"/>
    </row>
    <row r="131" s="2" customFormat="1" ht="12" customHeight="1">
      <c r="A131" s="42"/>
      <c r="B131" s="43"/>
      <c r="C131" s="34" t="s">
        <v>19</v>
      </c>
      <c r="D131" s="44"/>
      <c r="E131" s="44"/>
      <c r="F131" s="29" t="str">
        <f>F12</f>
        <v>BRATISLAVA UL. IMRICHA KARVAŠA</v>
      </c>
      <c r="G131" s="44"/>
      <c r="H131" s="44"/>
      <c r="I131" s="34" t="s">
        <v>21</v>
      </c>
      <c r="J131" s="89" t="str">
        <f>IF(J12="","",J12)</f>
        <v>9. 5. 2022</v>
      </c>
      <c r="K131" s="44"/>
      <c r="L131" s="73"/>
      <c r="S131" s="42"/>
      <c r="T131" s="42"/>
      <c r="U131" s="42"/>
      <c r="V131" s="42"/>
      <c r="W131" s="42"/>
      <c r="X131" s="42"/>
      <c r="Y131" s="42"/>
      <c r="Z131" s="42"/>
      <c r="AA131" s="42"/>
      <c r="AB131" s="42"/>
      <c r="AC131" s="42"/>
      <c r="AD131" s="42"/>
      <c r="AE131" s="42"/>
    </row>
    <row r="132" s="2" customFormat="1" ht="6.96" customHeight="1">
      <c r="A132" s="42"/>
      <c r="B132" s="43"/>
      <c r="C132" s="44"/>
      <c r="D132" s="44"/>
      <c r="E132" s="44"/>
      <c r="F132" s="44"/>
      <c r="G132" s="44"/>
      <c r="H132" s="44"/>
      <c r="I132" s="44"/>
      <c r="J132" s="44"/>
      <c r="K132" s="44"/>
      <c r="L132" s="73"/>
      <c r="S132" s="42"/>
      <c r="T132" s="42"/>
      <c r="U132" s="42"/>
      <c r="V132" s="42"/>
      <c r="W132" s="42"/>
      <c r="X132" s="42"/>
      <c r="Y132" s="42"/>
      <c r="Z132" s="42"/>
      <c r="AA132" s="42"/>
      <c r="AB132" s="42"/>
      <c r="AC132" s="42"/>
      <c r="AD132" s="42"/>
      <c r="AE132" s="42"/>
    </row>
    <row r="133" s="2" customFormat="1" ht="25.65" customHeight="1">
      <c r="A133" s="42"/>
      <c r="B133" s="43"/>
      <c r="C133" s="34" t="s">
        <v>23</v>
      </c>
      <c r="D133" s="44"/>
      <c r="E133" s="44"/>
      <c r="F133" s="29" t="str">
        <f>E15</f>
        <v>A BKPŠ, SPOL. S.R.O.</v>
      </c>
      <c r="G133" s="44"/>
      <c r="H133" s="44"/>
      <c r="I133" s="34" t="s">
        <v>29</v>
      </c>
      <c r="J133" s="38" t="str">
        <f>E21</f>
        <v>A BKPŠ, SPOL. S.R.O.</v>
      </c>
      <c r="K133" s="44"/>
      <c r="L133" s="73"/>
      <c r="S133" s="42"/>
      <c r="T133" s="42"/>
      <c r="U133" s="42"/>
      <c r="V133" s="42"/>
      <c r="W133" s="42"/>
      <c r="X133" s="42"/>
      <c r="Y133" s="42"/>
      <c r="Z133" s="42"/>
      <c r="AA133" s="42"/>
      <c r="AB133" s="42"/>
      <c r="AC133" s="42"/>
      <c r="AD133" s="42"/>
      <c r="AE133" s="42"/>
    </row>
    <row r="134" s="2" customFormat="1" ht="15.15" customHeight="1">
      <c r="A134" s="42"/>
      <c r="B134" s="43"/>
      <c r="C134" s="34" t="s">
        <v>27</v>
      </c>
      <c r="D134" s="44"/>
      <c r="E134" s="44"/>
      <c r="F134" s="29" t="str">
        <f>IF(E18="","",E18)</f>
        <v>Vyplň údaj</v>
      </c>
      <c r="G134" s="44"/>
      <c r="H134" s="44"/>
      <c r="I134" s="34" t="s">
        <v>31</v>
      </c>
      <c r="J134" s="38" t="str">
        <f>E24</f>
        <v>ROZING s.r.o.</v>
      </c>
      <c r="K134" s="44"/>
      <c r="L134" s="73"/>
      <c r="S134" s="42"/>
      <c r="T134" s="42"/>
      <c r="U134" s="42"/>
      <c r="V134" s="42"/>
      <c r="W134" s="42"/>
      <c r="X134" s="42"/>
      <c r="Y134" s="42"/>
      <c r="Z134" s="42"/>
      <c r="AA134" s="42"/>
      <c r="AB134" s="42"/>
      <c r="AC134" s="42"/>
      <c r="AD134" s="42"/>
      <c r="AE134" s="42"/>
    </row>
    <row r="135" s="2" customFormat="1" ht="10.32" customHeight="1">
      <c r="A135" s="42"/>
      <c r="B135" s="43"/>
      <c r="C135" s="44"/>
      <c r="D135" s="44"/>
      <c r="E135" s="44"/>
      <c r="F135" s="44"/>
      <c r="G135" s="44"/>
      <c r="H135" s="44"/>
      <c r="I135" s="44"/>
      <c r="J135" s="44"/>
      <c r="K135" s="44"/>
      <c r="L135" s="73"/>
      <c r="S135" s="42"/>
      <c r="T135" s="42"/>
      <c r="U135" s="42"/>
      <c r="V135" s="42"/>
      <c r="W135" s="42"/>
      <c r="X135" s="42"/>
      <c r="Y135" s="42"/>
      <c r="Z135" s="42"/>
      <c r="AA135" s="42"/>
      <c r="AB135" s="42"/>
      <c r="AC135" s="42"/>
      <c r="AD135" s="42"/>
      <c r="AE135" s="42"/>
    </row>
    <row r="136" s="11" customFormat="1" ht="29.28" customHeight="1">
      <c r="A136" s="240"/>
      <c r="B136" s="241"/>
      <c r="C136" s="242" t="s">
        <v>374</v>
      </c>
      <c r="D136" s="243" t="s">
        <v>61</v>
      </c>
      <c r="E136" s="243" t="s">
        <v>57</v>
      </c>
      <c r="F136" s="243" t="s">
        <v>58</v>
      </c>
      <c r="G136" s="243" t="s">
        <v>375</v>
      </c>
      <c r="H136" s="243" t="s">
        <v>376</v>
      </c>
      <c r="I136" s="243" t="s">
        <v>377</v>
      </c>
      <c r="J136" s="244" t="s">
        <v>336</v>
      </c>
      <c r="K136" s="245" t="s">
        <v>378</v>
      </c>
      <c r="L136" s="246"/>
      <c r="M136" s="110" t="s">
        <v>1</v>
      </c>
      <c r="N136" s="111" t="s">
        <v>40</v>
      </c>
      <c r="O136" s="111" t="s">
        <v>379</v>
      </c>
      <c r="P136" s="111" t="s">
        <v>380</v>
      </c>
      <c r="Q136" s="111" t="s">
        <v>381</v>
      </c>
      <c r="R136" s="111" t="s">
        <v>382</v>
      </c>
      <c r="S136" s="111" t="s">
        <v>383</v>
      </c>
      <c r="T136" s="112" t="s">
        <v>384</v>
      </c>
      <c r="U136" s="240"/>
      <c r="V136" s="240"/>
      <c r="W136" s="240"/>
      <c r="X136" s="240"/>
      <c r="Y136" s="240"/>
      <c r="Z136" s="240"/>
      <c r="AA136" s="240"/>
      <c r="AB136" s="240"/>
      <c r="AC136" s="240"/>
      <c r="AD136" s="240"/>
      <c r="AE136" s="240"/>
    </row>
    <row r="137" s="2" customFormat="1" ht="22.8" customHeight="1">
      <c r="A137" s="42"/>
      <c r="B137" s="43"/>
      <c r="C137" s="117" t="s">
        <v>212</v>
      </c>
      <c r="D137" s="44"/>
      <c r="E137" s="44"/>
      <c r="F137" s="44"/>
      <c r="G137" s="44"/>
      <c r="H137" s="44"/>
      <c r="I137" s="44"/>
      <c r="J137" s="247">
        <f>BK137</f>
        <v>0</v>
      </c>
      <c r="K137" s="44"/>
      <c r="L137" s="45"/>
      <c r="M137" s="113"/>
      <c r="N137" s="248"/>
      <c r="O137" s="114"/>
      <c r="P137" s="249">
        <f>P138+P141+P147+P202+P204</f>
        <v>0</v>
      </c>
      <c r="Q137" s="114"/>
      <c r="R137" s="249">
        <f>R138+R141+R147+R202+R204</f>
        <v>2.3592900000000001</v>
      </c>
      <c r="S137" s="114"/>
      <c r="T137" s="250">
        <f>T138+T141+T147+T202+T204</f>
        <v>0.26000000000000001</v>
      </c>
      <c r="U137" s="42"/>
      <c r="V137" s="42"/>
      <c r="W137" s="42"/>
      <c r="X137" s="42"/>
      <c r="Y137" s="42"/>
      <c r="Z137" s="42"/>
      <c r="AA137" s="42"/>
      <c r="AB137" s="42"/>
      <c r="AC137" s="42"/>
      <c r="AD137" s="42"/>
      <c r="AE137" s="42"/>
      <c r="AT137" s="19" t="s">
        <v>75</v>
      </c>
      <c r="AU137" s="19" t="s">
        <v>338</v>
      </c>
      <c r="BK137" s="251">
        <f>BK138+BK141+BK147+BK202+BK204</f>
        <v>0</v>
      </c>
    </row>
    <row r="138" s="12" customFormat="1" ht="25.92" customHeight="1">
      <c r="A138" s="12"/>
      <c r="B138" s="252"/>
      <c r="C138" s="253"/>
      <c r="D138" s="254" t="s">
        <v>75</v>
      </c>
      <c r="E138" s="255" t="s">
        <v>866</v>
      </c>
      <c r="F138" s="255" t="s">
        <v>4196</v>
      </c>
      <c r="G138" s="253"/>
      <c r="H138" s="253"/>
      <c r="I138" s="256"/>
      <c r="J138" s="231">
        <f>BK138</f>
        <v>0</v>
      </c>
      <c r="K138" s="253"/>
      <c r="L138" s="257"/>
      <c r="M138" s="258"/>
      <c r="N138" s="259"/>
      <c r="O138" s="259"/>
      <c r="P138" s="260">
        <f>P139</f>
        <v>0</v>
      </c>
      <c r="Q138" s="259"/>
      <c r="R138" s="260">
        <f>R139</f>
        <v>0.0044999999999999997</v>
      </c>
      <c r="S138" s="259"/>
      <c r="T138" s="261">
        <f>T139</f>
        <v>0</v>
      </c>
      <c r="U138" s="12"/>
      <c r="V138" s="12"/>
      <c r="W138" s="12"/>
      <c r="X138" s="12"/>
      <c r="Y138" s="12"/>
      <c r="Z138" s="12"/>
      <c r="AA138" s="12"/>
      <c r="AB138" s="12"/>
      <c r="AC138" s="12"/>
      <c r="AD138" s="12"/>
      <c r="AE138" s="12"/>
      <c r="AR138" s="262" t="s">
        <v>84</v>
      </c>
      <c r="AT138" s="263" t="s">
        <v>75</v>
      </c>
      <c r="AU138" s="263" t="s">
        <v>76</v>
      </c>
      <c r="AY138" s="262" t="s">
        <v>387</v>
      </c>
      <c r="BK138" s="264">
        <f>BK139</f>
        <v>0</v>
      </c>
    </row>
    <row r="139" s="12" customFormat="1" ht="22.8" customHeight="1">
      <c r="A139" s="12"/>
      <c r="B139" s="252"/>
      <c r="C139" s="253"/>
      <c r="D139" s="254" t="s">
        <v>75</v>
      </c>
      <c r="E139" s="265" t="s">
        <v>4197</v>
      </c>
      <c r="F139" s="265" t="s">
        <v>4198</v>
      </c>
      <c r="G139" s="253"/>
      <c r="H139" s="253"/>
      <c r="I139" s="256"/>
      <c r="J139" s="266">
        <f>BK139</f>
        <v>0</v>
      </c>
      <c r="K139" s="253"/>
      <c r="L139" s="257"/>
      <c r="M139" s="258"/>
      <c r="N139" s="259"/>
      <c r="O139" s="259"/>
      <c r="P139" s="260">
        <f>P140</f>
        <v>0</v>
      </c>
      <c r="Q139" s="259"/>
      <c r="R139" s="260">
        <f>R140</f>
        <v>0.0044999999999999997</v>
      </c>
      <c r="S139" s="259"/>
      <c r="T139" s="261">
        <f>T140</f>
        <v>0</v>
      </c>
      <c r="U139" s="12"/>
      <c r="V139" s="12"/>
      <c r="W139" s="12"/>
      <c r="X139" s="12"/>
      <c r="Y139" s="12"/>
      <c r="Z139" s="12"/>
      <c r="AA139" s="12"/>
      <c r="AB139" s="12"/>
      <c r="AC139" s="12"/>
      <c r="AD139" s="12"/>
      <c r="AE139" s="12"/>
      <c r="AR139" s="262" t="s">
        <v>84</v>
      </c>
      <c r="AT139" s="263" t="s">
        <v>75</v>
      </c>
      <c r="AU139" s="263" t="s">
        <v>84</v>
      </c>
      <c r="AY139" s="262" t="s">
        <v>387</v>
      </c>
      <c r="BK139" s="264">
        <f>BK140</f>
        <v>0</v>
      </c>
    </row>
    <row r="140" s="2" customFormat="1" ht="21.75" customHeight="1">
      <c r="A140" s="42"/>
      <c r="B140" s="43"/>
      <c r="C140" s="337" t="s">
        <v>84</v>
      </c>
      <c r="D140" s="337" t="s">
        <v>592</v>
      </c>
      <c r="E140" s="338" t="s">
        <v>4199</v>
      </c>
      <c r="F140" s="339" t="s">
        <v>4200</v>
      </c>
      <c r="G140" s="340" t="s">
        <v>436</v>
      </c>
      <c r="H140" s="341">
        <v>15</v>
      </c>
      <c r="I140" s="342"/>
      <c r="J140" s="343">
        <f>ROUND(I140*H140,2)</f>
        <v>0</v>
      </c>
      <c r="K140" s="344"/>
      <c r="L140" s="345"/>
      <c r="M140" s="346" t="s">
        <v>1</v>
      </c>
      <c r="N140" s="347" t="s">
        <v>42</v>
      </c>
      <c r="O140" s="101"/>
      <c r="P140" s="290">
        <f>O140*H140</f>
        <v>0</v>
      </c>
      <c r="Q140" s="290">
        <v>0.00029999999999999997</v>
      </c>
      <c r="R140" s="290">
        <f>Q140*H140</f>
        <v>0.0044999999999999997</v>
      </c>
      <c r="S140" s="290">
        <v>0</v>
      </c>
      <c r="T140" s="291">
        <f>S140*H140</f>
        <v>0</v>
      </c>
      <c r="U140" s="42"/>
      <c r="V140" s="42"/>
      <c r="W140" s="42"/>
      <c r="X140" s="42"/>
      <c r="Y140" s="42"/>
      <c r="Z140" s="42"/>
      <c r="AA140" s="42"/>
      <c r="AB140" s="42"/>
      <c r="AC140" s="42"/>
      <c r="AD140" s="42"/>
      <c r="AE140" s="42"/>
      <c r="AR140" s="292" t="s">
        <v>443</v>
      </c>
      <c r="AT140" s="292" t="s">
        <v>592</v>
      </c>
      <c r="AU140" s="292" t="s">
        <v>92</v>
      </c>
      <c r="AY140" s="19" t="s">
        <v>387</v>
      </c>
      <c r="BE140" s="162">
        <f>IF(N140="základná",J140,0)</f>
        <v>0</v>
      </c>
      <c r="BF140" s="162">
        <f>IF(N140="znížená",J140,0)</f>
        <v>0</v>
      </c>
      <c r="BG140" s="162">
        <f>IF(N140="zákl. prenesená",J140,0)</f>
        <v>0</v>
      </c>
      <c r="BH140" s="162">
        <f>IF(N140="zníž. prenesená",J140,0)</f>
        <v>0</v>
      </c>
      <c r="BI140" s="162">
        <f>IF(N140="nulová",J140,0)</f>
        <v>0</v>
      </c>
      <c r="BJ140" s="19" t="s">
        <v>92</v>
      </c>
      <c r="BK140" s="162">
        <f>ROUND(I140*H140,2)</f>
        <v>0</v>
      </c>
      <c r="BL140" s="19" t="s">
        <v>386</v>
      </c>
      <c r="BM140" s="292" t="s">
        <v>4201</v>
      </c>
    </row>
    <row r="141" s="12" customFormat="1" ht="25.92" customHeight="1">
      <c r="A141" s="12"/>
      <c r="B141" s="252"/>
      <c r="C141" s="253"/>
      <c r="D141" s="254" t="s">
        <v>75</v>
      </c>
      <c r="E141" s="255" t="s">
        <v>390</v>
      </c>
      <c r="F141" s="255" t="s">
        <v>391</v>
      </c>
      <c r="G141" s="253"/>
      <c r="H141" s="253"/>
      <c r="I141" s="256"/>
      <c r="J141" s="231">
        <f>BK141</f>
        <v>0</v>
      </c>
      <c r="K141" s="253"/>
      <c r="L141" s="257"/>
      <c r="M141" s="258"/>
      <c r="N141" s="259"/>
      <c r="O141" s="259"/>
      <c r="P141" s="260">
        <f>P142+P144</f>
        <v>0</v>
      </c>
      <c r="Q141" s="259"/>
      <c r="R141" s="260">
        <f>R142+R144</f>
        <v>1.1791800000000001</v>
      </c>
      <c r="S141" s="259"/>
      <c r="T141" s="261">
        <f>T142+T144</f>
        <v>0.23599999999999999</v>
      </c>
      <c r="U141" s="12"/>
      <c r="V141" s="12"/>
      <c r="W141" s="12"/>
      <c r="X141" s="12"/>
      <c r="Y141" s="12"/>
      <c r="Z141" s="12"/>
      <c r="AA141" s="12"/>
      <c r="AB141" s="12"/>
      <c r="AC141" s="12"/>
      <c r="AD141" s="12"/>
      <c r="AE141" s="12"/>
      <c r="AR141" s="262" t="s">
        <v>84</v>
      </c>
      <c r="AT141" s="263" t="s">
        <v>75</v>
      </c>
      <c r="AU141" s="263" t="s">
        <v>76</v>
      </c>
      <c r="AY141" s="262" t="s">
        <v>387</v>
      </c>
      <c r="BK141" s="264">
        <f>BK142+BK144</f>
        <v>0</v>
      </c>
    </row>
    <row r="142" s="12" customFormat="1" ht="22.8" customHeight="1">
      <c r="A142" s="12"/>
      <c r="B142" s="252"/>
      <c r="C142" s="253"/>
      <c r="D142" s="254" t="s">
        <v>75</v>
      </c>
      <c r="E142" s="265" t="s">
        <v>99</v>
      </c>
      <c r="F142" s="265" t="s">
        <v>1601</v>
      </c>
      <c r="G142" s="253"/>
      <c r="H142" s="253"/>
      <c r="I142" s="256"/>
      <c r="J142" s="266">
        <f>BK142</f>
        <v>0</v>
      </c>
      <c r="K142" s="253"/>
      <c r="L142" s="257"/>
      <c r="M142" s="258"/>
      <c r="N142" s="259"/>
      <c r="O142" s="259"/>
      <c r="P142" s="260">
        <f>P143</f>
        <v>0</v>
      </c>
      <c r="Q142" s="259"/>
      <c r="R142" s="260">
        <f>R143</f>
        <v>0.56118000000000001</v>
      </c>
      <c r="S142" s="259"/>
      <c r="T142" s="261">
        <f>T143</f>
        <v>0</v>
      </c>
      <c r="U142" s="12"/>
      <c r="V142" s="12"/>
      <c r="W142" s="12"/>
      <c r="X142" s="12"/>
      <c r="Y142" s="12"/>
      <c r="Z142" s="12"/>
      <c r="AA142" s="12"/>
      <c r="AB142" s="12"/>
      <c r="AC142" s="12"/>
      <c r="AD142" s="12"/>
      <c r="AE142" s="12"/>
      <c r="AR142" s="262" t="s">
        <v>84</v>
      </c>
      <c r="AT142" s="263" t="s">
        <v>75</v>
      </c>
      <c r="AU142" s="263" t="s">
        <v>84</v>
      </c>
      <c r="AY142" s="262" t="s">
        <v>387</v>
      </c>
      <c r="BK142" s="264">
        <f>BK143</f>
        <v>0</v>
      </c>
    </row>
    <row r="143" s="2" customFormat="1" ht="33" customHeight="1">
      <c r="A143" s="42"/>
      <c r="B143" s="43"/>
      <c r="C143" s="280" t="s">
        <v>92</v>
      </c>
      <c r="D143" s="280" t="s">
        <v>393</v>
      </c>
      <c r="E143" s="281" t="s">
        <v>4202</v>
      </c>
      <c r="F143" s="282" t="s">
        <v>4203</v>
      </c>
      <c r="G143" s="283" t="s">
        <v>405</v>
      </c>
      <c r="H143" s="284">
        <v>2</v>
      </c>
      <c r="I143" s="285"/>
      <c r="J143" s="286">
        <f>ROUND(I143*H143,2)</f>
        <v>0</v>
      </c>
      <c r="K143" s="287"/>
      <c r="L143" s="45"/>
      <c r="M143" s="288" t="s">
        <v>1</v>
      </c>
      <c r="N143" s="289" t="s">
        <v>42</v>
      </c>
      <c r="O143" s="101"/>
      <c r="P143" s="290">
        <f>O143*H143</f>
        <v>0</v>
      </c>
      <c r="Q143" s="290">
        <v>0.28059000000000001</v>
      </c>
      <c r="R143" s="290">
        <f>Q143*H143</f>
        <v>0.56118000000000001</v>
      </c>
      <c r="S143" s="290">
        <v>0</v>
      </c>
      <c r="T143" s="291">
        <f>S143*H143</f>
        <v>0</v>
      </c>
      <c r="U143" s="42"/>
      <c r="V143" s="42"/>
      <c r="W143" s="42"/>
      <c r="X143" s="42"/>
      <c r="Y143" s="42"/>
      <c r="Z143" s="42"/>
      <c r="AA143" s="42"/>
      <c r="AB143" s="42"/>
      <c r="AC143" s="42"/>
      <c r="AD143" s="42"/>
      <c r="AE143" s="42"/>
      <c r="AR143" s="292" t="s">
        <v>386</v>
      </c>
      <c r="AT143" s="292" t="s">
        <v>393</v>
      </c>
      <c r="AU143" s="292" t="s">
        <v>92</v>
      </c>
      <c r="AY143" s="19" t="s">
        <v>387</v>
      </c>
      <c r="BE143" s="162">
        <f>IF(N143="základná",J143,0)</f>
        <v>0</v>
      </c>
      <c r="BF143" s="162">
        <f>IF(N143="znížená",J143,0)</f>
        <v>0</v>
      </c>
      <c r="BG143" s="162">
        <f>IF(N143="zákl. prenesená",J143,0)</f>
        <v>0</v>
      </c>
      <c r="BH143" s="162">
        <f>IF(N143="zníž. prenesená",J143,0)</f>
        <v>0</v>
      </c>
      <c r="BI143" s="162">
        <f>IF(N143="nulová",J143,0)</f>
        <v>0</v>
      </c>
      <c r="BJ143" s="19" t="s">
        <v>92</v>
      </c>
      <c r="BK143" s="162">
        <f>ROUND(I143*H143,2)</f>
        <v>0</v>
      </c>
      <c r="BL143" s="19" t="s">
        <v>386</v>
      </c>
      <c r="BM143" s="292" t="s">
        <v>4204</v>
      </c>
    </row>
    <row r="144" s="12" customFormat="1" ht="22.8" customHeight="1">
      <c r="A144" s="12"/>
      <c r="B144" s="252"/>
      <c r="C144" s="253"/>
      <c r="D144" s="254" t="s">
        <v>75</v>
      </c>
      <c r="E144" s="265" t="s">
        <v>427</v>
      </c>
      <c r="F144" s="265" t="s">
        <v>428</v>
      </c>
      <c r="G144" s="253"/>
      <c r="H144" s="253"/>
      <c r="I144" s="256"/>
      <c r="J144" s="266">
        <f>BK144</f>
        <v>0</v>
      </c>
      <c r="K144" s="253"/>
      <c r="L144" s="257"/>
      <c r="M144" s="258"/>
      <c r="N144" s="259"/>
      <c r="O144" s="259"/>
      <c r="P144" s="260">
        <f>SUM(P145:P146)</f>
        <v>0</v>
      </c>
      <c r="Q144" s="259"/>
      <c r="R144" s="260">
        <f>SUM(R145:R146)</f>
        <v>0.61799999999999999</v>
      </c>
      <c r="S144" s="259"/>
      <c r="T144" s="261">
        <f>SUM(T145:T146)</f>
        <v>0.23599999999999999</v>
      </c>
      <c r="U144" s="12"/>
      <c r="V144" s="12"/>
      <c r="W144" s="12"/>
      <c r="X144" s="12"/>
      <c r="Y144" s="12"/>
      <c r="Z144" s="12"/>
      <c r="AA144" s="12"/>
      <c r="AB144" s="12"/>
      <c r="AC144" s="12"/>
      <c r="AD144" s="12"/>
      <c r="AE144" s="12"/>
      <c r="AR144" s="262" t="s">
        <v>84</v>
      </c>
      <c r="AT144" s="263" t="s">
        <v>75</v>
      </c>
      <c r="AU144" s="263" t="s">
        <v>84</v>
      </c>
      <c r="AY144" s="262" t="s">
        <v>387</v>
      </c>
      <c r="BK144" s="264">
        <f>SUM(BK145:BK146)</f>
        <v>0</v>
      </c>
    </row>
    <row r="145" s="2" customFormat="1" ht="24.15" customHeight="1">
      <c r="A145" s="42"/>
      <c r="B145" s="43"/>
      <c r="C145" s="280" t="s">
        <v>99</v>
      </c>
      <c r="D145" s="280" t="s">
        <v>393</v>
      </c>
      <c r="E145" s="281" t="s">
        <v>4205</v>
      </c>
      <c r="F145" s="282" t="s">
        <v>4206</v>
      </c>
      <c r="G145" s="283" t="s">
        <v>405</v>
      </c>
      <c r="H145" s="284">
        <v>100</v>
      </c>
      <c r="I145" s="285"/>
      <c r="J145" s="286">
        <f>ROUND(I145*H145,2)</f>
        <v>0</v>
      </c>
      <c r="K145" s="287"/>
      <c r="L145" s="45"/>
      <c r="M145" s="288" t="s">
        <v>1</v>
      </c>
      <c r="N145" s="289" t="s">
        <v>42</v>
      </c>
      <c r="O145" s="101"/>
      <c r="P145" s="290">
        <f>O145*H145</f>
        <v>0</v>
      </c>
      <c r="Q145" s="290">
        <v>0.0061799999999999997</v>
      </c>
      <c r="R145" s="290">
        <f>Q145*H145</f>
        <v>0.61799999999999999</v>
      </c>
      <c r="S145" s="290">
        <v>0</v>
      </c>
      <c r="T145" s="291">
        <f>S145*H145</f>
        <v>0</v>
      </c>
      <c r="U145" s="42"/>
      <c r="V145" s="42"/>
      <c r="W145" s="42"/>
      <c r="X145" s="42"/>
      <c r="Y145" s="42"/>
      <c r="Z145" s="42"/>
      <c r="AA145" s="42"/>
      <c r="AB145" s="42"/>
      <c r="AC145" s="42"/>
      <c r="AD145" s="42"/>
      <c r="AE145" s="42"/>
      <c r="AR145" s="292" t="s">
        <v>386</v>
      </c>
      <c r="AT145" s="292" t="s">
        <v>393</v>
      </c>
      <c r="AU145" s="292" t="s">
        <v>92</v>
      </c>
      <c r="AY145" s="19" t="s">
        <v>387</v>
      </c>
      <c r="BE145" s="162">
        <f>IF(N145="základná",J145,0)</f>
        <v>0</v>
      </c>
      <c r="BF145" s="162">
        <f>IF(N145="znížená",J145,0)</f>
        <v>0</v>
      </c>
      <c r="BG145" s="162">
        <f>IF(N145="zákl. prenesená",J145,0)</f>
        <v>0</v>
      </c>
      <c r="BH145" s="162">
        <f>IF(N145="zníž. prenesená",J145,0)</f>
        <v>0</v>
      </c>
      <c r="BI145" s="162">
        <f>IF(N145="nulová",J145,0)</f>
        <v>0</v>
      </c>
      <c r="BJ145" s="19" t="s">
        <v>92</v>
      </c>
      <c r="BK145" s="162">
        <f>ROUND(I145*H145,2)</f>
        <v>0</v>
      </c>
      <c r="BL145" s="19" t="s">
        <v>386</v>
      </c>
      <c r="BM145" s="292" t="s">
        <v>4207</v>
      </c>
    </row>
    <row r="146" s="2" customFormat="1" ht="33" customHeight="1">
      <c r="A146" s="42"/>
      <c r="B146" s="43"/>
      <c r="C146" s="280" t="s">
        <v>386</v>
      </c>
      <c r="D146" s="280" t="s">
        <v>393</v>
      </c>
      <c r="E146" s="281" t="s">
        <v>4208</v>
      </c>
      <c r="F146" s="282" t="s">
        <v>4209</v>
      </c>
      <c r="G146" s="283" t="s">
        <v>436</v>
      </c>
      <c r="H146" s="284">
        <v>4</v>
      </c>
      <c r="I146" s="285"/>
      <c r="J146" s="286">
        <f>ROUND(I146*H146,2)</f>
        <v>0</v>
      </c>
      <c r="K146" s="287"/>
      <c r="L146" s="45"/>
      <c r="M146" s="288" t="s">
        <v>1</v>
      </c>
      <c r="N146" s="289" t="s">
        <v>42</v>
      </c>
      <c r="O146" s="101"/>
      <c r="P146" s="290">
        <f>O146*H146</f>
        <v>0</v>
      </c>
      <c r="Q146" s="290">
        <v>0</v>
      </c>
      <c r="R146" s="290">
        <f>Q146*H146</f>
        <v>0</v>
      </c>
      <c r="S146" s="290">
        <v>0.058999999999999997</v>
      </c>
      <c r="T146" s="291">
        <f>S146*H146</f>
        <v>0.23599999999999999</v>
      </c>
      <c r="U146" s="42"/>
      <c r="V146" s="42"/>
      <c r="W146" s="42"/>
      <c r="X146" s="42"/>
      <c r="Y146" s="42"/>
      <c r="Z146" s="42"/>
      <c r="AA146" s="42"/>
      <c r="AB146" s="42"/>
      <c r="AC146" s="42"/>
      <c r="AD146" s="42"/>
      <c r="AE146" s="42"/>
      <c r="AR146" s="292" t="s">
        <v>386</v>
      </c>
      <c r="AT146" s="292" t="s">
        <v>393</v>
      </c>
      <c r="AU146" s="292" t="s">
        <v>92</v>
      </c>
      <c r="AY146" s="19" t="s">
        <v>387</v>
      </c>
      <c r="BE146" s="162">
        <f>IF(N146="základná",J146,0)</f>
        <v>0</v>
      </c>
      <c r="BF146" s="162">
        <f>IF(N146="znížená",J146,0)</f>
        <v>0</v>
      </c>
      <c r="BG146" s="162">
        <f>IF(N146="zákl. prenesená",J146,0)</f>
        <v>0</v>
      </c>
      <c r="BH146" s="162">
        <f>IF(N146="zníž. prenesená",J146,0)</f>
        <v>0</v>
      </c>
      <c r="BI146" s="162">
        <f>IF(N146="nulová",J146,0)</f>
        <v>0</v>
      </c>
      <c r="BJ146" s="19" t="s">
        <v>92</v>
      </c>
      <c r="BK146" s="162">
        <f>ROUND(I146*H146,2)</f>
        <v>0</v>
      </c>
      <c r="BL146" s="19" t="s">
        <v>386</v>
      </c>
      <c r="BM146" s="292" t="s">
        <v>4210</v>
      </c>
    </row>
    <row r="147" s="12" customFormat="1" ht="25.92" customHeight="1">
      <c r="A147" s="12"/>
      <c r="B147" s="252"/>
      <c r="C147" s="253"/>
      <c r="D147" s="254" t="s">
        <v>75</v>
      </c>
      <c r="E147" s="255" t="s">
        <v>592</v>
      </c>
      <c r="F147" s="255" t="s">
        <v>2128</v>
      </c>
      <c r="G147" s="253"/>
      <c r="H147" s="253"/>
      <c r="I147" s="256"/>
      <c r="J147" s="231">
        <f>BK147</f>
        <v>0</v>
      </c>
      <c r="K147" s="253"/>
      <c r="L147" s="257"/>
      <c r="M147" s="258"/>
      <c r="N147" s="259"/>
      <c r="O147" s="259"/>
      <c r="P147" s="260">
        <f>P148+P184+P200</f>
        <v>0</v>
      </c>
      <c r="Q147" s="259"/>
      <c r="R147" s="260">
        <f>R148+R184+R200</f>
        <v>1.17561</v>
      </c>
      <c r="S147" s="259"/>
      <c r="T147" s="261">
        <f>T148+T184+T200</f>
        <v>0.024</v>
      </c>
      <c r="U147" s="12"/>
      <c r="V147" s="12"/>
      <c r="W147" s="12"/>
      <c r="X147" s="12"/>
      <c r="Y147" s="12"/>
      <c r="Z147" s="12"/>
      <c r="AA147" s="12"/>
      <c r="AB147" s="12"/>
      <c r="AC147" s="12"/>
      <c r="AD147" s="12"/>
      <c r="AE147" s="12"/>
      <c r="AR147" s="262" t="s">
        <v>99</v>
      </c>
      <c r="AT147" s="263" t="s">
        <v>75</v>
      </c>
      <c r="AU147" s="263" t="s">
        <v>76</v>
      </c>
      <c r="AY147" s="262" t="s">
        <v>387</v>
      </c>
      <c r="BK147" s="264">
        <f>BK148+BK184+BK200</f>
        <v>0</v>
      </c>
    </row>
    <row r="148" s="12" customFormat="1" ht="22.8" customHeight="1">
      <c r="A148" s="12"/>
      <c r="B148" s="252"/>
      <c r="C148" s="253"/>
      <c r="D148" s="254" t="s">
        <v>75</v>
      </c>
      <c r="E148" s="265" t="s">
        <v>1956</v>
      </c>
      <c r="F148" s="265" t="s">
        <v>2129</v>
      </c>
      <c r="G148" s="253"/>
      <c r="H148" s="253"/>
      <c r="I148" s="256"/>
      <c r="J148" s="266">
        <f>BK148</f>
        <v>0</v>
      </c>
      <c r="K148" s="253"/>
      <c r="L148" s="257"/>
      <c r="M148" s="258"/>
      <c r="N148" s="259"/>
      <c r="O148" s="259"/>
      <c r="P148" s="260">
        <f>SUM(P149:P183)</f>
        <v>0</v>
      </c>
      <c r="Q148" s="259"/>
      <c r="R148" s="260">
        <f>SUM(R149:R183)</f>
        <v>1.11311</v>
      </c>
      <c r="S148" s="259"/>
      <c r="T148" s="261">
        <f>SUM(T149:T183)</f>
        <v>0.024</v>
      </c>
      <c r="U148" s="12"/>
      <c r="V148" s="12"/>
      <c r="W148" s="12"/>
      <c r="X148" s="12"/>
      <c r="Y148" s="12"/>
      <c r="Z148" s="12"/>
      <c r="AA148" s="12"/>
      <c r="AB148" s="12"/>
      <c r="AC148" s="12"/>
      <c r="AD148" s="12"/>
      <c r="AE148" s="12"/>
      <c r="AR148" s="262" t="s">
        <v>99</v>
      </c>
      <c r="AT148" s="263" t="s">
        <v>75</v>
      </c>
      <c r="AU148" s="263" t="s">
        <v>84</v>
      </c>
      <c r="AY148" s="262" t="s">
        <v>387</v>
      </c>
      <c r="BK148" s="264">
        <f>SUM(BK149:BK183)</f>
        <v>0</v>
      </c>
    </row>
    <row r="149" s="2" customFormat="1" ht="24.15" customHeight="1">
      <c r="A149" s="42"/>
      <c r="B149" s="43"/>
      <c r="C149" s="280" t="s">
        <v>429</v>
      </c>
      <c r="D149" s="280" t="s">
        <v>393</v>
      </c>
      <c r="E149" s="281" t="s">
        <v>4211</v>
      </c>
      <c r="F149" s="282" t="s">
        <v>4212</v>
      </c>
      <c r="G149" s="283" t="s">
        <v>396</v>
      </c>
      <c r="H149" s="284">
        <v>50</v>
      </c>
      <c r="I149" s="285"/>
      <c r="J149" s="286">
        <f>ROUND(I149*H149,2)</f>
        <v>0</v>
      </c>
      <c r="K149" s="287"/>
      <c r="L149" s="45"/>
      <c r="M149" s="288" t="s">
        <v>1</v>
      </c>
      <c r="N149" s="289" t="s">
        <v>42</v>
      </c>
      <c r="O149" s="101"/>
      <c r="P149" s="290">
        <f>O149*H149</f>
        <v>0</v>
      </c>
      <c r="Q149" s="290">
        <v>0</v>
      </c>
      <c r="R149" s="290">
        <f>Q149*H149</f>
        <v>0</v>
      </c>
      <c r="S149" s="290">
        <v>0</v>
      </c>
      <c r="T149" s="291">
        <f>S149*H149</f>
        <v>0</v>
      </c>
      <c r="U149" s="42"/>
      <c r="V149" s="42"/>
      <c r="W149" s="42"/>
      <c r="X149" s="42"/>
      <c r="Y149" s="42"/>
      <c r="Z149" s="42"/>
      <c r="AA149" s="42"/>
      <c r="AB149" s="42"/>
      <c r="AC149" s="42"/>
      <c r="AD149" s="42"/>
      <c r="AE149" s="42"/>
      <c r="AR149" s="292" t="s">
        <v>731</v>
      </c>
      <c r="AT149" s="292" t="s">
        <v>393</v>
      </c>
      <c r="AU149" s="292" t="s">
        <v>92</v>
      </c>
      <c r="AY149" s="19" t="s">
        <v>387</v>
      </c>
      <c r="BE149" s="162">
        <f>IF(N149="základná",J149,0)</f>
        <v>0</v>
      </c>
      <c r="BF149" s="162">
        <f>IF(N149="znížená",J149,0)</f>
        <v>0</v>
      </c>
      <c r="BG149" s="162">
        <f>IF(N149="zákl. prenesená",J149,0)</f>
        <v>0</v>
      </c>
      <c r="BH149" s="162">
        <f>IF(N149="zníž. prenesená",J149,0)</f>
        <v>0</v>
      </c>
      <c r="BI149" s="162">
        <f>IF(N149="nulová",J149,0)</f>
        <v>0</v>
      </c>
      <c r="BJ149" s="19" t="s">
        <v>92</v>
      </c>
      <c r="BK149" s="162">
        <f>ROUND(I149*H149,2)</f>
        <v>0</v>
      </c>
      <c r="BL149" s="19" t="s">
        <v>731</v>
      </c>
      <c r="BM149" s="292" t="s">
        <v>4213</v>
      </c>
    </row>
    <row r="150" s="2" customFormat="1" ht="21.75" customHeight="1">
      <c r="A150" s="42"/>
      <c r="B150" s="43"/>
      <c r="C150" s="337" t="s">
        <v>433</v>
      </c>
      <c r="D150" s="337" t="s">
        <v>592</v>
      </c>
      <c r="E150" s="338" t="s">
        <v>4214</v>
      </c>
      <c r="F150" s="339" t="s">
        <v>4215</v>
      </c>
      <c r="G150" s="340" t="s">
        <v>396</v>
      </c>
      <c r="H150" s="341">
        <v>50</v>
      </c>
      <c r="I150" s="342"/>
      <c r="J150" s="343">
        <f>ROUND(I150*H150,2)</f>
        <v>0</v>
      </c>
      <c r="K150" s="344"/>
      <c r="L150" s="345"/>
      <c r="M150" s="346" t="s">
        <v>1</v>
      </c>
      <c r="N150" s="347" t="s">
        <v>42</v>
      </c>
      <c r="O150" s="101"/>
      <c r="P150" s="290">
        <f>O150*H150</f>
        <v>0</v>
      </c>
      <c r="Q150" s="290">
        <v>0.00017000000000000001</v>
      </c>
      <c r="R150" s="290">
        <f>Q150*H150</f>
        <v>0.0085000000000000006</v>
      </c>
      <c r="S150" s="290">
        <v>0</v>
      </c>
      <c r="T150" s="291">
        <f>S150*H150</f>
        <v>0</v>
      </c>
      <c r="U150" s="42"/>
      <c r="V150" s="42"/>
      <c r="W150" s="42"/>
      <c r="X150" s="42"/>
      <c r="Y150" s="42"/>
      <c r="Z150" s="42"/>
      <c r="AA150" s="42"/>
      <c r="AB150" s="42"/>
      <c r="AC150" s="42"/>
      <c r="AD150" s="42"/>
      <c r="AE150" s="42"/>
      <c r="AR150" s="292" t="s">
        <v>1012</v>
      </c>
      <c r="AT150" s="292" t="s">
        <v>592</v>
      </c>
      <c r="AU150" s="292" t="s">
        <v>92</v>
      </c>
      <c r="AY150" s="19" t="s">
        <v>387</v>
      </c>
      <c r="BE150" s="162">
        <f>IF(N150="základná",J150,0)</f>
        <v>0</v>
      </c>
      <c r="BF150" s="162">
        <f>IF(N150="znížená",J150,0)</f>
        <v>0</v>
      </c>
      <c r="BG150" s="162">
        <f>IF(N150="zákl. prenesená",J150,0)</f>
        <v>0</v>
      </c>
      <c r="BH150" s="162">
        <f>IF(N150="zníž. prenesená",J150,0)</f>
        <v>0</v>
      </c>
      <c r="BI150" s="162">
        <f>IF(N150="nulová",J150,0)</f>
        <v>0</v>
      </c>
      <c r="BJ150" s="19" t="s">
        <v>92</v>
      </c>
      <c r="BK150" s="162">
        <f>ROUND(I150*H150,2)</f>
        <v>0</v>
      </c>
      <c r="BL150" s="19" t="s">
        <v>1012</v>
      </c>
      <c r="BM150" s="292" t="s">
        <v>4216</v>
      </c>
    </row>
    <row r="151" s="2" customFormat="1" ht="24.15" customHeight="1">
      <c r="A151" s="42"/>
      <c r="B151" s="43"/>
      <c r="C151" s="337" t="s">
        <v>439</v>
      </c>
      <c r="D151" s="337" t="s">
        <v>592</v>
      </c>
      <c r="E151" s="338" t="s">
        <v>4217</v>
      </c>
      <c r="F151" s="339" t="s">
        <v>4218</v>
      </c>
      <c r="G151" s="340" t="s">
        <v>436</v>
      </c>
      <c r="H151" s="341">
        <v>10</v>
      </c>
      <c r="I151" s="342"/>
      <c r="J151" s="343">
        <f>ROUND(I151*H151,2)</f>
        <v>0</v>
      </c>
      <c r="K151" s="344"/>
      <c r="L151" s="345"/>
      <c r="M151" s="346" t="s">
        <v>1</v>
      </c>
      <c r="N151" s="347" t="s">
        <v>42</v>
      </c>
      <c r="O151" s="101"/>
      <c r="P151" s="290">
        <f>O151*H151</f>
        <v>0</v>
      </c>
      <c r="Q151" s="290">
        <v>1.0000000000000001E-05</v>
      </c>
      <c r="R151" s="290">
        <f>Q151*H151</f>
        <v>0.00010000000000000001</v>
      </c>
      <c r="S151" s="290">
        <v>0</v>
      </c>
      <c r="T151" s="291">
        <f>S151*H151</f>
        <v>0</v>
      </c>
      <c r="U151" s="42"/>
      <c r="V151" s="42"/>
      <c r="W151" s="42"/>
      <c r="X151" s="42"/>
      <c r="Y151" s="42"/>
      <c r="Z151" s="42"/>
      <c r="AA151" s="42"/>
      <c r="AB151" s="42"/>
      <c r="AC151" s="42"/>
      <c r="AD151" s="42"/>
      <c r="AE151" s="42"/>
      <c r="AR151" s="292" t="s">
        <v>1012</v>
      </c>
      <c r="AT151" s="292" t="s">
        <v>592</v>
      </c>
      <c r="AU151" s="292" t="s">
        <v>92</v>
      </c>
      <c r="AY151" s="19" t="s">
        <v>387</v>
      </c>
      <c r="BE151" s="162">
        <f>IF(N151="základná",J151,0)</f>
        <v>0</v>
      </c>
      <c r="BF151" s="162">
        <f>IF(N151="znížená",J151,0)</f>
        <v>0</v>
      </c>
      <c r="BG151" s="162">
        <f>IF(N151="zákl. prenesená",J151,0)</f>
        <v>0</v>
      </c>
      <c r="BH151" s="162">
        <f>IF(N151="zníž. prenesená",J151,0)</f>
        <v>0</v>
      </c>
      <c r="BI151" s="162">
        <f>IF(N151="nulová",J151,0)</f>
        <v>0</v>
      </c>
      <c r="BJ151" s="19" t="s">
        <v>92</v>
      </c>
      <c r="BK151" s="162">
        <f>ROUND(I151*H151,2)</f>
        <v>0</v>
      </c>
      <c r="BL151" s="19" t="s">
        <v>1012</v>
      </c>
      <c r="BM151" s="292" t="s">
        <v>4219</v>
      </c>
    </row>
    <row r="152" s="2" customFormat="1" ht="24.15" customHeight="1">
      <c r="A152" s="42"/>
      <c r="B152" s="43"/>
      <c r="C152" s="280" t="s">
        <v>443</v>
      </c>
      <c r="D152" s="280" t="s">
        <v>393</v>
      </c>
      <c r="E152" s="281" t="s">
        <v>4220</v>
      </c>
      <c r="F152" s="282" t="s">
        <v>4221</v>
      </c>
      <c r="G152" s="283" t="s">
        <v>396</v>
      </c>
      <c r="H152" s="284">
        <v>65</v>
      </c>
      <c r="I152" s="285"/>
      <c r="J152" s="286">
        <f>ROUND(I152*H152,2)</f>
        <v>0</v>
      </c>
      <c r="K152" s="287"/>
      <c r="L152" s="45"/>
      <c r="M152" s="288" t="s">
        <v>1</v>
      </c>
      <c r="N152" s="289" t="s">
        <v>42</v>
      </c>
      <c r="O152" s="101"/>
      <c r="P152" s="290">
        <f>O152*H152</f>
        <v>0</v>
      </c>
      <c r="Q152" s="290">
        <v>0</v>
      </c>
      <c r="R152" s="290">
        <f>Q152*H152</f>
        <v>0</v>
      </c>
      <c r="S152" s="290">
        <v>0</v>
      </c>
      <c r="T152" s="291">
        <f>S152*H152</f>
        <v>0</v>
      </c>
      <c r="U152" s="42"/>
      <c r="V152" s="42"/>
      <c r="W152" s="42"/>
      <c r="X152" s="42"/>
      <c r="Y152" s="42"/>
      <c r="Z152" s="42"/>
      <c r="AA152" s="42"/>
      <c r="AB152" s="42"/>
      <c r="AC152" s="42"/>
      <c r="AD152" s="42"/>
      <c r="AE152" s="42"/>
      <c r="AR152" s="292" t="s">
        <v>731</v>
      </c>
      <c r="AT152" s="292" t="s">
        <v>393</v>
      </c>
      <c r="AU152" s="292" t="s">
        <v>92</v>
      </c>
      <c r="AY152" s="19" t="s">
        <v>387</v>
      </c>
      <c r="BE152" s="162">
        <f>IF(N152="základná",J152,0)</f>
        <v>0</v>
      </c>
      <c r="BF152" s="162">
        <f>IF(N152="znížená",J152,0)</f>
        <v>0</v>
      </c>
      <c r="BG152" s="162">
        <f>IF(N152="zákl. prenesená",J152,0)</f>
        <v>0</v>
      </c>
      <c r="BH152" s="162">
        <f>IF(N152="zníž. prenesená",J152,0)</f>
        <v>0</v>
      </c>
      <c r="BI152" s="162">
        <f>IF(N152="nulová",J152,0)</f>
        <v>0</v>
      </c>
      <c r="BJ152" s="19" t="s">
        <v>92</v>
      </c>
      <c r="BK152" s="162">
        <f>ROUND(I152*H152,2)</f>
        <v>0</v>
      </c>
      <c r="BL152" s="19" t="s">
        <v>731</v>
      </c>
      <c r="BM152" s="292" t="s">
        <v>4222</v>
      </c>
    </row>
    <row r="153" s="2" customFormat="1" ht="24.15" customHeight="1">
      <c r="A153" s="42"/>
      <c r="B153" s="43"/>
      <c r="C153" s="337" t="s">
        <v>427</v>
      </c>
      <c r="D153" s="337" t="s">
        <v>592</v>
      </c>
      <c r="E153" s="338" t="s">
        <v>4223</v>
      </c>
      <c r="F153" s="339" t="s">
        <v>4224</v>
      </c>
      <c r="G153" s="340" t="s">
        <v>396</v>
      </c>
      <c r="H153" s="341">
        <v>65</v>
      </c>
      <c r="I153" s="342"/>
      <c r="J153" s="343">
        <f>ROUND(I153*H153,2)</f>
        <v>0</v>
      </c>
      <c r="K153" s="344"/>
      <c r="L153" s="345"/>
      <c r="M153" s="346" t="s">
        <v>1</v>
      </c>
      <c r="N153" s="347" t="s">
        <v>42</v>
      </c>
      <c r="O153" s="101"/>
      <c r="P153" s="290">
        <f>O153*H153</f>
        <v>0</v>
      </c>
      <c r="Q153" s="290">
        <v>0.00025000000000000001</v>
      </c>
      <c r="R153" s="290">
        <f>Q153*H153</f>
        <v>0.016250000000000001</v>
      </c>
      <c r="S153" s="290">
        <v>0</v>
      </c>
      <c r="T153" s="291">
        <f>S153*H153</f>
        <v>0</v>
      </c>
      <c r="U153" s="42"/>
      <c r="V153" s="42"/>
      <c r="W153" s="42"/>
      <c r="X153" s="42"/>
      <c r="Y153" s="42"/>
      <c r="Z153" s="42"/>
      <c r="AA153" s="42"/>
      <c r="AB153" s="42"/>
      <c r="AC153" s="42"/>
      <c r="AD153" s="42"/>
      <c r="AE153" s="42"/>
      <c r="AR153" s="292" t="s">
        <v>1012</v>
      </c>
      <c r="AT153" s="292" t="s">
        <v>592</v>
      </c>
      <c r="AU153" s="292" t="s">
        <v>92</v>
      </c>
      <c r="AY153" s="19" t="s">
        <v>387</v>
      </c>
      <c r="BE153" s="162">
        <f>IF(N153="základná",J153,0)</f>
        <v>0</v>
      </c>
      <c r="BF153" s="162">
        <f>IF(N153="znížená",J153,0)</f>
        <v>0</v>
      </c>
      <c r="BG153" s="162">
        <f>IF(N153="zákl. prenesená",J153,0)</f>
        <v>0</v>
      </c>
      <c r="BH153" s="162">
        <f>IF(N153="zníž. prenesená",J153,0)</f>
        <v>0</v>
      </c>
      <c r="BI153" s="162">
        <f>IF(N153="nulová",J153,0)</f>
        <v>0</v>
      </c>
      <c r="BJ153" s="19" t="s">
        <v>92</v>
      </c>
      <c r="BK153" s="162">
        <f>ROUND(I153*H153,2)</f>
        <v>0</v>
      </c>
      <c r="BL153" s="19" t="s">
        <v>1012</v>
      </c>
      <c r="BM153" s="292" t="s">
        <v>4225</v>
      </c>
    </row>
    <row r="154" s="2" customFormat="1" ht="24.15" customHeight="1">
      <c r="A154" s="42"/>
      <c r="B154" s="43"/>
      <c r="C154" s="337" t="s">
        <v>128</v>
      </c>
      <c r="D154" s="337" t="s">
        <v>592</v>
      </c>
      <c r="E154" s="338" t="s">
        <v>4226</v>
      </c>
      <c r="F154" s="339" t="s">
        <v>4227</v>
      </c>
      <c r="G154" s="340" t="s">
        <v>436</v>
      </c>
      <c r="H154" s="341">
        <v>15</v>
      </c>
      <c r="I154" s="342"/>
      <c r="J154" s="343">
        <f>ROUND(I154*H154,2)</f>
        <v>0</v>
      </c>
      <c r="K154" s="344"/>
      <c r="L154" s="345"/>
      <c r="M154" s="346" t="s">
        <v>1</v>
      </c>
      <c r="N154" s="347" t="s">
        <v>42</v>
      </c>
      <c r="O154" s="101"/>
      <c r="P154" s="290">
        <f>O154*H154</f>
        <v>0</v>
      </c>
      <c r="Q154" s="290">
        <v>1.0000000000000001E-05</v>
      </c>
      <c r="R154" s="290">
        <f>Q154*H154</f>
        <v>0.00015000000000000001</v>
      </c>
      <c r="S154" s="290">
        <v>0</v>
      </c>
      <c r="T154" s="291">
        <f>S154*H154</f>
        <v>0</v>
      </c>
      <c r="U154" s="42"/>
      <c r="V154" s="42"/>
      <c r="W154" s="42"/>
      <c r="X154" s="42"/>
      <c r="Y154" s="42"/>
      <c r="Z154" s="42"/>
      <c r="AA154" s="42"/>
      <c r="AB154" s="42"/>
      <c r="AC154" s="42"/>
      <c r="AD154" s="42"/>
      <c r="AE154" s="42"/>
      <c r="AR154" s="292" t="s">
        <v>1012</v>
      </c>
      <c r="AT154" s="292" t="s">
        <v>592</v>
      </c>
      <c r="AU154" s="292" t="s">
        <v>92</v>
      </c>
      <c r="AY154" s="19" t="s">
        <v>387</v>
      </c>
      <c r="BE154" s="162">
        <f>IF(N154="základná",J154,0)</f>
        <v>0</v>
      </c>
      <c r="BF154" s="162">
        <f>IF(N154="znížená",J154,0)</f>
        <v>0</v>
      </c>
      <c r="BG154" s="162">
        <f>IF(N154="zákl. prenesená",J154,0)</f>
        <v>0</v>
      </c>
      <c r="BH154" s="162">
        <f>IF(N154="zníž. prenesená",J154,0)</f>
        <v>0</v>
      </c>
      <c r="BI154" s="162">
        <f>IF(N154="nulová",J154,0)</f>
        <v>0</v>
      </c>
      <c r="BJ154" s="19" t="s">
        <v>92</v>
      </c>
      <c r="BK154" s="162">
        <f>ROUND(I154*H154,2)</f>
        <v>0</v>
      </c>
      <c r="BL154" s="19" t="s">
        <v>1012</v>
      </c>
      <c r="BM154" s="292" t="s">
        <v>4228</v>
      </c>
    </row>
    <row r="155" s="2" customFormat="1" ht="16.5" customHeight="1">
      <c r="A155" s="42"/>
      <c r="B155" s="43"/>
      <c r="C155" s="337" t="s">
        <v>131</v>
      </c>
      <c r="D155" s="337" t="s">
        <v>592</v>
      </c>
      <c r="E155" s="338" t="s">
        <v>4229</v>
      </c>
      <c r="F155" s="339" t="s">
        <v>4230</v>
      </c>
      <c r="G155" s="340" t="s">
        <v>436</v>
      </c>
      <c r="H155" s="341">
        <v>108</v>
      </c>
      <c r="I155" s="342"/>
      <c r="J155" s="343">
        <f>ROUND(I155*H155,2)</f>
        <v>0</v>
      </c>
      <c r="K155" s="344"/>
      <c r="L155" s="345"/>
      <c r="M155" s="346" t="s">
        <v>1</v>
      </c>
      <c r="N155" s="347" t="s">
        <v>42</v>
      </c>
      <c r="O155" s="101"/>
      <c r="P155" s="290">
        <f>O155*H155</f>
        <v>0</v>
      </c>
      <c r="Q155" s="290">
        <v>2.0000000000000002E-05</v>
      </c>
      <c r="R155" s="290">
        <f>Q155*H155</f>
        <v>0.00216</v>
      </c>
      <c r="S155" s="290">
        <v>0</v>
      </c>
      <c r="T155" s="291">
        <f>S155*H155</f>
        <v>0</v>
      </c>
      <c r="U155" s="42"/>
      <c r="V155" s="42"/>
      <c r="W155" s="42"/>
      <c r="X155" s="42"/>
      <c r="Y155" s="42"/>
      <c r="Z155" s="42"/>
      <c r="AA155" s="42"/>
      <c r="AB155" s="42"/>
      <c r="AC155" s="42"/>
      <c r="AD155" s="42"/>
      <c r="AE155" s="42"/>
      <c r="AR155" s="292" t="s">
        <v>1012</v>
      </c>
      <c r="AT155" s="292" t="s">
        <v>592</v>
      </c>
      <c r="AU155" s="292" t="s">
        <v>92</v>
      </c>
      <c r="AY155" s="19" t="s">
        <v>387</v>
      </c>
      <c r="BE155" s="162">
        <f>IF(N155="základná",J155,0)</f>
        <v>0</v>
      </c>
      <c r="BF155" s="162">
        <f>IF(N155="znížená",J155,0)</f>
        <v>0</v>
      </c>
      <c r="BG155" s="162">
        <f>IF(N155="zákl. prenesená",J155,0)</f>
        <v>0</v>
      </c>
      <c r="BH155" s="162">
        <f>IF(N155="zníž. prenesená",J155,0)</f>
        <v>0</v>
      </c>
      <c r="BI155" s="162">
        <f>IF(N155="nulová",J155,0)</f>
        <v>0</v>
      </c>
      <c r="BJ155" s="19" t="s">
        <v>92</v>
      </c>
      <c r="BK155" s="162">
        <f>ROUND(I155*H155,2)</f>
        <v>0</v>
      </c>
      <c r="BL155" s="19" t="s">
        <v>1012</v>
      </c>
      <c r="BM155" s="292" t="s">
        <v>4231</v>
      </c>
    </row>
    <row r="156" s="2" customFormat="1" ht="16.5" customHeight="1">
      <c r="A156" s="42"/>
      <c r="B156" s="43"/>
      <c r="C156" s="280" t="s">
        <v>467</v>
      </c>
      <c r="D156" s="280" t="s">
        <v>393</v>
      </c>
      <c r="E156" s="281" t="s">
        <v>4232</v>
      </c>
      <c r="F156" s="282" t="s">
        <v>4233</v>
      </c>
      <c r="G156" s="283" t="s">
        <v>396</v>
      </c>
      <c r="H156" s="284">
        <v>375</v>
      </c>
      <c r="I156" s="285"/>
      <c r="J156" s="286">
        <f>ROUND(I156*H156,2)</f>
        <v>0</v>
      </c>
      <c r="K156" s="287"/>
      <c r="L156" s="45"/>
      <c r="M156" s="288" t="s">
        <v>1</v>
      </c>
      <c r="N156" s="289" t="s">
        <v>42</v>
      </c>
      <c r="O156" s="101"/>
      <c r="P156" s="290">
        <f>O156*H156</f>
        <v>0</v>
      </c>
      <c r="Q156" s="290">
        <v>0</v>
      </c>
      <c r="R156" s="290">
        <f>Q156*H156</f>
        <v>0</v>
      </c>
      <c r="S156" s="290">
        <v>0</v>
      </c>
      <c r="T156" s="291">
        <f>S156*H156</f>
        <v>0</v>
      </c>
      <c r="U156" s="42"/>
      <c r="V156" s="42"/>
      <c r="W156" s="42"/>
      <c r="X156" s="42"/>
      <c r="Y156" s="42"/>
      <c r="Z156" s="42"/>
      <c r="AA156" s="42"/>
      <c r="AB156" s="42"/>
      <c r="AC156" s="42"/>
      <c r="AD156" s="42"/>
      <c r="AE156" s="42"/>
      <c r="AR156" s="292" t="s">
        <v>731</v>
      </c>
      <c r="AT156" s="292" t="s">
        <v>393</v>
      </c>
      <c r="AU156" s="292" t="s">
        <v>92</v>
      </c>
      <c r="AY156" s="19" t="s">
        <v>387</v>
      </c>
      <c r="BE156" s="162">
        <f>IF(N156="základná",J156,0)</f>
        <v>0</v>
      </c>
      <c r="BF156" s="162">
        <f>IF(N156="znížená",J156,0)</f>
        <v>0</v>
      </c>
      <c r="BG156" s="162">
        <f>IF(N156="zákl. prenesená",J156,0)</f>
        <v>0</v>
      </c>
      <c r="BH156" s="162">
        <f>IF(N156="zníž. prenesená",J156,0)</f>
        <v>0</v>
      </c>
      <c r="BI156" s="162">
        <f>IF(N156="nulová",J156,0)</f>
        <v>0</v>
      </c>
      <c r="BJ156" s="19" t="s">
        <v>92</v>
      </c>
      <c r="BK156" s="162">
        <f>ROUND(I156*H156,2)</f>
        <v>0</v>
      </c>
      <c r="BL156" s="19" t="s">
        <v>731</v>
      </c>
      <c r="BM156" s="292" t="s">
        <v>4234</v>
      </c>
    </row>
    <row r="157" s="2" customFormat="1" ht="24.15" customHeight="1">
      <c r="A157" s="42"/>
      <c r="B157" s="43"/>
      <c r="C157" s="337" t="s">
        <v>471</v>
      </c>
      <c r="D157" s="337" t="s">
        <v>592</v>
      </c>
      <c r="E157" s="338" t="s">
        <v>4235</v>
      </c>
      <c r="F157" s="339" t="s">
        <v>4236</v>
      </c>
      <c r="G157" s="340" t="s">
        <v>396</v>
      </c>
      <c r="H157" s="341">
        <v>375</v>
      </c>
      <c r="I157" s="342"/>
      <c r="J157" s="343">
        <f>ROUND(I157*H157,2)</f>
        <v>0</v>
      </c>
      <c r="K157" s="344"/>
      <c r="L157" s="345"/>
      <c r="M157" s="346" t="s">
        <v>1</v>
      </c>
      <c r="N157" s="347" t="s">
        <v>42</v>
      </c>
      <c r="O157" s="101"/>
      <c r="P157" s="290">
        <f>O157*H157</f>
        <v>0</v>
      </c>
      <c r="Q157" s="290">
        <v>0.00023000000000000001</v>
      </c>
      <c r="R157" s="290">
        <f>Q157*H157</f>
        <v>0.086250000000000007</v>
      </c>
      <c r="S157" s="290">
        <v>0</v>
      </c>
      <c r="T157" s="291">
        <f>S157*H157</f>
        <v>0</v>
      </c>
      <c r="U157" s="42"/>
      <c r="V157" s="42"/>
      <c r="W157" s="42"/>
      <c r="X157" s="42"/>
      <c r="Y157" s="42"/>
      <c r="Z157" s="42"/>
      <c r="AA157" s="42"/>
      <c r="AB157" s="42"/>
      <c r="AC157" s="42"/>
      <c r="AD157" s="42"/>
      <c r="AE157" s="42"/>
      <c r="AR157" s="292" t="s">
        <v>1012</v>
      </c>
      <c r="AT157" s="292" t="s">
        <v>592</v>
      </c>
      <c r="AU157" s="292" t="s">
        <v>92</v>
      </c>
      <c r="AY157" s="19" t="s">
        <v>387</v>
      </c>
      <c r="BE157" s="162">
        <f>IF(N157="základná",J157,0)</f>
        <v>0</v>
      </c>
      <c r="BF157" s="162">
        <f>IF(N157="znížená",J157,0)</f>
        <v>0</v>
      </c>
      <c r="BG157" s="162">
        <f>IF(N157="zákl. prenesená",J157,0)</f>
        <v>0</v>
      </c>
      <c r="BH157" s="162">
        <f>IF(N157="zníž. prenesená",J157,0)</f>
        <v>0</v>
      </c>
      <c r="BI157" s="162">
        <f>IF(N157="nulová",J157,0)</f>
        <v>0</v>
      </c>
      <c r="BJ157" s="19" t="s">
        <v>92</v>
      </c>
      <c r="BK157" s="162">
        <f>ROUND(I157*H157,2)</f>
        <v>0</v>
      </c>
      <c r="BL157" s="19" t="s">
        <v>1012</v>
      </c>
      <c r="BM157" s="292" t="s">
        <v>4237</v>
      </c>
    </row>
    <row r="158" s="2" customFormat="1">
      <c r="A158" s="42"/>
      <c r="B158" s="43"/>
      <c r="C158" s="44"/>
      <c r="D158" s="295" t="s">
        <v>652</v>
      </c>
      <c r="E158" s="44"/>
      <c r="F158" s="348" t="s">
        <v>4238</v>
      </c>
      <c r="G158" s="44"/>
      <c r="H158" s="44"/>
      <c r="I158" s="237"/>
      <c r="J158" s="44"/>
      <c r="K158" s="44"/>
      <c r="L158" s="45"/>
      <c r="M158" s="349"/>
      <c r="N158" s="350"/>
      <c r="O158" s="101"/>
      <c r="P158" s="101"/>
      <c r="Q158" s="101"/>
      <c r="R158" s="101"/>
      <c r="S158" s="101"/>
      <c r="T158" s="102"/>
      <c r="U158" s="42"/>
      <c r="V158" s="42"/>
      <c r="W158" s="42"/>
      <c r="X158" s="42"/>
      <c r="Y158" s="42"/>
      <c r="Z158" s="42"/>
      <c r="AA158" s="42"/>
      <c r="AB158" s="42"/>
      <c r="AC158" s="42"/>
      <c r="AD158" s="42"/>
      <c r="AE158" s="42"/>
      <c r="AT158" s="19" t="s">
        <v>652</v>
      </c>
      <c r="AU158" s="19" t="s">
        <v>92</v>
      </c>
    </row>
    <row r="159" s="2" customFormat="1" ht="33" customHeight="1">
      <c r="A159" s="42"/>
      <c r="B159" s="43"/>
      <c r="C159" s="280" t="s">
        <v>475</v>
      </c>
      <c r="D159" s="280" t="s">
        <v>393</v>
      </c>
      <c r="E159" s="281" t="s">
        <v>4239</v>
      </c>
      <c r="F159" s="282" t="s">
        <v>4240</v>
      </c>
      <c r="G159" s="283" t="s">
        <v>396</v>
      </c>
      <c r="H159" s="284">
        <v>25</v>
      </c>
      <c r="I159" s="285"/>
      <c r="J159" s="286">
        <f>ROUND(I159*H159,2)</f>
        <v>0</v>
      </c>
      <c r="K159" s="287"/>
      <c r="L159" s="45"/>
      <c r="M159" s="288" t="s">
        <v>1</v>
      </c>
      <c r="N159" s="289" t="s">
        <v>42</v>
      </c>
      <c r="O159" s="101"/>
      <c r="P159" s="290">
        <f>O159*H159</f>
        <v>0</v>
      </c>
      <c r="Q159" s="290">
        <v>0</v>
      </c>
      <c r="R159" s="290">
        <f>Q159*H159</f>
        <v>0</v>
      </c>
      <c r="S159" s="290">
        <v>0</v>
      </c>
      <c r="T159" s="291">
        <f>S159*H159</f>
        <v>0</v>
      </c>
      <c r="U159" s="42"/>
      <c r="V159" s="42"/>
      <c r="W159" s="42"/>
      <c r="X159" s="42"/>
      <c r="Y159" s="42"/>
      <c r="Z159" s="42"/>
      <c r="AA159" s="42"/>
      <c r="AB159" s="42"/>
      <c r="AC159" s="42"/>
      <c r="AD159" s="42"/>
      <c r="AE159" s="42"/>
      <c r="AR159" s="292" t="s">
        <v>731</v>
      </c>
      <c r="AT159" s="292" t="s">
        <v>393</v>
      </c>
      <c r="AU159" s="292" t="s">
        <v>92</v>
      </c>
      <c r="AY159" s="19" t="s">
        <v>387</v>
      </c>
      <c r="BE159" s="162">
        <f>IF(N159="základná",J159,0)</f>
        <v>0</v>
      </c>
      <c r="BF159" s="162">
        <f>IF(N159="znížená",J159,0)</f>
        <v>0</v>
      </c>
      <c r="BG159" s="162">
        <f>IF(N159="zákl. prenesená",J159,0)</f>
        <v>0</v>
      </c>
      <c r="BH159" s="162">
        <f>IF(N159="zníž. prenesená",J159,0)</f>
        <v>0</v>
      </c>
      <c r="BI159" s="162">
        <f>IF(N159="nulová",J159,0)</f>
        <v>0</v>
      </c>
      <c r="BJ159" s="19" t="s">
        <v>92</v>
      </c>
      <c r="BK159" s="162">
        <f>ROUND(I159*H159,2)</f>
        <v>0</v>
      </c>
      <c r="BL159" s="19" t="s">
        <v>731</v>
      </c>
      <c r="BM159" s="292" t="s">
        <v>4241</v>
      </c>
    </row>
    <row r="160" s="2" customFormat="1" ht="21.75" customHeight="1">
      <c r="A160" s="42"/>
      <c r="B160" s="43"/>
      <c r="C160" s="337" t="s">
        <v>479</v>
      </c>
      <c r="D160" s="337" t="s">
        <v>592</v>
      </c>
      <c r="E160" s="338" t="s">
        <v>4242</v>
      </c>
      <c r="F160" s="339" t="s">
        <v>4243</v>
      </c>
      <c r="G160" s="340" t="s">
        <v>396</v>
      </c>
      <c r="H160" s="341">
        <v>25</v>
      </c>
      <c r="I160" s="342"/>
      <c r="J160" s="343">
        <f>ROUND(I160*H160,2)</f>
        <v>0</v>
      </c>
      <c r="K160" s="344"/>
      <c r="L160" s="345"/>
      <c r="M160" s="346" t="s">
        <v>1</v>
      </c>
      <c r="N160" s="347" t="s">
        <v>42</v>
      </c>
      <c r="O160" s="101"/>
      <c r="P160" s="290">
        <f>O160*H160</f>
        <v>0</v>
      </c>
      <c r="Q160" s="290">
        <v>0.00051000000000000004</v>
      </c>
      <c r="R160" s="290">
        <f>Q160*H160</f>
        <v>0.012750000000000001</v>
      </c>
      <c r="S160" s="290">
        <v>0</v>
      </c>
      <c r="T160" s="291">
        <f>S160*H160</f>
        <v>0</v>
      </c>
      <c r="U160" s="42"/>
      <c r="V160" s="42"/>
      <c r="W160" s="42"/>
      <c r="X160" s="42"/>
      <c r="Y160" s="42"/>
      <c r="Z160" s="42"/>
      <c r="AA160" s="42"/>
      <c r="AB160" s="42"/>
      <c r="AC160" s="42"/>
      <c r="AD160" s="42"/>
      <c r="AE160" s="42"/>
      <c r="AR160" s="292" t="s">
        <v>1012</v>
      </c>
      <c r="AT160" s="292" t="s">
        <v>592</v>
      </c>
      <c r="AU160" s="292" t="s">
        <v>92</v>
      </c>
      <c r="AY160" s="19" t="s">
        <v>387</v>
      </c>
      <c r="BE160" s="162">
        <f>IF(N160="základná",J160,0)</f>
        <v>0</v>
      </c>
      <c r="BF160" s="162">
        <f>IF(N160="znížená",J160,0)</f>
        <v>0</v>
      </c>
      <c r="BG160" s="162">
        <f>IF(N160="zákl. prenesená",J160,0)</f>
        <v>0</v>
      </c>
      <c r="BH160" s="162">
        <f>IF(N160="zníž. prenesená",J160,0)</f>
        <v>0</v>
      </c>
      <c r="BI160" s="162">
        <f>IF(N160="nulová",J160,0)</f>
        <v>0</v>
      </c>
      <c r="BJ160" s="19" t="s">
        <v>92</v>
      </c>
      <c r="BK160" s="162">
        <f>ROUND(I160*H160,2)</f>
        <v>0</v>
      </c>
      <c r="BL160" s="19" t="s">
        <v>1012</v>
      </c>
      <c r="BM160" s="292" t="s">
        <v>4244</v>
      </c>
    </row>
    <row r="161" s="2" customFormat="1" ht="24.15" customHeight="1">
      <c r="A161" s="42"/>
      <c r="B161" s="43"/>
      <c r="C161" s="280" t="s">
        <v>422</v>
      </c>
      <c r="D161" s="280" t="s">
        <v>393</v>
      </c>
      <c r="E161" s="281" t="s">
        <v>1974</v>
      </c>
      <c r="F161" s="282" t="s">
        <v>1975</v>
      </c>
      <c r="G161" s="283" t="s">
        <v>405</v>
      </c>
      <c r="H161" s="284">
        <v>2</v>
      </c>
      <c r="I161" s="285"/>
      <c r="J161" s="286">
        <f>ROUND(I161*H161,2)</f>
        <v>0</v>
      </c>
      <c r="K161" s="287"/>
      <c r="L161" s="45"/>
      <c r="M161" s="288" t="s">
        <v>1</v>
      </c>
      <c r="N161" s="289" t="s">
        <v>42</v>
      </c>
      <c r="O161" s="101"/>
      <c r="P161" s="290">
        <f>O161*H161</f>
        <v>0</v>
      </c>
      <c r="Q161" s="290">
        <v>0</v>
      </c>
      <c r="R161" s="290">
        <f>Q161*H161</f>
        <v>0</v>
      </c>
      <c r="S161" s="290">
        <v>0</v>
      </c>
      <c r="T161" s="291">
        <f>S161*H161</f>
        <v>0</v>
      </c>
      <c r="U161" s="42"/>
      <c r="V161" s="42"/>
      <c r="W161" s="42"/>
      <c r="X161" s="42"/>
      <c r="Y161" s="42"/>
      <c r="Z161" s="42"/>
      <c r="AA161" s="42"/>
      <c r="AB161" s="42"/>
      <c r="AC161" s="42"/>
      <c r="AD161" s="42"/>
      <c r="AE161" s="42"/>
      <c r="AR161" s="292" t="s">
        <v>731</v>
      </c>
      <c r="AT161" s="292" t="s">
        <v>393</v>
      </c>
      <c r="AU161" s="292" t="s">
        <v>92</v>
      </c>
      <c r="AY161" s="19" t="s">
        <v>387</v>
      </c>
      <c r="BE161" s="162">
        <f>IF(N161="základná",J161,0)</f>
        <v>0</v>
      </c>
      <c r="BF161" s="162">
        <f>IF(N161="znížená",J161,0)</f>
        <v>0</v>
      </c>
      <c r="BG161" s="162">
        <f>IF(N161="zákl. prenesená",J161,0)</f>
        <v>0</v>
      </c>
      <c r="BH161" s="162">
        <f>IF(N161="zníž. prenesená",J161,0)</f>
        <v>0</v>
      </c>
      <c r="BI161" s="162">
        <f>IF(N161="nulová",J161,0)</f>
        <v>0</v>
      </c>
      <c r="BJ161" s="19" t="s">
        <v>92</v>
      </c>
      <c r="BK161" s="162">
        <f>ROUND(I161*H161,2)</f>
        <v>0</v>
      </c>
      <c r="BL161" s="19" t="s">
        <v>731</v>
      </c>
      <c r="BM161" s="292" t="s">
        <v>4245</v>
      </c>
    </row>
    <row r="162" s="2" customFormat="1" ht="24.15" customHeight="1">
      <c r="A162" s="42"/>
      <c r="B162" s="43"/>
      <c r="C162" s="280" t="s">
        <v>488</v>
      </c>
      <c r="D162" s="280" t="s">
        <v>393</v>
      </c>
      <c r="E162" s="281" t="s">
        <v>1988</v>
      </c>
      <c r="F162" s="282" t="s">
        <v>1989</v>
      </c>
      <c r="G162" s="283" t="s">
        <v>436</v>
      </c>
      <c r="H162" s="284">
        <v>50</v>
      </c>
      <c r="I162" s="285"/>
      <c r="J162" s="286">
        <f>ROUND(I162*H162,2)</f>
        <v>0</v>
      </c>
      <c r="K162" s="287"/>
      <c r="L162" s="45"/>
      <c r="M162" s="288" t="s">
        <v>1</v>
      </c>
      <c r="N162" s="289" t="s">
        <v>42</v>
      </c>
      <c r="O162" s="101"/>
      <c r="P162" s="290">
        <f>O162*H162</f>
        <v>0</v>
      </c>
      <c r="Q162" s="290">
        <v>0</v>
      </c>
      <c r="R162" s="290">
        <f>Q162*H162</f>
        <v>0</v>
      </c>
      <c r="S162" s="290">
        <v>0</v>
      </c>
      <c r="T162" s="291">
        <f>S162*H162</f>
        <v>0</v>
      </c>
      <c r="U162" s="42"/>
      <c r="V162" s="42"/>
      <c r="W162" s="42"/>
      <c r="X162" s="42"/>
      <c r="Y162" s="42"/>
      <c r="Z162" s="42"/>
      <c r="AA162" s="42"/>
      <c r="AB162" s="42"/>
      <c r="AC162" s="42"/>
      <c r="AD162" s="42"/>
      <c r="AE162" s="42"/>
      <c r="AR162" s="292" t="s">
        <v>731</v>
      </c>
      <c r="AT162" s="292" t="s">
        <v>393</v>
      </c>
      <c r="AU162" s="292" t="s">
        <v>92</v>
      </c>
      <c r="AY162" s="19" t="s">
        <v>387</v>
      </c>
      <c r="BE162" s="162">
        <f>IF(N162="základná",J162,0)</f>
        <v>0</v>
      </c>
      <c r="BF162" s="162">
        <f>IF(N162="znížená",J162,0)</f>
        <v>0</v>
      </c>
      <c r="BG162" s="162">
        <f>IF(N162="zákl. prenesená",J162,0)</f>
        <v>0</v>
      </c>
      <c r="BH162" s="162">
        <f>IF(N162="zníž. prenesená",J162,0)</f>
        <v>0</v>
      </c>
      <c r="BI162" s="162">
        <f>IF(N162="nulová",J162,0)</f>
        <v>0</v>
      </c>
      <c r="BJ162" s="19" t="s">
        <v>92</v>
      </c>
      <c r="BK162" s="162">
        <f>ROUND(I162*H162,2)</f>
        <v>0</v>
      </c>
      <c r="BL162" s="19" t="s">
        <v>731</v>
      </c>
      <c r="BM162" s="292" t="s">
        <v>4246</v>
      </c>
    </row>
    <row r="163" s="2" customFormat="1" ht="16.5" customHeight="1">
      <c r="A163" s="42"/>
      <c r="B163" s="43"/>
      <c r="C163" s="337" t="s">
        <v>493</v>
      </c>
      <c r="D163" s="337" t="s">
        <v>592</v>
      </c>
      <c r="E163" s="338" t="s">
        <v>1990</v>
      </c>
      <c r="F163" s="339" t="s">
        <v>1991</v>
      </c>
      <c r="G163" s="340" t="s">
        <v>436</v>
      </c>
      <c r="H163" s="341">
        <v>50</v>
      </c>
      <c r="I163" s="342"/>
      <c r="J163" s="343">
        <f>ROUND(I163*H163,2)</f>
        <v>0</v>
      </c>
      <c r="K163" s="344"/>
      <c r="L163" s="345"/>
      <c r="M163" s="346" t="s">
        <v>1</v>
      </c>
      <c r="N163" s="347" t="s">
        <v>42</v>
      </c>
      <c r="O163" s="101"/>
      <c r="P163" s="290">
        <f>O163*H163</f>
        <v>0</v>
      </c>
      <c r="Q163" s="290">
        <v>1.0000000000000001E-05</v>
      </c>
      <c r="R163" s="290">
        <f>Q163*H163</f>
        <v>0.00050000000000000001</v>
      </c>
      <c r="S163" s="290">
        <v>0</v>
      </c>
      <c r="T163" s="291">
        <f>S163*H163</f>
        <v>0</v>
      </c>
      <c r="U163" s="42"/>
      <c r="V163" s="42"/>
      <c r="W163" s="42"/>
      <c r="X163" s="42"/>
      <c r="Y163" s="42"/>
      <c r="Z163" s="42"/>
      <c r="AA163" s="42"/>
      <c r="AB163" s="42"/>
      <c r="AC163" s="42"/>
      <c r="AD163" s="42"/>
      <c r="AE163" s="42"/>
      <c r="AR163" s="292" t="s">
        <v>1012</v>
      </c>
      <c r="AT163" s="292" t="s">
        <v>592</v>
      </c>
      <c r="AU163" s="292" t="s">
        <v>92</v>
      </c>
      <c r="AY163" s="19" t="s">
        <v>387</v>
      </c>
      <c r="BE163" s="162">
        <f>IF(N163="základná",J163,0)</f>
        <v>0</v>
      </c>
      <c r="BF163" s="162">
        <f>IF(N163="znížená",J163,0)</f>
        <v>0</v>
      </c>
      <c r="BG163" s="162">
        <f>IF(N163="zákl. prenesená",J163,0)</f>
        <v>0</v>
      </c>
      <c r="BH163" s="162">
        <f>IF(N163="zníž. prenesená",J163,0)</f>
        <v>0</v>
      </c>
      <c r="BI163" s="162">
        <f>IF(N163="nulová",J163,0)</f>
        <v>0</v>
      </c>
      <c r="BJ163" s="19" t="s">
        <v>92</v>
      </c>
      <c r="BK163" s="162">
        <f>ROUND(I163*H163,2)</f>
        <v>0</v>
      </c>
      <c r="BL163" s="19" t="s">
        <v>1012</v>
      </c>
      <c r="BM163" s="292" t="s">
        <v>4247</v>
      </c>
    </row>
    <row r="164" s="2" customFormat="1" ht="16.5" customHeight="1">
      <c r="A164" s="42"/>
      <c r="B164" s="43"/>
      <c r="C164" s="337" t="s">
        <v>499</v>
      </c>
      <c r="D164" s="337" t="s">
        <v>592</v>
      </c>
      <c r="E164" s="338" t="s">
        <v>4248</v>
      </c>
      <c r="F164" s="339" t="s">
        <v>4249</v>
      </c>
      <c r="G164" s="340" t="s">
        <v>436</v>
      </c>
      <c r="H164" s="341">
        <v>50</v>
      </c>
      <c r="I164" s="342"/>
      <c r="J164" s="343">
        <f>ROUND(I164*H164,2)</f>
        <v>0</v>
      </c>
      <c r="K164" s="344"/>
      <c r="L164" s="345"/>
      <c r="M164" s="346" t="s">
        <v>1</v>
      </c>
      <c r="N164" s="347" t="s">
        <v>42</v>
      </c>
      <c r="O164" s="101"/>
      <c r="P164" s="290">
        <f>O164*H164</f>
        <v>0</v>
      </c>
      <c r="Q164" s="290">
        <v>1.0000000000000001E-05</v>
      </c>
      <c r="R164" s="290">
        <f>Q164*H164</f>
        <v>0.00050000000000000001</v>
      </c>
      <c r="S164" s="290">
        <v>0</v>
      </c>
      <c r="T164" s="291">
        <f>S164*H164</f>
        <v>0</v>
      </c>
      <c r="U164" s="42"/>
      <c r="V164" s="42"/>
      <c r="W164" s="42"/>
      <c r="X164" s="42"/>
      <c r="Y164" s="42"/>
      <c r="Z164" s="42"/>
      <c r="AA164" s="42"/>
      <c r="AB164" s="42"/>
      <c r="AC164" s="42"/>
      <c r="AD164" s="42"/>
      <c r="AE164" s="42"/>
      <c r="AR164" s="292" t="s">
        <v>1012</v>
      </c>
      <c r="AT164" s="292" t="s">
        <v>592</v>
      </c>
      <c r="AU164" s="292" t="s">
        <v>92</v>
      </c>
      <c r="AY164" s="19" t="s">
        <v>387</v>
      </c>
      <c r="BE164" s="162">
        <f>IF(N164="základná",J164,0)</f>
        <v>0</v>
      </c>
      <c r="BF164" s="162">
        <f>IF(N164="znížená",J164,0)</f>
        <v>0</v>
      </c>
      <c r="BG164" s="162">
        <f>IF(N164="zákl. prenesená",J164,0)</f>
        <v>0</v>
      </c>
      <c r="BH164" s="162">
        <f>IF(N164="zníž. prenesená",J164,0)</f>
        <v>0</v>
      </c>
      <c r="BI164" s="162">
        <f>IF(N164="nulová",J164,0)</f>
        <v>0</v>
      </c>
      <c r="BJ164" s="19" t="s">
        <v>92</v>
      </c>
      <c r="BK164" s="162">
        <f>ROUND(I164*H164,2)</f>
        <v>0</v>
      </c>
      <c r="BL164" s="19" t="s">
        <v>1012</v>
      </c>
      <c r="BM164" s="292" t="s">
        <v>4250</v>
      </c>
    </row>
    <row r="165" s="2" customFormat="1" ht="16.5" customHeight="1">
      <c r="A165" s="42"/>
      <c r="B165" s="43"/>
      <c r="C165" s="337" t="s">
        <v>7</v>
      </c>
      <c r="D165" s="337" t="s">
        <v>592</v>
      </c>
      <c r="E165" s="338" t="s">
        <v>1992</v>
      </c>
      <c r="F165" s="339" t="s">
        <v>1993</v>
      </c>
      <c r="G165" s="340" t="s">
        <v>436</v>
      </c>
      <c r="H165" s="341">
        <v>50</v>
      </c>
      <c r="I165" s="342"/>
      <c r="J165" s="343">
        <f>ROUND(I165*H165,2)</f>
        <v>0</v>
      </c>
      <c r="K165" s="344"/>
      <c r="L165" s="345"/>
      <c r="M165" s="346" t="s">
        <v>1</v>
      </c>
      <c r="N165" s="347" t="s">
        <v>42</v>
      </c>
      <c r="O165" s="101"/>
      <c r="P165" s="290">
        <f>O165*H165</f>
        <v>0</v>
      </c>
      <c r="Q165" s="290">
        <v>1.0000000000000001E-05</v>
      </c>
      <c r="R165" s="290">
        <f>Q165*H165</f>
        <v>0.00050000000000000001</v>
      </c>
      <c r="S165" s="290">
        <v>0</v>
      </c>
      <c r="T165" s="291">
        <f>S165*H165</f>
        <v>0</v>
      </c>
      <c r="U165" s="42"/>
      <c r="V165" s="42"/>
      <c r="W165" s="42"/>
      <c r="X165" s="42"/>
      <c r="Y165" s="42"/>
      <c r="Z165" s="42"/>
      <c r="AA165" s="42"/>
      <c r="AB165" s="42"/>
      <c r="AC165" s="42"/>
      <c r="AD165" s="42"/>
      <c r="AE165" s="42"/>
      <c r="AR165" s="292" t="s">
        <v>1012</v>
      </c>
      <c r="AT165" s="292" t="s">
        <v>592</v>
      </c>
      <c r="AU165" s="292" t="s">
        <v>92</v>
      </c>
      <c r="AY165" s="19" t="s">
        <v>387</v>
      </c>
      <c r="BE165" s="162">
        <f>IF(N165="základná",J165,0)</f>
        <v>0</v>
      </c>
      <c r="BF165" s="162">
        <f>IF(N165="znížená",J165,0)</f>
        <v>0</v>
      </c>
      <c r="BG165" s="162">
        <f>IF(N165="zákl. prenesená",J165,0)</f>
        <v>0</v>
      </c>
      <c r="BH165" s="162">
        <f>IF(N165="zníž. prenesená",J165,0)</f>
        <v>0</v>
      </c>
      <c r="BI165" s="162">
        <f>IF(N165="nulová",J165,0)</f>
        <v>0</v>
      </c>
      <c r="BJ165" s="19" t="s">
        <v>92</v>
      </c>
      <c r="BK165" s="162">
        <f>ROUND(I165*H165,2)</f>
        <v>0</v>
      </c>
      <c r="BL165" s="19" t="s">
        <v>1012</v>
      </c>
      <c r="BM165" s="292" t="s">
        <v>4251</v>
      </c>
    </row>
    <row r="166" s="2" customFormat="1" ht="33" customHeight="1">
      <c r="A166" s="42"/>
      <c r="B166" s="43"/>
      <c r="C166" s="280" t="s">
        <v>508</v>
      </c>
      <c r="D166" s="280" t="s">
        <v>393</v>
      </c>
      <c r="E166" s="281" t="s">
        <v>4252</v>
      </c>
      <c r="F166" s="282" t="s">
        <v>4253</v>
      </c>
      <c r="G166" s="283" t="s">
        <v>436</v>
      </c>
      <c r="H166" s="284">
        <v>10</v>
      </c>
      <c r="I166" s="285"/>
      <c r="J166" s="286">
        <f>ROUND(I166*H166,2)</f>
        <v>0</v>
      </c>
      <c r="K166" s="287"/>
      <c r="L166" s="45"/>
      <c r="M166" s="288" t="s">
        <v>1</v>
      </c>
      <c r="N166" s="289" t="s">
        <v>42</v>
      </c>
      <c r="O166" s="101"/>
      <c r="P166" s="290">
        <f>O166*H166</f>
        <v>0</v>
      </c>
      <c r="Q166" s="290">
        <v>0</v>
      </c>
      <c r="R166" s="290">
        <f>Q166*H166</f>
        <v>0</v>
      </c>
      <c r="S166" s="290">
        <v>0</v>
      </c>
      <c r="T166" s="291">
        <f>S166*H166</f>
        <v>0</v>
      </c>
      <c r="U166" s="42"/>
      <c r="V166" s="42"/>
      <c r="W166" s="42"/>
      <c r="X166" s="42"/>
      <c r="Y166" s="42"/>
      <c r="Z166" s="42"/>
      <c r="AA166" s="42"/>
      <c r="AB166" s="42"/>
      <c r="AC166" s="42"/>
      <c r="AD166" s="42"/>
      <c r="AE166" s="42"/>
      <c r="AR166" s="292" t="s">
        <v>731</v>
      </c>
      <c r="AT166" s="292" t="s">
        <v>393</v>
      </c>
      <c r="AU166" s="292" t="s">
        <v>92</v>
      </c>
      <c r="AY166" s="19" t="s">
        <v>387</v>
      </c>
      <c r="BE166" s="162">
        <f>IF(N166="základná",J166,0)</f>
        <v>0</v>
      </c>
      <c r="BF166" s="162">
        <f>IF(N166="znížená",J166,0)</f>
        <v>0</v>
      </c>
      <c r="BG166" s="162">
        <f>IF(N166="zákl. prenesená",J166,0)</f>
        <v>0</v>
      </c>
      <c r="BH166" s="162">
        <f>IF(N166="zníž. prenesená",J166,0)</f>
        <v>0</v>
      </c>
      <c r="BI166" s="162">
        <f>IF(N166="nulová",J166,0)</f>
        <v>0</v>
      </c>
      <c r="BJ166" s="19" t="s">
        <v>92</v>
      </c>
      <c r="BK166" s="162">
        <f>ROUND(I166*H166,2)</f>
        <v>0</v>
      </c>
      <c r="BL166" s="19" t="s">
        <v>731</v>
      </c>
      <c r="BM166" s="292" t="s">
        <v>4254</v>
      </c>
    </row>
    <row r="167" s="2" customFormat="1" ht="16.5" customHeight="1">
      <c r="A167" s="42"/>
      <c r="B167" s="43"/>
      <c r="C167" s="337" t="s">
        <v>515</v>
      </c>
      <c r="D167" s="337" t="s">
        <v>592</v>
      </c>
      <c r="E167" s="338" t="s">
        <v>1986</v>
      </c>
      <c r="F167" s="339" t="s">
        <v>1987</v>
      </c>
      <c r="G167" s="340" t="s">
        <v>436</v>
      </c>
      <c r="H167" s="341">
        <v>10</v>
      </c>
      <c r="I167" s="342"/>
      <c r="J167" s="343">
        <f>ROUND(I167*H167,2)</f>
        <v>0</v>
      </c>
      <c r="K167" s="344"/>
      <c r="L167" s="345"/>
      <c r="M167" s="346" t="s">
        <v>1</v>
      </c>
      <c r="N167" s="347" t="s">
        <v>42</v>
      </c>
      <c r="O167" s="101"/>
      <c r="P167" s="290">
        <f>O167*H167</f>
        <v>0</v>
      </c>
      <c r="Q167" s="290">
        <v>1.0000000000000001E-05</v>
      </c>
      <c r="R167" s="290">
        <f>Q167*H167</f>
        <v>0.00010000000000000001</v>
      </c>
      <c r="S167" s="290">
        <v>0</v>
      </c>
      <c r="T167" s="291">
        <f>S167*H167</f>
        <v>0</v>
      </c>
      <c r="U167" s="42"/>
      <c r="V167" s="42"/>
      <c r="W167" s="42"/>
      <c r="X167" s="42"/>
      <c r="Y167" s="42"/>
      <c r="Z167" s="42"/>
      <c r="AA167" s="42"/>
      <c r="AB167" s="42"/>
      <c r="AC167" s="42"/>
      <c r="AD167" s="42"/>
      <c r="AE167" s="42"/>
      <c r="AR167" s="292" t="s">
        <v>1012</v>
      </c>
      <c r="AT167" s="292" t="s">
        <v>592</v>
      </c>
      <c r="AU167" s="292" t="s">
        <v>92</v>
      </c>
      <c r="AY167" s="19" t="s">
        <v>387</v>
      </c>
      <c r="BE167" s="162">
        <f>IF(N167="základná",J167,0)</f>
        <v>0</v>
      </c>
      <c r="BF167" s="162">
        <f>IF(N167="znížená",J167,0)</f>
        <v>0</v>
      </c>
      <c r="BG167" s="162">
        <f>IF(N167="zákl. prenesená",J167,0)</f>
        <v>0</v>
      </c>
      <c r="BH167" s="162">
        <f>IF(N167="zníž. prenesená",J167,0)</f>
        <v>0</v>
      </c>
      <c r="BI167" s="162">
        <f>IF(N167="nulová",J167,0)</f>
        <v>0</v>
      </c>
      <c r="BJ167" s="19" t="s">
        <v>92</v>
      </c>
      <c r="BK167" s="162">
        <f>ROUND(I167*H167,2)</f>
        <v>0</v>
      </c>
      <c r="BL167" s="19" t="s">
        <v>1012</v>
      </c>
      <c r="BM167" s="292" t="s">
        <v>4255</v>
      </c>
    </row>
    <row r="168" s="2" customFormat="1" ht="16.5" customHeight="1">
      <c r="A168" s="42"/>
      <c r="B168" s="43"/>
      <c r="C168" s="337" t="s">
        <v>522</v>
      </c>
      <c r="D168" s="337" t="s">
        <v>592</v>
      </c>
      <c r="E168" s="338" t="s">
        <v>4256</v>
      </c>
      <c r="F168" s="339" t="s">
        <v>4257</v>
      </c>
      <c r="G168" s="340" t="s">
        <v>436</v>
      </c>
      <c r="H168" s="341">
        <v>10</v>
      </c>
      <c r="I168" s="342"/>
      <c r="J168" s="343">
        <f>ROUND(I168*H168,2)</f>
        <v>0</v>
      </c>
      <c r="K168" s="344"/>
      <c r="L168" s="345"/>
      <c r="M168" s="346" t="s">
        <v>1</v>
      </c>
      <c r="N168" s="347" t="s">
        <v>42</v>
      </c>
      <c r="O168" s="101"/>
      <c r="P168" s="290">
        <f>O168*H168</f>
        <v>0</v>
      </c>
      <c r="Q168" s="290">
        <v>1.0000000000000001E-05</v>
      </c>
      <c r="R168" s="290">
        <f>Q168*H168</f>
        <v>0.00010000000000000001</v>
      </c>
      <c r="S168" s="290">
        <v>0</v>
      </c>
      <c r="T168" s="291">
        <f>S168*H168</f>
        <v>0</v>
      </c>
      <c r="U168" s="42"/>
      <c r="V168" s="42"/>
      <c r="W168" s="42"/>
      <c r="X168" s="42"/>
      <c r="Y168" s="42"/>
      <c r="Z168" s="42"/>
      <c r="AA168" s="42"/>
      <c r="AB168" s="42"/>
      <c r="AC168" s="42"/>
      <c r="AD168" s="42"/>
      <c r="AE168" s="42"/>
      <c r="AR168" s="292" t="s">
        <v>1012</v>
      </c>
      <c r="AT168" s="292" t="s">
        <v>592</v>
      </c>
      <c r="AU168" s="292" t="s">
        <v>92</v>
      </c>
      <c r="AY168" s="19" t="s">
        <v>387</v>
      </c>
      <c r="BE168" s="162">
        <f>IF(N168="základná",J168,0)</f>
        <v>0</v>
      </c>
      <c r="BF168" s="162">
        <f>IF(N168="znížená",J168,0)</f>
        <v>0</v>
      </c>
      <c r="BG168" s="162">
        <f>IF(N168="zákl. prenesená",J168,0)</f>
        <v>0</v>
      </c>
      <c r="BH168" s="162">
        <f>IF(N168="zníž. prenesená",J168,0)</f>
        <v>0</v>
      </c>
      <c r="BI168" s="162">
        <f>IF(N168="nulová",J168,0)</f>
        <v>0</v>
      </c>
      <c r="BJ168" s="19" t="s">
        <v>92</v>
      </c>
      <c r="BK168" s="162">
        <f>ROUND(I168*H168,2)</f>
        <v>0</v>
      </c>
      <c r="BL168" s="19" t="s">
        <v>1012</v>
      </c>
      <c r="BM168" s="292" t="s">
        <v>4258</v>
      </c>
    </row>
    <row r="169" s="2" customFormat="1" ht="16.5" customHeight="1">
      <c r="A169" s="42"/>
      <c r="B169" s="43"/>
      <c r="C169" s="337" t="s">
        <v>296</v>
      </c>
      <c r="D169" s="337" t="s">
        <v>592</v>
      </c>
      <c r="E169" s="338" t="s">
        <v>4259</v>
      </c>
      <c r="F169" s="339" t="s">
        <v>4260</v>
      </c>
      <c r="G169" s="340" t="s">
        <v>436</v>
      </c>
      <c r="H169" s="341">
        <v>10</v>
      </c>
      <c r="I169" s="342"/>
      <c r="J169" s="343">
        <f>ROUND(I169*H169,2)</f>
        <v>0</v>
      </c>
      <c r="K169" s="344"/>
      <c r="L169" s="345"/>
      <c r="M169" s="346" t="s">
        <v>1</v>
      </c>
      <c r="N169" s="347" t="s">
        <v>42</v>
      </c>
      <c r="O169" s="101"/>
      <c r="P169" s="290">
        <f>O169*H169</f>
        <v>0</v>
      </c>
      <c r="Q169" s="290">
        <v>3.0000000000000001E-05</v>
      </c>
      <c r="R169" s="290">
        <f>Q169*H169</f>
        <v>0.00030000000000000003</v>
      </c>
      <c r="S169" s="290">
        <v>0</v>
      </c>
      <c r="T169" s="291">
        <f>S169*H169</f>
        <v>0</v>
      </c>
      <c r="U169" s="42"/>
      <c r="V169" s="42"/>
      <c r="W169" s="42"/>
      <c r="X169" s="42"/>
      <c r="Y169" s="42"/>
      <c r="Z169" s="42"/>
      <c r="AA169" s="42"/>
      <c r="AB169" s="42"/>
      <c r="AC169" s="42"/>
      <c r="AD169" s="42"/>
      <c r="AE169" s="42"/>
      <c r="AR169" s="292" t="s">
        <v>1012</v>
      </c>
      <c r="AT169" s="292" t="s">
        <v>592</v>
      </c>
      <c r="AU169" s="292" t="s">
        <v>92</v>
      </c>
      <c r="AY169" s="19" t="s">
        <v>387</v>
      </c>
      <c r="BE169" s="162">
        <f>IF(N169="základná",J169,0)</f>
        <v>0</v>
      </c>
      <c r="BF169" s="162">
        <f>IF(N169="znížená",J169,0)</f>
        <v>0</v>
      </c>
      <c r="BG169" s="162">
        <f>IF(N169="zákl. prenesená",J169,0)</f>
        <v>0</v>
      </c>
      <c r="BH169" s="162">
        <f>IF(N169="zníž. prenesená",J169,0)</f>
        <v>0</v>
      </c>
      <c r="BI169" s="162">
        <f>IF(N169="nulová",J169,0)</f>
        <v>0</v>
      </c>
      <c r="BJ169" s="19" t="s">
        <v>92</v>
      </c>
      <c r="BK169" s="162">
        <f>ROUND(I169*H169,2)</f>
        <v>0</v>
      </c>
      <c r="BL169" s="19" t="s">
        <v>1012</v>
      </c>
      <c r="BM169" s="292" t="s">
        <v>4261</v>
      </c>
    </row>
    <row r="170" s="2" customFormat="1" ht="24.15" customHeight="1">
      <c r="A170" s="42"/>
      <c r="B170" s="43"/>
      <c r="C170" s="280" t="s">
        <v>531</v>
      </c>
      <c r="D170" s="280" t="s">
        <v>393</v>
      </c>
      <c r="E170" s="281" t="s">
        <v>2002</v>
      </c>
      <c r="F170" s="282" t="s">
        <v>2003</v>
      </c>
      <c r="G170" s="283" t="s">
        <v>436</v>
      </c>
      <c r="H170" s="284">
        <v>10</v>
      </c>
      <c r="I170" s="285"/>
      <c r="J170" s="286">
        <f>ROUND(I170*H170,2)</f>
        <v>0</v>
      </c>
      <c r="K170" s="287"/>
      <c r="L170" s="45"/>
      <c r="M170" s="288" t="s">
        <v>1</v>
      </c>
      <c r="N170" s="289" t="s">
        <v>42</v>
      </c>
      <c r="O170" s="101"/>
      <c r="P170" s="290">
        <f>O170*H170</f>
        <v>0</v>
      </c>
      <c r="Q170" s="290">
        <v>0</v>
      </c>
      <c r="R170" s="290">
        <f>Q170*H170</f>
        <v>0</v>
      </c>
      <c r="S170" s="290">
        <v>0</v>
      </c>
      <c r="T170" s="291">
        <f>S170*H170</f>
        <v>0</v>
      </c>
      <c r="U170" s="42"/>
      <c r="V170" s="42"/>
      <c r="W170" s="42"/>
      <c r="X170" s="42"/>
      <c r="Y170" s="42"/>
      <c r="Z170" s="42"/>
      <c r="AA170" s="42"/>
      <c r="AB170" s="42"/>
      <c r="AC170" s="42"/>
      <c r="AD170" s="42"/>
      <c r="AE170" s="42"/>
      <c r="AR170" s="292" t="s">
        <v>731</v>
      </c>
      <c r="AT170" s="292" t="s">
        <v>393</v>
      </c>
      <c r="AU170" s="292" t="s">
        <v>92</v>
      </c>
      <c r="AY170" s="19" t="s">
        <v>387</v>
      </c>
      <c r="BE170" s="162">
        <f>IF(N170="základná",J170,0)</f>
        <v>0</v>
      </c>
      <c r="BF170" s="162">
        <f>IF(N170="znížená",J170,0)</f>
        <v>0</v>
      </c>
      <c r="BG170" s="162">
        <f>IF(N170="zákl. prenesená",J170,0)</f>
        <v>0</v>
      </c>
      <c r="BH170" s="162">
        <f>IF(N170="zníž. prenesená",J170,0)</f>
        <v>0</v>
      </c>
      <c r="BI170" s="162">
        <f>IF(N170="nulová",J170,0)</f>
        <v>0</v>
      </c>
      <c r="BJ170" s="19" t="s">
        <v>92</v>
      </c>
      <c r="BK170" s="162">
        <f>ROUND(I170*H170,2)</f>
        <v>0</v>
      </c>
      <c r="BL170" s="19" t="s">
        <v>731</v>
      </c>
      <c r="BM170" s="292" t="s">
        <v>4262</v>
      </c>
    </row>
    <row r="171" s="2" customFormat="1" ht="37.8" customHeight="1">
      <c r="A171" s="42"/>
      <c r="B171" s="43"/>
      <c r="C171" s="337" t="s">
        <v>535</v>
      </c>
      <c r="D171" s="337" t="s">
        <v>592</v>
      </c>
      <c r="E171" s="338" t="s">
        <v>1996</v>
      </c>
      <c r="F171" s="339" t="s">
        <v>1997</v>
      </c>
      <c r="G171" s="340" t="s">
        <v>396</v>
      </c>
      <c r="H171" s="341">
        <v>10</v>
      </c>
      <c r="I171" s="342"/>
      <c r="J171" s="343">
        <f>ROUND(I171*H171,2)</f>
        <v>0</v>
      </c>
      <c r="K171" s="344"/>
      <c r="L171" s="345"/>
      <c r="M171" s="346" t="s">
        <v>1</v>
      </c>
      <c r="N171" s="347" t="s">
        <v>42</v>
      </c>
      <c r="O171" s="101"/>
      <c r="P171" s="290">
        <f>O171*H171</f>
        <v>0</v>
      </c>
      <c r="Q171" s="290">
        <v>5.0000000000000002E-05</v>
      </c>
      <c r="R171" s="290">
        <f>Q171*H171</f>
        <v>0.00050000000000000001</v>
      </c>
      <c r="S171" s="290">
        <v>0</v>
      </c>
      <c r="T171" s="291">
        <f>S171*H171</f>
        <v>0</v>
      </c>
      <c r="U171" s="42"/>
      <c r="V171" s="42"/>
      <c r="W171" s="42"/>
      <c r="X171" s="42"/>
      <c r="Y171" s="42"/>
      <c r="Z171" s="42"/>
      <c r="AA171" s="42"/>
      <c r="AB171" s="42"/>
      <c r="AC171" s="42"/>
      <c r="AD171" s="42"/>
      <c r="AE171" s="42"/>
      <c r="AR171" s="292" t="s">
        <v>1012</v>
      </c>
      <c r="AT171" s="292" t="s">
        <v>592</v>
      </c>
      <c r="AU171" s="292" t="s">
        <v>92</v>
      </c>
      <c r="AY171" s="19" t="s">
        <v>387</v>
      </c>
      <c r="BE171" s="162">
        <f>IF(N171="základná",J171,0)</f>
        <v>0</v>
      </c>
      <c r="BF171" s="162">
        <f>IF(N171="znížená",J171,0)</f>
        <v>0</v>
      </c>
      <c r="BG171" s="162">
        <f>IF(N171="zákl. prenesená",J171,0)</f>
        <v>0</v>
      </c>
      <c r="BH171" s="162">
        <f>IF(N171="zníž. prenesená",J171,0)</f>
        <v>0</v>
      </c>
      <c r="BI171" s="162">
        <f>IF(N171="nulová",J171,0)</f>
        <v>0</v>
      </c>
      <c r="BJ171" s="19" t="s">
        <v>92</v>
      </c>
      <c r="BK171" s="162">
        <f>ROUND(I171*H171,2)</f>
        <v>0</v>
      </c>
      <c r="BL171" s="19" t="s">
        <v>1012</v>
      </c>
      <c r="BM171" s="292" t="s">
        <v>4263</v>
      </c>
    </row>
    <row r="172" s="2" customFormat="1" ht="16.5" customHeight="1">
      <c r="A172" s="42"/>
      <c r="B172" s="43"/>
      <c r="C172" s="337" t="s">
        <v>540</v>
      </c>
      <c r="D172" s="337" t="s">
        <v>592</v>
      </c>
      <c r="E172" s="338" t="s">
        <v>2004</v>
      </c>
      <c r="F172" s="339" t="s">
        <v>2005</v>
      </c>
      <c r="G172" s="340" t="s">
        <v>436</v>
      </c>
      <c r="H172" s="341">
        <v>10</v>
      </c>
      <c r="I172" s="342"/>
      <c r="J172" s="343">
        <f>ROUND(I172*H172,2)</f>
        <v>0</v>
      </c>
      <c r="K172" s="344"/>
      <c r="L172" s="345"/>
      <c r="M172" s="346" t="s">
        <v>1</v>
      </c>
      <c r="N172" s="347" t="s">
        <v>42</v>
      </c>
      <c r="O172" s="101"/>
      <c r="P172" s="290">
        <f>O172*H172</f>
        <v>0</v>
      </c>
      <c r="Q172" s="290">
        <v>1.0000000000000001E-05</v>
      </c>
      <c r="R172" s="290">
        <f>Q172*H172</f>
        <v>0.00010000000000000001</v>
      </c>
      <c r="S172" s="290">
        <v>0</v>
      </c>
      <c r="T172" s="291">
        <f>S172*H172</f>
        <v>0</v>
      </c>
      <c r="U172" s="42"/>
      <c r="V172" s="42"/>
      <c r="W172" s="42"/>
      <c r="X172" s="42"/>
      <c r="Y172" s="42"/>
      <c r="Z172" s="42"/>
      <c r="AA172" s="42"/>
      <c r="AB172" s="42"/>
      <c r="AC172" s="42"/>
      <c r="AD172" s="42"/>
      <c r="AE172" s="42"/>
      <c r="AR172" s="292" t="s">
        <v>1012</v>
      </c>
      <c r="AT172" s="292" t="s">
        <v>592</v>
      </c>
      <c r="AU172" s="292" t="s">
        <v>92</v>
      </c>
      <c r="AY172" s="19" t="s">
        <v>387</v>
      </c>
      <c r="BE172" s="162">
        <f>IF(N172="základná",J172,0)</f>
        <v>0</v>
      </c>
      <c r="BF172" s="162">
        <f>IF(N172="znížená",J172,0)</f>
        <v>0</v>
      </c>
      <c r="BG172" s="162">
        <f>IF(N172="zákl. prenesená",J172,0)</f>
        <v>0</v>
      </c>
      <c r="BH172" s="162">
        <f>IF(N172="zníž. prenesená",J172,0)</f>
        <v>0</v>
      </c>
      <c r="BI172" s="162">
        <f>IF(N172="nulová",J172,0)</f>
        <v>0</v>
      </c>
      <c r="BJ172" s="19" t="s">
        <v>92</v>
      </c>
      <c r="BK172" s="162">
        <f>ROUND(I172*H172,2)</f>
        <v>0</v>
      </c>
      <c r="BL172" s="19" t="s">
        <v>1012</v>
      </c>
      <c r="BM172" s="292" t="s">
        <v>4264</v>
      </c>
    </row>
    <row r="173" s="2" customFormat="1" ht="24.15" customHeight="1">
      <c r="A173" s="42"/>
      <c r="B173" s="43"/>
      <c r="C173" s="337" t="s">
        <v>546</v>
      </c>
      <c r="D173" s="337" t="s">
        <v>592</v>
      </c>
      <c r="E173" s="338" t="s">
        <v>2006</v>
      </c>
      <c r="F173" s="339" t="s">
        <v>2007</v>
      </c>
      <c r="G173" s="340" t="s">
        <v>436</v>
      </c>
      <c r="H173" s="341">
        <v>10</v>
      </c>
      <c r="I173" s="342"/>
      <c r="J173" s="343">
        <f>ROUND(I173*H173,2)</f>
        <v>0</v>
      </c>
      <c r="K173" s="344"/>
      <c r="L173" s="345"/>
      <c r="M173" s="346" t="s">
        <v>1</v>
      </c>
      <c r="N173" s="347" t="s">
        <v>42</v>
      </c>
      <c r="O173" s="101"/>
      <c r="P173" s="290">
        <f>O173*H173</f>
        <v>0</v>
      </c>
      <c r="Q173" s="290">
        <v>0.00033</v>
      </c>
      <c r="R173" s="290">
        <f>Q173*H173</f>
        <v>0.0033</v>
      </c>
      <c r="S173" s="290">
        <v>0</v>
      </c>
      <c r="T173" s="291">
        <f>S173*H173</f>
        <v>0</v>
      </c>
      <c r="U173" s="42"/>
      <c r="V173" s="42"/>
      <c r="W173" s="42"/>
      <c r="X173" s="42"/>
      <c r="Y173" s="42"/>
      <c r="Z173" s="42"/>
      <c r="AA173" s="42"/>
      <c r="AB173" s="42"/>
      <c r="AC173" s="42"/>
      <c r="AD173" s="42"/>
      <c r="AE173" s="42"/>
      <c r="AR173" s="292" t="s">
        <v>1012</v>
      </c>
      <c r="AT173" s="292" t="s">
        <v>592</v>
      </c>
      <c r="AU173" s="292" t="s">
        <v>92</v>
      </c>
      <c r="AY173" s="19" t="s">
        <v>387</v>
      </c>
      <c r="BE173" s="162">
        <f>IF(N173="základná",J173,0)</f>
        <v>0</v>
      </c>
      <c r="BF173" s="162">
        <f>IF(N173="znížená",J173,0)</f>
        <v>0</v>
      </c>
      <c r="BG173" s="162">
        <f>IF(N173="zákl. prenesená",J173,0)</f>
        <v>0</v>
      </c>
      <c r="BH173" s="162">
        <f>IF(N173="zníž. prenesená",J173,0)</f>
        <v>0</v>
      </c>
      <c r="BI173" s="162">
        <f>IF(N173="nulová",J173,0)</f>
        <v>0</v>
      </c>
      <c r="BJ173" s="19" t="s">
        <v>92</v>
      </c>
      <c r="BK173" s="162">
        <f>ROUND(I173*H173,2)</f>
        <v>0</v>
      </c>
      <c r="BL173" s="19" t="s">
        <v>1012</v>
      </c>
      <c r="BM173" s="292" t="s">
        <v>4265</v>
      </c>
    </row>
    <row r="174" s="2" customFormat="1" ht="24.15" customHeight="1">
      <c r="A174" s="42"/>
      <c r="B174" s="43"/>
      <c r="C174" s="280" t="s">
        <v>554</v>
      </c>
      <c r="D174" s="280" t="s">
        <v>393</v>
      </c>
      <c r="E174" s="281" t="s">
        <v>2016</v>
      </c>
      <c r="F174" s="282" t="s">
        <v>2017</v>
      </c>
      <c r="G174" s="283" t="s">
        <v>436</v>
      </c>
      <c r="H174" s="284">
        <v>10</v>
      </c>
      <c r="I174" s="285"/>
      <c r="J174" s="286">
        <f>ROUND(I174*H174,2)</f>
        <v>0</v>
      </c>
      <c r="K174" s="287"/>
      <c r="L174" s="45"/>
      <c r="M174" s="288" t="s">
        <v>1</v>
      </c>
      <c r="N174" s="289" t="s">
        <v>42</v>
      </c>
      <c r="O174" s="101"/>
      <c r="P174" s="290">
        <f>O174*H174</f>
        <v>0</v>
      </c>
      <c r="Q174" s="290">
        <v>0</v>
      </c>
      <c r="R174" s="290">
        <f>Q174*H174</f>
        <v>0</v>
      </c>
      <c r="S174" s="290">
        <v>0</v>
      </c>
      <c r="T174" s="291">
        <f>S174*H174</f>
        <v>0</v>
      </c>
      <c r="U174" s="42"/>
      <c r="V174" s="42"/>
      <c r="W174" s="42"/>
      <c r="X174" s="42"/>
      <c r="Y174" s="42"/>
      <c r="Z174" s="42"/>
      <c r="AA174" s="42"/>
      <c r="AB174" s="42"/>
      <c r="AC174" s="42"/>
      <c r="AD174" s="42"/>
      <c r="AE174" s="42"/>
      <c r="AR174" s="292" t="s">
        <v>731</v>
      </c>
      <c r="AT174" s="292" t="s">
        <v>393</v>
      </c>
      <c r="AU174" s="292" t="s">
        <v>92</v>
      </c>
      <c r="AY174" s="19" t="s">
        <v>387</v>
      </c>
      <c r="BE174" s="162">
        <f>IF(N174="základná",J174,0)</f>
        <v>0</v>
      </c>
      <c r="BF174" s="162">
        <f>IF(N174="znížená",J174,0)</f>
        <v>0</v>
      </c>
      <c r="BG174" s="162">
        <f>IF(N174="zákl. prenesená",J174,0)</f>
        <v>0</v>
      </c>
      <c r="BH174" s="162">
        <f>IF(N174="zníž. prenesená",J174,0)</f>
        <v>0</v>
      </c>
      <c r="BI174" s="162">
        <f>IF(N174="nulová",J174,0)</f>
        <v>0</v>
      </c>
      <c r="BJ174" s="19" t="s">
        <v>92</v>
      </c>
      <c r="BK174" s="162">
        <f>ROUND(I174*H174,2)</f>
        <v>0</v>
      </c>
      <c r="BL174" s="19" t="s">
        <v>731</v>
      </c>
      <c r="BM174" s="292" t="s">
        <v>4266</v>
      </c>
    </row>
    <row r="175" s="2" customFormat="1" ht="16.5" customHeight="1">
      <c r="A175" s="42"/>
      <c r="B175" s="43"/>
      <c r="C175" s="337" t="s">
        <v>560</v>
      </c>
      <c r="D175" s="337" t="s">
        <v>592</v>
      </c>
      <c r="E175" s="338" t="s">
        <v>4267</v>
      </c>
      <c r="F175" s="339" t="s">
        <v>4268</v>
      </c>
      <c r="G175" s="340" t="s">
        <v>436</v>
      </c>
      <c r="H175" s="341">
        <v>50</v>
      </c>
      <c r="I175" s="342"/>
      <c r="J175" s="343">
        <f>ROUND(I175*H175,2)</f>
        <v>0</v>
      </c>
      <c r="K175" s="344"/>
      <c r="L175" s="345"/>
      <c r="M175" s="346" t="s">
        <v>1</v>
      </c>
      <c r="N175" s="347" t="s">
        <v>42</v>
      </c>
      <c r="O175" s="101"/>
      <c r="P175" s="290">
        <f>O175*H175</f>
        <v>0</v>
      </c>
      <c r="Q175" s="290">
        <v>0.00048000000000000001</v>
      </c>
      <c r="R175" s="290">
        <f>Q175*H175</f>
        <v>0.024</v>
      </c>
      <c r="S175" s="290">
        <v>0</v>
      </c>
      <c r="T175" s="291">
        <f>S175*H175</f>
        <v>0</v>
      </c>
      <c r="U175" s="42"/>
      <c r="V175" s="42"/>
      <c r="W175" s="42"/>
      <c r="X175" s="42"/>
      <c r="Y175" s="42"/>
      <c r="Z175" s="42"/>
      <c r="AA175" s="42"/>
      <c r="AB175" s="42"/>
      <c r="AC175" s="42"/>
      <c r="AD175" s="42"/>
      <c r="AE175" s="42"/>
      <c r="AR175" s="292" t="s">
        <v>1012</v>
      </c>
      <c r="AT175" s="292" t="s">
        <v>592</v>
      </c>
      <c r="AU175" s="292" t="s">
        <v>92</v>
      </c>
      <c r="AY175" s="19" t="s">
        <v>387</v>
      </c>
      <c r="BE175" s="162">
        <f>IF(N175="základná",J175,0)</f>
        <v>0</v>
      </c>
      <c r="BF175" s="162">
        <f>IF(N175="znížená",J175,0)</f>
        <v>0</v>
      </c>
      <c r="BG175" s="162">
        <f>IF(N175="zákl. prenesená",J175,0)</f>
        <v>0</v>
      </c>
      <c r="BH175" s="162">
        <f>IF(N175="zníž. prenesená",J175,0)</f>
        <v>0</v>
      </c>
      <c r="BI175" s="162">
        <f>IF(N175="nulová",J175,0)</f>
        <v>0</v>
      </c>
      <c r="BJ175" s="19" t="s">
        <v>92</v>
      </c>
      <c r="BK175" s="162">
        <f>ROUND(I175*H175,2)</f>
        <v>0</v>
      </c>
      <c r="BL175" s="19" t="s">
        <v>1012</v>
      </c>
      <c r="BM175" s="292" t="s">
        <v>4269</v>
      </c>
    </row>
    <row r="176" s="2" customFormat="1" ht="24.15" customHeight="1">
      <c r="A176" s="42"/>
      <c r="B176" s="43"/>
      <c r="C176" s="337" t="s">
        <v>570</v>
      </c>
      <c r="D176" s="337" t="s">
        <v>592</v>
      </c>
      <c r="E176" s="338" t="s">
        <v>4270</v>
      </c>
      <c r="F176" s="339" t="s">
        <v>4271</v>
      </c>
      <c r="G176" s="340" t="s">
        <v>436</v>
      </c>
      <c r="H176" s="341">
        <v>50</v>
      </c>
      <c r="I176" s="342"/>
      <c r="J176" s="343">
        <f>ROUND(I176*H176,2)</f>
        <v>0</v>
      </c>
      <c r="K176" s="344"/>
      <c r="L176" s="345"/>
      <c r="M176" s="346" t="s">
        <v>1</v>
      </c>
      <c r="N176" s="347" t="s">
        <v>42</v>
      </c>
      <c r="O176" s="101"/>
      <c r="P176" s="290">
        <f>O176*H176</f>
        <v>0</v>
      </c>
      <c r="Q176" s="290">
        <v>0.00051999999999999995</v>
      </c>
      <c r="R176" s="290">
        <f>Q176*H176</f>
        <v>0.025999999999999999</v>
      </c>
      <c r="S176" s="290">
        <v>0</v>
      </c>
      <c r="T176" s="291">
        <f>S176*H176</f>
        <v>0</v>
      </c>
      <c r="U176" s="42"/>
      <c r="V176" s="42"/>
      <c r="W176" s="42"/>
      <c r="X176" s="42"/>
      <c r="Y176" s="42"/>
      <c r="Z176" s="42"/>
      <c r="AA176" s="42"/>
      <c r="AB176" s="42"/>
      <c r="AC176" s="42"/>
      <c r="AD176" s="42"/>
      <c r="AE176" s="42"/>
      <c r="AR176" s="292" t="s">
        <v>1012</v>
      </c>
      <c r="AT176" s="292" t="s">
        <v>592</v>
      </c>
      <c r="AU176" s="292" t="s">
        <v>92</v>
      </c>
      <c r="AY176" s="19" t="s">
        <v>387</v>
      </c>
      <c r="BE176" s="162">
        <f>IF(N176="základná",J176,0)</f>
        <v>0</v>
      </c>
      <c r="BF176" s="162">
        <f>IF(N176="znížená",J176,0)</f>
        <v>0</v>
      </c>
      <c r="BG176" s="162">
        <f>IF(N176="zákl. prenesená",J176,0)</f>
        <v>0</v>
      </c>
      <c r="BH176" s="162">
        <f>IF(N176="zníž. prenesená",J176,0)</f>
        <v>0</v>
      </c>
      <c r="BI176" s="162">
        <f>IF(N176="nulová",J176,0)</f>
        <v>0</v>
      </c>
      <c r="BJ176" s="19" t="s">
        <v>92</v>
      </c>
      <c r="BK176" s="162">
        <f>ROUND(I176*H176,2)</f>
        <v>0</v>
      </c>
      <c r="BL176" s="19" t="s">
        <v>1012</v>
      </c>
      <c r="BM176" s="292" t="s">
        <v>4272</v>
      </c>
    </row>
    <row r="177" s="2" customFormat="1" ht="24.15" customHeight="1">
      <c r="A177" s="42"/>
      <c r="B177" s="43"/>
      <c r="C177" s="280" t="s">
        <v>575</v>
      </c>
      <c r="D177" s="280" t="s">
        <v>393</v>
      </c>
      <c r="E177" s="281" t="s">
        <v>4273</v>
      </c>
      <c r="F177" s="282" t="s">
        <v>4274</v>
      </c>
      <c r="G177" s="283" t="s">
        <v>436</v>
      </c>
      <c r="H177" s="284">
        <v>15</v>
      </c>
      <c r="I177" s="285"/>
      <c r="J177" s="286">
        <f>ROUND(I177*H177,2)</f>
        <v>0</v>
      </c>
      <c r="K177" s="287"/>
      <c r="L177" s="45"/>
      <c r="M177" s="288" t="s">
        <v>1</v>
      </c>
      <c r="N177" s="289" t="s">
        <v>42</v>
      </c>
      <c r="O177" s="101"/>
      <c r="P177" s="290">
        <f>O177*H177</f>
        <v>0</v>
      </c>
      <c r="Q177" s="290">
        <v>0</v>
      </c>
      <c r="R177" s="290">
        <f>Q177*H177</f>
        <v>0</v>
      </c>
      <c r="S177" s="290">
        <v>0</v>
      </c>
      <c r="T177" s="291">
        <f>S177*H177</f>
        <v>0</v>
      </c>
      <c r="U177" s="42"/>
      <c r="V177" s="42"/>
      <c r="W177" s="42"/>
      <c r="X177" s="42"/>
      <c r="Y177" s="42"/>
      <c r="Z177" s="42"/>
      <c r="AA177" s="42"/>
      <c r="AB177" s="42"/>
      <c r="AC177" s="42"/>
      <c r="AD177" s="42"/>
      <c r="AE177" s="42"/>
      <c r="AR177" s="292" t="s">
        <v>731</v>
      </c>
      <c r="AT177" s="292" t="s">
        <v>393</v>
      </c>
      <c r="AU177" s="292" t="s">
        <v>92</v>
      </c>
      <c r="AY177" s="19" t="s">
        <v>387</v>
      </c>
      <c r="BE177" s="162">
        <f>IF(N177="základná",J177,0)</f>
        <v>0</v>
      </c>
      <c r="BF177" s="162">
        <f>IF(N177="znížená",J177,0)</f>
        <v>0</v>
      </c>
      <c r="BG177" s="162">
        <f>IF(N177="zákl. prenesená",J177,0)</f>
        <v>0</v>
      </c>
      <c r="BH177" s="162">
        <f>IF(N177="zníž. prenesená",J177,0)</f>
        <v>0</v>
      </c>
      <c r="BI177" s="162">
        <f>IF(N177="nulová",J177,0)</f>
        <v>0</v>
      </c>
      <c r="BJ177" s="19" t="s">
        <v>92</v>
      </c>
      <c r="BK177" s="162">
        <f>ROUND(I177*H177,2)</f>
        <v>0</v>
      </c>
      <c r="BL177" s="19" t="s">
        <v>731</v>
      </c>
      <c r="BM177" s="292" t="s">
        <v>4275</v>
      </c>
    </row>
    <row r="178" s="2" customFormat="1" ht="24.15" customHeight="1">
      <c r="A178" s="42"/>
      <c r="B178" s="43"/>
      <c r="C178" s="280" t="s">
        <v>580</v>
      </c>
      <c r="D178" s="280" t="s">
        <v>393</v>
      </c>
      <c r="E178" s="281" t="s">
        <v>4276</v>
      </c>
      <c r="F178" s="282" t="s">
        <v>4277</v>
      </c>
      <c r="G178" s="283" t="s">
        <v>396</v>
      </c>
      <c r="H178" s="284">
        <v>75</v>
      </c>
      <c r="I178" s="285"/>
      <c r="J178" s="286">
        <f>ROUND(I178*H178,2)</f>
        <v>0</v>
      </c>
      <c r="K178" s="287"/>
      <c r="L178" s="45"/>
      <c r="M178" s="288" t="s">
        <v>1</v>
      </c>
      <c r="N178" s="289" t="s">
        <v>42</v>
      </c>
      <c r="O178" s="101"/>
      <c r="P178" s="290">
        <f>O178*H178</f>
        <v>0</v>
      </c>
      <c r="Q178" s="290">
        <v>0</v>
      </c>
      <c r="R178" s="290">
        <f>Q178*H178</f>
        <v>0</v>
      </c>
      <c r="S178" s="290">
        <v>0</v>
      </c>
      <c r="T178" s="291">
        <f>S178*H178</f>
        <v>0</v>
      </c>
      <c r="U178" s="42"/>
      <c r="V178" s="42"/>
      <c r="W178" s="42"/>
      <c r="X178" s="42"/>
      <c r="Y178" s="42"/>
      <c r="Z178" s="42"/>
      <c r="AA178" s="42"/>
      <c r="AB178" s="42"/>
      <c r="AC178" s="42"/>
      <c r="AD178" s="42"/>
      <c r="AE178" s="42"/>
      <c r="AR178" s="292" t="s">
        <v>731</v>
      </c>
      <c r="AT178" s="292" t="s">
        <v>393</v>
      </c>
      <c r="AU178" s="292" t="s">
        <v>92</v>
      </c>
      <c r="AY178" s="19" t="s">
        <v>387</v>
      </c>
      <c r="BE178" s="162">
        <f>IF(N178="základná",J178,0)</f>
        <v>0</v>
      </c>
      <c r="BF178" s="162">
        <f>IF(N178="znížená",J178,0)</f>
        <v>0</v>
      </c>
      <c r="BG178" s="162">
        <f>IF(N178="zákl. prenesená",J178,0)</f>
        <v>0</v>
      </c>
      <c r="BH178" s="162">
        <f>IF(N178="zníž. prenesená",J178,0)</f>
        <v>0</v>
      </c>
      <c r="BI178" s="162">
        <f>IF(N178="nulová",J178,0)</f>
        <v>0</v>
      </c>
      <c r="BJ178" s="19" t="s">
        <v>92</v>
      </c>
      <c r="BK178" s="162">
        <f>ROUND(I178*H178,2)</f>
        <v>0</v>
      </c>
      <c r="BL178" s="19" t="s">
        <v>731</v>
      </c>
      <c r="BM178" s="292" t="s">
        <v>4278</v>
      </c>
    </row>
    <row r="179" s="2" customFormat="1" ht="16.5" customHeight="1">
      <c r="A179" s="42"/>
      <c r="B179" s="43"/>
      <c r="C179" s="337" t="s">
        <v>584</v>
      </c>
      <c r="D179" s="337" t="s">
        <v>592</v>
      </c>
      <c r="E179" s="338" t="s">
        <v>4279</v>
      </c>
      <c r="F179" s="339" t="s">
        <v>4280</v>
      </c>
      <c r="G179" s="340" t="s">
        <v>396</v>
      </c>
      <c r="H179" s="341">
        <v>75</v>
      </c>
      <c r="I179" s="342"/>
      <c r="J179" s="343">
        <f>ROUND(I179*H179,2)</f>
        <v>0</v>
      </c>
      <c r="K179" s="344"/>
      <c r="L179" s="345"/>
      <c r="M179" s="346" t="s">
        <v>1</v>
      </c>
      <c r="N179" s="347" t="s">
        <v>42</v>
      </c>
      <c r="O179" s="101"/>
      <c r="P179" s="290">
        <f>O179*H179</f>
        <v>0</v>
      </c>
      <c r="Q179" s="290">
        <v>0.00020000000000000001</v>
      </c>
      <c r="R179" s="290">
        <f>Q179*H179</f>
        <v>0.015000000000000001</v>
      </c>
      <c r="S179" s="290">
        <v>0</v>
      </c>
      <c r="T179" s="291">
        <f>S179*H179</f>
        <v>0</v>
      </c>
      <c r="U179" s="42"/>
      <c r="V179" s="42"/>
      <c r="W179" s="42"/>
      <c r="X179" s="42"/>
      <c r="Y179" s="42"/>
      <c r="Z179" s="42"/>
      <c r="AA179" s="42"/>
      <c r="AB179" s="42"/>
      <c r="AC179" s="42"/>
      <c r="AD179" s="42"/>
      <c r="AE179" s="42"/>
      <c r="AR179" s="292" t="s">
        <v>1012</v>
      </c>
      <c r="AT179" s="292" t="s">
        <v>592</v>
      </c>
      <c r="AU179" s="292" t="s">
        <v>92</v>
      </c>
      <c r="AY179" s="19" t="s">
        <v>387</v>
      </c>
      <c r="BE179" s="162">
        <f>IF(N179="základná",J179,0)</f>
        <v>0</v>
      </c>
      <c r="BF179" s="162">
        <f>IF(N179="znížená",J179,0)</f>
        <v>0</v>
      </c>
      <c r="BG179" s="162">
        <f>IF(N179="zákl. prenesená",J179,0)</f>
        <v>0</v>
      </c>
      <c r="BH179" s="162">
        <f>IF(N179="zníž. prenesená",J179,0)</f>
        <v>0</v>
      </c>
      <c r="BI179" s="162">
        <f>IF(N179="nulová",J179,0)</f>
        <v>0</v>
      </c>
      <c r="BJ179" s="19" t="s">
        <v>92</v>
      </c>
      <c r="BK179" s="162">
        <f>ROUND(I179*H179,2)</f>
        <v>0</v>
      </c>
      <c r="BL179" s="19" t="s">
        <v>1012</v>
      </c>
      <c r="BM179" s="292" t="s">
        <v>4281</v>
      </c>
    </row>
    <row r="180" s="2" customFormat="1" ht="24.15" customHeight="1">
      <c r="A180" s="42"/>
      <c r="B180" s="43"/>
      <c r="C180" s="280" t="s">
        <v>591</v>
      </c>
      <c r="D180" s="280" t="s">
        <v>393</v>
      </c>
      <c r="E180" s="281" t="s">
        <v>4282</v>
      </c>
      <c r="F180" s="282" t="s">
        <v>4283</v>
      </c>
      <c r="G180" s="283" t="s">
        <v>396</v>
      </c>
      <c r="H180" s="284">
        <v>465</v>
      </c>
      <c r="I180" s="285"/>
      <c r="J180" s="286">
        <f>ROUND(I180*H180,2)</f>
        <v>0</v>
      </c>
      <c r="K180" s="287"/>
      <c r="L180" s="45"/>
      <c r="M180" s="288" t="s">
        <v>1</v>
      </c>
      <c r="N180" s="289" t="s">
        <v>42</v>
      </c>
      <c r="O180" s="101"/>
      <c r="P180" s="290">
        <f>O180*H180</f>
        <v>0</v>
      </c>
      <c r="Q180" s="290">
        <v>0</v>
      </c>
      <c r="R180" s="290">
        <f>Q180*H180</f>
        <v>0</v>
      </c>
      <c r="S180" s="290">
        <v>0</v>
      </c>
      <c r="T180" s="291">
        <f>S180*H180</f>
        <v>0</v>
      </c>
      <c r="U180" s="42"/>
      <c r="V180" s="42"/>
      <c r="W180" s="42"/>
      <c r="X180" s="42"/>
      <c r="Y180" s="42"/>
      <c r="Z180" s="42"/>
      <c r="AA180" s="42"/>
      <c r="AB180" s="42"/>
      <c r="AC180" s="42"/>
      <c r="AD180" s="42"/>
      <c r="AE180" s="42"/>
      <c r="AR180" s="292" t="s">
        <v>731</v>
      </c>
      <c r="AT180" s="292" t="s">
        <v>393</v>
      </c>
      <c r="AU180" s="292" t="s">
        <v>92</v>
      </c>
      <c r="AY180" s="19" t="s">
        <v>387</v>
      </c>
      <c r="BE180" s="162">
        <f>IF(N180="základná",J180,0)</f>
        <v>0</v>
      </c>
      <c r="BF180" s="162">
        <f>IF(N180="znížená",J180,0)</f>
        <v>0</v>
      </c>
      <c r="BG180" s="162">
        <f>IF(N180="zákl. prenesená",J180,0)</f>
        <v>0</v>
      </c>
      <c r="BH180" s="162">
        <f>IF(N180="zníž. prenesená",J180,0)</f>
        <v>0</v>
      </c>
      <c r="BI180" s="162">
        <f>IF(N180="nulová",J180,0)</f>
        <v>0</v>
      </c>
      <c r="BJ180" s="19" t="s">
        <v>92</v>
      </c>
      <c r="BK180" s="162">
        <f>ROUND(I180*H180,2)</f>
        <v>0</v>
      </c>
      <c r="BL180" s="19" t="s">
        <v>731</v>
      </c>
      <c r="BM180" s="292" t="s">
        <v>4284</v>
      </c>
    </row>
    <row r="181" s="2" customFormat="1" ht="16.5" customHeight="1">
      <c r="A181" s="42"/>
      <c r="B181" s="43"/>
      <c r="C181" s="337" t="s">
        <v>292</v>
      </c>
      <c r="D181" s="337" t="s">
        <v>592</v>
      </c>
      <c r="E181" s="338" t="s">
        <v>4285</v>
      </c>
      <c r="F181" s="339" t="s">
        <v>4286</v>
      </c>
      <c r="G181" s="340" t="s">
        <v>396</v>
      </c>
      <c r="H181" s="341">
        <v>465</v>
      </c>
      <c r="I181" s="342"/>
      <c r="J181" s="343">
        <f>ROUND(I181*H181,2)</f>
        <v>0</v>
      </c>
      <c r="K181" s="344"/>
      <c r="L181" s="345"/>
      <c r="M181" s="346" t="s">
        <v>1</v>
      </c>
      <c r="N181" s="347" t="s">
        <v>42</v>
      </c>
      <c r="O181" s="101"/>
      <c r="P181" s="290">
        <f>O181*H181</f>
        <v>0</v>
      </c>
      <c r="Q181" s="290">
        <v>0.00197</v>
      </c>
      <c r="R181" s="290">
        <f>Q181*H181</f>
        <v>0.91605000000000003</v>
      </c>
      <c r="S181" s="290">
        <v>0</v>
      </c>
      <c r="T181" s="291">
        <f>S181*H181</f>
        <v>0</v>
      </c>
      <c r="U181" s="42"/>
      <c r="V181" s="42"/>
      <c r="W181" s="42"/>
      <c r="X181" s="42"/>
      <c r="Y181" s="42"/>
      <c r="Z181" s="42"/>
      <c r="AA181" s="42"/>
      <c r="AB181" s="42"/>
      <c r="AC181" s="42"/>
      <c r="AD181" s="42"/>
      <c r="AE181" s="42"/>
      <c r="AR181" s="292" t="s">
        <v>1012</v>
      </c>
      <c r="AT181" s="292" t="s">
        <v>592</v>
      </c>
      <c r="AU181" s="292" t="s">
        <v>92</v>
      </c>
      <c r="AY181" s="19" t="s">
        <v>387</v>
      </c>
      <c r="BE181" s="162">
        <f>IF(N181="základná",J181,0)</f>
        <v>0</v>
      </c>
      <c r="BF181" s="162">
        <f>IF(N181="znížená",J181,0)</f>
        <v>0</v>
      </c>
      <c r="BG181" s="162">
        <f>IF(N181="zákl. prenesená",J181,0)</f>
        <v>0</v>
      </c>
      <c r="BH181" s="162">
        <f>IF(N181="zníž. prenesená",J181,0)</f>
        <v>0</v>
      </c>
      <c r="BI181" s="162">
        <f>IF(N181="nulová",J181,0)</f>
        <v>0</v>
      </c>
      <c r="BJ181" s="19" t="s">
        <v>92</v>
      </c>
      <c r="BK181" s="162">
        <f>ROUND(I181*H181,2)</f>
        <v>0</v>
      </c>
      <c r="BL181" s="19" t="s">
        <v>1012</v>
      </c>
      <c r="BM181" s="292" t="s">
        <v>4287</v>
      </c>
    </row>
    <row r="182" s="2" customFormat="1" ht="24.15" customHeight="1">
      <c r="A182" s="42"/>
      <c r="B182" s="43"/>
      <c r="C182" s="280" t="s">
        <v>602</v>
      </c>
      <c r="D182" s="280" t="s">
        <v>393</v>
      </c>
      <c r="E182" s="281" t="s">
        <v>4288</v>
      </c>
      <c r="F182" s="282" t="s">
        <v>4289</v>
      </c>
      <c r="G182" s="283" t="s">
        <v>405</v>
      </c>
      <c r="H182" s="284">
        <v>2</v>
      </c>
      <c r="I182" s="285"/>
      <c r="J182" s="286">
        <f>ROUND(I182*H182,2)</f>
        <v>0</v>
      </c>
      <c r="K182" s="287"/>
      <c r="L182" s="45"/>
      <c r="M182" s="288" t="s">
        <v>1</v>
      </c>
      <c r="N182" s="289" t="s">
        <v>42</v>
      </c>
      <c r="O182" s="101"/>
      <c r="P182" s="290">
        <f>O182*H182</f>
        <v>0</v>
      </c>
      <c r="Q182" s="290">
        <v>0</v>
      </c>
      <c r="R182" s="290">
        <f>Q182*H182</f>
        <v>0</v>
      </c>
      <c r="S182" s="290">
        <v>0.012</v>
      </c>
      <c r="T182" s="291">
        <f>S182*H182</f>
        <v>0.024</v>
      </c>
      <c r="U182" s="42"/>
      <c r="V182" s="42"/>
      <c r="W182" s="42"/>
      <c r="X182" s="42"/>
      <c r="Y182" s="42"/>
      <c r="Z182" s="42"/>
      <c r="AA182" s="42"/>
      <c r="AB182" s="42"/>
      <c r="AC182" s="42"/>
      <c r="AD182" s="42"/>
      <c r="AE182" s="42"/>
      <c r="AR182" s="292" t="s">
        <v>731</v>
      </c>
      <c r="AT182" s="292" t="s">
        <v>393</v>
      </c>
      <c r="AU182" s="292" t="s">
        <v>92</v>
      </c>
      <c r="AY182" s="19" t="s">
        <v>387</v>
      </c>
      <c r="BE182" s="162">
        <f>IF(N182="základná",J182,0)</f>
        <v>0</v>
      </c>
      <c r="BF182" s="162">
        <f>IF(N182="znížená",J182,0)</f>
        <v>0</v>
      </c>
      <c r="BG182" s="162">
        <f>IF(N182="zákl. prenesená",J182,0)</f>
        <v>0</v>
      </c>
      <c r="BH182" s="162">
        <f>IF(N182="zníž. prenesená",J182,0)</f>
        <v>0</v>
      </c>
      <c r="BI182" s="162">
        <f>IF(N182="nulová",J182,0)</f>
        <v>0</v>
      </c>
      <c r="BJ182" s="19" t="s">
        <v>92</v>
      </c>
      <c r="BK182" s="162">
        <f>ROUND(I182*H182,2)</f>
        <v>0</v>
      </c>
      <c r="BL182" s="19" t="s">
        <v>731</v>
      </c>
      <c r="BM182" s="292" t="s">
        <v>4290</v>
      </c>
    </row>
    <row r="183" s="2" customFormat="1" ht="24.15" customHeight="1">
      <c r="A183" s="42"/>
      <c r="B183" s="43"/>
      <c r="C183" s="280" t="s">
        <v>606</v>
      </c>
      <c r="D183" s="280" t="s">
        <v>393</v>
      </c>
      <c r="E183" s="281" t="s">
        <v>4291</v>
      </c>
      <c r="F183" s="282" t="s">
        <v>4292</v>
      </c>
      <c r="G183" s="283" t="s">
        <v>716</v>
      </c>
      <c r="H183" s="351"/>
      <c r="I183" s="285"/>
      <c r="J183" s="286">
        <f>ROUND(I183*H183,2)</f>
        <v>0</v>
      </c>
      <c r="K183" s="287"/>
      <c r="L183" s="45"/>
      <c r="M183" s="288" t="s">
        <v>1</v>
      </c>
      <c r="N183" s="289" t="s">
        <v>42</v>
      </c>
      <c r="O183" s="101"/>
      <c r="P183" s="290">
        <f>O183*H183</f>
        <v>0</v>
      </c>
      <c r="Q183" s="290">
        <v>0</v>
      </c>
      <c r="R183" s="290">
        <f>Q183*H183</f>
        <v>0</v>
      </c>
      <c r="S183" s="290">
        <v>0</v>
      </c>
      <c r="T183" s="291">
        <f>S183*H183</f>
        <v>0</v>
      </c>
      <c r="U183" s="42"/>
      <c r="V183" s="42"/>
      <c r="W183" s="42"/>
      <c r="X183" s="42"/>
      <c r="Y183" s="42"/>
      <c r="Z183" s="42"/>
      <c r="AA183" s="42"/>
      <c r="AB183" s="42"/>
      <c r="AC183" s="42"/>
      <c r="AD183" s="42"/>
      <c r="AE183" s="42"/>
      <c r="AR183" s="292" t="s">
        <v>731</v>
      </c>
      <c r="AT183" s="292" t="s">
        <v>393</v>
      </c>
      <c r="AU183" s="292" t="s">
        <v>92</v>
      </c>
      <c r="AY183" s="19" t="s">
        <v>387</v>
      </c>
      <c r="BE183" s="162">
        <f>IF(N183="základná",J183,0)</f>
        <v>0</v>
      </c>
      <c r="BF183" s="162">
        <f>IF(N183="znížená",J183,0)</f>
        <v>0</v>
      </c>
      <c r="BG183" s="162">
        <f>IF(N183="zákl. prenesená",J183,0)</f>
        <v>0</v>
      </c>
      <c r="BH183" s="162">
        <f>IF(N183="zníž. prenesená",J183,0)</f>
        <v>0</v>
      </c>
      <c r="BI183" s="162">
        <f>IF(N183="nulová",J183,0)</f>
        <v>0</v>
      </c>
      <c r="BJ183" s="19" t="s">
        <v>92</v>
      </c>
      <c r="BK183" s="162">
        <f>ROUND(I183*H183,2)</f>
        <v>0</v>
      </c>
      <c r="BL183" s="19" t="s">
        <v>731</v>
      </c>
      <c r="BM183" s="292" t="s">
        <v>4293</v>
      </c>
    </row>
    <row r="184" s="12" customFormat="1" ht="22.8" customHeight="1">
      <c r="A184" s="12"/>
      <c r="B184" s="252"/>
      <c r="C184" s="253"/>
      <c r="D184" s="254" t="s">
        <v>75</v>
      </c>
      <c r="E184" s="265" t="s">
        <v>2210</v>
      </c>
      <c r="F184" s="265" t="s">
        <v>2211</v>
      </c>
      <c r="G184" s="253"/>
      <c r="H184" s="253"/>
      <c r="I184" s="256"/>
      <c r="J184" s="266">
        <f>BK184</f>
        <v>0</v>
      </c>
      <c r="K184" s="253"/>
      <c r="L184" s="257"/>
      <c r="M184" s="258"/>
      <c r="N184" s="259"/>
      <c r="O184" s="259"/>
      <c r="P184" s="260">
        <f>SUM(P185:P199)</f>
        <v>0</v>
      </c>
      <c r="Q184" s="259"/>
      <c r="R184" s="260">
        <f>SUM(R185:R199)</f>
        <v>0.062500000000000014</v>
      </c>
      <c r="S184" s="259"/>
      <c r="T184" s="261">
        <f>SUM(T185:T199)</f>
        <v>0</v>
      </c>
      <c r="U184" s="12"/>
      <c r="V184" s="12"/>
      <c r="W184" s="12"/>
      <c r="X184" s="12"/>
      <c r="Y184" s="12"/>
      <c r="Z184" s="12"/>
      <c r="AA184" s="12"/>
      <c r="AB184" s="12"/>
      <c r="AC184" s="12"/>
      <c r="AD184" s="12"/>
      <c r="AE184" s="12"/>
      <c r="AR184" s="262" t="s">
        <v>99</v>
      </c>
      <c r="AT184" s="263" t="s">
        <v>75</v>
      </c>
      <c r="AU184" s="263" t="s">
        <v>84</v>
      </c>
      <c r="AY184" s="262" t="s">
        <v>387</v>
      </c>
      <c r="BK184" s="264">
        <f>SUM(BK185:BK199)</f>
        <v>0</v>
      </c>
    </row>
    <row r="185" s="2" customFormat="1" ht="16.5" customHeight="1">
      <c r="A185" s="42"/>
      <c r="B185" s="43"/>
      <c r="C185" s="280" t="s">
        <v>611</v>
      </c>
      <c r="D185" s="280" t="s">
        <v>393</v>
      </c>
      <c r="E185" s="281" t="s">
        <v>4294</v>
      </c>
      <c r="F185" s="282" t="s">
        <v>4295</v>
      </c>
      <c r="G185" s="283" t="s">
        <v>436</v>
      </c>
      <c r="H185" s="284">
        <v>5</v>
      </c>
      <c r="I185" s="285"/>
      <c r="J185" s="286">
        <f>ROUND(I185*H185,2)</f>
        <v>0</v>
      </c>
      <c r="K185" s="287"/>
      <c r="L185" s="45"/>
      <c r="M185" s="288" t="s">
        <v>1</v>
      </c>
      <c r="N185" s="289" t="s">
        <v>42</v>
      </c>
      <c r="O185" s="101"/>
      <c r="P185" s="290">
        <f>O185*H185</f>
        <v>0</v>
      </c>
      <c r="Q185" s="290">
        <v>0</v>
      </c>
      <c r="R185" s="290">
        <f>Q185*H185</f>
        <v>0</v>
      </c>
      <c r="S185" s="290">
        <v>0</v>
      </c>
      <c r="T185" s="291">
        <f>S185*H185</f>
        <v>0</v>
      </c>
      <c r="U185" s="42"/>
      <c r="V185" s="42"/>
      <c r="W185" s="42"/>
      <c r="X185" s="42"/>
      <c r="Y185" s="42"/>
      <c r="Z185" s="42"/>
      <c r="AA185" s="42"/>
      <c r="AB185" s="42"/>
      <c r="AC185" s="42"/>
      <c r="AD185" s="42"/>
      <c r="AE185" s="42"/>
      <c r="AR185" s="292" t="s">
        <v>731</v>
      </c>
      <c r="AT185" s="292" t="s">
        <v>393</v>
      </c>
      <c r="AU185" s="292" t="s">
        <v>92</v>
      </c>
      <c r="AY185" s="19" t="s">
        <v>387</v>
      </c>
      <c r="BE185" s="162">
        <f>IF(N185="základná",J185,0)</f>
        <v>0</v>
      </c>
      <c r="BF185" s="162">
        <f>IF(N185="znížená",J185,0)</f>
        <v>0</v>
      </c>
      <c r="BG185" s="162">
        <f>IF(N185="zákl. prenesená",J185,0)</f>
        <v>0</v>
      </c>
      <c r="BH185" s="162">
        <f>IF(N185="zníž. prenesená",J185,0)</f>
        <v>0</v>
      </c>
      <c r="BI185" s="162">
        <f>IF(N185="nulová",J185,0)</f>
        <v>0</v>
      </c>
      <c r="BJ185" s="19" t="s">
        <v>92</v>
      </c>
      <c r="BK185" s="162">
        <f>ROUND(I185*H185,2)</f>
        <v>0</v>
      </c>
      <c r="BL185" s="19" t="s">
        <v>731</v>
      </c>
      <c r="BM185" s="292" t="s">
        <v>4296</v>
      </c>
    </row>
    <row r="186" s="2" customFormat="1" ht="16.5" customHeight="1">
      <c r="A186" s="42"/>
      <c r="B186" s="43"/>
      <c r="C186" s="337" t="s">
        <v>615</v>
      </c>
      <c r="D186" s="337" t="s">
        <v>592</v>
      </c>
      <c r="E186" s="338" t="s">
        <v>4297</v>
      </c>
      <c r="F186" s="339" t="s">
        <v>4298</v>
      </c>
      <c r="G186" s="340" t="s">
        <v>436</v>
      </c>
      <c r="H186" s="341">
        <v>5</v>
      </c>
      <c r="I186" s="342"/>
      <c r="J186" s="343">
        <f>ROUND(I186*H186,2)</f>
        <v>0</v>
      </c>
      <c r="K186" s="344"/>
      <c r="L186" s="345"/>
      <c r="M186" s="346" t="s">
        <v>1</v>
      </c>
      <c r="N186" s="347" t="s">
        <v>42</v>
      </c>
      <c r="O186" s="101"/>
      <c r="P186" s="290">
        <f>O186*H186</f>
        <v>0</v>
      </c>
      <c r="Q186" s="290">
        <v>0.00050000000000000001</v>
      </c>
      <c r="R186" s="290">
        <f>Q186*H186</f>
        <v>0.0025000000000000001</v>
      </c>
      <c r="S186" s="290">
        <v>0</v>
      </c>
      <c r="T186" s="291">
        <f>S186*H186</f>
        <v>0</v>
      </c>
      <c r="U186" s="42"/>
      <c r="V186" s="42"/>
      <c r="W186" s="42"/>
      <c r="X186" s="42"/>
      <c r="Y186" s="42"/>
      <c r="Z186" s="42"/>
      <c r="AA186" s="42"/>
      <c r="AB186" s="42"/>
      <c r="AC186" s="42"/>
      <c r="AD186" s="42"/>
      <c r="AE186" s="42"/>
      <c r="AR186" s="292" t="s">
        <v>1012</v>
      </c>
      <c r="AT186" s="292" t="s">
        <v>592</v>
      </c>
      <c r="AU186" s="292" t="s">
        <v>92</v>
      </c>
      <c r="AY186" s="19" t="s">
        <v>387</v>
      </c>
      <c r="BE186" s="162">
        <f>IF(N186="základná",J186,0)</f>
        <v>0</v>
      </c>
      <c r="BF186" s="162">
        <f>IF(N186="znížená",J186,0)</f>
        <v>0</v>
      </c>
      <c r="BG186" s="162">
        <f>IF(N186="zákl. prenesená",J186,0)</f>
        <v>0</v>
      </c>
      <c r="BH186" s="162">
        <f>IF(N186="zníž. prenesená",J186,0)</f>
        <v>0</v>
      </c>
      <c r="BI186" s="162">
        <f>IF(N186="nulová",J186,0)</f>
        <v>0</v>
      </c>
      <c r="BJ186" s="19" t="s">
        <v>92</v>
      </c>
      <c r="BK186" s="162">
        <f>ROUND(I186*H186,2)</f>
        <v>0</v>
      </c>
      <c r="BL186" s="19" t="s">
        <v>1012</v>
      </c>
      <c r="BM186" s="292" t="s">
        <v>4299</v>
      </c>
    </row>
    <row r="187" s="2" customFormat="1" ht="16.5" customHeight="1">
      <c r="A187" s="42"/>
      <c r="B187" s="43"/>
      <c r="C187" s="280" t="s">
        <v>620</v>
      </c>
      <c r="D187" s="280" t="s">
        <v>393</v>
      </c>
      <c r="E187" s="281" t="s">
        <v>2284</v>
      </c>
      <c r="F187" s="282" t="s">
        <v>4300</v>
      </c>
      <c r="G187" s="283" t="s">
        <v>396</v>
      </c>
      <c r="H187" s="284">
        <v>200</v>
      </c>
      <c r="I187" s="285"/>
      <c r="J187" s="286">
        <f>ROUND(I187*H187,2)</f>
        <v>0</v>
      </c>
      <c r="K187" s="287"/>
      <c r="L187" s="45"/>
      <c r="M187" s="288" t="s">
        <v>1</v>
      </c>
      <c r="N187" s="289" t="s">
        <v>42</v>
      </c>
      <c r="O187" s="101"/>
      <c r="P187" s="290">
        <f>O187*H187</f>
        <v>0</v>
      </c>
      <c r="Q187" s="290">
        <v>0</v>
      </c>
      <c r="R187" s="290">
        <f>Q187*H187</f>
        <v>0</v>
      </c>
      <c r="S187" s="290">
        <v>0</v>
      </c>
      <c r="T187" s="291">
        <f>S187*H187</f>
        <v>0</v>
      </c>
      <c r="U187" s="42"/>
      <c r="V187" s="42"/>
      <c r="W187" s="42"/>
      <c r="X187" s="42"/>
      <c r="Y187" s="42"/>
      <c r="Z187" s="42"/>
      <c r="AA187" s="42"/>
      <c r="AB187" s="42"/>
      <c r="AC187" s="42"/>
      <c r="AD187" s="42"/>
      <c r="AE187" s="42"/>
      <c r="AR187" s="292" t="s">
        <v>731</v>
      </c>
      <c r="AT187" s="292" t="s">
        <v>393</v>
      </c>
      <c r="AU187" s="292" t="s">
        <v>92</v>
      </c>
      <c r="AY187" s="19" t="s">
        <v>387</v>
      </c>
      <c r="BE187" s="162">
        <f>IF(N187="základná",J187,0)</f>
        <v>0</v>
      </c>
      <c r="BF187" s="162">
        <f>IF(N187="znížená",J187,0)</f>
        <v>0</v>
      </c>
      <c r="BG187" s="162">
        <f>IF(N187="zákl. prenesená",J187,0)</f>
        <v>0</v>
      </c>
      <c r="BH187" s="162">
        <f>IF(N187="zníž. prenesená",J187,0)</f>
        <v>0</v>
      </c>
      <c r="BI187" s="162">
        <f>IF(N187="nulová",J187,0)</f>
        <v>0</v>
      </c>
      <c r="BJ187" s="19" t="s">
        <v>92</v>
      </c>
      <c r="BK187" s="162">
        <f>ROUND(I187*H187,2)</f>
        <v>0</v>
      </c>
      <c r="BL187" s="19" t="s">
        <v>731</v>
      </c>
      <c r="BM187" s="292" t="s">
        <v>4301</v>
      </c>
    </row>
    <row r="188" s="2" customFormat="1" ht="24.15" customHeight="1">
      <c r="A188" s="42"/>
      <c r="B188" s="43"/>
      <c r="C188" s="337" t="s">
        <v>287</v>
      </c>
      <c r="D188" s="337" t="s">
        <v>592</v>
      </c>
      <c r="E188" s="338" t="s">
        <v>4302</v>
      </c>
      <c r="F188" s="339" t="s">
        <v>4303</v>
      </c>
      <c r="G188" s="340" t="s">
        <v>436</v>
      </c>
      <c r="H188" s="341">
        <v>100</v>
      </c>
      <c r="I188" s="342"/>
      <c r="J188" s="343">
        <f>ROUND(I188*H188,2)</f>
        <v>0</v>
      </c>
      <c r="K188" s="344"/>
      <c r="L188" s="345"/>
      <c r="M188" s="346" t="s">
        <v>1</v>
      </c>
      <c r="N188" s="347" t="s">
        <v>42</v>
      </c>
      <c r="O188" s="101"/>
      <c r="P188" s="290">
        <f>O188*H188</f>
        <v>0</v>
      </c>
      <c r="Q188" s="290">
        <v>2.0000000000000002E-05</v>
      </c>
      <c r="R188" s="290">
        <f>Q188*H188</f>
        <v>0.002</v>
      </c>
      <c r="S188" s="290">
        <v>0</v>
      </c>
      <c r="T188" s="291">
        <f>S188*H188</f>
        <v>0</v>
      </c>
      <c r="U188" s="42"/>
      <c r="V188" s="42"/>
      <c r="W188" s="42"/>
      <c r="X188" s="42"/>
      <c r="Y188" s="42"/>
      <c r="Z188" s="42"/>
      <c r="AA188" s="42"/>
      <c r="AB188" s="42"/>
      <c r="AC188" s="42"/>
      <c r="AD188" s="42"/>
      <c r="AE188" s="42"/>
      <c r="AR188" s="292" t="s">
        <v>1391</v>
      </c>
      <c r="AT188" s="292" t="s">
        <v>592</v>
      </c>
      <c r="AU188" s="292" t="s">
        <v>92</v>
      </c>
      <c r="AY188" s="19" t="s">
        <v>387</v>
      </c>
      <c r="BE188" s="162">
        <f>IF(N188="základná",J188,0)</f>
        <v>0</v>
      </c>
      <c r="BF188" s="162">
        <f>IF(N188="znížená",J188,0)</f>
        <v>0</v>
      </c>
      <c r="BG188" s="162">
        <f>IF(N188="zákl. prenesená",J188,0)</f>
        <v>0</v>
      </c>
      <c r="BH188" s="162">
        <f>IF(N188="zníž. prenesená",J188,0)</f>
        <v>0</v>
      </c>
      <c r="BI188" s="162">
        <f>IF(N188="nulová",J188,0)</f>
        <v>0</v>
      </c>
      <c r="BJ188" s="19" t="s">
        <v>92</v>
      </c>
      <c r="BK188" s="162">
        <f>ROUND(I188*H188,2)</f>
        <v>0</v>
      </c>
      <c r="BL188" s="19" t="s">
        <v>731</v>
      </c>
      <c r="BM188" s="292" t="s">
        <v>4304</v>
      </c>
    </row>
    <row r="189" s="2" customFormat="1" ht="21.75" customHeight="1">
      <c r="A189" s="42"/>
      <c r="B189" s="43"/>
      <c r="C189" s="280" t="s">
        <v>627</v>
      </c>
      <c r="D189" s="280" t="s">
        <v>393</v>
      </c>
      <c r="E189" s="281" t="s">
        <v>2329</v>
      </c>
      <c r="F189" s="282" t="s">
        <v>2330</v>
      </c>
      <c r="G189" s="283" t="s">
        <v>396</v>
      </c>
      <c r="H189" s="284">
        <v>750</v>
      </c>
      <c r="I189" s="285"/>
      <c r="J189" s="286">
        <f>ROUND(I189*H189,2)</f>
        <v>0</v>
      </c>
      <c r="K189" s="287"/>
      <c r="L189" s="45"/>
      <c r="M189" s="288" t="s">
        <v>1</v>
      </c>
      <c r="N189" s="289" t="s">
        <v>42</v>
      </c>
      <c r="O189" s="101"/>
      <c r="P189" s="290">
        <f>O189*H189</f>
        <v>0</v>
      </c>
      <c r="Q189" s="290">
        <v>0</v>
      </c>
      <c r="R189" s="290">
        <f>Q189*H189</f>
        <v>0</v>
      </c>
      <c r="S189" s="290">
        <v>0</v>
      </c>
      <c r="T189" s="291">
        <f>S189*H189</f>
        <v>0</v>
      </c>
      <c r="U189" s="42"/>
      <c r="V189" s="42"/>
      <c r="W189" s="42"/>
      <c r="X189" s="42"/>
      <c r="Y189" s="42"/>
      <c r="Z189" s="42"/>
      <c r="AA189" s="42"/>
      <c r="AB189" s="42"/>
      <c r="AC189" s="42"/>
      <c r="AD189" s="42"/>
      <c r="AE189" s="42"/>
      <c r="AR189" s="292" t="s">
        <v>731</v>
      </c>
      <c r="AT189" s="292" t="s">
        <v>393</v>
      </c>
      <c r="AU189" s="292" t="s">
        <v>92</v>
      </c>
      <c r="AY189" s="19" t="s">
        <v>387</v>
      </c>
      <c r="BE189" s="162">
        <f>IF(N189="základná",J189,0)</f>
        <v>0</v>
      </c>
      <c r="BF189" s="162">
        <f>IF(N189="znížená",J189,0)</f>
        <v>0</v>
      </c>
      <c r="BG189" s="162">
        <f>IF(N189="zákl. prenesená",J189,0)</f>
        <v>0</v>
      </c>
      <c r="BH189" s="162">
        <f>IF(N189="zníž. prenesená",J189,0)</f>
        <v>0</v>
      </c>
      <c r="BI189" s="162">
        <f>IF(N189="nulová",J189,0)</f>
        <v>0</v>
      </c>
      <c r="BJ189" s="19" t="s">
        <v>92</v>
      </c>
      <c r="BK189" s="162">
        <f>ROUND(I189*H189,2)</f>
        <v>0</v>
      </c>
      <c r="BL189" s="19" t="s">
        <v>731</v>
      </c>
      <c r="BM189" s="292" t="s">
        <v>4305</v>
      </c>
    </row>
    <row r="190" s="2" customFormat="1" ht="21.75" customHeight="1">
      <c r="A190" s="42"/>
      <c r="B190" s="43"/>
      <c r="C190" s="337" t="s">
        <v>631</v>
      </c>
      <c r="D190" s="337" t="s">
        <v>592</v>
      </c>
      <c r="E190" s="338" t="s">
        <v>4306</v>
      </c>
      <c r="F190" s="339" t="s">
        <v>4307</v>
      </c>
      <c r="G190" s="340" t="s">
        <v>396</v>
      </c>
      <c r="H190" s="341">
        <v>950</v>
      </c>
      <c r="I190" s="342"/>
      <c r="J190" s="343">
        <f>ROUND(I190*H190,2)</f>
        <v>0</v>
      </c>
      <c r="K190" s="344"/>
      <c r="L190" s="345"/>
      <c r="M190" s="346" t="s">
        <v>1</v>
      </c>
      <c r="N190" s="347" t="s">
        <v>42</v>
      </c>
      <c r="O190" s="101"/>
      <c r="P190" s="290">
        <f>O190*H190</f>
        <v>0</v>
      </c>
      <c r="Q190" s="290">
        <v>4.0000000000000003E-05</v>
      </c>
      <c r="R190" s="290">
        <f>Q190*H190</f>
        <v>0.038000000000000006</v>
      </c>
      <c r="S190" s="290">
        <v>0</v>
      </c>
      <c r="T190" s="291">
        <f>S190*H190</f>
        <v>0</v>
      </c>
      <c r="U190" s="42"/>
      <c r="V190" s="42"/>
      <c r="W190" s="42"/>
      <c r="X190" s="42"/>
      <c r="Y190" s="42"/>
      <c r="Z190" s="42"/>
      <c r="AA190" s="42"/>
      <c r="AB190" s="42"/>
      <c r="AC190" s="42"/>
      <c r="AD190" s="42"/>
      <c r="AE190" s="42"/>
      <c r="AR190" s="292" t="s">
        <v>1012</v>
      </c>
      <c r="AT190" s="292" t="s">
        <v>592</v>
      </c>
      <c r="AU190" s="292" t="s">
        <v>92</v>
      </c>
      <c r="AY190" s="19" t="s">
        <v>387</v>
      </c>
      <c r="BE190" s="162">
        <f>IF(N190="základná",J190,0)</f>
        <v>0</v>
      </c>
      <c r="BF190" s="162">
        <f>IF(N190="znížená",J190,0)</f>
        <v>0</v>
      </c>
      <c r="BG190" s="162">
        <f>IF(N190="zákl. prenesená",J190,0)</f>
        <v>0</v>
      </c>
      <c r="BH190" s="162">
        <f>IF(N190="zníž. prenesená",J190,0)</f>
        <v>0</v>
      </c>
      <c r="BI190" s="162">
        <f>IF(N190="nulová",J190,0)</f>
        <v>0</v>
      </c>
      <c r="BJ190" s="19" t="s">
        <v>92</v>
      </c>
      <c r="BK190" s="162">
        <f>ROUND(I190*H190,2)</f>
        <v>0</v>
      </c>
      <c r="BL190" s="19" t="s">
        <v>1012</v>
      </c>
      <c r="BM190" s="292" t="s">
        <v>4308</v>
      </c>
    </row>
    <row r="191" s="2" customFormat="1" ht="16.5" customHeight="1">
      <c r="A191" s="42"/>
      <c r="B191" s="43"/>
      <c r="C191" s="280" t="s">
        <v>640</v>
      </c>
      <c r="D191" s="280" t="s">
        <v>393</v>
      </c>
      <c r="E191" s="281" t="s">
        <v>4309</v>
      </c>
      <c r="F191" s="282" t="s">
        <v>4310</v>
      </c>
      <c r="G191" s="283" t="s">
        <v>436</v>
      </c>
      <c r="H191" s="284">
        <v>1</v>
      </c>
      <c r="I191" s="285"/>
      <c r="J191" s="286">
        <f>ROUND(I191*H191,2)</f>
        <v>0</v>
      </c>
      <c r="K191" s="287"/>
      <c r="L191" s="45"/>
      <c r="M191" s="288" t="s">
        <v>1</v>
      </c>
      <c r="N191" s="289" t="s">
        <v>42</v>
      </c>
      <c r="O191" s="101"/>
      <c r="P191" s="290">
        <f>O191*H191</f>
        <v>0</v>
      </c>
      <c r="Q191" s="290">
        <v>0</v>
      </c>
      <c r="R191" s="290">
        <f>Q191*H191</f>
        <v>0</v>
      </c>
      <c r="S191" s="290">
        <v>0</v>
      </c>
      <c r="T191" s="291">
        <f>S191*H191</f>
        <v>0</v>
      </c>
      <c r="U191" s="42"/>
      <c r="V191" s="42"/>
      <c r="W191" s="42"/>
      <c r="X191" s="42"/>
      <c r="Y191" s="42"/>
      <c r="Z191" s="42"/>
      <c r="AA191" s="42"/>
      <c r="AB191" s="42"/>
      <c r="AC191" s="42"/>
      <c r="AD191" s="42"/>
      <c r="AE191" s="42"/>
      <c r="AR191" s="292" t="s">
        <v>731</v>
      </c>
      <c r="AT191" s="292" t="s">
        <v>393</v>
      </c>
      <c r="AU191" s="292" t="s">
        <v>92</v>
      </c>
      <c r="AY191" s="19" t="s">
        <v>387</v>
      </c>
      <c r="BE191" s="162">
        <f>IF(N191="základná",J191,0)</f>
        <v>0</v>
      </c>
      <c r="BF191" s="162">
        <f>IF(N191="znížená",J191,0)</f>
        <v>0</v>
      </c>
      <c r="BG191" s="162">
        <f>IF(N191="zákl. prenesená",J191,0)</f>
        <v>0</v>
      </c>
      <c r="BH191" s="162">
        <f>IF(N191="zníž. prenesená",J191,0)</f>
        <v>0</v>
      </c>
      <c r="BI191" s="162">
        <f>IF(N191="nulová",J191,0)</f>
        <v>0</v>
      </c>
      <c r="BJ191" s="19" t="s">
        <v>92</v>
      </c>
      <c r="BK191" s="162">
        <f>ROUND(I191*H191,2)</f>
        <v>0</v>
      </c>
      <c r="BL191" s="19" t="s">
        <v>731</v>
      </c>
      <c r="BM191" s="292" t="s">
        <v>4311</v>
      </c>
    </row>
    <row r="192" s="2" customFormat="1" ht="16.5" customHeight="1">
      <c r="A192" s="42"/>
      <c r="B192" s="43"/>
      <c r="C192" s="280" t="s">
        <v>644</v>
      </c>
      <c r="D192" s="280" t="s">
        <v>393</v>
      </c>
      <c r="E192" s="281" t="s">
        <v>4312</v>
      </c>
      <c r="F192" s="282" t="s">
        <v>4313</v>
      </c>
      <c r="G192" s="283" t="s">
        <v>436</v>
      </c>
      <c r="H192" s="284">
        <v>2</v>
      </c>
      <c r="I192" s="285"/>
      <c r="J192" s="286">
        <f>ROUND(I192*H192,2)</f>
        <v>0</v>
      </c>
      <c r="K192" s="287"/>
      <c r="L192" s="45"/>
      <c r="M192" s="288" t="s">
        <v>1</v>
      </c>
      <c r="N192" s="289" t="s">
        <v>42</v>
      </c>
      <c r="O192" s="101"/>
      <c r="P192" s="290">
        <f>O192*H192</f>
        <v>0</v>
      </c>
      <c r="Q192" s="290">
        <v>0</v>
      </c>
      <c r="R192" s="290">
        <f>Q192*H192</f>
        <v>0</v>
      </c>
      <c r="S192" s="290">
        <v>0</v>
      </c>
      <c r="T192" s="291">
        <f>S192*H192</f>
        <v>0</v>
      </c>
      <c r="U192" s="42"/>
      <c r="V192" s="42"/>
      <c r="W192" s="42"/>
      <c r="X192" s="42"/>
      <c r="Y192" s="42"/>
      <c r="Z192" s="42"/>
      <c r="AA192" s="42"/>
      <c r="AB192" s="42"/>
      <c r="AC192" s="42"/>
      <c r="AD192" s="42"/>
      <c r="AE192" s="42"/>
      <c r="AR192" s="292" t="s">
        <v>731</v>
      </c>
      <c r="AT192" s="292" t="s">
        <v>393</v>
      </c>
      <c r="AU192" s="292" t="s">
        <v>92</v>
      </c>
      <c r="AY192" s="19" t="s">
        <v>387</v>
      </c>
      <c r="BE192" s="162">
        <f>IF(N192="základná",J192,0)</f>
        <v>0</v>
      </c>
      <c r="BF192" s="162">
        <f>IF(N192="znížená",J192,0)</f>
        <v>0</v>
      </c>
      <c r="BG192" s="162">
        <f>IF(N192="zákl. prenesená",J192,0)</f>
        <v>0</v>
      </c>
      <c r="BH192" s="162">
        <f>IF(N192="zníž. prenesená",J192,0)</f>
        <v>0</v>
      </c>
      <c r="BI192" s="162">
        <f>IF(N192="nulová",J192,0)</f>
        <v>0</v>
      </c>
      <c r="BJ192" s="19" t="s">
        <v>92</v>
      </c>
      <c r="BK192" s="162">
        <f>ROUND(I192*H192,2)</f>
        <v>0</v>
      </c>
      <c r="BL192" s="19" t="s">
        <v>731</v>
      </c>
      <c r="BM192" s="292" t="s">
        <v>4314</v>
      </c>
    </row>
    <row r="193" s="2" customFormat="1" ht="24.15" customHeight="1">
      <c r="A193" s="42"/>
      <c r="B193" s="43"/>
      <c r="C193" s="280" t="s">
        <v>648</v>
      </c>
      <c r="D193" s="280" t="s">
        <v>393</v>
      </c>
      <c r="E193" s="281" t="s">
        <v>2335</v>
      </c>
      <c r="F193" s="282" t="s">
        <v>4315</v>
      </c>
      <c r="G193" s="283" t="s">
        <v>436</v>
      </c>
      <c r="H193" s="284">
        <v>1</v>
      </c>
      <c r="I193" s="285"/>
      <c r="J193" s="286">
        <f>ROUND(I193*H193,2)</f>
        <v>0</v>
      </c>
      <c r="K193" s="287"/>
      <c r="L193" s="45"/>
      <c r="M193" s="288" t="s">
        <v>1</v>
      </c>
      <c r="N193" s="289" t="s">
        <v>42</v>
      </c>
      <c r="O193" s="101"/>
      <c r="P193" s="290">
        <f>O193*H193</f>
        <v>0</v>
      </c>
      <c r="Q193" s="290">
        <v>0</v>
      </c>
      <c r="R193" s="290">
        <f>Q193*H193</f>
        <v>0</v>
      </c>
      <c r="S193" s="290">
        <v>0</v>
      </c>
      <c r="T193" s="291">
        <f>S193*H193</f>
        <v>0</v>
      </c>
      <c r="U193" s="42"/>
      <c r="V193" s="42"/>
      <c r="W193" s="42"/>
      <c r="X193" s="42"/>
      <c r="Y193" s="42"/>
      <c r="Z193" s="42"/>
      <c r="AA193" s="42"/>
      <c r="AB193" s="42"/>
      <c r="AC193" s="42"/>
      <c r="AD193" s="42"/>
      <c r="AE193" s="42"/>
      <c r="AR193" s="292" t="s">
        <v>386</v>
      </c>
      <c r="AT193" s="292" t="s">
        <v>393</v>
      </c>
      <c r="AU193" s="292" t="s">
        <v>92</v>
      </c>
      <c r="AY193" s="19" t="s">
        <v>387</v>
      </c>
      <c r="BE193" s="162">
        <f>IF(N193="základná",J193,0)</f>
        <v>0</v>
      </c>
      <c r="BF193" s="162">
        <f>IF(N193="znížená",J193,0)</f>
        <v>0</v>
      </c>
      <c r="BG193" s="162">
        <f>IF(N193="zákl. prenesená",J193,0)</f>
        <v>0</v>
      </c>
      <c r="BH193" s="162">
        <f>IF(N193="zníž. prenesená",J193,0)</f>
        <v>0</v>
      </c>
      <c r="BI193" s="162">
        <f>IF(N193="nulová",J193,0)</f>
        <v>0</v>
      </c>
      <c r="BJ193" s="19" t="s">
        <v>92</v>
      </c>
      <c r="BK193" s="162">
        <f>ROUND(I193*H193,2)</f>
        <v>0</v>
      </c>
      <c r="BL193" s="19" t="s">
        <v>386</v>
      </c>
      <c r="BM193" s="292" t="s">
        <v>4316</v>
      </c>
    </row>
    <row r="194" s="2" customFormat="1" ht="16.5" customHeight="1">
      <c r="A194" s="42"/>
      <c r="B194" s="43"/>
      <c r="C194" s="337" t="s">
        <v>654</v>
      </c>
      <c r="D194" s="337" t="s">
        <v>592</v>
      </c>
      <c r="E194" s="338" t="s">
        <v>4317</v>
      </c>
      <c r="F194" s="339" t="s">
        <v>4318</v>
      </c>
      <c r="G194" s="340" t="s">
        <v>436</v>
      </c>
      <c r="H194" s="341">
        <v>1</v>
      </c>
      <c r="I194" s="342"/>
      <c r="J194" s="343">
        <f>ROUND(I194*H194,2)</f>
        <v>0</v>
      </c>
      <c r="K194" s="344"/>
      <c r="L194" s="345"/>
      <c r="M194" s="346" t="s">
        <v>1</v>
      </c>
      <c r="N194" s="347" t="s">
        <v>42</v>
      </c>
      <c r="O194" s="101"/>
      <c r="P194" s="290">
        <f>O194*H194</f>
        <v>0</v>
      </c>
      <c r="Q194" s="290">
        <v>0.02</v>
      </c>
      <c r="R194" s="290">
        <f>Q194*H194</f>
        <v>0.02</v>
      </c>
      <c r="S194" s="290">
        <v>0</v>
      </c>
      <c r="T194" s="291">
        <f>S194*H194</f>
        <v>0</v>
      </c>
      <c r="U194" s="42"/>
      <c r="V194" s="42"/>
      <c r="W194" s="42"/>
      <c r="X194" s="42"/>
      <c r="Y194" s="42"/>
      <c r="Z194" s="42"/>
      <c r="AA194" s="42"/>
      <c r="AB194" s="42"/>
      <c r="AC194" s="42"/>
      <c r="AD194" s="42"/>
      <c r="AE194" s="42"/>
      <c r="AR194" s="292" t="s">
        <v>1012</v>
      </c>
      <c r="AT194" s="292" t="s">
        <v>592</v>
      </c>
      <c r="AU194" s="292" t="s">
        <v>92</v>
      </c>
      <c r="AY194" s="19" t="s">
        <v>387</v>
      </c>
      <c r="BE194" s="162">
        <f>IF(N194="základná",J194,0)</f>
        <v>0</v>
      </c>
      <c r="BF194" s="162">
        <f>IF(N194="znížená",J194,0)</f>
        <v>0</v>
      </c>
      <c r="BG194" s="162">
        <f>IF(N194="zákl. prenesená",J194,0)</f>
        <v>0</v>
      </c>
      <c r="BH194" s="162">
        <f>IF(N194="zníž. prenesená",J194,0)</f>
        <v>0</v>
      </c>
      <c r="BI194" s="162">
        <f>IF(N194="nulová",J194,0)</f>
        <v>0</v>
      </c>
      <c r="BJ194" s="19" t="s">
        <v>92</v>
      </c>
      <c r="BK194" s="162">
        <f>ROUND(I194*H194,2)</f>
        <v>0</v>
      </c>
      <c r="BL194" s="19" t="s">
        <v>1012</v>
      </c>
      <c r="BM194" s="292" t="s">
        <v>4319</v>
      </c>
    </row>
    <row r="195" s="2" customFormat="1" ht="16.5" customHeight="1">
      <c r="A195" s="42"/>
      <c r="B195" s="43"/>
      <c r="C195" s="280" t="s">
        <v>660</v>
      </c>
      <c r="D195" s="280" t="s">
        <v>393</v>
      </c>
      <c r="E195" s="281" t="s">
        <v>4320</v>
      </c>
      <c r="F195" s="282" t="s">
        <v>4321</v>
      </c>
      <c r="G195" s="283" t="s">
        <v>436</v>
      </c>
      <c r="H195" s="284">
        <v>1</v>
      </c>
      <c r="I195" s="285"/>
      <c r="J195" s="286">
        <f>ROUND(I195*H195,2)</f>
        <v>0</v>
      </c>
      <c r="K195" s="287"/>
      <c r="L195" s="45"/>
      <c r="M195" s="288" t="s">
        <v>1</v>
      </c>
      <c r="N195" s="289" t="s">
        <v>42</v>
      </c>
      <c r="O195" s="101"/>
      <c r="P195" s="290">
        <f>O195*H195</f>
        <v>0</v>
      </c>
      <c r="Q195" s="290">
        <v>0</v>
      </c>
      <c r="R195" s="290">
        <f>Q195*H195</f>
        <v>0</v>
      </c>
      <c r="S195" s="290">
        <v>0</v>
      </c>
      <c r="T195" s="291">
        <f>S195*H195</f>
        <v>0</v>
      </c>
      <c r="U195" s="42"/>
      <c r="V195" s="42"/>
      <c r="W195" s="42"/>
      <c r="X195" s="42"/>
      <c r="Y195" s="42"/>
      <c r="Z195" s="42"/>
      <c r="AA195" s="42"/>
      <c r="AB195" s="42"/>
      <c r="AC195" s="42"/>
      <c r="AD195" s="42"/>
      <c r="AE195" s="42"/>
      <c r="AR195" s="292" t="s">
        <v>731</v>
      </c>
      <c r="AT195" s="292" t="s">
        <v>393</v>
      </c>
      <c r="AU195" s="292" t="s">
        <v>92</v>
      </c>
      <c r="AY195" s="19" t="s">
        <v>387</v>
      </c>
      <c r="BE195" s="162">
        <f>IF(N195="základná",J195,0)</f>
        <v>0</v>
      </c>
      <c r="BF195" s="162">
        <f>IF(N195="znížená",J195,0)</f>
        <v>0</v>
      </c>
      <c r="BG195" s="162">
        <f>IF(N195="zákl. prenesená",J195,0)</f>
        <v>0</v>
      </c>
      <c r="BH195" s="162">
        <f>IF(N195="zníž. prenesená",J195,0)</f>
        <v>0</v>
      </c>
      <c r="BI195" s="162">
        <f>IF(N195="nulová",J195,0)</f>
        <v>0</v>
      </c>
      <c r="BJ195" s="19" t="s">
        <v>92</v>
      </c>
      <c r="BK195" s="162">
        <f>ROUND(I195*H195,2)</f>
        <v>0</v>
      </c>
      <c r="BL195" s="19" t="s">
        <v>731</v>
      </c>
      <c r="BM195" s="292" t="s">
        <v>4322</v>
      </c>
    </row>
    <row r="196" s="2" customFormat="1" ht="21.75" customHeight="1">
      <c r="A196" s="42"/>
      <c r="B196" s="43"/>
      <c r="C196" s="280" t="s">
        <v>666</v>
      </c>
      <c r="D196" s="280" t="s">
        <v>393</v>
      </c>
      <c r="E196" s="281" t="s">
        <v>4323</v>
      </c>
      <c r="F196" s="282" t="s">
        <v>4324</v>
      </c>
      <c r="G196" s="283" t="s">
        <v>436</v>
      </c>
      <c r="H196" s="284">
        <v>10</v>
      </c>
      <c r="I196" s="285"/>
      <c r="J196" s="286">
        <f>ROUND(I196*H196,2)</f>
        <v>0</v>
      </c>
      <c r="K196" s="287"/>
      <c r="L196" s="45"/>
      <c r="M196" s="288" t="s">
        <v>1</v>
      </c>
      <c r="N196" s="289" t="s">
        <v>42</v>
      </c>
      <c r="O196" s="101"/>
      <c r="P196" s="290">
        <f>O196*H196</f>
        <v>0</v>
      </c>
      <c r="Q196" s="290">
        <v>0</v>
      </c>
      <c r="R196" s="290">
        <f>Q196*H196</f>
        <v>0</v>
      </c>
      <c r="S196" s="290">
        <v>0</v>
      </c>
      <c r="T196" s="291">
        <f>S196*H196</f>
        <v>0</v>
      </c>
      <c r="U196" s="42"/>
      <c r="V196" s="42"/>
      <c r="W196" s="42"/>
      <c r="X196" s="42"/>
      <c r="Y196" s="42"/>
      <c r="Z196" s="42"/>
      <c r="AA196" s="42"/>
      <c r="AB196" s="42"/>
      <c r="AC196" s="42"/>
      <c r="AD196" s="42"/>
      <c r="AE196" s="42"/>
      <c r="AR196" s="292" t="s">
        <v>731</v>
      </c>
      <c r="AT196" s="292" t="s">
        <v>393</v>
      </c>
      <c r="AU196" s="292" t="s">
        <v>92</v>
      </c>
      <c r="AY196" s="19" t="s">
        <v>387</v>
      </c>
      <c r="BE196" s="162">
        <f>IF(N196="základná",J196,0)</f>
        <v>0</v>
      </c>
      <c r="BF196" s="162">
        <f>IF(N196="znížená",J196,0)</f>
        <v>0</v>
      </c>
      <c r="BG196" s="162">
        <f>IF(N196="zákl. prenesená",J196,0)</f>
        <v>0</v>
      </c>
      <c r="BH196" s="162">
        <f>IF(N196="zníž. prenesená",J196,0)</f>
        <v>0</v>
      </c>
      <c r="BI196" s="162">
        <f>IF(N196="nulová",J196,0)</f>
        <v>0</v>
      </c>
      <c r="BJ196" s="19" t="s">
        <v>92</v>
      </c>
      <c r="BK196" s="162">
        <f>ROUND(I196*H196,2)</f>
        <v>0</v>
      </c>
      <c r="BL196" s="19" t="s">
        <v>731</v>
      </c>
      <c r="BM196" s="292" t="s">
        <v>4325</v>
      </c>
    </row>
    <row r="197" s="2" customFormat="1" ht="16.5" customHeight="1">
      <c r="A197" s="42"/>
      <c r="B197" s="43"/>
      <c r="C197" s="280" t="s">
        <v>670</v>
      </c>
      <c r="D197" s="280" t="s">
        <v>393</v>
      </c>
      <c r="E197" s="281" t="s">
        <v>4326</v>
      </c>
      <c r="F197" s="282" t="s">
        <v>4327</v>
      </c>
      <c r="G197" s="283" t="s">
        <v>436</v>
      </c>
      <c r="H197" s="284">
        <v>10</v>
      </c>
      <c r="I197" s="285"/>
      <c r="J197" s="286">
        <f>ROUND(I197*H197,2)</f>
        <v>0</v>
      </c>
      <c r="K197" s="287"/>
      <c r="L197" s="45"/>
      <c r="M197" s="288" t="s">
        <v>1</v>
      </c>
      <c r="N197" s="289" t="s">
        <v>42</v>
      </c>
      <c r="O197" s="101"/>
      <c r="P197" s="290">
        <f>O197*H197</f>
        <v>0</v>
      </c>
      <c r="Q197" s="290">
        <v>0</v>
      </c>
      <c r="R197" s="290">
        <f>Q197*H197</f>
        <v>0</v>
      </c>
      <c r="S197" s="290">
        <v>0</v>
      </c>
      <c r="T197" s="291">
        <f>S197*H197</f>
        <v>0</v>
      </c>
      <c r="U197" s="42"/>
      <c r="V197" s="42"/>
      <c r="W197" s="42"/>
      <c r="X197" s="42"/>
      <c r="Y197" s="42"/>
      <c r="Z197" s="42"/>
      <c r="AA197" s="42"/>
      <c r="AB197" s="42"/>
      <c r="AC197" s="42"/>
      <c r="AD197" s="42"/>
      <c r="AE197" s="42"/>
      <c r="AR197" s="292" t="s">
        <v>731</v>
      </c>
      <c r="AT197" s="292" t="s">
        <v>393</v>
      </c>
      <c r="AU197" s="292" t="s">
        <v>92</v>
      </c>
      <c r="AY197" s="19" t="s">
        <v>387</v>
      </c>
      <c r="BE197" s="162">
        <f>IF(N197="základná",J197,0)</f>
        <v>0</v>
      </c>
      <c r="BF197" s="162">
        <f>IF(N197="znížená",J197,0)</f>
        <v>0</v>
      </c>
      <c r="BG197" s="162">
        <f>IF(N197="zákl. prenesená",J197,0)</f>
        <v>0</v>
      </c>
      <c r="BH197" s="162">
        <f>IF(N197="zníž. prenesená",J197,0)</f>
        <v>0</v>
      </c>
      <c r="BI197" s="162">
        <f>IF(N197="nulová",J197,0)</f>
        <v>0</v>
      </c>
      <c r="BJ197" s="19" t="s">
        <v>92</v>
      </c>
      <c r="BK197" s="162">
        <f>ROUND(I197*H197,2)</f>
        <v>0</v>
      </c>
      <c r="BL197" s="19" t="s">
        <v>731</v>
      </c>
      <c r="BM197" s="292" t="s">
        <v>4328</v>
      </c>
    </row>
    <row r="198" s="2" customFormat="1" ht="16.5" customHeight="1">
      <c r="A198" s="42"/>
      <c r="B198" s="43"/>
      <c r="C198" s="280" t="s">
        <v>674</v>
      </c>
      <c r="D198" s="280" t="s">
        <v>393</v>
      </c>
      <c r="E198" s="281" t="s">
        <v>4329</v>
      </c>
      <c r="F198" s="282" t="s">
        <v>4330</v>
      </c>
      <c r="G198" s="283" t="s">
        <v>436</v>
      </c>
      <c r="H198" s="284">
        <v>10</v>
      </c>
      <c r="I198" s="285"/>
      <c r="J198" s="286">
        <f>ROUND(I198*H198,2)</f>
        <v>0</v>
      </c>
      <c r="K198" s="287"/>
      <c r="L198" s="45"/>
      <c r="M198" s="288" t="s">
        <v>1</v>
      </c>
      <c r="N198" s="289" t="s">
        <v>42</v>
      </c>
      <c r="O198" s="101"/>
      <c r="P198" s="290">
        <f>O198*H198</f>
        <v>0</v>
      </c>
      <c r="Q198" s="290">
        <v>0</v>
      </c>
      <c r="R198" s="290">
        <f>Q198*H198</f>
        <v>0</v>
      </c>
      <c r="S198" s="290">
        <v>0</v>
      </c>
      <c r="T198" s="291">
        <f>S198*H198</f>
        <v>0</v>
      </c>
      <c r="U198" s="42"/>
      <c r="V198" s="42"/>
      <c r="W198" s="42"/>
      <c r="X198" s="42"/>
      <c r="Y198" s="42"/>
      <c r="Z198" s="42"/>
      <c r="AA198" s="42"/>
      <c r="AB198" s="42"/>
      <c r="AC198" s="42"/>
      <c r="AD198" s="42"/>
      <c r="AE198" s="42"/>
      <c r="AR198" s="292" t="s">
        <v>731</v>
      </c>
      <c r="AT198" s="292" t="s">
        <v>393</v>
      </c>
      <c r="AU198" s="292" t="s">
        <v>92</v>
      </c>
      <c r="AY198" s="19" t="s">
        <v>387</v>
      </c>
      <c r="BE198" s="162">
        <f>IF(N198="základná",J198,0)</f>
        <v>0</v>
      </c>
      <c r="BF198" s="162">
        <f>IF(N198="znížená",J198,0)</f>
        <v>0</v>
      </c>
      <c r="BG198" s="162">
        <f>IF(N198="zákl. prenesená",J198,0)</f>
        <v>0</v>
      </c>
      <c r="BH198" s="162">
        <f>IF(N198="zníž. prenesená",J198,0)</f>
        <v>0</v>
      </c>
      <c r="BI198" s="162">
        <f>IF(N198="nulová",J198,0)</f>
        <v>0</v>
      </c>
      <c r="BJ198" s="19" t="s">
        <v>92</v>
      </c>
      <c r="BK198" s="162">
        <f>ROUND(I198*H198,2)</f>
        <v>0</v>
      </c>
      <c r="BL198" s="19" t="s">
        <v>731</v>
      </c>
      <c r="BM198" s="292" t="s">
        <v>4331</v>
      </c>
    </row>
    <row r="199" s="2" customFormat="1" ht="16.5" customHeight="1">
      <c r="A199" s="42"/>
      <c r="B199" s="43"/>
      <c r="C199" s="280" t="s">
        <v>677</v>
      </c>
      <c r="D199" s="280" t="s">
        <v>393</v>
      </c>
      <c r="E199" s="281" t="s">
        <v>4332</v>
      </c>
      <c r="F199" s="282" t="s">
        <v>4333</v>
      </c>
      <c r="G199" s="283" t="s">
        <v>436</v>
      </c>
      <c r="H199" s="284">
        <v>10</v>
      </c>
      <c r="I199" s="285"/>
      <c r="J199" s="286">
        <f>ROUND(I199*H199,2)</f>
        <v>0</v>
      </c>
      <c r="K199" s="287"/>
      <c r="L199" s="45"/>
      <c r="M199" s="288" t="s">
        <v>1</v>
      </c>
      <c r="N199" s="289" t="s">
        <v>42</v>
      </c>
      <c r="O199" s="101"/>
      <c r="P199" s="290">
        <f>O199*H199</f>
        <v>0</v>
      </c>
      <c r="Q199" s="290">
        <v>0</v>
      </c>
      <c r="R199" s="290">
        <f>Q199*H199</f>
        <v>0</v>
      </c>
      <c r="S199" s="290">
        <v>0</v>
      </c>
      <c r="T199" s="291">
        <f>S199*H199</f>
        <v>0</v>
      </c>
      <c r="U199" s="42"/>
      <c r="V199" s="42"/>
      <c r="W199" s="42"/>
      <c r="X199" s="42"/>
      <c r="Y199" s="42"/>
      <c r="Z199" s="42"/>
      <c r="AA199" s="42"/>
      <c r="AB199" s="42"/>
      <c r="AC199" s="42"/>
      <c r="AD199" s="42"/>
      <c r="AE199" s="42"/>
      <c r="AR199" s="292" t="s">
        <v>731</v>
      </c>
      <c r="AT199" s="292" t="s">
        <v>393</v>
      </c>
      <c r="AU199" s="292" t="s">
        <v>92</v>
      </c>
      <c r="AY199" s="19" t="s">
        <v>387</v>
      </c>
      <c r="BE199" s="162">
        <f>IF(N199="základná",J199,0)</f>
        <v>0</v>
      </c>
      <c r="BF199" s="162">
        <f>IF(N199="znížená",J199,0)</f>
        <v>0</v>
      </c>
      <c r="BG199" s="162">
        <f>IF(N199="zákl. prenesená",J199,0)</f>
        <v>0</v>
      </c>
      <c r="BH199" s="162">
        <f>IF(N199="zníž. prenesená",J199,0)</f>
        <v>0</v>
      </c>
      <c r="BI199" s="162">
        <f>IF(N199="nulová",J199,0)</f>
        <v>0</v>
      </c>
      <c r="BJ199" s="19" t="s">
        <v>92</v>
      </c>
      <c r="BK199" s="162">
        <f>ROUND(I199*H199,2)</f>
        <v>0</v>
      </c>
      <c r="BL199" s="19" t="s">
        <v>731</v>
      </c>
      <c r="BM199" s="292" t="s">
        <v>4334</v>
      </c>
    </row>
    <row r="200" s="12" customFormat="1" ht="22.8" customHeight="1">
      <c r="A200" s="12"/>
      <c r="B200" s="252"/>
      <c r="C200" s="253"/>
      <c r="D200" s="254" t="s">
        <v>75</v>
      </c>
      <c r="E200" s="265" t="s">
        <v>2050</v>
      </c>
      <c r="F200" s="265" t="s">
        <v>4335</v>
      </c>
      <c r="G200" s="253"/>
      <c r="H200" s="253"/>
      <c r="I200" s="256"/>
      <c r="J200" s="266">
        <f>BK200</f>
        <v>0</v>
      </c>
      <c r="K200" s="253"/>
      <c r="L200" s="257"/>
      <c r="M200" s="258"/>
      <c r="N200" s="259"/>
      <c r="O200" s="259"/>
      <c r="P200" s="260">
        <f>P201</f>
        <v>0</v>
      </c>
      <c r="Q200" s="259"/>
      <c r="R200" s="260">
        <f>R201</f>
        <v>0</v>
      </c>
      <c r="S200" s="259"/>
      <c r="T200" s="261">
        <f>T201</f>
        <v>0</v>
      </c>
      <c r="U200" s="12"/>
      <c r="V200" s="12"/>
      <c r="W200" s="12"/>
      <c r="X200" s="12"/>
      <c r="Y200" s="12"/>
      <c r="Z200" s="12"/>
      <c r="AA200" s="12"/>
      <c r="AB200" s="12"/>
      <c r="AC200" s="12"/>
      <c r="AD200" s="12"/>
      <c r="AE200" s="12"/>
      <c r="AR200" s="262" t="s">
        <v>99</v>
      </c>
      <c r="AT200" s="263" t="s">
        <v>75</v>
      </c>
      <c r="AU200" s="263" t="s">
        <v>84</v>
      </c>
      <c r="AY200" s="262" t="s">
        <v>387</v>
      </c>
      <c r="BK200" s="264">
        <f>BK201</f>
        <v>0</v>
      </c>
    </row>
    <row r="201" s="2" customFormat="1" ht="37.8" customHeight="1">
      <c r="A201" s="42"/>
      <c r="B201" s="43"/>
      <c r="C201" s="280" t="s">
        <v>682</v>
      </c>
      <c r="D201" s="280" t="s">
        <v>393</v>
      </c>
      <c r="E201" s="281" t="s">
        <v>4336</v>
      </c>
      <c r="F201" s="282" t="s">
        <v>4337</v>
      </c>
      <c r="G201" s="283" t="s">
        <v>4338</v>
      </c>
      <c r="H201" s="284">
        <v>5</v>
      </c>
      <c r="I201" s="285"/>
      <c r="J201" s="286">
        <f>ROUND(I201*H201,2)</f>
        <v>0</v>
      </c>
      <c r="K201" s="287"/>
      <c r="L201" s="45"/>
      <c r="M201" s="288" t="s">
        <v>1</v>
      </c>
      <c r="N201" s="289" t="s">
        <v>42</v>
      </c>
      <c r="O201" s="101"/>
      <c r="P201" s="290">
        <f>O201*H201</f>
        <v>0</v>
      </c>
      <c r="Q201" s="290">
        <v>0</v>
      </c>
      <c r="R201" s="290">
        <f>Q201*H201</f>
        <v>0</v>
      </c>
      <c r="S201" s="290">
        <v>0</v>
      </c>
      <c r="T201" s="291">
        <f>S201*H201</f>
        <v>0</v>
      </c>
      <c r="U201" s="42"/>
      <c r="V201" s="42"/>
      <c r="W201" s="42"/>
      <c r="X201" s="42"/>
      <c r="Y201" s="42"/>
      <c r="Z201" s="42"/>
      <c r="AA201" s="42"/>
      <c r="AB201" s="42"/>
      <c r="AC201" s="42"/>
      <c r="AD201" s="42"/>
      <c r="AE201" s="42"/>
      <c r="AR201" s="292" t="s">
        <v>731</v>
      </c>
      <c r="AT201" s="292" t="s">
        <v>393</v>
      </c>
      <c r="AU201" s="292" t="s">
        <v>92</v>
      </c>
      <c r="AY201" s="19" t="s">
        <v>387</v>
      </c>
      <c r="BE201" s="162">
        <f>IF(N201="základná",J201,0)</f>
        <v>0</v>
      </c>
      <c r="BF201" s="162">
        <f>IF(N201="znížená",J201,0)</f>
        <v>0</v>
      </c>
      <c r="BG201" s="162">
        <f>IF(N201="zákl. prenesená",J201,0)</f>
        <v>0</v>
      </c>
      <c r="BH201" s="162">
        <f>IF(N201="zníž. prenesená",J201,0)</f>
        <v>0</v>
      </c>
      <c r="BI201" s="162">
        <f>IF(N201="nulová",J201,0)</f>
        <v>0</v>
      </c>
      <c r="BJ201" s="19" t="s">
        <v>92</v>
      </c>
      <c r="BK201" s="162">
        <f>ROUND(I201*H201,2)</f>
        <v>0</v>
      </c>
      <c r="BL201" s="19" t="s">
        <v>731</v>
      </c>
      <c r="BM201" s="292" t="s">
        <v>4339</v>
      </c>
    </row>
    <row r="202" s="12" customFormat="1" ht="25.92" customHeight="1">
      <c r="A202" s="12"/>
      <c r="B202" s="252"/>
      <c r="C202" s="253"/>
      <c r="D202" s="254" t="s">
        <v>75</v>
      </c>
      <c r="E202" s="255" t="s">
        <v>367</v>
      </c>
      <c r="F202" s="255" t="s">
        <v>821</v>
      </c>
      <c r="G202" s="253"/>
      <c r="H202" s="253"/>
      <c r="I202" s="256"/>
      <c r="J202" s="231">
        <f>BK202</f>
        <v>0</v>
      </c>
      <c r="K202" s="253"/>
      <c r="L202" s="257"/>
      <c r="M202" s="258"/>
      <c r="N202" s="259"/>
      <c r="O202" s="259"/>
      <c r="P202" s="260">
        <f>P203</f>
        <v>0</v>
      </c>
      <c r="Q202" s="259"/>
      <c r="R202" s="260">
        <f>R203</f>
        <v>0</v>
      </c>
      <c r="S202" s="259"/>
      <c r="T202" s="261">
        <f>T203</f>
        <v>0</v>
      </c>
      <c r="U202" s="12"/>
      <c r="V202" s="12"/>
      <c r="W202" s="12"/>
      <c r="X202" s="12"/>
      <c r="Y202" s="12"/>
      <c r="Z202" s="12"/>
      <c r="AA202" s="12"/>
      <c r="AB202" s="12"/>
      <c r="AC202" s="12"/>
      <c r="AD202" s="12"/>
      <c r="AE202" s="12"/>
      <c r="AR202" s="262" t="s">
        <v>429</v>
      </c>
      <c r="AT202" s="263" t="s">
        <v>75</v>
      </c>
      <c r="AU202" s="263" t="s">
        <v>76</v>
      </c>
      <c r="AY202" s="262" t="s">
        <v>387</v>
      </c>
      <c r="BK202" s="264">
        <f>BK203</f>
        <v>0</v>
      </c>
    </row>
    <row r="203" s="2" customFormat="1" ht="44.25" customHeight="1">
      <c r="A203" s="42"/>
      <c r="B203" s="43"/>
      <c r="C203" s="280" t="s">
        <v>319</v>
      </c>
      <c r="D203" s="280" t="s">
        <v>393</v>
      </c>
      <c r="E203" s="281" t="s">
        <v>2055</v>
      </c>
      <c r="F203" s="282" t="s">
        <v>2056</v>
      </c>
      <c r="G203" s="283" t="s">
        <v>4340</v>
      </c>
      <c r="H203" s="284">
        <v>1</v>
      </c>
      <c r="I203" s="285"/>
      <c r="J203" s="286">
        <f>ROUND(I203*H203,2)</f>
        <v>0</v>
      </c>
      <c r="K203" s="287"/>
      <c r="L203" s="45"/>
      <c r="M203" s="288" t="s">
        <v>1</v>
      </c>
      <c r="N203" s="289" t="s">
        <v>42</v>
      </c>
      <c r="O203" s="101"/>
      <c r="P203" s="290">
        <f>O203*H203</f>
        <v>0</v>
      </c>
      <c r="Q203" s="290">
        <v>0</v>
      </c>
      <c r="R203" s="290">
        <f>Q203*H203</f>
        <v>0</v>
      </c>
      <c r="S203" s="290">
        <v>0</v>
      </c>
      <c r="T203" s="291">
        <f>S203*H203</f>
        <v>0</v>
      </c>
      <c r="U203" s="42"/>
      <c r="V203" s="42"/>
      <c r="W203" s="42"/>
      <c r="X203" s="42"/>
      <c r="Y203" s="42"/>
      <c r="Z203" s="42"/>
      <c r="AA203" s="42"/>
      <c r="AB203" s="42"/>
      <c r="AC203" s="42"/>
      <c r="AD203" s="42"/>
      <c r="AE203" s="42"/>
      <c r="AR203" s="292" t="s">
        <v>825</v>
      </c>
      <c r="AT203" s="292" t="s">
        <v>393</v>
      </c>
      <c r="AU203" s="292" t="s">
        <v>84</v>
      </c>
      <c r="AY203" s="19" t="s">
        <v>387</v>
      </c>
      <c r="BE203" s="162">
        <f>IF(N203="základná",J203,0)</f>
        <v>0</v>
      </c>
      <c r="BF203" s="162">
        <f>IF(N203="znížená",J203,0)</f>
        <v>0</v>
      </c>
      <c r="BG203" s="162">
        <f>IF(N203="zákl. prenesená",J203,0)</f>
        <v>0</v>
      </c>
      <c r="BH203" s="162">
        <f>IF(N203="zníž. prenesená",J203,0)</f>
        <v>0</v>
      </c>
      <c r="BI203" s="162">
        <f>IF(N203="nulová",J203,0)</f>
        <v>0</v>
      </c>
      <c r="BJ203" s="19" t="s">
        <v>92</v>
      </c>
      <c r="BK203" s="162">
        <f>ROUND(I203*H203,2)</f>
        <v>0</v>
      </c>
      <c r="BL203" s="19" t="s">
        <v>825</v>
      </c>
      <c r="BM203" s="292" t="s">
        <v>4341</v>
      </c>
    </row>
    <row r="204" s="2" customFormat="1" ht="49.92" customHeight="1">
      <c r="A204" s="42"/>
      <c r="B204" s="43"/>
      <c r="C204" s="44"/>
      <c r="D204" s="44"/>
      <c r="E204" s="255" t="s">
        <v>1777</v>
      </c>
      <c r="F204" s="255" t="s">
        <v>1778</v>
      </c>
      <c r="G204" s="44"/>
      <c r="H204" s="44"/>
      <c r="I204" s="44"/>
      <c r="J204" s="231">
        <f>BK204</f>
        <v>0</v>
      </c>
      <c r="K204" s="44"/>
      <c r="L204" s="45"/>
      <c r="M204" s="349"/>
      <c r="N204" s="350"/>
      <c r="O204" s="101"/>
      <c r="P204" s="101"/>
      <c r="Q204" s="101"/>
      <c r="R204" s="101"/>
      <c r="S204" s="101"/>
      <c r="T204" s="102"/>
      <c r="U204" s="42"/>
      <c r="V204" s="42"/>
      <c r="W204" s="42"/>
      <c r="X204" s="42"/>
      <c r="Y204" s="42"/>
      <c r="Z204" s="42"/>
      <c r="AA204" s="42"/>
      <c r="AB204" s="42"/>
      <c r="AC204" s="42"/>
      <c r="AD204" s="42"/>
      <c r="AE204" s="42"/>
      <c r="AT204" s="19" t="s">
        <v>75</v>
      </c>
      <c r="AU204" s="19" t="s">
        <v>76</v>
      </c>
      <c r="AY204" s="19" t="s">
        <v>1779</v>
      </c>
      <c r="BK204" s="162">
        <f>SUM(BK205:BK209)</f>
        <v>0</v>
      </c>
    </row>
    <row r="205" s="2" customFormat="1" ht="16.32" customHeight="1">
      <c r="A205" s="42"/>
      <c r="B205" s="43"/>
      <c r="C205" s="352" t="s">
        <v>1</v>
      </c>
      <c r="D205" s="352" t="s">
        <v>393</v>
      </c>
      <c r="E205" s="353" t="s">
        <v>1</v>
      </c>
      <c r="F205" s="354" t="s">
        <v>1</v>
      </c>
      <c r="G205" s="355" t="s">
        <v>1</v>
      </c>
      <c r="H205" s="356"/>
      <c r="I205" s="357"/>
      <c r="J205" s="358">
        <f>BK205</f>
        <v>0</v>
      </c>
      <c r="K205" s="287"/>
      <c r="L205" s="45"/>
      <c r="M205" s="359" t="s">
        <v>1</v>
      </c>
      <c r="N205" s="360" t="s">
        <v>42</v>
      </c>
      <c r="O205" s="101"/>
      <c r="P205" s="101"/>
      <c r="Q205" s="101"/>
      <c r="R205" s="101"/>
      <c r="S205" s="101"/>
      <c r="T205" s="102"/>
      <c r="U205" s="42"/>
      <c r="V205" s="42"/>
      <c r="W205" s="42"/>
      <c r="X205" s="42"/>
      <c r="Y205" s="42"/>
      <c r="Z205" s="42"/>
      <c r="AA205" s="42"/>
      <c r="AB205" s="42"/>
      <c r="AC205" s="42"/>
      <c r="AD205" s="42"/>
      <c r="AE205" s="42"/>
      <c r="AT205" s="19" t="s">
        <v>1779</v>
      </c>
      <c r="AU205" s="19" t="s">
        <v>84</v>
      </c>
      <c r="AY205" s="19" t="s">
        <v>1779</v>
      </c>
      <c r="BE205" s="162">
        <f>IF(N205="základná",J205,0)</f>
        <v>0</v>
      </c>
      <c r="BF205" s="162">
        <f>IF(N205="znížená",J205,0)</f>
        <v>0</v>
      </c>
      <c r="BG205" s="162">
        <f>IF(N205="zákl. prenesená",J205,0)</f>
        <v>0</v>
      </c>
      <c r="BH205" s="162">
        <f>IF(N205="zníž. prenesená",J205,0)</f>
        <v>0</v>
      </c>
      <c r="BI205" s="162">
        <f>IF(N205="nulová",J205,0)</f>
        <v>0</v>
      </c>
      <c r="BJ205" s="19" t="s">
        <v>92</v>
      </c>
      <c r="BK205" s="162">
        <f>I205*H205</f>
        <v>0</v>
      </c>
    </row>
    <row r="206" s="2" customFormat="1" ht="16.32" customHeight="1">
      <c r="A206" s="42"/>
      <c r="B206" s="43"/>
      <c r="C206" s="352" t="s">
        <v>1</v>
      </c>
      <c r="D206" s="352" t="s">
        <v>393</v>
      </c>
      <c r="E206" s="353" t="s">
        <v>1</v>
      </c>
      <c r="F206" s="354" t="s">
        <v>1</v>
      </c>
      <c r="G206" s="355" t="s">
        <v>1</v>
      </c>
      <c r="H206" s="356"/>
      <c r="I206" s="357"/>
      <c r="J206" s="358">
        <f>BK206</f>
        <v>0</v>
      </c>
      <c r="K206" s="287"/>
      <c r="L206" s="45"/>
      <c r="M206" s="359" t="s">
        <v>1</v>
      </c>
      <c r="N206" s="360" t="s">
        <v>42</v>
      </c>
      <c r="O206" s="101"/>
      <c r="P206" s="101"/>
      <c r="Q206" s="101"/>
      <c r="R206" s="101"/>
      <c r="S206" s="101"/>
      <c r="T206" s="102"/>
      <c r="U206" s="42"/>
      <c r="V206" s="42"/>
      <c r="W206" s="42"/>
      <c r="X206" s="42"/>
      <c r="Y206" s="42"/>
      <c r="Z206" s="42"/>
      <c r="AA206" s="42"/>
      <c r="AB206" s="42"/>
      <c r="AC206" s="42"/>
      <c r="AD206" s="42"/>
      <c r="AE206" s="42"/>
      <c r="AT206" s="19" t="s">
        <v>1779</v>
      </c>
      <c r="AU206" s="19" t="s">
        <v>84</v>
      </c>
      <c r="AY206" s="19" t="s">
        <v>1779</v>
      </c>
      <c r="BE206" s="162">
        <f>IF(N206="základná",J206,0)</f>
        <v>0</v>
      </c>
      <c r="BF206" s="162">
        <f>IF(N206="znížená",J206,0)</f>
        <v>0</v>
      </c>
      <c r="BG206" s="162">
        <f>IF(N206="zákl. prenesená",J206,0)</f>
        <v>0</v>
      </c>
      <c r="BH206" s="162">
        <f>IF(N206="zníž. prenesená",J206,0)</f>
        <v>0</v>
      </c>
      <c r="BI206" s="162">
        <f>IF(N206="nulová",J206,0)</f>
        <v>0</v>
      </c>
      <c r="BJ206" s="19" t="s">
        <v>92</v>
      </c>
      <c r="BK206" s="162">
        <f>I206*H206</f>
        <v>0</v>
      </c>
    </row>
    <row r="207" s="2" customFormat="1" ht="16.32" customHeight="1">
      <c r="A207" s="42"/>
      <c r="B207" s="43"/>
      <c r="C207" s="352" t="s">
        <v>1</v>
      </c>
      <c r="D207" s="352" t="s">
        <v>393</v>
      </c>
      <c r="E207" s="353" t="s">
        <v>1</v>
      </c>
      <c r="F207" s="354" t="s">
        <v>1</v>
      </c>
      <c r="G207" s="355" t="s">
        <v>1</v>
      </c>
      <c r="H207" s="356"/>
      <c r="I207" s="357"/>
      <c r="J207" s="358">
        <f>BK207</f>
        <v>0</v>
      </c>
      <c r="K207" s="287"/>
      <c r="L207" s="45"/>
      <c r="M207" s="359" t="s">
        <v>1</v>
      </c>
      <c r="N207" s="360" t="s">
        <v>42</v>
      </c>
      <c r="O207" s="101"/>
      <c r="P207" s="101"/>
      <c r="Q207" s="101"/>
      <c r="R207" s="101"/>
      <c r="S207" s="101"/>
      <c r="T207" s="102"/>
      <c r="U207" s="42"/>
      <c r="V207" s="42"/>
      <c r="W207" s="42"/>
      <c r="X207" s="42"/>
      <c r="Y207" s="42"/>
      <c r="Z207" s="42"/>
      <c r="AA207" s="42"/>
      <c r="AB207" s="42"/>
      <c r="AC207" s="42"/>
      <c r="AD207" s="42"/>
      <c r="AE207" s="42"/>
      <c r="AT207" s="19" t="s">
        <v>1779</v>
      </c>
      <c r="AU207" s="19" t="s">
        <v>84</v>
      </c>
      <c r="AY207" s="19" t="s">
        <v>1779</v>
      </c>
      <c r="BE207" s="162">
        <f>IF(N207="základná",J207,0)</f>
        <v>0</v>
      </c>
      <c r="BF207" s="162">
        <f>IF(N207="znížená",J207,0)</f>
        <v>0</v>
      </c>
      <c r="BG207" s="162">
        <f>IF(N207="zákl. prenesená",J207,0)</f>
        <v>0</v>
      </c>
      <c r="BH207" s="162">
        <f>IF(N207="zníž. prenesená",J207,0)</f>
        <v>0</v>
      </c>
      <c r="BI207" s="162">
        <f>IF(N207="nulová",J207,0)</f>
        <v>0</v>
      </c>
      <c r="BJ207" s="19" t="s">
        <v>92</v>
      </c>
      <c r="BK207" s="162">
        <f>I207*H207</f>
        <v>0</v>
      </c>
    </row>
    <row r="208" s="2" customFormat="1" ht="16.32" customHeight="1">
      <c r="A208" s="42"/>
      <c r="B208" s="43"/>
      <c r="C208" s="352" t="s">
        <v>1</v>
      </c>
      <c r="D208" s="352" t="s">
        <v>393</v>
      </c>
      <c r="E208" s="353" t="s">
        <v>1</v>
      </c>
      <c r="F208" s="354" t="s">
        <v>1</v>
      </c>
      <c r="G208" s="355" t="s">
        <v>1</v>
      </c>
      <c r="H208" s="356"/>
      <c r="I208" s="357"/>
      <c r="J208" s="358">
        <f>BK208</f>
        <v>0</v>
      </c>
      <c r="K208" s="287"/>
      <c r="L208" s="45"/>
      <c r="M208" s="359" t="s">
        <v>1</v>
      </c>
      <c r="N208" s="360" t="s">
        <v>42</v>
      </c>
      <c r="O208" s="101"/>
      <c r="P208" s="101"/>
      <c r="Q208" s="101"/>
      <c r="R208" s="101"/>
      <c r="S208" s="101"/>
      <c r="T208" s="102"/>
      <c r="U208" s="42"/>
      <c r="V208" s="42"/>
      <c r="W208" s="42"/>
      <c r="X208" s="42"/>
      <c r="Y208" s="42"/>
      <c r="Z208" s="42"/>
      <c r="AA208" s="42"/>
      <c r="AB208" s="42"/>
      <c r="AC208" s="42"/>
      <c r="AD208" s="42"/>
      <c r="AE208" s="42"/>
      <c r="AT208" s="19" t="s">
        <v>1779</v>
      </c>
      <c r="AU208" s="19" t="s">
        <v>84</v>
      </c>
      <c r="AY208" s="19" t="s">
        <v>1779</v>
      </c>
      <c r="BE208" s="162">
        <f>IF(N208="základná",J208,0)</f>
        <v>0</v>
      </c>
      <c r="BF208" s="162">
        <f>IF(N208="znížená",J208,0)</f>
        <v>0</v>
      </c>
      <c r="BG208" s="162">
        <f>IF(N208="zákl. prenesená",J208,0)</f>
        <v>0</v>
      </c>
      <c r="BH208" s="162">
        <f>IF(N208="zníž. prenesená",J208,0)</f>
        <v>0</v>
      </c>
      <c r="BI208" s="162">
        <f>IF(N208="nulová",J208,0)</f>
        <v>0</v>
      </c>
      <c r="BJ208" s="19" t="s">
        <v>92</v>
      </c>
      <c r="BK208" s="162">
        <f>I208*H208</f>
        <v>0</v>
      </c>
    </row>
    <row r="209" s="2" customFormat="1" ht="16.32" customHeight="1">
      <c r="A209" s="42"/>
      <c r="B209" s="43"/>
      <c r="C209" s="352" t="s">
        <v>1</v>
      </c>
      <c r="D209" s="352" t="s">
        <v>393</v>
      </c>
      <c r="E209" s="353" t="s">
        <v>1</v>
      </c>
      <c r="F209" s="354" t="s">
        <v>1</v>
      </c>
      <c r="G209" s="355" t="s">
        <v>1</v>
      </c>
      <c r="H209" s="356"/>
      <c r="I209" s="357"/>
      <c r="J209" s="358">
        <f>BK209</f>
        <v>0</v>
      </c>
      <c r="K209" s="287"/>
      <c r="L209" s="45"/>
      <c r="M209" s="359" t="s">
        <v>1</v>
      </c>
      <c r="N209" s="360" t="s">
        <v>42</v>
      </c>
      <c r="O209" s="361"/>
      <c r="P209" s="361"/>
      <c r="Q209" s="361"/>
      <c r="R209" s="361"/>
      <c r="S209" s="361"/>
      <c r="T209" s="362"/>
      <c r="U209" s="42"/>
      <c r="V209" s="42"/>
      <c r="W209" s="42"/>
      <c r="X209" s="42"/>
      <c r="Y209" s="42"/>
      <c r="Z209" s="42"/>
      <c r="AA209" s="42"/>
      <c r="AB209" s="42"/>
      <c r="AC209" s="42"/>
      <c r="AD209" s="42"/>
      <c r="AE209" s="42"/>
      <c r="AT209" s="19" t="s">
        <v>1779</v>
      </c>
      <c r="AU209" s="19" t="s">
        <v>84</v>
      </c>
      <c r="AY209" s="19" t="s">
        <v>1779</v>
      </c>
      <c r="BE209" s="162">
        <f>IF(N209="základná",J209,0)</f>
        <v>0</v>
      </c>
      <c r="BF209" s="162">
        <f>IF(N209="znížená",J209,0)</f>
        <v>0</v>
      </c>
      <c r="BG209" s="162">
        <f>IF(N209="zákl. prenesená",J209,0)</f>
        <v>0</v>
      </c>
      <c r="BH209" s="162">
        <f>IF(N209="zníž. prenesená",J209,0)</f>
        <v>0</v>
      </c>
      <c r="BI209" s="162">
        <f>IF(N209="nulová",J209,0)</f>
        <v>0</v>
      </c>
      <c r="BJ209" s="19" t="s">
        <v>92</v>
      </c>
      <c r="BK209" s="162">
        <f>I209*H209</f>
        <v>0</v>
      </c>
    </row>
    <row r="210" s="2" customFormat="1" ht="6.96" customHeight="1">
      <c r="A210" s="42"/>
      <c r="B210" s="76"/>
      <c r="C210" s="77"/>
      <c r="D210" s="77"/>
      <c r="E210" s="77"/>
      <c r="F210" s="77"/>
      <c r="G210" s="77"/>
      <c r="H210" s="77"/>
      <c r="I210" s="77"/>
      <c r="J210" s="77"/>
      <c r="K210" s="77"/>
      <c r="L210" s="45"/>
      <c r="M210" s="42"/>
      <c r="O210" s="42"/>
      <c r="P210" s="42"/>
      <c r="Q210" s="42"/>
      <c r="R210" s="42"/>
      <c r="S210" s="42"/>
      <c r="T210" s="42"/>
      <c r="U210" s="42"/>
      <c r="V210" s="42"/>
      <c r="W210" s="42"/>
      <c r="X210" s="42"/>
      <c r="Y210" s="42"/>
      <c r="Z210" s="42"/>
      <c r="AA210" s="42"/>
      <c r="AB210" s="42"/>
      <c r="AC210" s="42"/>
      <c r="AD210" s="42"/>
      <c r="AE210" s="42"/>
    </row>
  </sheetData>
  <sheetProtection sheet="1" autoFilter="0" formatColumns="0" formatRows="0" objects="1" scenarios="1" spinCount="100000" saltValue="OE0v3u1ANM8N+x4FNTCC94H9HhLcss2rjm4+HsLQ4Y4iGV9TxJaA8h2XH4vI+E5WvBoZKsf8kTvJPEpUFcE2rg==" hashValue="PAepzXFgKYB7vTGV31mWe34aVvz0/Um8PJOmmSYWeFAfXwMCf0thElyRTwtrWcbADPSJTBsA+o2Ko4bkcaPbKA==" algorithmName="SHA-512" password="C551"/>
  <autoFilter ref="C136:K209"/>
  <mergeCells count="14">
    <mergeCell ref="E7:H7"/>
    <mergeCell ref="E9:H9"/>
    <mergeCell ref="E18:H18"/>
    <mergeCell ref="E27:H27"/>
    <mergeCell ref="E85:H85"/>
    <mergeCell ref="E87:H87"/>
    <mergeCell ref="D111:F111"/>
    <mergeCell ref="D112:F112"/>
    <mergeCell ref="D113:F113"/>
    <mergeCell ref="D114:F114"/>
    <mergeCell ref="D115:F115"/>
    <mergeCell ref="E127:H127"/>
    <mergeCell ref="E129:H129"/>
    <mergeCell ref="L2:V2"/>
  </mergeCells>
  <dataValidations count="2">
    <dataValidation type="list" allowBlank="1" showInputMessage="1" showErrorMessage="1" error="Povolené sú hodnoty K, M." sqref="D205:D210">
      <formula1>"K, M"</formula1>
    </dataValidation>
    <dataValidation type="list" allowBlank="1" showInputMessage="1" showErrorMessage="1" error="Povolené sú hodnoty základná, znížená, nulová." sqref="N205:N210">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127</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s="2" customFormat="1" ht="12" customHeight="1">
      <c r="A8" s="42"/>
      <c r="B8" s="45"/>
      <c r="C8" s="42"/>
      <c r="D8" s="175" t="s">
        <v>160</v>
      </c>
      <c r="E8" s="42"/>
      <c r="F8" s="42"/>
      <c r="G8" s="42"/>
      <c r="H8" s="42"/>
      <c r="I8" s="42"/>
      <c r="J8" s="42"/>
      <c r="K8" s="42"/>
      <c r="L8" s="73"/>
      <c r="S8" s="42"/>
      <c r="T8" s="42"/>
      <c r="U8" s="42"/>
      <c r="V8" s="42"/>
      <c r="W8" s="42"/>
      <c r="X8" s="42"/>
      <c r="Y8" s="42"/>
      <c r="Z8" s="42"/>
      <c r="AA8" s="42"/>
      <c r="AB8" s="42"/>
      <c r="AC8" s="42"/>
      <c r="AD8" s="42"/>
      <c r="AE8" s="42"/>
    </row>
    <row r="9" s="2" customFormat="1" ht="16.5" customHeight="1">
      <c r="A9" s="42"/>
      <c r="B9" s="45"/>
      <c r="C9" s="42"/>
      <c r="D9" s="42"/>
      <c r="E9" s="177" t="s">
        <v>4342</v>
      </c>
      <c r="F9" s="42"/>
      <c r="G9" s="42"/>
      <c r="H9" s="42"/>
      <c r="I9" s="42"/>
      <c r="J9" s="42"/>
      <c r="K9" s="42"/>
      <c r="L9" s="73"/>
      <c r="S9" s="42"/>
      <c r="T9" s="42"/>
      <c r="U9" s="42"/>
      <c r="V9" s="42"/>
      <c r="W9" s="42"/>
      <c r="X9" s="42"/>
      <c r="Y9" s="42"/>
      <c r="Z9" s="42"/>
      <c r="AA9" s="42"/>
      <c r="AB9" s="42"/>
      <c r="AC9" s="42"/>
      <c r="AD9" s="42"/>
      <c r="AE9" s="42"/>
    </row>
    <row r="10" s="2" customFormat="1">
      <c r="A10" s="42"/>
      <c r="B10" s="45"/>
      <c r="C10" s="42"/>
      <c r="D10" s="42"/>
      <c r="E10" s="42"/>
      <c r="F10" s="42"/>
      <c r="G10" s="42"/>
      <c r="H10" s="42"/>
      <c r="I10" s="42"/>
      <c r="J10" s="42"/>
      <c r="K10" s="42"/>
      <c r="L10" s="73"/>
      <c r="S10" s="42"/>
      <c r="T10" s="42"/>
      <c r="U10" s="42"/>
      <c r="V10" s="42"/>
      <c r="W10" s="42"/>
      <c r="X10" s="42"/>
      <c r="Y10" s="42"/>
      <c r="Z10" s="42"/>
      <c r="AA10" s="42"/>
      <c r="AB10" s="42"/>
      <c r="AC10" s="42"/>
      <c r="AD10" s="42"/>
      <c r="AE10" s="42"/>
    </row>
    <row r="11" s="2" customFormat="1" ht="12" customHeight="1">
      <c r="A11" s="42"/>
      <c r="B11" s="45"/>
      <c r="C11" s="42"/>
      <c r="D11" s="175" t="s">
        <v>17</v>
      </c>
      <c r="E11" s="42"/>
      <c r="F11" s="151" t="s">
        <v>1</v>
      </c>
      <c r="G11" s="42"/>
      <c r="H11" s="42"/>
      <c r="I11" s="175" t="s">
        <v>18</v>
      </c>
      <c r="J11" s="151" t="s">
        <v>1</v>
      </c>
      <c r="K11" s="42"/>
      <c r="L11" s="73"/>
      <c r="S11" s="42"/>
      <c r="T11" s="42"/>
      <c r="U11" s="42"/>
      <c r="V11" s="42"/>
      <c r="W11" s="42"/>
      <c r="X11" s="42"/>
      <c r="Y11" s="42"/>
      <c r="Z11" s="42"/>
      <c r="AA11" s="42"/>
      <c r="AB11" s="42"/>
      <c r="AC11" s="42"/>
      <c r="AD11" s="42"/>
      <c r="AE11" s="42"/>
    </row>
    <row r="12" s="2" customFormat="1" ht="12" customHeight="1">
      <c r="A12" s="42"/>
      <c r="B12" s="45"/>
      <c r="C12" s="42"/>
      <c r="D12" s="175" t="s">
        <v>19</v>
      </c>
      <c r="E12" s="42"/>
      <c r="F12" s="151" t="s">
        <v>4190</v>
      </c>
      <c r="G12" s="42"/>
      <c r="H12" s="42"/>
      <c r="I12" s="175" t="s">
        <v>21</v>
      </c>
      <c r="J12" s="178" t="str">
        <f>'Rekapitulácia stavby'!AN8</f>
        <v>9. 5. 2022</v>
      </c>
      <c r="K12" s="42"/>
      <c r="L12" s="73"/>
      <c r="S12" s="42"/>
      <c r="T12" s="42"/>
      <c r="U12" s="42"/>
      <c r="V12" s="42"/>
      <c r="W12" s="42"/>
      <c r="X12" s="42"/>
      <c r="Y12" s="42"/>
      <c r="Z12" s="42"/>
      <c r="AA12" s="42"/>
      <c r="AB12" s="42"/>
      <c r="AC12" s="42"/>
      <c r="AD12" s="42"/>
      <c r="AE12" s="42"/>
    </row>
    <row r="13" s="2" customFormat="1" ht="10.8" customHeight="1">
      <c r="A13" s="42"/>
      <c r="B13" s="45"/>
      <c r="C13" s="42"/>
      <c r="D13" s="42"/>
      <c r="E13" s="42"/>
      <c r="F13" s="42"/>
      <c r="G13" s="42"/>
      <c r="H13" s="42"/>
      <c r="I13" s="42"/>
      <c r="J13" s="42"/>
      <c r="K13" s="42"/>
      <c r="L13" s="73"/>
      <c r="S13" s="42"/>
      <c r="T13" s="42"/>
      <c r="U13" s="42"/>
      <c r="V13" s="42"/>
      <c r="W13" s="42"/>
      <c r="X13" s="42"/>
      <c r="Y13" s="42"/>
      <c r="Z13" s="42"/>
      <c r="AA13" s="42"/>
      <c r="AB13" s="42"/>
      <c r="AC13" s="42"/>
      <c r="AD13" s="42"/>
      <c r="AE13" s="42"/>
    </row>
    <row r="14" s="2" customFormat="1" ht="12" customHeight="1">
      <c r="A14" s="42"/>
      <c r="B14" s="45"/>
      <c r="C14" s="42"/>
      <c r="D14" s="175" t="s">
        <v>23</v>
      </c>
      <c r="E14" s="42"/>
      <c r="F14" s="42"/>
      <c r="G14" s="42"/>
      <c r="H14" s="42"/>
      <c r="I14" s="175" t="s">
        <v>24</v>
      </c>
      <c r="J14" s="151" t="str">
        <f>IF('Rekapitulácia stavby'!AN10="","",'Rekapitulácia stavby'!AN10)</f>
        <v/>
      </c>
      <c r="K14" s="42"/>
      <c r="L14" s="73"/>
      <c r="S14" s="42"/>
      <c r="T14" s="42"/>
      <c r="U14" s="42"/>
      <c r="V14" s="42"/>
      <c r="W14" s="42"/>
      <c r="X14" s="42"/>
      <c r="Y14" s="42"/>
      <c r="Z14" s="42"/>
      <c r="AA14" s="42"/>
      <c r="AB14" s="42"/>
      <c r="AC14" s="42"/>
      <c r="AD14" s="42"/>
      <c r="AE14" s="42"/>
    </row>
    <row r="15" s="2" customFormat="1" ht="18" customHeight="1">
      <c r="A15" s="42"/>
      <c r="B15" s="45"/>
      <c r="C15" s="42"/>
      <c r="D15" s="42"/>
      <c r="E15" s="151" t="str">
        <f>IF('Rekapitulácia stavby'!E11="","",'Rekapitulácia stavby'!E11)</f>
        <v>A BKPŠ, SPOL. S.R.O.</v>
      </c>
      <c r="F15" s="42"/>
      <c r="G15" s="42"/>
      <c r="H15" s="42"/>
      <c r="I15" s="175" t="s">
        <v>26</v>
      </c>
      <c r="J15" s="151" t="str">
        <f>IF('Rekapitulácia stavby'!AN11="","",'Rekapitulácia stavby'!AN11)</f>
        <v/>
      </c>
      <c r="K15" s="42"/>
      <c r="L15" s="73"/>
      <c r="S15" s="42"/>
      <c r="T15" s="42"/>
      <c r="U15" s="42"/>
      <c r="V15" s="42"/>
      <c r="W15" s="42"/>
      <c r="X15" s="42"/>
      <c r="Y15" s="42"/>
      <c r="Z15" s="42"/>
      <c r="AA15" s="42"/>
      <c r="AB15" s="42"/>
      <c r="AC15" s="42"/>
      <c r="AD15" s="42"/>
      <c r="AE15" s="42"/>
    </row>
    <row r="16" s="2" customFormat="1" ht="6.96" customHeight="1">
      <c r="A16" s="42"/>
      <c r="B16" s="45"/>
      <c r="C16" s="42"/>
      <c r="D16" s="42"/>
      <c r="E16" s="42"/>
      <c r="F16" s="42"/>
      <c r="G16" s="42"/>
      <c r="H16" s="42"/>
      <c r="I16" s="42"/>
      <c r="J16" s="42"/>
      <c r="K16" s="42"/>
      <c r="L16" s="73"/>
      <c r="S16" s="42"/>
      <c r="T16" s="42"/>
      <c r="U16" s="42"/>
      <c r="V16" s="42"/>
      <c r="W16" s="42"/>
      <c r="X16" s="42"/>
      <c r="Y16" s="42"/>
      <c r="Z16" s="42"/>
      <c r="AA16" s="42"/>
      <c r="AB16" s="42"/>
      <c r="AC16" s="42"/>
      <c r="AD16" s="42"/>
      <c r="AE16" s="42"/>
    </row>
    <row r="17" s="2" customFormat="1" ht="12" customHeight="1">
      <c r="A17" s="42"/>
      <c r="B17" s="45"/>
      <c r="C17" s="42"/>
      <c r="D17" s="175" t="s">
        <v>27</v>
      </c>
      <c r="E17" s="42"/>
      <c r="F17" s="42"/>
      <c r="G17" s="42"/>
      <c r="H17" s="42"/>
      <c r="I17" s="175" t="s">
        <v>24</v>
      </c>
      <c r="J17" s="35" t="str">
        <f>'Rekapitulácia stavby'!AN13</f>
        <v>Vyplň údaj</v>
      </c>
      <c r="K17" s="42"/>
      <c r="L17" s="73"/>
      <c r="S17" s="42"/>
      <c r="T17" s="42"/>
      <c r="U17" s="42"/>
      <c r="V17" s="42"/>
      <c r="W17" s="42"/>
      <c r="X17" s="42"/>
      <c r="Y17" s="42"/>
      <c r="Z17" s="42"/>
      <c r="AA17" s="42"/>
      <c r="AB17" s="42"/>
      <c r="AC17" s="42"/>
      <c r="AD17" s="42"/>
      <c r="AE17" s="42"/>
    </row>
    <row r="18" s="2" customFormat="1" ht="18" customHeight="1">
      <c r="A18" s="42"/>
      <c r="B18" s="45"/>
      <c r="C18" s="42"/>
      <c r="D18" s="42"/>
      <c r="E18" s="35" t="str">
        <f>'Rekapitulácia stavby'!E14</f>
        <v>Vyplň údaj</v>
      </c>
      <c r="F18" s="151"/>
      <c r="G18" s="151"/>
      <c r="H18" s="151"/>
      <c r="I18" s="175" t="s">
        <v>26</v>
      </c>
      <c r="J18" s="35" t="str">
        <f>'Rekapitulácia stavby'!AN14</f>
        <v>Vyplň údaj</v>
      </c>
      <c r="K18" s="42"/>
      <c r="L18" s="73"/>
      <c r="S18" s="42"/>
      <c r="T18" s="42"/>
      <c r="U18" s="42"/>
      <c r="V18" s="42"/>
      <c r="W18" s="42"/>
      <c r="X18" s="42"/>
      <c r="Y18" s="42"/>
      <c r="Z18" s="42"/>
      <c r="AA18" s="42"/>
      <c r="AB18" s="42"/>
      <c r="AC18" s="42"/>
      <c r="AD18" s="42"/>
      <c r="AE18" s="42"/>
    </row>
    <row r="19" s="2" customFormat="1" ht="6.96" customHeight="1">
      <c r="A19" s="42"/>
      <c r="B19" s="45"/>
      <c r="C19" s="42"/>
      <c r="D19" s="42"/>
      <c r="E19" s="42"/>
      <c r="F19" s="42"/>
      <c r="G19" s="42"/>
      <c r="H19" s="42"/>
      <c r="I19" s="42"/>
      <c r="J19" s="42"/>
      <c r="K19" s="42"/>
      <c r="L19" s="73"/>
      <c r="S19" s="42"/>
      <c r="T19" s="42"/>
      <c r="U19" s="42"/>
      <c r="V19" s="42"/>
      <c r="W19" s="42"/>
      <c r="X19" s="42"/>
      <c r="Y19" s="42"/>
      <c r="Z19" s="42"/>
      <c r="AA19" s="42"/>
      <c r="AB19" s="42"/>
      <c r="AC19" s="42"/>
      <c r="AD19" s="42"/>
      <c r="AE19" s="42"/>
    </row>
    <row r="20" s="2" customFormat="1" ht="12" customHeight="1">
      <c r="A20" s="42"/>
      <c r="B20" s="45"/>
      <c r="C20" s="42"/>
      <c r="D20" s="175" t="s">
        <v>29</v>
      </c>
      <c r="E20" s="42"/>
      <c r="F20" s="42"/>
      <c r="G20" s="42"/>
      <c r="H20" s="42"/>
      <c r="I20" s="175" t="s">
        <v>24</v>
      </c>
      <c r="J20" s="151" t="str">
        <f>IF('Rekapitulácia stavby'!AN16="","",'Rekapitulácia stavby'!AN16)</f>
        <v/>
      </c>
      <c r="K20" s="42"/>
      <c r="L20" s="73"/>
      <c r="S20" s="42"/>
      <c r="T20" s="42"/>
      <c r="U20" s="42"/>
      <c r="V20" s="42"/>
      <c r="W20" s="42"/>
      <c r="X20" s="42"/>
      <c r="Y20" s="42"/>
      <c r="Z20" s="42"/>
      <c r="AA20" s="42"/>
      <c r="AB20" s="42"/>
      <c r="AC20" s="42"/>
      <c r="AD20" s="42"/>
      <c r="AE20" s="42"/>
    </row>
    <row r="21" s="2" customFormat="1" ht="18" customHeight="1">
      <c r="A21" s="42"/>
      <c r="B21" s="45"/>
      <c r="C21" s="42"/>
      <c r="D21" s="42"/>
      <c r="E21" s="151" t="str">
        <f>IF('Rekapitulácia stavby'!E17="","",'Rekapitulácia stavby'!E17)</f>
        <v>A BKPŠ, SPOL. S.R.O.</v>
      </c>
      <c r="F21" s="42"/>
      <c r="G21" s="42"/>
      <c r="H21" s="42"/>
      <c r="I21" s="175" t="s">
        <v>26</v>
      </c>
      <c r="J21" s="151" t="str">
        <f>IF('Rekapitulácia stavby'!AN17="","",'Rekapitulácia stavby'!AN17)</f>
        <v/>
      </c>
      <c r="K21" s="42"/>
      <c r="L21" s="73"/>
      <c r="S21" s="42"/>
      <c r="T21" s="42"/>
      <c r="U21" s="42"/>
      <c r="V21" s="42"/>
      <c r="W21" s="42"/>
      <c r="X21" s="42"/>
      <c r="Y21" s="42"/>
      <c r="Z21" s="42"/>
      <c r="AA21" s="42"/>
      <c r="AB21" s="42"/>
      <c r="AC21" s="42"/>
      <c r="AD21" s="42"/>
      <c r="AE21" s="42"/>
    </row>
    <row r="22" s="2" customFormat="1" ht="6.96" customHeight="1">
      <c r="A22" s="42"/>
      <c r="B22" s="45"/>
      <c r="C22" s="42"/>
      <c r="D22" s="42"/>
      <c r="E22" s="42"/>
      <c r="F22" s="42"/>
      <c r="G22" s="42"/>
      <c r="H22" s="42"/>
      <c r="I22" s="42"/>
      <c r="J22" s="42"/>
      <c r="K22" s="42"/>
      <c r="L22" s="73"/>
      <c r="S22" s="42"/>
      <c r="T22" s="42"/>
      <c r="U22" s="42"/>
      <c r="V22" s="42"/>
      <c r="W22" s="42"/>
      <c r="X22" s="42"/>
      <c r="Y22" s="42"/>
      <c r="Z22" s="42"/>
      <c r="AA22" s="42"/>
      <c r="AB22" s="42"/>
      <c r="AC22" s="42"/>
      <c r="AD22" s="42"/>
      <c r="AE22" s="42"/>
    </row>
    <row r="23" s="2" customFormat="1" ht="12" customHeight="1">
      <c r="A23" s="42"/>
      <c r="B23" s="45"/>
      <c r="C23" s="42"/>
      <c r="D23" s="175" t="s">
        <v>31</v>
      </c>
      <c r="E23" s="42"/>
      <c r="F23" s="42"/>
      <c r="G23" s="42"/>
      <c r="H23" s="42"/>
      <c r="I23" s="175" t="s">
        <v>24</v>
      </c>
      <c r="J23" s="151" t="str">
        <f>IF('Rekapitulácia stavby'!AN19="","",'Rekapitulácia stavby'!AN19)</f>
        <v/>
      </c>
      <c r="K23" s="42"/>
      <c r="L23" s="73"/>
      <c r="S23" s="42"/>
      <c r="T23" s="42"/>
      <c r="U23" s="42"/>
      <c r="V23" s="42"/>
      <c r="W23" s="42"/>
      <c r="X23" s="42"/>
      <c r="Y23" s="42"/>
      <c r="Z23" s="42"/>
      <c r="AA23" s="42"/>
      <c r="AB23" s="42"/>
      <c r="AC23" s="42"/>
      <c r="AD23" s="42"/>
      <c r="AE23" s="42"/>
    </row>
    <row r="24" s="2" customFormat="1" ht="18" customHeight="1">
      <c r="A24" s="42"/>
      <c r="B24" s="45"/>
      <c r="C24" s="42"/>
      <c r="D24" s="42"/>
      <c r="E24" s="151" t="str">
        <f>IF('Rekapitulácia stavby'!E20="","",'Rekapitulácia stavby'!E20)</f>
        <v>ROZING s.r.o.</v>
      </c>
      <c r="F24" s="42"/>
      <c r="G24" s="42"/>
      <c r="H24" s="42"/>
      <c r="I24" s="175" t="s">
        <v>26</v>
      </c>
      <c r="J24" s="151" t="str">
        <f>IF('Rekapitulácia stavby'!AN20="","",'Rekapitulácia stavby'!AN20)</f>
        <v/>
      </c>
      <c r="K24" s="42"/>
      <c r="L24" s="73"/>
      <c r="S24" s="42"/>
      <c r="T24" s="42"/>
      <c r="U24" s="42"/>
      <c r="V24" s="42"/>
      <c r="W24" s="42"/>
      <c r="X24" s="42"/>
      <c r="Y24" s="42"/>
      <c r="Z24" s="42"/>
      <c r="AA24" s="42"/>
      <c r="AB24" s="42"/>
      <c r="AC24" s="42"/>
      <c r="AD24" s="42"/>
      <c r="AE24" s="42"/>
    </row>
    <row r="25" s="2" customFormat="1" ht="6.96" customHeight="1">
      <c r="A25" s="42"/>
      <c r="B25" s="45"/>
      <c r="C25" s="42"/>
      <c r="D25" s="42"/>
      <c r="E25" s="42"/>
      <c r="F25" s="42"/>
      <c r="G25" s="42"/>
      <c r="H25" s="42"/>
      <c r="I25" s="42"/>
      <c r="J25" s="42"/>
      <c r="K25" s="42"/>
      <c r="L25" s="73"/>
      <c r="S25" s="42"/>
      <c r="T25" s="42"/>
      <c r="U25" s="42"/>
      <c r="V25" s="42"/>
      <c r="W25" s="42"/>
      <c r="X25" s="42"/>
      <c r="Y25" s="42"/>
      <c r="Z25" s="42"/>
      <c r="AA25" s="42"/>
      <c r="AB25" s="42"/>
      <c r="AC25" s="42"/>
      <c r="AD25" s="42"/>
      <c r="AE25" s="42"/>
    </row>
    <row r="26" s="2" customFormat="1" ht="12" customHeight="1">
      <c r="A26" s="42"/>
      <c r="B26" s="45"/>
      <c r="C26" s="42"/>
      <c r="D26" s="175" t="s">
        <v>33</v>
      </c>
      <c r="E26" s="42"/>
      <c r="F26" s="42"/>
      <c r="G26" s="42"/>
      <c r="H26" s="42"/>
      <c r="I26" s="42"/>
      <c r="J26" s="42"/>
      <c r="K26" s="42"/>
      <c r="L26" s="73"/>
      <c r="S26" s="42"/>
      <c r="T26" s="42"/>
      <c r="U26" s="42"/>
      <c r="V26" s="42"/>
      <c r="W26" s="42"/>
      <c r="X26" s="42"/>
      <c r="Y26" s="42"/>
      <c r="Z26" s="42"/>
      <c r="AA26" s="42"/>
      <c r="AB26" s="42"/>
      <c r="AC26" s="42"/>
      <c r="AD26" s="42"/>
      <c r="AE26" s="42"/>
    </row>
    <row r="27" s="8" customFormat="1" ht="16.5" customHeight="1">
      <c r="A27" s="179"/>
      <c r="B27" s="180"/>
      <c r="C27" s="179"/>
      <c r="D27" s="179"/>
      <c r="E27" s="181" t="s">
        <v>1</v>
      </c>
      <c r="F27" s="181"/>
      <c r="G27" s="181"/>
      <c r="H27" s="181"/>
      <c r="I27" s="179"/>
      <c r="J27" s="179"/>
      <c r="K27" s="179"/>
      <c r="L27" s="182"/>
      <c r="S27" s="179"/>
      <c r="T27" s="179"/>
      <c r="U27" s="179"/>
      <c r="V27" s="179"/>
      <c r="W27" s="179"/>
      <c r="X27" s="179"/>
      <c r="Y27" s="179"/>
      <c r="Z27" s="179"/>
      <c r="AA27" s="179"/>
      <c r="AB27" s="179"/>
      <c r="AC27" s="179"/>
      <c r="AD27" s="179"/>
      <c r="AE27" s="179"/>
    </row>
    <row r="28" s="2" customFormat="1" ht="6.96" customHeight="1">
      <c r="A28" s="42"/>
      <c r="B28" s="45"/>
      <c r="C28" s="42"/>
      <c r="D28" s="42"/>
      <c r="E28" s="42"/>
      <c r="F28" s="42"/>
      <c r="G28" s="42"/>
      <c r="H28" s="42"/>
      <c r="I28" s="42"/>
      <c r="J28" s="42"/>
      <c r="K28" s="42"/>
      <c r="L28" s="73"/>
      <c r="S28" s="42"/>
      <c r="T28" s="42"/>
      <c r="U28" s="42"/>
      <c r="V28" s="42"/>
      <c r="W28" s="42"/>
      <c r="X28" s="42"/>
      <c r="Y28" s="42"/>
      <c r="Z28" s="42"/>
      <c r="AA28" s="42"/>
      <c r="AB28" s="42"/>
      <c r="AC28" s="42"/>
      <c r="AD28" s="42"/>
      <c r="AE28" s="42"/>
    </row>
    <row r="29" s="2" customFormat="1" ht="6.96" customHeight="1">
      <c r="A29" s="42"/>
      <c r="B29" s="45"/>
      <c r="C29" s="42"/>
      <c r="D29" s="184"/>
      <c r="E29" s="184"/>
      <c r="F29" s="184"/>
      <c r="G29" s="184"/>
      <c r="H29" s="184"/>
      <c r="I29" s="184"/>
      <c r="J29" s="184"/>
      <c r="K29" s="184"/>
      <c r="L29" s="73"/>
      <c r="S29" s="42"/>
      <c r="T29" s="42"/>
      <c r="U29" s="42"/>
      <c r="V29" s="42"/>
      <c r="W29" s="42"/>
      <c r="X29" s="42"/>
      <c r="Y29" s="42"/>
      <c r="Z29" s="42"/>
      <c r="AA29" s="42"/>
      <c r="AB29" s="42"/>
      <c r="AC29" s="42"/>
      <c r="AD29" s="42"/>
      <c r="AE29" s="42"/>
    </row>
    <row r="30" s="2" customFormat="1" ht="14.4" customHeight="1">
      <c r="A30" s="42"/>
      <c r="B30" s="45"/>
      <c r="C30" s="42"/>
      <c r="D30" s="151" t="s">
        <v>212</v>
      </c>
      <c r="E30" s="42"/>
      <c r="F30" s="42"/>
      <c r="G30" s="42"/>
      <c r="H30" s="42"/>
      <c r="I30" s="42"/>
      <c r="J30" s="185">
        <f>J96</f>
        <v>0</v>
      </c>
      <c r="K30" s="42"/>
      <c r="L30" s="73"/>
      <c r="S30" s="42"/>
      <c r="T30" s="42"/>
      <c r="U30" s="42"/>
      <c r="V30" s="42"/>
      <c r="W30" s="42"/>
      <c r="X30" s="42"/>
      <c r="Y30" s="42"/>
      <c r="Z30" s="42"/>
      <c r="AA30" s="42"/>
      <c r="AB30" s="42"/>
      <c r="AC30" s="42"/>
      <c r="AD30" s="42"/>
      <c r="AE30" s="42"/>
    </row>
    <row r="31" s="2" customFormat="1" ht="14.4" customHeight="1">
      <c r="A31" s="42"/>
      <c r="B31" s="45"/>
      <c r="C31" s="42"/>
      <c r="D31" s="186" t="s">
        <v>137</v>
      </c>
      <c r="E31" s="42"/>
      <c r="F31" s="42"/>
      <c r="G31" s="42"/>
      <c r="H31" s="42"/>
      <c r="I31" s="42"/>
      <c r="J31" s="185">
        <f>J115</f>
        <v>0</v>
      </c>
      <c r="K31" s="42"/>
      <c r="L31" s="73"/>
      <c r="S31" s="42"/>
      <c r="T31" s="42"/>
      <c r="U31" s="42"/>
      <c r="V31" s="42"/>
      <c r="W31" s="42"/>
      <c r="X31" s="42"/>
      <c r="Y31" s="42"/>
      <c r="Z31" s="42"/>
      <c r="AA31" s="42"/>
      <c r="AB31" s="42"/>
      <c r="AC31" s="42"/>
      <c r="AD31" s="42"/>
      <c r="AE31" s="42"/>
    </row>
    <row r="32" s="2" customFormat="1" ht="25.44" customHeight="1">
      <c r="A32" s="42"/>
      <c r="B32" s="45"/>
      <c r="C32" s="42"/>
      <c r="D32" s="187" t="s">
        <v>36</v>
      </c>
      <c r="E32" s="42"/>
      <c r="F32" s="42"/>
      <c r="G32" s="42"/>
      <c r="H32" s="42"/>
      <c r="I32" s="42"/>
      <c r="J32" s="188">
        <f>ROUND(J30 + J31, 2)</f>
        <v>0</v>
      </c>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42"/>
      <c r="E34" s="42"/>
      <c r="F34" s="189" t="s">
        <v>38</v>
      </c>
      <c r="G34" s="42"/>
      <c r="H34" s="42"/>
      <c r="I34" s="189" t="s">
        <v>37</v>
      </c>
      <c r="J34" s="189" t="s">
        <v>39</v>
      </c>
      <c r="K34" s="42"/>
      <c r="L34" s="73"/>
      <c r="S34" s="42"/>
      <c r="T34" s="42"/>
      <c r="U34" s="42"/>
      <c r="V34" s="42"/>
      <c r="W34" s="42"/>
      <c r="X34" s="42"/>
      <c r="Y34" s="42"/>
      <c r="Z34" s="42"/>
      <c r="AA34" s="42"/>
      <c r="AB34" s="42"/>
      <c r="AC34" s="42"/>
      <c r="AD34" s="42"/>
      <c r="AE34" s="42"/>
    </row>
    <row r="35" s="2" customFormat="1" ht="14.4" customHeight="1">
      <c r="A35" s="42"/>
      <c r="B35" s="45"/>
      <c r="C35" s="42"/>
      <c r="D35" s="190" t="s">
        <v>40</v>
      </c>
      <c r="E35" s="191" t="s">
        <v>41</v>
      </c>
      <c r="F35" s="192">
        <f>ROUND((ROUND((SUM(BE115:BE122) + SUM(BE142:BE255)),  2) + SUM(BE257:BE261)), 2)</f>
        <v>0</v>
      </c>
      <c r="G35" s="193"/>
      <c r="H35" s="193"/>
      <c r="I35" s="194">
        <v>0.20000000000000001</v>
      </c>
      <c r="J35" s="192">
        <f>ROUND((ROUND(((SUM(BE115:BE122) + SUM(BE142:BE255))*I35),  2) + (SUM(BE257:BE261)*I35)), 2)</f>
        <v>0</v>
      </c>
      <c r="K35" s="42"/>
      <c r="L35" s="73"/>
      <c r="S35" s="42"/>
      <c r="T35" s="42"/>
      <c r="U35" s="42"/>
      <c r="V35" s="42"/>
      <c r="W35" s="42"/>
      <c r="X35" s="42"/>
      <c r="Y35" s="42"/>
      <c r="Z35" s="42"/>
      <c r="AA35" s="42"/>
      <c r="AB35" s="42"/>
      <c r="AC35" s="42"/>
      <c r="AD35" s="42"/>
      <c r="AE35" s="42"/>
    </row>
    <row r="36" s="2" customFormat="1" ht="14.4" customHeight="1">
      <c r="A36" s="42"/>
      <c r="B36" s="45"/>
      <c r="C36" s="42"/>
      <c r="D36" s="42"/>
      <c r="E36" s="191" t="s">
        <v>42</v>
      </c>
      <c r="F36" s="192">
        <f>ROUND((ROUND((SUM(BF115:BF122) + SUM(BF142:BF255)),  2) + SUM(BF257:BF261)), 2)</f>
        <v>0</v>
      </c>
      <c r="G36" s="193"/>
      <c r="H36" s="193"/>
      <c r="I36" s="194">
        <v>0.20000000000000001</v>
      </c>
      <c r="J36" s="192">
        <f>ROUND((ROUND(((SUM(BF115:BF122) + SUM(BF142:BF255))*I36),  2) + (SUM(BF257:BF261)*I36)), 2)</f>
        <v>0</v>
      </c>
      <c r="K36" s="42"/>
      <c r="L36" s="73"/>
      <c r="S36" s="42"/>
      <c r="T36" s="42"/>
      <c r="U36" s="42"/>
      <c r="V36" s="42"/>
      <c r="W36" s="42"/>
      <c r="X36" s="42"/>
      <c r="Y36" s="42"/>
      <c r="Z36" s="42"/>
      <c r="AA36" s="42"/>
      <c r="AB36" s="42"/>
      <c r="AC36" s="42"/>
      <c r="AD36" s="42"/>
      <c r="AE36" s="42"/>
    </row>
    <row r="37" hidden="1" s="2" customFormat="1" ht="14.4" customHeight="1">
      <c r="A37" s="42"/>
      <c r="B37" s="45"/>
      <c r="C37" s="42"/>
      <c r="D37" s="42"/>
      <c r="E37" s="175" t="s">
        <v>43</v>
      </c>
      <c r="F37" s="195">
        <f>ROUND((ROUND((SUM(BG115:BG122) + SUM(BG142:BG255)),  2) + SUM(BG257:BG261)), 2)</f>
        <v>0</v>
      </c>
      <c r="G37" s="42"/>
      <c r="H37" s="42"/>
      <c r="I37" s="196">
        <v>0.20000000000000001</v>
      </c>
      <c r="J37" s="195">
        <f>0</f>
        <v>0</v>
      </c>
      <c r="K37" s="42"/>
      <c r="L37" s="73"/>
      <c r="S37" s="42"/>
      <c r="T37" s="42"/>
      <c r="U37" s="42"/>
      <c r="V37" s="42"/>
      <c r="W37" s="42"/>
      <c r="X37" s="42"/>
      <c r="Y37" s="42"/>
      <c r="Z37" s="42"/>
      <c r="AA37" s="42"/>
      <c r="AB37" s="42"/>
      <c r="AC37" s="42"/>
      <c r="AD37" s="42"/>
      <c r="AE37" s="42"/>
    </row>
    <row r="38" hidden="1" s="2" customFormat="1" ht="14.4" customHeight="1">
      <c r="A38" s="42"/>
      <c r="B38" s="45"/>
      <c r="C38" s="42"/>
      <c r="D38" s="42"/>
      <c r="E38" s="175" t="s">
        <v>44</v>
      </c>
      <c r="F38" s="195">
        <f>ROUND((ROUND((SUM(BH115:BH122) + SUM(BH142:BH255)),  2) + SUM(BH257:BH261)), 2)</f>
        <v>0</v>
      </c>
      <c r="G38" s="42"/>
      <c r="H38" s="42"/>
      <c r="I38" s="196">
        <v>0.20000000000000001</v>
      </c>
      <c r="J38" s="195">
        <f>0</f>
        <v>0</v>
      </c>
      <c r="K38" s="42"/>
      <c r="L38" s="73"/>
      <c r="S38" s="42"/>
      <c r="T38" s="42"/>
      <c r="U38" s="42"/>
      <c r="V38" s="42"/>
      <c r="W38" s="42"/>
      <c r="X38" s="42"/>
      <c r="Y38" s="42"/>
      <c r="Z38" s="42"/>
      <c r="AA38" s="42"/>
      <c r="AB38" s="42"/>
      <c r="AC38" s="42"/>
      <c r="AD38" s="42"/>
      <c r="AE38" s="42"/>
    </row>
    <row r="39" hidden="1" s="2" customFormat="1" ht="14.4" customHeight="1">
      <c r="A39" s="42"/>
      <c r="B39" s="45"/>
      <c r="C39" s="42"/>
      <c r="D39" s="42"/>
      <c r="E39" s="191" t="s">
        <v>45</v>
      </c>
      <c r="F39" s="192">
        <f>ROUND((ROUND((SUM(BI115:BI122) + SUM(BI142:BI255)),  2) + SUM(BI257:BI261)), 2)</f>
        <v>0</v>
      </c>
      <c r="G39" s="193"/>
      <c r="H39" s="193"/>
      <c r="I39" s="194">
        <v>0</v>
      </c>
      <c r="J39" s="192">
        <f>0</f>
        <v>0</v>
      </c>
      <c r="K39" s="42"/>
      <c r="L39" s="73"/>
      <c r="S39" s="42"/>
      <c r="T39" s="42"/>
      <c r="U39" s="42"/>
      <c r="V39" s="42"/>
      <c r="W39" s="42"/>
      <c r="X39" s="42"/>
      <c r="Y39" s="42"/>
      <c r="Z39" s="42"/>
      <c r="AA39" s="42"/>
      <c r="AB39" s="42"/>
      <c r="AC39" s="42"/>
      <c r="AD39" s="42"/>
      <c r="AE39" s="42"/>
    </row>
    <row r="40" s="2" customFormat="1" ht="6.96" customHeight="1">
      <c r="A40" s="42"/>
      <c r="B40" s="45"/>
      <c r="C40" s="42"/>
      <c r="D40" s="42"/>
      <c r="E40" s="42"/>
      <c r="F40" s="42"/>
      <c r="G40" s="42"/>
      <c r="H40" s="42"/>
      <c r="I40" s="42"/>
      <c r="J40" s="42"/>
      <c r="K40" s="42"/>
      <c r="L40" s="73"/>
      <c r="S40" s="42"/>
      <c r="T40" s="42"/>
      <c r="U40" s="42"/>
      <c r="V40" s="42"/>
      <c r="W40" s="42"/>
      <c r="X40" s="42"/>
      <c r="Y40" s="42"/>
      <c r="Z40" s="42"/>
      <c r="AA40" s="42"/>
      <c r="AB40" s="42"/>
      <c r="AC40" s="42"/>
      <c r="AD40" s="42"/>
      <c r="AE40" s="42"/>
    </row>
    <row r="41" s="2" customFormat="1" ht="25.44" customHeight="1">
      <c r="A41" s="42"/>
      <c r="B41" s="45"/>
      <c r="C41" s="197"/>
      <c r="D41" s="198" t="s">
        <v>46</v>
      </c>
      <c r="E41" s="199"/>
      <c r="F41" s="199"/>
      <c r="G41" s="200" t="s">
        <v>47</v>
      </c>
      <c r="H41" s="201" t="s">
        <v>48</v>
      </c>
      <c r="I41" s="199"/>
      <c r="J41" s="202">
        <f>SUM(J32:J39)</f>
        <v>0</v>
      </c>
      <c r="K41" s="203"/>
      <c r="L41" s="73"/>
      <c r="S41" s="42"/>
      <c r="T41" s="42"/>
      <c r="U41" s="42"/>
      <c r="V41" s="42"/>
      <c r="W41" s="42"/>
      <c r="X41" s="42"/>
      <c r="Y41" s="42"/>
      <c r="Z41" s="42"/>
      <c r="AA41" s="42"/>
      <c r="AB41" s="42"/>
      <c r="AC41" s="42"/>
      <c r="AD41" s="42"/>
      <c r="AE41" s="42"/>
    </row>
    <row r="42" s="2" customFormat="1" ht="14.4"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row>
    <row r="43" s="1" customFormat="1" ht="14.4" customHeight="1">
      <c r="B43" s="22"/>
      <c r="L43" s="22"/>
    </row>
    <row r="44" s="1" customFormat="1" ht="14.4" customHeight="1">
      <c r="B44" s="22"/>
      <c r="L44" s="22"/>
    </row>
    <row r="45" s="1" customFormat="1" ht="14.4" customHeight="1">
      <c r="B45" s="22"/>
      <c r="L45" s="22"/>
    </row>
    <row r="46" s="1" customFormat="1" ht="14.4" customHeight="1">
      <c r="B46" s="22"/>
      <c r="L46" s="2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2" customFormat="1" ht="12" customHeight="1">
      <c r="A86" s="42"/>
      <c r="B86" s="43"/>
      <c r="C86" s="34" t="s">
        <v>160</v>
      </c>
      <c r="D86" s="44"/>
      <c r="E86" s="44"/>
      <c r="F86" s="44"/>
      <c r="G86" s="44"/>
      <c r="H86" s="44"/>
      <c r="I86" s="44"/>
      <c r="J86" s="44"/>
      <c r="K86" s="44"/>
      <c r="L86" s="73"/>
      <c r="S86" s="42"/>
      <c r="T86" s="42"/>
      <c r="U86" s="42"/>
      <c r="V86" s="42"/>
      <c r="W86" s="42"/>
      <c r="X86" s="42"/>
      <c r="Y86" s="42"/>
      <c r="Z86" s="42"/>
      <c r="AA86" s="42"/>
      <c r="AB86" s="42"/>
      <c r="AC86" s="42"/>
      <c r="AD86" s="42"/>
      <c r="AE86" s="42"/>
    </row>
    <row r="87" s="2" customFormat="1" ht="16.5" customHeight="1">
      <c r="A87" s="42"/>
      <c r="B87" s="43"/>
      <c r="C87" s="44"/>
      <c r="D87" s="44"/>
      <c r="E87" s="86" t="str">
        <f>E9</f>
        <v>09 - E.4 Elektroinštalácie</v>
      </c>
      <c r="F87" s="44"/>
      <c r="G87" s="44"/>
      <c r="H87" s="44"/>
      <c r="I87" s="44"/>
      <c r="J87" s="44"/>
      <c r="K87" s="44"/>
      <c r="L87" s="73"/>
      <c r="S87" s="42"/>
      <c r="T87" s="42"/>
      <c r="U87" s="42"/>
      <c r="V87" s="42"/>
      <c r="W87" s="42"/>
      <c r="X87" s="42"/>
      <c r="Y87" s="42"/>
      <c r="Z87" s="42"/>
      <c r="AA87" s="42"/>
      <c r="AB87" s="42"/>
      <c r="AC87" s="42"/>
      <c r="AD87" s="42"/>
      <c r="AE87" s="42"/>
    </row>
    <row r="88" s="2" customFormat="1" ht="6.96" customHeight="1">
      <c r="A88" s="42"/>
      <c r="B88" s="43"/>
      <c r="C88" s="44"/>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2" customHeight="1">
      <c r="A89" s="42"/>
      <c r="B89" s="43"/>
      <c r="C89" s="34" t="s">
        <v>19</v>
      </c>
      <c r="D89" s="44"/>
      <c r="E89" s="44"/>
      <c r="F89" s="29" t="str">
        <f>F12</f>
        <v>BRATISLAVA UL. IMRICHA KARVAŠA</v>
      </c>
      <c r="G89" s="44"/>
      <c r="H89" s="44"/>
      <c r="I89" s="34" t="s">
        <v>21</v>
      </c>
      <c r="J89" s="89" t="str">
        <f>IF(J12="","",J12)</f>
        <v>9. 5. 2022</v>
      </c>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25.65" customHeight="1">
      <c r="A91" s="42"/>
      <c r="B91" s="43"/>
      <c r="C91" s="34" t="s">
        <v>23</v>
      </c>
      <c r="D91" s="44"/>
      <c r="E91" s="44"/>
      <c r="F91" s="29" t="str">
        <f>E15</f>
        <v>A BKPŠ, SPOL. S.R.O.</v>
      </c>
      <c r="G91" s="44"/>
      <c r="H91" s="44"/>
      <c r="I91" s="34" t="s">
        <v>29</v>
      </c>
      <c r="J91" s="38" t="str">
        <f>E21</f>
        <v>A BKPŠ, SPOL. S.R.O.</v>
      </c>
      <c r="K91" s="44"/>
      <c r="L91" s="73"/>
      <c r="S91" s="42"/>
      <c r="T91" s="42"/>
      <c r="U91" s="42"/>
      <c r="V91" s="42"/>
      <c r="W91" s="42"/>
      <c r="X91" s="42"/>
      <c r="Y91" s="42"/>
      <c r="Z91" s="42"/>
      <c r="AA91" s="42"/>
      <c r="AB91" s="42"/>
      <c r="AC91" s="42"/>
      <c r="AD91" s="42"/>
      <c r="AE91" s="42"/>
    </row>
    <row r="92" s="2" customFormat="1" ht="15.15" customHeight="1">
      <c r="A92" s="42"/>
      <c r="B92" s="43"/>
      <c r="C92" s="34" t="s">
        <v>27</v>
      </c>
      <c r="D92" s="44"/>
      <c r="E92" s="44"/>
      <c r="F92" s="29" t="str">
        <f>IF(E18="","",E18)</f>
        <v>Vyplň údaj</v>
      </c>
      <c r="G92" s="44"/>
      <c r="H92" s="44"/>
      <c r="I92" s="34" t="s">
        <v>31</v>
      </c>
      <c r="J92" s="38" t="str">
        <f>E24</f>
        <v>ROZING s.r.o.</v>
      </c>
      <c r="K92" s="44"/>
      <c r="L92" s="73"/>
      <c r="S92" s="42"/>
      <c r="T92" s="42"/>
      <c r="U92" s="42"/>
      <c r="V92" s="42"/>
      <c r="W92" s="42"/>
      <c r="X92" s="42"/>
      <c r="Y92" s="42"/>
      <c r="Z92" s="42"/>
      <c r="AA92" s="42"/>
      <c r="AB92" s="42"/>
      <c r="AC92" s="42"/>
      <c r="AD92" s="42"/>
      <c r="AE92" s="42"/>
    </row>
    <row r="93" s="2" customFormat="1" ht="10.32" customHeight="1">
      <c r="A93" s="42"/>
      <c r="B93" s="43"/>
      <c r="C93" s="44"/>
      <c r="D93" s="44"/>
      <c r="E93" s="44"/>
      <c r="F93" s="44"/>
      <c r="G93" s="44"/>
      <c r="H93" s="44"/>
      <c r="I93" s="44"/>
      <c r="J93" s="44"/>
      <c r="K93" s="44"/>
      <c r="L93" s="73"/>
      <c r="S93" s="42"/>
      <c r="T93" s="42"/>
      <c r="U93" s="42"/>
      <c r="V93" s="42"/>
      <c r="W93" s="42"/>
      <c r="X93" s="42"/>
      <c r="Y93" s="42"/>
      <c r="Z93" s="42"/>
      <c r="AA93" s="42"/>
      <c r="AB93" s="42"/>
      <c r="AC93" s="42"/>
      <c r="AD93" s="42"/>
      <c r="AE93" s="42"/>
    </row>
    <row r="94" s="2" customFormat="1" ht="29.28" customHeight="1">
      <c r="A94" s="42"/>
      <c r="B94" s="43"/>
      <c r="C94" s="216" t="s">
        <v>335</v>
      </c>
      <c r="D94" s="168"/>
      <c r="E94" s="168"/>
      <c r="F94" s="168"/>
      <c r="G94" s="168"/>
      <c r="H94" s="168"/>
      <c r="I94" s="168"/>
      <c r="J94" s="217" t="s">
        <v>336</v>
      </c>
      <c r="K94" s="168"/>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2.8" customHeight="1">
      <c r="A96" s="42"/>
      <c r="B96" s="43"/>
      <c r="C96" s="218" t="s">
        <v>337</v>
      </c>
      <c r="D96" s="44"/>
      <c r="E96" s="44"/>
      <c r="F96" s="44"/>
      <c r="G96" s="44"/>
      <c r="H96" s="44"/>
      <c r="I96" s="44"/>
      <c r="J96" s="120">
        <f>J142</f>
        <v>0</v>
      </c>
      <c r="K96" s="44"/>
      <c r="L96" s="73"/>
      <c r="S96" s="42"/>
      <c r="T96" s="42"/>
      <c r="U96" s="42"/>
      <c r="V96" s="42"/>
      <c r="W96" s="42"/>
      <c r="X96" s="42"/>
      <c r="Y96" s="42"/>
      <c r="Z96" s="42"/>
      <c r="AA96" s="42"/>
      <c r="AB96" s="42"/>
      <c r="AC96" s="42"/>
      <c r="AD96" s="42"/>
      <c r="AE96" s="42"/>
      <c r="AU96" s="19" t="s">
        <v>338</v>
      </c>
    </row>
    <row r="97" s="9" customFormat="1" ht="24.96" customHeight="1">
      <c r="A97" s="9"/>
      <c r="B97" s="219"/>
      <c r="C97" s="220"/>
      <c r="D97" s="221" t="s">
        <v>2059</v>
      </c>
      <c r="E97" s="222"/>
      <c r="F97" s="222"/>
      <c r="G97" s="222"/>
      <c r="H97" s="222"/>
      <c r="I97" s="222"/>
      <c r="J97" s="223">
        <f>J143</f>
        <v>0</v>
      </c>
      <c r="K97" s="220"/>
      <c r="L97" s="224"/>
      <c r="S97" s="9"/>
      <c r="T97" s="9"/>
      <c r="U97" s="9"/>
      <c r="V97" s="9"/>
      <c r="W97" s="9"/>
      <c r="X97" s="9"/>
      <c r="Y97" s="9"/>
      <c r="Z97" s="9"/>
      <c r="AA97" s="9"/>
      <c r="AB97" s="9"/>
      <c r="AC97" s="9"/>
      <c r="AD97" s="9"/>
      <c r="AE97" s="9"/>
    </row>
    <row r="98" s="10" customFormat="1" ht="19.92" customHeight="1">
      <c r="A98" s="10"/>
      <c r="B98" s="225"/>
      <c r="C98" s="143"/>
      <c r="D98" s="226" t="s">
        <v>2060</v>
      </c>
      <c r="E98" s="227"/>
      <c r="F98" s="227"/>
      <c r="G98" s="227"/>
      <c r="H98" s="227"/>
      <c r="I98" s="227"/>
      <c r="J98" s="228">
        <f>J144</f>
        <v>0</v>
      </c>
      <c r="K98" s="143"/>
      <c r="L98" s="229"/>
      <c r="S98" s="10"/>
      <c r="T98" s="10"/>
      <c r="U98" s="10"/>
      <c r="V98" s="10"/>
      <c r="W98" s="10"/>
      <c r="X98" s="10"/>
      <c r="Y98" s="10"/>
      <c r="Z98" s="10"/>
      <c r="AA98" s="10"/>
      <c r="AB98" s="10"/>
      <c r="AC98" s="10"/>
      <c r="AD98" s="10"/>
      <c r="AE98" s="10"/>
    </row>
    <row r="99" s="9" customFormat="1" ht="24.96" customHeight="1">
      <c r="A99" s="9"/>
      <c r="B99" s="219"/>
      <c r="C99" s="220"/>
      <c r="D99" s="221" t="s">
        <v>4343</v>
      </c>
      <c r="E99" s="222"/>
      <c r="F99" s="222"/>
      <c r="G99" s="222"/>
      <c r="H99" s="222"/>
      <c r="I99" s="222"/>
      <c r="J99" s="223">
        <f>J146</f>
        <v>0</v>
      </c>
      <c r="K99" s="220"/>
      <c r="L99" s="224"/>
      <c r="S99" s="9"/>
      <c r="T99" s="9"/>
      <c r="U99" s="9"/>
      <c r="V99" s="9"/>
      <c r="W99" s="9"/>
      <c r="X99" s="9"/>
      <c r="Y99" s="9"/>
      <c r="Z99" s="9"/>
      <c r="AA99" s="9"/>
      <c r="AB99" s="9"/>
      <c r="AC99" s="9"/>
      <c r="AD99" s="9"/>
      <c r="AE99" s="9"/>
    </row>
    <row r="100" s="10" customFormat="1" ht="19.92" customHeight="1">
      <c r="A100" s="10"/>
      <c r="B100" s="225"/>
      <c r="C100" s="143"/>
      <c r="D100" s="226" t="s">
        <v>4344</v>
      </c>
      <c r="E100" s="227"/>
      <c r="F100" s="227"/>
      <c r="G100" s="227"/>
      <c r="H100" s="227"/>
      <c r="I100" s="227"/>
      <c r="J100" s="228">
        <f>J147</f>
        <v>0</v>
      </c>
      <c r="K100" s="143"/>
      <c r="L100" s="229"/>
      <c r="S100" s="10"/>
      <c r="T100" s="10"/>
      <c r="U100" s="10"/>
      <c r="V100" s="10"/>
      <c r="W100" s="10"/>
      <c r="X100" s="10"/>
      <c r="Y100" s="10"/>
      <c r="Z100" s="10"/>
      <c r="AA100" s="10"/>
      <c r="AB100" s="10"/>
      <c r="AC100" s="10"/>
      <c r="AD100" s="10"/>
      <c r="AE100" s="10"/>
    </row>
    <row r="101" s="9" customFormat="1" ht="24.96" customHeight="1">
      <c r="A101" s="9"/>
      <c r="B101" s="219"/>
      <c r="C101" s="220"/>
      <c r="D101" s="221" t="s">
        <v>4343</v>
      </c>
      <c r="E101" s="222"/>
      <c r="F101" s="222"/>
      <c r="G101" s="222"/>
      <c r="H101" s="222"/>
      <c r="I101" s="222"/>
      <c r="J101" s="223">
        <f>J150</f>
        <v>0</v>
      </c>
      <c r="K101" s="220"/>
      <c r="L101" s="224"/>
      <c r="S101" s="9"/>
      <c r="T101" s="9"/>
      <c r="U101" s="9"/>
      <c r="V101" s="9"/>
      <c r="W101" s="9"/>
      <c r="X101" s="9"/>
      <c r="Y101" s="9"/>
      <c r="Z101" s="9"/>
      <c r="AA101" s="9"/>
      <c r="AB101" s="9"/>
      <c r="AC101" s="9"/>
      <c r="AD101" s="9"/>
      <c r="AE101" s="9"/>
    </row>
    <row r="102" s="10" customFormat="1" ht="19.92" customHeight="1">
      <c r="A102" s="10"/>
      <c r="B102" s="225"/>
      <c r="C102" s="143"/>
      <c r="D102" s="226" t="s">
        <v>4345</v>
      </c>
      <c r="E102" s="227"/>
      <c r="F102" s="227"/>
      <c r="G102" s="227"/>
      <c r="H102" s="227"/>
      <c r="I102" s="227"/>
      <c r="J102" s="228">
        <f>J151</f>
        <v>0</v>
      </c>
      <c r="K102" s="143"/>
      <c r="L102" s="229"/>
      <c r="S102" s="10"/>
      <c r="T102" s="10"/>
      <c r="U102" s="10"/>
      <c r="V102" s="10"/>
      <c r="W102" s="10"/>
      <c r="X102" s="10"/>
      <c r="Y102" s="10"/>
      <c r="Z102" s="10"/>
      <c r="AA102" s="10"/>
      <c r="AB102" s="10"/>
      <c r="AC102" s="10"/>
      <c r="AD102" s="10"/>
      <c r="AE102" s="10"/>
    </row>
    <row r="103" s="10" customFormat="1" ht="19.92" customHeight="1">
      <c r="A103" s="10"/>
      <c r="B103" s="225"/>
      <c r="C103" s="143"/>
      <c r="D103" s="226" t="s">
        <v>4346</v>
      </c>
      <c r="E103" s="227"/>
      <c r="F103" s="227"/>
      <c r="G103" s="227"/>
      <c r="H103" s="227"/>
      <c r="I103" s="227"/>
      <c r="J103" s="228">
        <f>J154</f>
        <v>0</v>
      </c>
      <c r="K103" s="143"/>
      <c r="L103" s="229"/>
      <c r="S103" s="10"/>
      <c r="T103" s="10"/>
      <c r="U103" s="10"/>
      <c r="V103" s="10"/>
      <c r="W103" s="10"/>
      <c r="X103" s="10"/>
      <c r="Y103" s="10"/>
      <c r="Z103" s="10"/>
      <c r="AA103" s="10"/>
      <c r="AB103" s="10"/>
      <c r="AC103" s="10"/>
      <c r="AD103" s="10"/>
      <c r="AE103" s="10"/>
    </row>
    <row r="104" s="9" customFormat="1" ht="24.96" customHeight="1">
      <c r="A104" s="9"/>
      <c r="B104" s="219"/>
      <c r="C104" s="220"/>
      <c r="D104" s="221" t="s">
        <v>2061</v>
      </c>
      <c r="E104" s="222"/>
      <c r="F104" s="222"/>
      <c r="G104" s="222"/>
      <c r="H104" s="222"/>
      <c r="I104" s="222"/>
      <c r="J104" s="223">
        <f>J156</f>
        <v>0</v>
      </c>
      <c r="K104" s="220"/>
      <c r="L104" s="224"/>
      <c r="S104" s="9"/>
      <c r="T104" s="9"/>
      <c r="U104" s="9"/>
      <c r="V104" s="9"/>
      <c r="W104" s="9"/>
      <c r="X104" s="9"/>
      <c r="Y104" s="9"/>
      <c r="Z104" s="9"/>
      <c r="AA104" s="9"/>
      <c r="AB104" s="9"/>
      <c r="AC104" s="9"/>
      <c r="AD104" s="9"/>
      <c r="AE104" s="9"/>
    </row>
    <row r="105" s="10" customFormat="1" ht="19.92" customHeight="1">
      <c r="A105" s="10"/>
      <c r="B105" s="225"/>
      <c r="C105" s="143"/>
      <c r="D105" s="226" t="s">
        <v>2063</v>
      </c>
      <c r="E105" s="227"/>
      <c r="F105" s="227"/>
      <c r="G105" s="227"/>
      <c r="H105" s="227"/>
      <c r="I105" s="227"/>
      <c r="J105" s="228">
        <f>J157</f>
        <v>0</v>
      </c>
      <c r="K105" s="143"/>
      <c r="L105" s="229"/>
      <c r="S105" s="10"/>
      <c r="T105" s="10"/>
      <c r="U105" s="10"/>
      <c r="V105" s="10"/>
      <c r="W105" s="10"/>
      <c r="X105" s="10"/>
      <c r="Y105" s="10"/>
      <c r="Z105" s="10"/>
      <c r="AA105" s="10"/>
      <c r="AB105" s="10"/>
      <c r="AC105" s="10"/>
      <c r="AD105" s="10"/>
      <c r="AE105" s="10"/>
    </row>
    <row r="106" s="10" customFormat="1" ht="19.92" customHeight="1">
      <c r="A106" s="10"/>
      <c r="B106" s="225"/>
      <c r="C106" s="143"/>
      <c r="D106" s="226" t="s">
        <v>2064</v>
      </c>
      <c r="E106" s="227"/>
      <c r="F106" s="227"/>
      <c r="G106" s="227"/>
      <c r="H106" s="227"/>
      <c r="I106" s="227"/>
      <c r="J106" s="228">
        <f>J160</f>
        <v>0</v>
      </c>
      <c r="K106" s="143"/>
      <c r="L106" s="229"/>
      <c r="S106" s="10"/>
      <c r="T106" s="10"/>
      <c r="U106" s="10"/>
      <c r="V106" s="10"/>
      <c r="W106" s="10"/>
      <c r="X106" s="10"/>
      <c r="Y106" s="10"/>
      <c r="Z106" s="10"/>
      <c r="AA106" s="10"/>
      <c r="AB106" s="10"/>
      <c r="AC106" s="10"/>
      <c r="AD106" s="10"/>
      <c r="AE106" s="10"/>
    </row>
    <row r="107" s="9" customFormat="1" ht="24.96" customHeight="1">
      <c r="A107" s="9"/>
      <c r="B107" s="219"/>
      <c r="C107" s="220"/>
      <c r="D107" s="221" t="s">
        <v>2066</v>
      </c>
      <c r="E107" s="222"/>
      <c r="F107" s="222"/>
      <c r="G107" s="222"/>
      <c r="H107" s="222"/>
      <c r="I107" s="222"/>
      <c r="J107" s="223">
        <f>J162</f>
        <v>0</v>
      </c>
      <c r="K107" s="220"/>
      <c r="L107" s="224"/>
      <c r="S107" s="9"/>
      <c r="T107" s="9"/>
      <c r="U107" s="9"/>
      <c r="V107" s="9"/>
      <c r="W107" s="9"/>
      <c r="X107" s="9"/>
      <c r="Y107" s="9"/>
      <c r="Z107" s="9"/>
      <c r="AA107" s="9"/>
      <c r="AB107" s="9"/>
      <c r="AC107" s="9"/>
      <c r="AD107" s="9"/>
      <c r="AE107" s="9"/>
    </row>
    <row r="108" s="10" customFormat="1" ht="19.92" customHeight="1">
      <c r="A108" s="10"/>
      <c r="B108" s="225"/>
      <c r="C108" s="143"/>
      <c r="D108" s="226" t="s">
        <v>2067</v>
      </c>
      <c r="E108" s="227"/>
      <c r="F108" s="227"/>
      <c r="G108" s="227"/>
      <c r="H108" s="227"/>
      <c r="I108" s="227"/>
      <c r="J108" s="228">
        <f>J163</f>
        <v>0</v>
      </c>
      <c r="K108" s="143"/>
      <c r="L108" s="229"/>
      <c r="S108" s="10"/>
      <c r="T108" s="10"/>
      <c r="U108" s="10"/>
      <c r="V108" s="10"/>
      <c r="W108" s="10"/>
      <c r="X108" s="10"/>
      <c r="Y108" s="10"/>
      <c r="Z108" s="10"/>
      <c r="AA108" s="10"/>
      <c r="AB108" s="10"/>
      <c r="AC108" s="10"/>
      <c r="AD108" s="10"/>
      <c r="AE108" s="10"/>
    </row>
    <row r="109" s="10" customFormat="1" ht="19.92" customHeight="1">
      <c r="A109" s="10"/>
      <c r="B109" s="225"/>
      <c r="C109" s="143"/>
      <c r="D109" s="226" t="s">
        <v>2068</v>
      </c>
      <c r="E109" s="227"/>
      <c r="F109" s="227"/>
      <c r="G109" s="227"/>
      <c r="H109" s="227"/>
      <c r="I109" s="227"/>
      <c r="J109" s="228">
        <f>J240</f>
        <v>0</v>
      </c>
      <c r="K109" s="143"/>
      <c r="L109" s="229"/>
      <c r="S109" s="10"/>
      <c r="T109" s="10"/>
      <c r="U109" s="10"/>
      <c r="V109" s="10"/>
      <c r="W109" s="10"/>
      <c r="X109" s="10"/>
      <c r="Y109" s="10"/>
      <c r="Z109" s="10"/>
      <c r="AA109" s="10"/>
      <c r="AB109" s="10"/>
      <c r="AC109" s="10"/>
      <c r="AD109" s="10"/>
      <c r="AE109" s="10"/>
    </row>
    <row r="110" s="10" customFormat="1" ht="19.92" customHeight="1">
      <c r="A110" s="10"/>
      <c r="B110" s="225"/>
      <c r="C110" s="143"/>
      <c r="D110" s="226" t="s">
        <v>4347</v>
      </c>
      <c r="E110" s="227"/>
      <c r="F110" s="227"/>
      <c r="G110" s="227"/>
      <c r="H110" s="227"/>
      <c r="I110" s="227"/>
      <c r="J110" s="228">
        <f>J251</f>
        <v>0</v>
      </c>
      <c r="K110" s="143"/>
      <c r="L110" s="229"/>
      <c r="S110" s="10"/>
      <c r="T110" s="10"/>
      <c r="U110" s="10"/>
      <c r="V110" s="10"/>
      <c r="W110" s="10"/>
      <c r="X110" s="10"/>
      <c r="Y110" s="10"/>
      <c r="Z110" s="10"/>
      <c r="AA110" s="10"/>
      <c r="AB110" s="10"/>
      <c r="AC110" s="10"/>
      <c r="AD110" s="10"/>
      <c r="AE110" s="10"/>
    </row>
    <row r="111" s="10" customFormat="1" ht="19.92" customHeight="1">
      <c r="A111" s="10"/>
      <c r="B111" s="225"/>
      <c r="C111" s="143"/>
      <c r="D111" s="226" t="s">
        <v>4194</v>
      </c>
      <c r="E111" s="227"/>
      <c r="F111" s="227"/>
      <c r="G111" s="227"/>
      <c r="H111" s="227"/>
      <c r="I111" s="227"/>
      <c r="J111" s="228">
        <f>J253</f>
        <v>0</v>
      </c>
      <c r="K111" s="143"/>
      <c r="L111" s="229"/>
      <c r="S111" s="10"/>
      <c r="T111" s="10"/>
      <c r="U111" s="10"/>
      <c r="V111" s="10"/>
      <c r="W111" s="10"/>
      <c r="X111" s="10"/>
      <c r="Y111" s="10"/>
      <c r="Z111" s="10"/>
      <c r="AA111" s="10"/>
      <c r="AB111" s="10"/>
      <c r="AC111" s="10"/>
      <c r="AD111" s="10"/>
      <c r="AE111" s="10"/>
    </row>
    <row r="112" s="9" customFormat="1" ht="21.84" customHeight="1">
      <c r="A112" s="9"/>
      <c r="B112" s="219"/>
      <c r="C112" s="220"/>
      <c r="D112" s="230" t="s">
        <v>364</v>
      </c>
      <c r="E112" s="220"/>
      <c r="F112" s="220"/>
      <c r="G112" s="220"/>
      <c r="H112" s="220"/>
      <c r="I112" s="220"/>
      <c r="J112" s="231">
        <f>J256</f>
        <v>0</v>
      </c>
      <c r="K112" s="220"/>
      <c r="L112" s="224"/>
      <c r="S112" s="9"/>
      <c r="T112" s="9"/>
      <c r="U112" s="9"/>
      <c r="V112" s="9"/>
      <c r="W112" s="9"/>
      <c r="X112" s="9"/>
      <c r="Y112" s="9"/>
      <c r="Z112" s="9"/>
      <c r="AA112" s="9"/>
      <c r="AB112" s="9"/>
      <c r="AC112" s="9"/>
      <c r="AD112" s="9"/>
      <c r="AE112" s="9"/>
    </row>
    <row r="113" s="2" customFormat="1" ht="21.84" customHeight="1">
      <c r="A113" s="42"/>
      <c r="B113" s="43"/>
      <c r="C113" s="44"/>
      <c r="D113" s="44"/>
      <c r="E113" s="44"/>
      <c r="F113" s="44"/>
      <c r="G113" s="44"/>
      <c r="H113" s="44"/>
      <c r="I113" s="44"/>
      <c r="J113" s="44"/>
      <c r="K113" s="44"/>
      <c r="L113" s="73"/>
      <c r="S113" s="42"/>
      <c r="T113" s="42"/>
      <c r="U113" s="42"/>
      <c r="V113" s="42"/>
      <c r="W113" s="42"/>
      <c r="X113" s="42"/>
      <c r="Y113" s="42"/>
      <c r="Z113" s="42"/>
      <c r="AA113" s="42"/>
      <c r="AB113" s="42"/>
      <c r="AC113" s="42"/>
      <c r="AD113" s="42"/>
      <c r="AE113" s="42"/>
    </row>
    <row r="114" s="2" customFormat="1" ht="6.96" customHeight="1">
      <c r="A114" s="42"/>
      <c r="B114" s="43"/>
      <c r="C114" s="44"/>
      <c r="D114" s="44"/>
      <c r="E114" s="44"/>
      <c r="F114" s="44"/>
      <c r="G114" s="44"/>
      <c r="H114" s="44"/>
      <c r="I114" s="44"/>
      <c r="J114" s="44"/>
      <c r="K114" s="44"/>
      <c r="L114" s="73"/>
      <c r="S114" s="42"/>
      <c r="T114" s="42"/>
      <c r="U114" s="42"/>
      <c r="V114" s="42"/>
      <c r="W114" s="42"/>
      <c r="X114" s="42"/>
      <c r="Y114" s="42"/>
      <c r="Z114" s="42"/>
      <c r="AA114" s="42"/>
      <c r="AB114" s="42"/>
      <c r="AC114" s="42"/>
      <c r="AD114" s="42"/>
      <c r="AE114" s="42"/>
    </row>
    <row r="115" s="2" customFormat="1" ht="29.28" customHeight="1">
      <c r="A115" s="42"/>
      <c r="B115" s="43"/>
      <c r="C115" s="218" t="s">
        <v>365</v>
      </c>
      <c r="D115" s="44"/>
      <c r="E115" s="44"/>
      <c r="F115" s="44"/>
      <c r="G115" s="44"/>
      <c r="H115" s="44"/>
      <c r="I115" s="44"/>
      <c r="J115" s="232">
        <f>ROUND(J116 + J117 + J118 + J119 + J120 + J121,2)</f>
        <v>0</v>
      </c>
      <c r="K115" s="44"/>
      <c r="L115" s="73"/>
      <c r="N115" s="233" t="s">
        <v>40</v>
      </c>
      <c r="S115" s="42"/>
      <c r="T115" s="42"/>
      <c r="U115" s="42"/>
      <c r="V115" s="42"/>
      <c r="W115" s="42"/>
      <c r="X115" s="42"/>
      <c r="Y115" s="42"/>
      <c r="Z115" s="42"/>
      <c r="AA115" s="42"/>
      <c r="AB115" s="42"/>
      <c r="AC115" s="42"/>
      <c r="AD115" s="42"/>
      <c r="AE115" s="42"/>
    </row>
    <row r="116" s="2" customFormat="1" ht="18" customHeight="1">
      <c r="A116" s="42"/>
      <c r="B116" s="43"/>
      <c r="C116" s="44"/>
      <c r="D116" s="163" t="s">
        <v>366</v>
      </c>
      <c r="E116" s="158"/>
      <c r="F116" s="158"/>
      <c r="G116" s="44"/>
      <c r="H116" s="44"/>
      <c r="I116" s="44"/>
      <c r="J116" s="159">
        <v>0</v>
      </c>
      <c r="K116" s="44"/>
      <c r="L116" s="234"/>
      <c r="M116" s="235"/>
      <c r="N116" s="236" t="s">
        <v>42</v>
      </c>
      <c r="O116" s="235"/>
      <c r="P116" s="235"/>
      <c r="Q116" s="235"/>
      <c r="R116" s="235"/>
      <c r="S116" s="237"/>
      <c r="T116" s="237"/>
      <c r="U116" s="237"/>
      <c r="V116" s="237"/>
      <c r="W116" s="237"/>
      <c r="X116" s="237"/>
      <c r="Y116" s="237"/>
      <c r="Z116" s="237"/>
      <c r="AA116" s="237"/>
      <c r="AB116" s="237"/>
      <c r="AC116" s="237"/>
      <c r="AD116" s="237"/>
      <c r="AE116" s="237"/>
      <c r="AF116" s="235"/>
      <c r="AG116" s="235"/>
      <c r="AH116" s="235"/>
      <c r="AI116" s="235"/>
      <c r="AJ116" s="235"/>
      <c r="AK116" s="235"/>
      <c r="AL116" s="235"/>
      <c r="AM116" s="235"/>
      <c r="AN116" s="235"/>
      <c r="AO116" s="235"/>
      <c r="AP116" s="235"/>
      <c r="AQ116" s="235"/>
      <c r="AR116" s="235"/>
      <c r="AS116" s="235"/>
      <c r="AT116" s="235"/>
      <c r="AU116" s="235"/>
      <c r="AV116" s="235"/>
      <c r="AW116" s="235"/>
      <c r="AX116" s="235"/>
      <c r="AY116" s="238" t="s">
        <v>367</v>
      </c>
      <c r="AZ116" s="235"/>
      <c r="BA116" s="235"/>
      <c r="BB116" s="235"/>
      <c r="BC116" s="235"/>
      <c r="BD116" s="235"/>
      <c r="BE116" s="239">
        <f>IF(N116="základná",J116,0)</f>
        <v>0</v>
      </c>
      <c r="BF116" s="239">
        <f>IF(N116="znížená",J116,0)</f>
        <v>0</v>
      </c>
      <c r="BG116" s="239">
        <f>IF(N116="zákl. prenesená",J116,0)</f>
        <v>0</v>
      </c>
      <c r="BH116" s="239">
        <f>IF(N116="zníž. prenesená",J116,0)</f>
        <v>0</v>
      </c>
      <c r="BI116" s="239">
        <f>IF(N116="nulová",J116,0)</f>
        <v>0</v>
      </c>
      <c r="BJ116" s="238" t="s">
        <v>92</v>
      </c>
      <c r="BK116" s="235"/>
      <c r="BL116" s="235"/>
      <c r="BM116" s="235"/>
    </row>
    <row r="117" s="2" customFormat="1" ht="18" customHeight="1">
      <c r="A117" s="42"/>
      <c r="B117" s="43"/>
      <c r="C117" s="44"/>
      <c r="D117" s="163" t="s">
        <v>2072</v>
      </c>
      <c r="E117" s="158"/>
      <c r="F117" s="158"/>
      <c r="G117" s="44"/>
      <c r="H117" s="44"/>
      <c r="I117" s="44"/>
      <c r="J117" s="159">
        <v>0</v>
      </c>
      <c r="K117" s="44"/>
      <c r="L117" s="234"/>
      <c r="M117" s="235"/>
      <c r="N117" s="236" t="s">
        <v>42</v>
      </c>
      <c r="O117" s="235"/>
      <c r="P117" s="235"/>
      <c r="Q117" s="235"/>
      <c r="R117" s="235"/>
      <c r="S117" s="237"/>
      <c r="T117" s="237"/>
      <c r="U117" s="237"/>
      <c r="V117" s="237"/>
      <c r="W117" s="237"/>
      <c r="X117" s="237"/>
      <c r="Y117" s="237"/>
      <c r="Z117" s="237"/>
      <c r="AA117" s="237"/>
      <c r="AB117" s="237"/>
      <c r="AC117" s="237"/>
      <c r="AD117" s="237"/>
      <c r="AE117" s="237"/>
      <c r="AF117" s="235"/>
      <c r="AG117" s="235"/>
      <c r="AH117" s="235"/>
      <c r="AI117" s="235"/>
      <c r="AJ117" s="235"/>
      <c r="AK117" s="235"/>
      <c r="AL117" s="235"/>
      <c r="AM117" s="235"/>
      <c r="AN117" s="235"/>
      <c r="AO117" s="235"/>
      <c r="AP117" s="235"/>
      <c r="AQ117" s="235"/>
      <c r="AR117" s="235"/>
      <c r="AS117" s="235"/>
      <c r="AT117" s="235"/>
      <c r="AU117" s="235"/>
      <c r="AV117" s="235"/>
      <c r="AW117" s="235"/>
      <c r="AX117" s="235"/>
      <c r="AY117" s="238" t="s">
        <v>367</v>
      </c>
      <c r="AZ117" s="235"/>
      <c r="BA117" s="235"/>
      <c r="BB117" s="235"/>
      <c r="BC117" s="235"/>
      <c r="BD117" s="235"/>
      <c r="BE117" s="239">
        <f>IF(N117="základná",J117,0)</f>
        <v>0</v>
      </c>
      <c r="BF117" s="239">
        <f>IF(N117="znížená",J117,0)</f>
        <v>0</v>
      </c>
      <c r="BG117" s="239">
        <f>IF(N117="zákl. prenesená",J117,0)</f>
        <v>0</v>
      </c>
      <c r="BH117" s="239">
        <f>IF(N117="zníž. prenesená",J117,0)</f>
        <v>0</v>
      </c>
      <c r="BI117" s="239">
        <f>IF(N117="nulová",J117,0)</f>
        <v>0</v>
      </c>
      <c r="BJ117" s="238" t="s">
        <v>92</v>
      </c>
      <c r="BK117" s="235"/>
      <c r="BL117" s="235"/>
      <c r="BM117" s="235"/>
    </row>
    <row r="118" s="2" customFormat="1" ht="18" customHeight="1">
      <c r="A118" s="42"/>
      <c r="B118" s="43"/>
      <c r="C118" s="44"/>
      <c r="D118" s="163" t="s">
        <v>368</v>
      </c>
      <c r="E118" s="158"/>
      <c r="F118" s="158"/>
      <c r="G118" s="44"/>
      <c r="H118" s="44"/>
      <c r="I118" s="44"/>
      <c r="J118" s="159">
        <v>0</v>
      </c>
      <c r="K118" s="44"/>
      <c r="L118" s="234"/>
      <c r="M118" s="235"/>
      <c r="N118" s="236" t="s">
        <v>42</v>
      </c>
      <c r="O118" s="235"/>
      <c r="P118" s="235"/>
      <c r="Q118" s="235"/>
      <c r="R118" s="235"/>
      <c r="S118" s="237"/>
      <c r="T118" s="237"/>
      <c r="U118" s="237"/>
      <c r="V118" s="237"/>
      <c r="W118" s="237"/>
      <c r="X118" s="237"/>
      <c r="Y118" s="237"/>
      <c r="Z118" s="237"/>
      <c r="AA118" s="237"/>
      <c r="AB118" s="237"/>
      <c r="AC118" s="237"/>
      <c r="AD118" s="237"/>
      <c r="AE118" s="237"/>
      <c r="AF118" s="235"/>
      <c r="AG118" s="235"/>
      <c r="AH118" s="235"/>
      <c r="AI118" s="235"/>
      <c r="AJ118" s="235"/>
      <c r="AK118" s="235"/>
      <c r="AL118" s="235"/>
      <c r="AM118" s="235"/>
      <c r="AN118" s="235"/>
      <c r="AO118" s="235"/>
      <c r="AP118" s="235"/>
      <c r="AQ118" s="235"/>
      <c r="AR118" s="235"/>
      <c r="AS118" s="235"/>
      <c r="AT118" s="235"/>
      <c r="AU118" s="235"/>
      <c r="AV118" s="235"/>
      <c r="AW118" s="235"/>
      <c r="AX118" s="235"/>
      <c r="AY118" s="238" t="s">
        <v>367</v>
      </c>
      <c r="AZ118" s="235"/>
      <c r="BA118" s="235"/>
      <c r="BB118" s="235"/>
      <c r="BC118" s="235"/>
      <c r="BD118" s="235"/>
      <c r="BE118" s="239">
        <f>IF(N118="základná",J118,0)</f>
        <v>0</v>
      </c>
      <c r="BF118" s="239">
        <f>IF(N118="znížená",J118,0)</f>
        <v>0</v>
      </c>
      <c r="BG118" s="239">
        <f>IF(N118="zákl. prenesená",J118,0)</f>
        <v>0</v>
      </c>
      <c r="BH118" s="239">
        <f>IF(N118="zníž. prenesená",J118,0)</f>
        <v>0</v>
      </c>
      <c r="BI118" s="239">
        <f>IF(N118="nulová",J118,0)</f>
        <v>0</v>
      </c>
      <c r="BJ118" s="238" t="s">
        <v>92</v>
      </c>
      <c r="BK118" s="235"/>
      <c r="BL118" s="235"/>
      <c r="BM118" s="235"/>
    </row>
    <row r="119" s="2" customFormat="1" ht="18" customHeight="1">
      <c r="A119" s="42"/>
      <c r="B119" s="43"/>
      <c r="C119" s="44"/>
      <c r="D119" s="163" t="s">
        <v>369</v>
      </c>
      <c r="E119" s="158"/>
      <c r="F119" s="158"/>
      <c r="G119" s="44"/>
      <c r="H119" s="44"/>
      <c r="I119" s="44"/>
      <c r="J119" s="159">
        <v>0</v>
      </c>
      <c r="K119" s="44"/>
      <c r="L119" s="234"/>
      <c r="M119" s="235"/>
      <c r="N119" s="236" t="s">
        <v>42</v>
      </c>
      <c r="O119" s="235"/>
      <c r="P119" s="235"/>
      <c r="Q119" s="235"/>
      <c r="R119" s="235"/>
      <c r="S119" s="237"/>
      <c r="T119" s="237"/>
      <c r="U119" s="237"/>
      <c r="V119" s="237"/>
      <c r="W119" s="237"/>
      <c r="X119" s="237"/>
      <c r="Y119" s="237"/>
      <c r="Z119" s="237"/>
      <c r="AA119" s="237"/>
      <c r="AB119" s="237"/>
      <c r="AC119" s="237"/>
      <c r="AD119" s="237"/>
      <c r="AE119" s="237"/>
      <c r="AF119" s="235"/>
      <c r="AG119" s="235"/>
      <c r="AH119" s="235"/>
      <c r="AI119" s="235"/>
      <c r="AJ119" s="235"/>
      <c r="AK119" s="235"/>
      <c r="AL119" s="235"/>
      <c r="AM119" s="235"/>
      <c r="AN119" s="235"/>
      <c r="AO119" s="235"/>
      <c r="AP119" s="235"/>
      <c r="AQ119" s="235"/>
      <c r="AR119" s="235"/>
      <c r="AS119" s="235"/>
      <c r="AT119" s="235"/>
      <c r="AU119" s="235"/>
      <c r="AV119" s="235"/>
      <c r="AW119" s="235"/>
      <c r="AX119" s="235"/>
      <c r="AY119" s="238" t="s">
        <v>367</v>
      </c>
      <c r="AZ119" s="235"/>
      <c r="BA119" s="235"/>
      <c r="BB119" s="235"/>
      <c r="BC119" s="235"/>
      <c r="BD119" s="235"/>
      <c r="BE119" s="239">
        <f>IF(N119="základná",J119,0)</f>
        <v>0</v>
      </c>
      <c r="BF119" s="239">
        <f>IF(N119="znížená",J119,0)</f>
        <v>0</v>
      </c>
      <c r="BG119" s="239">
        <f>IF(N119="zákl. prenesená",J119,0)</f>
        <v>0</v>
      </c>
      <c r="BH119" s="239">
        <f>IF(N119="zníž. prenesená",J119,0)</f>
        <v>0</v>
      </c>
      <c r="BI119" s="239">
        <f>IF(N119="nulová",J119,0)</f>
        <v>0</v>
      </c>
      <c r="BJ119" s="238" t="s">
        <v>92</v>
      </c>
      <c r="BK119" s="235"/>
      <c r="BL119" s="235"/>
      <c r="BM119" s="235"/>
    </row>
    <row r="120" s="2" customFormat="1" ht="18" customHeight="1">
      <c r="A120" s="42"/>
      <c r="B120" s="43"/>
      <c r="C120" s="44"/>
      <c r="D120" s="163" t="s">
        <v>370</v>
      </c>
      <c r="E120" s="158"/>
      <c r="F120" s="158"/>
      <c r="G120" s="44"/>
      <c r="H120" s="44"/>
      <c r="I120" s="44"/>
      <c r="J120" s="159">
        <v>0</v>
      </c>
      <c r="K120" s="44"/>
      <c r="L120" s="234"/>
      <c r="M120" s="235"/>
      <c r="N120" s="236" t="s">
        <v>42</v>
      </c>
      <c r="O120" s="235"/>
      <c r="P120" s="235"/>
      <c r="Q120" s="235"/>
      <c r="R120" s="235"/>
      <c r="S120" s="237"/>
      <c r="T120" s="237"/>
      <c r="U120" s="237"/>
      <c r="V120" s="237"/>
      <c r="W120" s="237"/>
      <c r="X120" s="237"/>
      <c r="Y120" s="237"/>
      <c r="Z120" s="237"/>
      <c r="AA120" s="237"/>
      <c r="AB120" s="237"/>
      <c r="AC120" s="237"/>
      <c r="AD120" s="237"/>
      <c r="AE120" s="237"/>
      <c r="AF120" s="235"/>
      <c r="AG120" s="235"/>
      <c r="AH120" s="235"/>
      <c r="AI120" s="235"/>
      <c r="AJ120" s="235"/>
      <c r="AK120" s="235"/>
      <c r="AL120" s="235"/>
      <c r="AM120" s="235"/>
      <c r="AN120" s="235"/>
      <c r="AO120" s="235"/>
      <c r="AP120" s="235"/>
      <c r="AQ120" s="235"/>
      <c r="AR120" s="235"/>
      <c r="AS120" s="235"/>
      <c r="AT120" s="235"/>
      <c r="AU120" s="235"/>
      <c r="AV120" s="235"/>
      <c r="AW120" s="235"/>
      <c r="AX120" s="235"/>
      <c r="AY120" s="238" t="s">
        <v>367</v>
      </c>
      <c r="AZ120" s="235"/>
      <c r="BA120" s="235"/>
      <c r="BB120" s="235"/>
      <c r="BC120" s="235"/>
      <c r="BD120" s="235"/>
      <c r="BE120" s="239">
        <f>IF(N120="základná",J120,0)</f>
        <v>0</v>
      </c>
      <c r="BF120" s="239">
        <f>IF(N120="znížená",J120,0)</f>
        <v>0</v>
      </c>
      <c r="BG120" s="239">
        <f>IF(N120="zákl. prenesená",J120,0)</f>
        <v>0</v>
      </c>
      <c r="BH120" s="239">
        <f>IF(N120="zníž. prenesená",J120,0)</f>
        <v>0</v>
      </c>
      <c r="BI120" s="239">
        <f>IF(N120="nulová",J120,0)</f>
        <v>0</v>
      </c>
      <c r="BJ120" s="238" t="s">
        <v>92</v>
      </c>
      <c r="BK120" s="235"/>
      <c r="BL120" s="235"/>
      <c r="BM120" s="235"/>
    </row>
    <row r="121" s="2" customFormat="1" ht="18" customHeight="1">
      <c r="A121" s="42"/>
      <c r="B121" s="43"/>
      <c r="C121" s="44"/>
      <c r="D121" s="158" t="s">
        <v>371</v>
      </c>
      <c r="E121" s="44"/>
      <c r="F121" s="44"/>
      <c r="G121" s="44"/>
      <c r="H121" s="44"/>
      <c r="I121" s="44"/>
      <c r="J121" s="159">
        <f>ROUND(J30*T121,2)</f>
        <v>0</v>
      </c>
      <c r="K121" s="44"/>
      <c r="L121" s="234"/>
      <c r="M121" s="235"/>
      <c r="N121" s="236" t="s">
        <v>42</v>
      </c>
      <c r="O121" s="235"/>
      <c r="P121" s="235"/>
      <c r="Q121" s="235"/>
      <c r="R121" s="235"/>
      <c r="S121" s="237"/>
      <c r="T121" s="237"/>
      <c r="U121" s="237"/>
      <c r="V121" s="237"/>
      <c r="W121" s="237"/>
      <c r="X121" s="237"/>
      <c r="Y121" s="237"/>
      <c r="Z121" s="237"/>
      <c r="AA121" s="237"/>
      <c r="AB121" s="237"/>
      <c r="AC121" s="237"/>
      <c r="AD121" s="237"/>
      <c r="AE121" s="237"/>
      <c r="AF121" s="235"/>
      <c r="AG121" s="235"/>
      <c r="AH121" s="235"/>
      <c r="AI121" s="235"/>
      <c r="AJ121" s="235"/>
      <c r="AK121" s="235"/>
      <c r="AL121" s="235"/>
      <c r="AM121" s="235"/>
      <c r="AN121" s="235"/>
      <c r="AO121" s="235"/>
      <c r="AP121" s="235"/>
      <c r="AQ121" s="235"/>
      <c r="AR121" s="235"/>
      <c r="AS121" s="235"/>
      <c r="AT121" s="235"/>
      <c r="AU121" s="235"/>
      <c r="AV121" s="235"/>
      <c r="AW121" s="235"/>
      <c r="AX121" s="235"/>
      <c r="AY121" s="238" t="s">
        <v>372</v>
      </c>
      <c r="AZ121" s="235"/>
      <c r="BA121" s="235"/>
      <c r="BB121" s="235"/>
      <c r="BC121" s="235"/>
      <c r="BD121" s="235"/>
      <c r="BE121" s="239">
        <f>IF(N121="základná",J121,0)</f>
        <v>0</v>
      </c>
      <c r="BF121" s="239">
        <f>IF(N121="znížená",J121,0)</f>
        <v>0</v>
      </c>
      <c r="BG121" s="239">
        <f>IF(N121="zákl. prenesená",J121,0)</f>
        <v>0</v>
      </c>
      <c r="BH121" s="239">
        <f>IF(N121="zníž. prenesená",J121,0)</f>
        <v>0</v>
      </c>
      <c r="BI121" s="239">
        <f>IF(N121="nulová",J121,0)</f>
        <v>0</v>
      </c>
      <c r="BJ121" s="238" t="s">
        <v>92</v>
      </c>
      <c r="BK121" s="235"/>
      <c r="BL121" s="235"/>
      <c r="BM121" s="235"/>
    </row>
    <row r="122" s="2" customFormat="1">
      <c r="A122" s="42"/>
      <c r="B122" s="43"/>
      <c r="C122" s="44"/>
      <c r="D122" s="44"/>
      <c r="E122" s="44"/>
      <c r="F122" s="44"/>
      <c r="G122" s="44"/>
      <c r="H122" s="44"/>
      <c r="I122" s="44"/>
      <c r="J122" s="44"/>
      <c r="K122" s="44"/>
      <c r="L122" s="73"/>
      <c r="S122" s="42"/>
      <c r="T122" s="42"/>
      <c r="U122" s="42"/>
      <c r="V122" s="42"/>
      <c r="W122" s="42"/>
      <c r="X122" s="42"/>
      <c r="Y122" s="42"/>
      <c r="Z122" s="42"/>
      <c r="AA122" s="42"/>
      <c r="AB122" s="42"/>
      <c r="AC122" s="42"/>
      <c r="AD122" s="42"/>
      <c r="AE122" s="42"/>
    </row>
    <row r="123" s="2" customFormat="1" ht="29.28" customHeight="1">
      <c r="A123" s="42"/>
      <c r="B123" s="43"/>
      <c r="C123" s="167" t="s">
        <v>142</v>
      </c>
      <c r="D123" s="168"/>
      <c r="E123" s="168"/>
      <c r="F123" s="168"/>
      <c r="G123" s="168"/>
      <c r="H123" s="168"/>
      <c r="I123" s="168"/>
      <c r="J123" s="169">
        <f>ROUND(J96+J115,2)</f>
        <v>0</v>
      </c>
      <c r="K123" s="168"/>
      <c r="L123" s="73"/>
      <c r="S123" s="42"/>
      <c r="T123" s="42"/>
      <c r="U123" s="42"/>
      <c r="V123" s="42"/>
      <c r="W123" s="42"/>
      <c r="X123" s="42"/>
      <c r="Y123" s="42"/>
      <c r="Z123" s="42"/>
      <c r="AA123" s="42"/>
      <c r="AB123" s="42"/>
      <c r="AC123" s="42"/>
      <c r="AD123" s="42"/>
      <c r="AE123" s="42"/>
    </row>
    <row r="124" s="2" customFormat="1" ht="6.96" customHeight="1">
      <c r="A124" s="42"/>
      <c r="B124" s="76"/>
      <c r="C124" s="77"/>
      <c r="D124" s="77"/>
      <c r="E124" s="77"/>
      <c r="F124" s="77"/>
      <c r="G124" s="77"/>
      <c r="H124" s="77"/>
      <c r="I124" s="77"/>
      <c r="J124" s="77"/>
      <c r="K124" s="77"/>
      <c r="L124" s="73"/>
      <c r="S124" s="42"/>
      <c r="T124" s="42"/>
      <c r="U124" s="42"/>
      <c r="V124" s="42"/>
      <c r="W124" s="42"/>
      <c r="X124" s="42"/>
      <c r="Y124" s="42"/>
      <c r="Z124" s="42"/>
      <c r="AA124" s="42"/>
      <c r="AB124" s="42"/>
      <c r="AC124" s="42"/>
      <c r="AD124" s="42"/>
      <c r="AE124" s="42"/>
    </row>
    <row r="128" s="2" customFormat="1" ht="6.96" customHeight="1">
      <c r="A128" s="42"/>
      <c r="B128" s="78"/>
      <c r="C128" s="79"/>
      <c r="D128" s="79"/>
      <c r="E128" s="79"/>
      <c r="F128" s="79"/>
      <c r="G128" s="79"/>
      <c r="H128" s="79"/>
      <c r="I128" s="79"/>
      <c r="J128" s="79"/>
      <c r="K128" s="79"/>
      <c r="L128" s="73"/>
      <c r="S128" s="42"/>
      <c r="T128" s="42"/>
      <c r="U128" s="42"/>
      <c r="V128" s="42"/>
      <c r="W128" s="42"/>
      <c r="X128" s="42"/>
      <c r="Y128" s="42"/>
      <c r="Z128" s="42"/>
      <c r="AA128" s="42"/>
      <c r="AB128" s="42"/>
      <c r="AC128" s="42"/>
      <c r="AD128" s="42"/>
      <c r="AE128" s="42"/>
    </row>
    <row r="129" s="2" customFormat="1" ht="24.96" customHeight="1">
      <c r="A129" s="42"/>
      <c r="B129" s="43"/>
      <c r="C129" s="25" t="s">
        <v>373</v>
      </c>
      <c r="D129" s="44"/>
      <c r="E129" s="44"/>
      <c r="F129" s="44"/>
      <c r="G129" s="44"/>
      <c r="H129" s="44"/>
      <c r="I129" s="44"/>
      <c r="J129" s="44"/>
      <c r="K129" s="44"/>
      <c r="L129" s="73"/>
      <c r="S129" s="42"/>
      <c r="T129" s="42"/>
      <c r="U129" s="42"/>
      <c r="V129" s="42"/>
      <c r="W129" s="42"/>
      <c r="X129" s="42"/>
      <c r="Y129" s="42"/>
      <c r="Z129" s="42"/>
      <c r="AA129" s="42"/>
      <c r="AB129" s="42"/>
      <c r="AC129" s="42"/>
      <c r="AD129" s="42"/>
      <c r="AE129" s="42"/>
    </row>
    <row r="130" s="2" customFormat="1" ht="6.96" customHeight="1">
      <c r="A130" s="42"/>
      <c r="B130" s="43"/>
      <c r="C130" s="44"/>
      <c r="D130" s="44"/>
      <c r="E130" s="44"/>
      <c r="F130" s="44"/>
      <c r="G130" s="44"/>
      <c r="H130" s="44"/>
      <c r="I130" s="44"/>
      <c r="J130" s="44"/>
      <c r="K130" s="44"/>
      <c r="L130" s="73"/>
      <c r="S130" s="42"/>
      <c r="T130" s="42"/>
      <c r="U130" s="42"/>
      <c r="V130" s="42"/>
      <c r="W130" s="42"/>
      <c r="X130" s="42"/>
      <c r="Y130" s="42"/>
      <c r="Z130" s="42"/>
      <c r="AA130" s="42"/>
      <c r="AB130" s="42"/>
      <c r="AC130" s="42"/>
      <c r="AD130" s="42"/>
      <c r="AE130" s="42"/>
    </row>
    <row r="131" s="2" customFormat="1" ht="12" customHeight="1">
      <c r="A131" s="42"/>
      <c r="B131" s="43"/>
      <c r="C131" s="34" t="s">
        <v>15</v>
      </c>
      <c r="D131" s="44"/>
      <c r="E131" s="44"/>
      <c r="F131" s="44"/>
      <c r="G131" s="44"/>
      <c r="H131" s="44"/>
      <c r="I131" s="44"/>
      <c r="J131" s="44"/>
      <c r="K131" s="44"/>
      <c r="L131" s="73"/>
      <c r="S131" s="42"/>
      <c r="T131" s="42"/>
      <c r="U131" s="42"/>
      <c r="V131" s="42"/>
      <c r="W131" s="42"/>
      <c r="X131" s="42"/>
      <c r="Y131" s="42"/>
      <c r="Z131" s="42"/>
      <c r="AA131" s="42"/>
      <c r="AB131" s="42"/>
      <c r="AC131" s="42"/>
      <c r="AD131" s="42"/>
      <c r="AE131" s="42"/>
    </row>
    <row r="132" s="2" customFormat="1" ht="39.75" customHeight="1">
      <c r="A132" s="42"/>
      <c r="B132" s="43"/>
      <c r="C132" s="44"/>
      <c r="D132" s="44"/>
      <c r="E132" s="215" t="str">
        <f>E7</f>
        <v>OPRAVA POŠKODENÝCH PODLÁH A PRIESTOROV GARÁŽÍ NA 3.PP, 2.PP, 1.PP, MEZANÍNU, HOSPODÁRSKEHO A BANK. DVORA V OBJEKTE NBS</v>
      </c>
      <c r="F132" s="34"/>
      <c r="G132" s="34"/>
      <c r="H132" s="34"/>
      <c r="I132" s="44"/>
      <c r="J132" s="44"/>
      <c r="K132" s="44"/>
      <c r="L132" s="73"/>
      <c r="S132" s="42"/>
      <c r="T132" s="42"/>
      <c r="U132" s="42"/>
      <c r="V132" s="42"/>
      <c r="W132" s="42"/>
      <c r="X132" s="42"/>
      <c r="Y132" s="42"/>
      <c r="Z132" s="42"/>
      <c r="AA132" s="42"/>
      <c r="AB132" s="42"/>
      <c r="AC132" s="42"/>
      <c r="AD132" s="42"/>
      <c r="AE132" s="42"/>
    </row>
    <row r="133" s="2" customFormat="1" ht="12" customHeight="1">
      <c r="A133" s="42"/>
      <c r="B133" s="43"/>
      <c r="C133" s="34" t="s">
        <v>160</v>
      </c>
      <c r="D133" s="44"/>
      <c r="E133" s="44"/>
      <c r="F133" s="44"/>
      <c r="G133" s="44"/>
      <c r="H133" s="44"/>
      <c r="I133" s="44"/>
      <c r="J133" s="44"/>
      <c r="K133" s="44"/>
      <c r="L133" s="73"/>
      <c r="S133" s="42"/>
      <c r="T133" s="42"/>
      <c r="U133" s="42"/>
      <c r="V133" s="42"/>
      <c r="W133" s="42"/>
      <c r="X133" s="42"/>
      <c r="Y133" s="42"/>
      <c r="Z133" s="42"/>
      <c r="AA133" s="42"/>
      <c r="AB133" s="42"/>
      <c r="AC133" s="42"/>
      <c r="AD133" s="42"/>
      <c r="AE133" s="42"/>
    </row>
    <row r="134" s="2" customFormat="1" ht="16.5" customHeight="1">
      <c r="A134" s="42"/>
      <c r="B134" s="43"/>
      <c r="C134" s="44"/>
      <c r="D134" s="44"/>
      <c r="E134" s="86" t="str">
        <f>E9</f>
        <v>09 - E.4 Elektroinštalácie</v>
      </c>
      <c r="F134" s="44"/>
      <c r="G134" s="44"/>
      <c r="H134" s="44"/>
      <c r="I134" s="44"/>
      <c r="J134" s="44"/>
      <c r="K134" s="44"/>
      <c r="L134" s="73"/>
      <c r="S134" s="42"/>
      <c r="T134" s="42"/>
      <c r="U134" s="42"/>
      <c r="V134" s="42"/>
      <c r="W134" s="42"/>
      <c r="X134" s="42"/>
      <c r="Y134" s="42"/>
      <c r="Z134" s="42"/>
      <c r="AA134" s="42"/>
      <c r="AB134" s="42"/>
      <c r="AC134" s="42"/>
      <c r="AD134" s="42"/>
      <c r="AE134" s="42"/>
    </row>
    <row r="135" s="2" customFormat="1" ht="6.96" customHeight="1">
      <c r="A135" s="42"/>
      <c r="B135" s="43"/>
      <c r="C135" s="44"/>
      <c r="D135" s="44"/>
      <c r="E135" s="44"/>
      <c r="F135" s="44"/>
      <c r="G135" s="44"/>
      <c r="H135" s="44"/>
      <c r="I135" s="44"/>
      <c r="J135" s="44"/>
      <c r="K135" s="44"/>
      <c r="L135" s="73"/>
      <c r="S135" s="42"/>
      <c r="T135" s="42"/>
      <c r="U135" s="42"/>
      <c r="V135" s="42"/>
      <c r="W135" s="42"/>
      <c r="X135" s="42"/>
      <c r="Y135" s="42"/>
      <c r="Z135" s="42"/>
      <c r="AA135" s="42"/>
      <c r="AB135" s="42"/>
      <c r="AC135" s="42"/>
      <c r="AD135" s="42"/>
      <c r="AE135" s="42"/>
    </row>
    <row r="136" s="2" customFormat="1" ht="12" customHeight="1">
      <c r="A136" s="42"/>
      <c r="B136" s="43"/>
      <c r="C136" s="34" t="s">
        <v>19</v>
      </c>
      <c r="D136" s="44"/>
      <c r="E136" s="44"/>
      <c r="F136" s="29" t="str">
        <f>F12</f>
        <v>BRATISLAVA UL. IMRICHA KARVAŠA</v>
      </c>
      <c r="G136" s="44"/>
      <c r="H136" s="44"/>
      <c r="I136" s="34" t="s">
        <v>21</v>
      </c>
      <c r="J136" s="89" t="str">
        <f>IF(J12="","",J12)</f>
        <v>9. 5. 2022</v>
      </c>
      <c r="K136" s="44"/>
      <c r="L136" s="73"/>
      <c r="S136" s="42"/>
      <c r="T136" s="42"/>
      <c r="U136" s="42"/>
      <c r="V136" s="42"/>
      <c r="W136" s="42"/>
      <c r="X136" s="42"/>
      <c r="Y136" s="42"/>
      <c r="Z136" s="42"/>
      <c r="AA136" s="42"/>
      <c r="AB136" s="42"/>
      <c r="AC136" s="42"/>
      <c r="AD136" s="42"/>
      <c r="AE136" s="42"/>
    </row>
    <row r="137" s="2" customFormat="1" ht="6.96" customHeight="1">
      <c r="A137" s="42"/>
      <c r="B137" s="43"/>
      <c r="C137" s="44"/>
      <c r="D137" s="44"/>
      <c r="E137" s="44"/>
      <c r="F137" s="44"/>
      <c r="G137" s="44"/>
      <c r="H137" s="44"/>
      <c r="I137" s="44"/>
      <c r="J137" s="44"/>
      <c r="K137" s="44"/>
      <c r="L137" s="73"/>
      <c r="S137" s="42"/>
      <c r="T137" s="42"/>
      <c r="U137" s="42"/>
      <c r="V137" s="42"/>
      <c r="W137" s="42"/>
      <c r="X137" s="42"/>
      <c r="Y137" s="42"/>
      <c r="Z137" s="42"/>
      <c r="AA137" s="42"/>
      <c r="AB137" s="42"/>
      <c r="AC137" s="42"/>
      <c r="AD137" s="42"/>
      <c r="AE137" s="42"/>
    </row>
    <row r="138" s="2" customFormat="1" ht="25.65" customHeight="1">
      <c r="A138" s="42"/>
      <c r="B138" s="43"/>
      <c r="C138" s="34" t="s">
        <v>23</v>
      </c>
      <c r="D138" s="44"/>
      <c r="E138" s="44"/>
      <c r="F138" s="29" t="str">
        <f>E15</f>
        <v>A BKPŠ, SPOL. S.R.O.</v>
      </c>
      <c r="G138" s="44"/>
      <c r="H138" s="44"/>
      <c r="I138" s="34" t="s">
        <v>29</v>
      </c>
      <c r="J138" s="38" t="str">
        <f>E21</f>
        <v>A BKPŠ, SPOL. S.R.O.</v>
      </c>
      <c r="K138" s="44"/>
      <c r="L138" s="73"/>
      <c r="S138" s="42"/>
      <c r="T138" s="42"/>
      <c r="U138" s="42"/>
      <c r="V138" s="42"/>
      <c r="W138" s="42"/>
      <c r="X138" s="42"/>
      <c r="Y138" s="42"/>
      <c r="Z138" s="42"/>
      <c r="AA138" s="42"/>
      <c r="AB138" s="42"/>
      <c r="AC138" s="42"/>
      <c r="AD138" s="42"/>
      <c r="AE138" s="42"/>
    </row>
    <row r="139" s="2" customFormat="1" ht="15.15" customHeight="1">
      <c r="A139" s="42"/>
      <c r="B139" s="43"/>
      <c r="C139" s="34" t="s">
        <v>27</v>
      </c>
      <c r="D139" s="44"/>
      <c r="E139" s="44"/>
      <c r="F139" s="29" t="str">
        <f>IF(E18="","",E18)</f>
        <v>Vyplň údaj</v>
      </c>
      <c r="G139" s="44"/>
      <c r="H139" s="44"/>
      <c r="I139" s="34" t="s">
        <v>31</v>
      </c>
      <c r="J139" s="38" t="str">
        <f>E24</f>
        <v>ROZING s.r.o.</v>
      </c>
      <c r="K139" s="44"/>
      <c r="L139" s="73"/>
      <c r="S139" s="42"/>
      <c r="T139" s="42"/>
      <c r="U139" s="42"/>
      <c r="V139" s="42"/>
      <c r="W139" s="42"/>
      <c r="X139" s="42"/>
      <c r="Y139" s="42"/>
      <c r="Z139" s="42"/>
      <c r="AA139" s="42"/>
      <c r="AB139" s="42"/>
      <c r="AC139" s="42"/>
      <c r="AD139" s="42"/>
      <c r="AE139" s="42"/>
    </row>
    <row r="140" s="2" customFormat="1" ht="10.32" customHeight="1">
      <c r="A140" s="42"/>
      <c r="B140" s="43"/>
      <c r="C140" s="44"/>
      <c r="D140" s="44"/>
      <c r="E140" s="44"/>
      <c r="F140" s="44"/>
      <c r="G140" s="44"/>
      <c r="H140" s="44"/>
      <c r="I140" s="44"/>
      <c r="J140" s="44"/>
      <c r="K140" s="44"/>
      <c r="L140" s="73"/>
      <c r="S140" s="42"/>
      <c r="T140" s="42"/>
      <c r="U140" s="42"/>
      <c r="V140" s="42"/>
      <c r="W140" s="42"/>
      <c r="X140" s="42"/>
      <c r="Y140" s="42"/>
      <c r="Z140" s="42"/>
      <c r="AA140" s="42"/>
      <c r="AB140" s="42"/>
      <c r="AC140" s="42"/>
      <c r="AD140" s="42"/>
      <c r="AE140" s="42"/>
    </row>
    <row r="141" s="11" customFormat="1" ht="29.28" customHeight="1">
      <c r="A141" s="240"/>
      <c r="B141" s="241"/>
      <c r="C141" s="242" t="s">
        <v>374</v>
      </c>
      <c r="D141" s="243" t="s">
        <v>61</v>
      </c>
      <c r="E141" s="243" t="s">
        <v>57</v>
      </c>
      <c r="F141" s="243" t="s">
        <v>58</v>
      </c>
      <c r="G141" s="243" t="s">
        <v>375</v>
      </c>
      <c r="H141" s="243" t="s">
        <v>376</v>
      </c>
      <c r="I141" s="243" t="s">
        <v>377</v>
      </c>
      <c r="J141" s="244" t="s">
        <v>336</v>
      </c>
      <c r="K141" s="245" t="s">
        <v>378</v>
      </c>
      <c r="L141" s="246"/>
      <c r="M141" s="110" t="s">
        <v>1</v>
      </c>
      <c r="N141" s="111" t="s">
        <v>40</v>
      </c>
      <c r="O141" s="111" t="s">
        <v>379</v>
      </c>
      <c r="P141" s="111" t="s">
        <v>380</v>
      </c>
      <c r="Q141" s="111" t="s">
        <v>381</v>
      </c>
      <c r="R141" s="111" t="s">
        <v>382</v>
      </c>
      <c r="S141" s="111" t="s">
        <v>383</v>
      </c>
      <c r="T141" s="112" t="s">
        <v>384</v>
      </c>
      <c r="U141" s="240"/>
      <c r="V141" s="240"/>
      <c r="W141" s="240"/>
      <c r="X141" s="240"/>
      <c r="Y141" s="240"/>
      <c r="Z141" s="240"/>
      <c r="AA141" s="240"/>
      <c r="AB141" s="240"/>
      <c r="AC141" s="240"/>
      <c r="AD141" s="240"/>
      <c r="AE141" s="240"/>
    </row>
    <row r="142" s="2" customFormat="1" ht="22.8" customHeight="1">
      <c r="A142" s="42"/>
      <c r="B142" s="43"/>
      <c r="C142" s="117" t="s">
        <v>212</v>
      </c>
      <c r="D142" s="44"/>
      <c r="E142" s="44"/>
      <c r="F142" s="44"/>
      <c r="G142" s="44"/>
      <c r="H142" s="44"/>
      <c r="I142" s="44"/>
      <c r="J142" s="247">
        <f>BK142</f>
        <v>0</v>
      </c>
      <c r="K142" s="44"/>
      <c r="L142" s="45"/>
      <c r="M142" s="113"/>
      <c r="N142" s="248"/>
      <c r="O142" s="114"/>
      <c r="P142" s="249">
        <f>P143+P146+P150+P156+P162+P256</f>
        <v>0</v>
      </c>
      <c r="Q142" s="114"/>
      <c r="R142" s="249">
        <f>R143+R146+R150+R156+R162+R256</f>
        <v>3.1872599999999998</v>
      </c>
      <c r="S142" s="114"/>
      <c r="T142" s="250">
        <f>T143+T146+T150+T156+T162+T256</f>
        <v>46.239370000000001</v>
      </c>
      <c r="U142" s="42"/>
      <c r="V142" s="42"/>
      <c r="W142" s="42"/>
      <c r="X142" s="42"/>
      <c r="Y142" s="42"/>
      <c r="Z142" s="42"/>
      <c r="AA142" s="42"/>
      <c r="AB142" s="42"/>
      <c r="AC142" s="42"/>
      <c r="AD142" s="42"/>
      <c r="AE142" s="42"/>
      <c r="AT142" s="19" t="s">
        <v>75</v>
      </c>
      <c r="AU142" s="19" t="s">
        <v>338</v>
      </c>
      <c r="BK142" s="251">
        <f>BK143+BK146+BK150+BK156+BK162+BK256</f>
        <v>0</v>
      </c>
    </row>
    <row r="143" s="12" customFormat="1" ht="25.92" customHeight="1">
      <c r="A143" s="12"/>
      <c r="B143" s="252"/>
      <c r="C143" s="253"/>
      <c r="D143" s="254" t="s">
        <v>75</v>
      </c>
      <c r="E143" s="255" t="s">
        <v>2070</v>
      </c>
      <c r="F143" s="255" t="s">
        <v>821</v>
      </c>
      <c r="G143" s="253"/>
      <c r="H143" s="253"/>
      <c r="I143" s="256"/>
      <c r="J143" s="231">
        <f>BK143</f>
        <v>0</v>
      </c>
      <c r="K143" s="253"/>
      <c r="L143" s="257"/>
      <c r="M143" s="258"/>
      <c r="N143" s="259"/>
      <c r="O143" s="259"/>
      <c r="P143" s="260">
        <f>P144</f>
        <v>0</v>
      </c>
      <c r="Q143" s="259"/>
      <c r="R143" s="260">
        <f>R144</f>
        <v>0</v>
      </c>
      <c r="S143" s="259"/>
      <c r="T143" s="261">
        <f>T144</f>
        <v>0</v>
      </c>
      <c r="U143" s="12"/>
      <c r="V143" s="12"/>
      <c r="W143" s="12"/>
      <c r="X143" s="12"/>
      <c r="Y143" s="12"/>
      <c r="Z143" s="12"/>
      <c r="AA143" s="12"/>
      <c r="AB143" s="12"/>
      <c r="AC143" s="12"/>
      <c r="AD143" s="12"/>
      <c r="AE143" s="12"/>
      <c r="AR143" s="262" t="s">
        <v>84</v>
      </c>
      <c r="AT143" s="263" t="s">
        <v>75</v>
      </c>
      <c r="AU143" s="263" t="s">
        <v>76</v>
      </c>
      <c r="AY143" s="262" t="s">
        <v>387</v>
      </c>
      <c r="BK143" s="264">
        <f>BK144</f>
        <v>0</v>
      </c>
    </row>
    <row r="144" s="12" customFormat="1" ht="22.8" customHeight="1">
      <c r="A144" s="12"/>
      <c r="B144" s="252"/>
      <c r="C144" s="253"/>
      <c r="D144" s="254" t="s">
        <v>75</v>
      </c>
      <c r="E144" s="265" t="s">
        <v>2071</v>
      </c>
      <c r="F144" s="265" t="s">
        <v>2072</v>
      </c>
      <c r="G144" s="253"/>
      <c r="H144" s="253"/>
      <c r="I144" s="256"/>
      <c r="J144" s="266">
        <f>BK144</f>
        <v>0</v>
      </c>
      <c r="K144" s="253"/>
      <c r="L144" s="257"/>
      <c r="M144" s="258"/>
      <c r="N144" s="259"/>
      <c r="O144" s="259"/>
      <c r="P144" s="260">
        <f>P145</f>
        <v>0</v>
      </c>
      <c r="Q144" s="259"/>
      <c r="R144" s="260">
        <f>R145</f>
        <v>0</v>
      </c>
      <c r="S144" s="259"/>
      <c r="T144" s="261">
        <f>T145</f>
        <v>0</v>
      </c>
      <c r="U144" s="12"/>
      <c r="V144" s="12"/>
      <c r="W144" s="12"/>
      <c r="X144" s="12"/>
      <c r="Y144" s="12"/>
      <c r="Z144" s="12"/>
      <c r="AA144" s="12"/>
      <c r="AB144" s="12"/>
      <c r="AC144" s="12"/>
      <c r="AD144" s="12"/>
      <c r="AE144" s="12"/>
      <c r="AR144" s="262" t="s">
        <v>84</v>
      </c>
      <c r="AT144" s="263" t="s">
        <v>75</v>
      </c>
      <c r="AU144" s="263" t="s">
        <v>84</v>
      </c>
      <c r="AY144" s="262" t="s">
        <v>387</v>
      </c>
      <c r="BK144" s="264">
        <f>BK145</f>
        <v>0</v>
      </c>
    </row>
    <row r="145" s="2" customFormat="1" ht="44.25" customHeight="1">
      <c r="A145" s="42"/>
      <c r="B145" s="43"/>
      <c r="C145" s="280" t="s">
        <v>84</v>
      </c>
      <c r="D145" s="280" t="s">
        <v>393</v>
      </c>
      <c r="E145" s="281" t="s">
        <v>4348</v>
      </c>
      <c r="F145" s="282" t="s">
        <v>2056</v>
      </c>
      <c r="G145" s="283" t="s">
        <v>4349</v>
      </c>
      <c r="H145" s="284">
        <v>1</v>
      </c>
      <c r="I145" s="285"/>
      <c r="J145" s="286">
        <f>ROUND(I145*H145,2)</f>
        <v>0</v>
      </c>
      <c r="K145" s="287"/>
      <c r="L145" s="45"/>
      <c r="M145" s="288" t="s">
        <v>1</v>
      </c>
      <c r="N145" s="289" t="s">
        <v>42</v>
      </c>
      <c r="O145" s="101"/>
      <c r="P145" s="290">
        <f>O145*H145</f>
        <v>0</v>
      </c>
      <c r="Q145" s="290">
        <v>0</v>
      </c>
      <c r="R145" s="290">
        <f>Q145*H145</f>
        <v>0</v>
      </c>
      <c r="S145" s="290">
        <v>0</v>
      </c>
      <c r="T145" s="291">
        <f>S145*H145</f>
        <v>0</v>
      </c>
      <c r="U145" s="42"/>
      <c r="V145" s="42"/>
      <c r="W145" s="42"/>
      <c r="X145" s="42"/>
      <c r="Y145" s="42"/>
      <c r="Z145" s="42"/>
      <c r="AA145" s="42"/>
      <c r="AB145" s="42"/>
      <c r="AC145" s="42"/>
      <c r="AD145" s="42"/>
      <c r="AE145" s="42"/>
      <c r="AR145" s="292" t="s">
        <v>386</v>
      </c>
      <c r="AT145" s="292" t="s">
        <v>393</v>
      </c>
      <c r="AU145" s="292" t="s">
        <v>92</v>
      </c>
      <c r="AY145" s="19" t="s">
        <v>387</v>
      </c>
      <c r="BE145" s="162">
        <f>IF(N145="základná",J145,0)</f>
        <v>0</v>
      </c>
      <c r="BF145" s="162">
        <f>IF(N145="znížená",J145,0)</f>
        <v>0</v>
      </c>
      <c r="BG145" s="162">
        <f>IF(N145="zákl. prenesená",J145,0)</f>
        <v>0</v>
      </c>
      <c r="BH145" s="162">
        <f>IF(N145="zníž. prenesená",J145,0)</f>
        <v>0</v>
      </c>
      <c r="BI145" s="162">
        <f>IF(N145="nulová",J145,0)</f>
        <v>0</v>
      </c>
      <c r="BJ145" s="19" t="s">
        <v>92</v>
      </c>
      <c r="BK145" s="162">
        <f>ROUND(I145*H145,2)</f>
        <v>0</v>
      </c>
      <c r="BL145" s="19" t="s">
        <v>386</v>
      </c>
      <c r="BM145" s="292" t="s">
        <v>4350</v>
      </c>
    </row>
    <row r="146" s="12" customFormat="1" ht="25.92" customHeight="1">
      <c r="A146" s="12"/>
      <c r="B146" s="252"/>
      <c r="C146" s="253"/>
      <c r="D146" s="254" t="s">
        <v>75</v>
      </c>
      <c r="E146" s="255" t="s">
        <v>869</v>
      </c>
      <c r="F146" s="255" t="s">
        <v>4351</v>
      </c>
      <c r="G146" s="253"/>
      <c r="H146" s="253"/>
      <c r="I146" s="256"/>
      <c r="J146" s="231">
        <f>BK146</f>
        <v>0</v>
      </c>
      <c r="K146" s="253"/>
      <c r="L146" s="257"/>
      <c r="M146" s="258"/>
      <c r="N146" s="259"/>
      <c r="O146" s="259"/>
      <c r="P146" s="260">
        <f>P147</f>
        <v>0</v>
      </c>
      <c r="Q146" s="259"/>
      <c r="R146" s="260">
        <f>R147</f>
        <v>0.37584000000000001</v>
      </c>
      <c r="S146" s="259"/>
      <c r="T146" s="261">
        <f>T147</f>
        <v>0</v>
      </c>
      <c r="U146" s="12"/>
      <c r="V146" s="12"/>
      <c r="W146" s="12"/>
      <c r="X146" s="12"/>
      <c r="Y146" s="12"/>
      <c r="Z146" s="12"/>
      <c r="AA146" s="12"/>
      <c r="AB146" s="12"/>
      <c r="AC146" s="12"/>
      <c r="AD146" s="12"/>
      <c r="AE146" s="12"/>
      <c r="AR146" s="262" t="s">
        <v>84</v>
      </c>
      <c r="AT146" s="263" t="s">
        <v>75</v>
      </c>
      <c r="AU146" s="263" t="s">
        <v>76</v>
      </c>
      <c r="AY146" s="262" t="s">
        <v>387</v>
      </c>
      <c r="BK146" s="264">
        <f>BK147</f>
        <v>0</v>
      </c>
    </row>
    <row r="147" s="12" customFormat="1" ht="22.8" customHeight="1">
      <c r="A147" s="12"/>
      <c r="B147" s="252"/>
      <c r="C147" s="253"/>
      <c r="D147" s="254" t="s">
        <v>75</v>
      </c>
      <c r="E147" s="265" t="s">
        <v>4352</v>
      </c>
      <c r="F147" s="265" t="s">
        <v>4353</v>
      </c>
      <c r="G147" s="253"/>
      <c r="H147" s="253"/>
      <c r="I147" s="256"/>
      <c r="J147" s="266">
        <f>BK147</f>
        <v>0</v>
      </c>
      <c r="K147" s="253"/>
      <c r="L147" s="257"/>
      <c r="M147" s="258"/>
      <c r="N147" s="259"/>
      <c r="O147" s="259"/>
      <c r="P147" s="260">
        <f>SUM(P148:P149)</f>
        <v>0</v>
      </c>
      <c r="Q147" s="259"/>
      <c r="R147" s="260">
        <f>SUM(R148:R149)</f>
        <v>0.37584000000000001</v>
      </c>
      <c r="S147" s="259"/>
      <c r="T147" s="261">
        <f>SUM(T148:T149)</f>
        <v>0</v>
      </c>
      <c r="U147" s="12"/>
      <c r="V147" s="12"/>
      <c r="W147" s="12"/>
      <c r="X147" s="12"/>
      <c r="Y147" s="12"/>
      <c r="Z147" s="12"/>
      <c r="AA147" s="12"/>
      <c r="AB147" s="12"/>
      <c r="AC147" s="12"/>
      <c r="AD147" s="12"/>
      <c r="AE147" s="12"/>
      <c r="AR147" s="262" t="s">
        <v>84</v>
      </c>
      <c r="AT147" s="263" t="s">
        <v>75</v>
      </c>
      <c r="AU147" s="263" t="s">
        <v>84</v>
      </c>
      <c r="AY147" s="262" t="s">
        <v>387</v>
      </c>
      <c r="BK147" s="264">
        <f>SUM(BK148:BK149)</f>
        <v>0</v>
      </c>
    </row>
    <row r="148" s="2" customFormat="1" ht="33" customHeight="1">
      <c r="A148" s="42"/>
      <c r="B148" s="43"/>
      <c r="C148" s="280" t="s">
        <v>92</v>
      </c>
      <c r="D148" s="280" t="s">
        <v>393</v>
      </c>
      <c r="E148" s="281" t="s">
        <v>4354</v>
      </c>
      <c r="F148" s="282" t="s">
        <v>4355</v>
      </c>
      <c r="G148" s="283" t="s">
        <v>396</v>
      </c>
      <c r="H148" s="284">
        <v>2088</v>
      </c>
      <c r="I148" s="285"/>
      <c r="J148" s="286">
        <f>ROUND(I148*H148,2)</f>
        <v>0</v>
      </c>
      <c r="K148" s="287"/>
      <c r="L148" s="45"/>
      <c r="M148" s="288" t="s">
        <v>1</v>
      </c>
      <c r="N148" s="289" t="s">
        <v>42</v>
      </c>
      <c r="O148" s="101"/>
      <c r="P148" s="290">
        <f>O148*H148</f>
        <v>0</v>
      </c>
      <c r="Q148" s="290">
        <v>0</v>
      </c>
      <c r="R148" s="290">
        <f>Q148*H148</f>
        <v>0</v>
      </c>
      <c r="S148" s="290">
        <v>0</v>
      </c>
      <c r="T148" s="291">
        <f>S148*H148</f>
        <v>0</v>
      </c>
      <c r="U148" s="42"/>
      <c r="V148" s="42"/>
      <c r="W148" s="42"/>
      <c r="X148" s="42"/>
      <c r="Y148" s="42"/>
      <c r="Z148" s="42"/>
      <c r="AA148" s="42"/>
      <c r="AB148" s="42"/>
      <c r="AC148" s="42"/>
      <c r="AD148" s="42"/>
      <c r="AE148" s="42"/>
      <c r="AR148" s="292" t="s">
        <v>386</v>
      </c>
      <c r="AT148" s="292" t="s">
        <v>393</v>
      </c>
      <c r="AU148" s="292" t="s">
        <v>92</v>
      </c>
      <c r="AY148" s="19" t="s">
        <v>387</v>
      </c>
      <c r="BE148" s="162">
        <f>IF(N148="základná",J148,0)</f>
        <v>0</v>
      </c>
      <c r="BF148" s="162">
        <f>IF(N148="znížená",J148,0)</f>
        <v>0</v>
      </c>
      <c r="BG148" s="162">
        <f>IF(N148="zákl. prenesená",J148,0)</f>
        <v>0</v>
      </c>
      <c r="BH148" s="162">
        <f>IF(N148="zníž. prenesená",J148,0)</f>
        <v>0</v>
      </c>
      <c r="BI148" s="162">
        <f>IF(N148="nulová",J148,0)</f>
        <v>0</v>
      </c>
      <c r="BJ148" s="19" t="s">
        <v>92</v>
      </c>
      <c r="BK148" s="162">
        <f>ROUND(I148*H148,2)</f>
        <v>0</v>
      </c>
      <c r="BL148" s="19" t="s">
        <v>386</v>
      </c>
      <c r="BM148" s="292" t="s">
        <v>4356</v>
      </c>
    </row>
    <row r="149" s="2" customFormat="1" ht="16.5" customHeight="1">
      <c r="A149" s="42"/>
      <c r="B149" s="43"/>
      <c r="C149" s="337" t="s">
        <v>99</v>
      </c>
      <c r="D149" s="337" t="s">
        <v>592</v>
      </c>
      <c r="E149" s="338" t="s">
        <v>4357</v>
      </c>
      <c r="F149" s="339" t="s">
        <v>4358</v>
      </c>
      <c r="G149" s="340" t="s">
        <v>396</v>
      </c>
      <c r="H149" s="341">
        <v>2088</v>
      </c>
      <c r="I149" s="342"/>
      <c r="J149" s="343">
        <f>ROUND(I149*H149,2)</f>
        <v>0</v>
      </c>
      <c r="K149" s="344"/>
      <c r="L149" s="345"/>
      <c r="M149" s="346" t="s">
        <v>1</v>
      </c>
      <c r="N149" s="347" t="s">
        <v>42</v>
      </c>
      <c r="O149" s="101"/>
      <c r="P149" s="290">
        <f>O149*H149</f>
        <v>0</v>
      </c>
      <c r="Q149" s="290">
        <v>0.00018000000000000001</v>
      </c>
      <c r="R149" s="290">
        <f>Q149*H149</f>
        <v>0.37584000000000001</v>
      </c>
      <c r="S149" s="290">
        <v>0</v>
      </c>
      <c r="T149" s="291">
        <f>S149*H149</f>
        <v>0</v>
      </c>
      <c r="U149" s="42"/>
      <c r="V149" s="42"/>
      <c r="W149" s="42"/>
      <c r="X149" s="42"/>
      <c r="Y149" s="42"/>
      <c r="Z149" s="42"/>
      <c r="AA149" s="42"/>
      <c r="AB149" s="42"/>
      <c r="AC149" s="42"/>
      <c r="AD149" s="42"/>
      <c r="AE149" s="42"/>
      <c r="AR149" s="292" t="s">
        <v>443</v>
      </c>
      <c r="AT149" s="292" t="s">
        <v>592</v>
      </c>
      <c r="AU149" s="292" t="s">
        <v>92</v>
      </c>
      <c r="AY149" s="19" t="s">
        <v>387</v>
      </c>
      <c r="BE149" s="162">
        <f>IF(N149="základná",J149,0)</f>
        <v>0</v>
      </c>
      <c r="BF149" s="162">
        <f>IF(N149="znížená",J149,0)</f>
        <v>0</v>
      </c>
      <c r="BG149" s="162">
        <f>IF(N149="zákl. prenesená",J149,0)</f>
        <v>0</v>
      </c>
      <c r="BH149" s="162">
        <f>IF(N149="zníž. prenesená",J149,0)</f>
        <v>0</v>
      </c>
      <c r="BI149" s="162">
        <f>IF(N149="nulová",J149,0)</f>
        <v>0</v>
      </c>
      <c r="BJ149" s="19" t="s">
        <v>92</v>
      </c>
      <c r="BK149" s="162">
        <f>ROUND(I149*H149,2)</f>
        <v>0</v>
      </c>
      <c r="BL149" s="19" t="s">
        <v>386</v>
      </c>
      <c r="BM149" s="292" t="s">
        <v>4359</v>
      </c>
    </row>
    <row r="150" s="12" customFormat="1" ht="25.92" customHeight="1">
      <c r="A150" s="12"/>
      <c r="B150" s="252"/>
      <c r="C150" s="253"/>
      <c r="D150" s="254" t="s">
        <v>75</v>
      </c>
      <c r="E150" s="255" t="s">
        <v>869</v>
      </c>
      <c r="F150" s="255" t="s">
        <v>4351</v>
      </c>
      <c r="G150" s="253"/>
      <c r="H150" s="253"/>
      <c r="I150" s="256"/>
      <c r="J150" s="231">
        <f>BK150</f>
        <v>0</v>
      </c>
      <c r="K150" s="253"/>
      <c r="L150" s="257"/>
      <c r="M150" s="258"/>
      <c r="N150" s="259"/>
      <c r="O150" s="259"/>
      <c r="P150" s="260">
        <f>P151+P154</f>
        <v>0</v>
      </c>
      <c r="Q150" s="259"/>
      <c r="R150" s="260">
        <f>R151+R154</f>
        <v>0</v>
      </c>
      <c r="S150" s="259"/>
      <c r="T150" s="261">
        <f>T151+T154</f>
        <v>0</v>
      </c>
      <c r="U150" s="12"/>
      <c r="V150" s="12"/>
      <c r="W150" s="12"/>
      <c r="X150" s="12"/>
      <c r="Y150" s="12"/>
      <c r="Z150" s="12"/>
      <c r="AA150" s="12"/>
      <c r="AB150" s="12"/>
      <c r="AC150" s="12"/>
      <c r="AD150" s="12"/>
      <c r="AE150" s="12"/>
      <c r="AR150" s="262" t="s">
        <v>84</v>
      </c>
      <c r="AT150" s="263" t="s">
        <v>75</v>
      </c>
      <c r="AU150" s="263" t="s">
        <v>76</v>
      </c>
      <c r="AY150" s="262" t="s">
        <v>387</v>
      </c>
      <c r="BK150" s="264">
        <f>BK151+BK154</f>
        <v>0</v>
      </c>
    </row>
    <row r="151" s="12" customFormat="1" ht="22.8" customHeight="1">
      <c r="A151" s="12"/>
      <c r="B151" s="252"/>
      <c r="C151" s="253"/>
      <c r="D151" s="254" t="s">
        <v>75</v>
      </c>
      <c r="E151" s="265" t="s">
        <v>4360</v>
      </c>
      <c r="F151" s="265" t="s">
        <v>4361</v>
      </c>
      <c r="G151" s="253"/>
      <c r="H151" s="253"/>
      <c r="I151" s="256"/>
      <c r="J151" s="266">
        <f>BK151</f>
        <v>0</v>
      </c>
      <c r="K151" s="253"/>
      <c r="L151" s="257"/>
      <c r="M151" s="258"/>
      <c r="N151" s="259"/>
      <c r="O151" s="259"/>
      <c r="P151" s="260">
        <f>SUM(P152:P153)</f>
        <v>0</v>
      </c>
      <c r="Q151" s="259"/>
      <c r="R151" s="260">
        <f>SUM(R152:R153)</f>
        <v>0</v>
      </c>
      <c r="S151" s="259"/>
      <c r="T151" s="261">
        <f>SUM(T152:T153)</f>
        <v>0</v>
      </c>
      <c r="U151" s="12"/>
      <c r="V151" s="12"/>
      <c r="W151" s="12"/>
      <c r="X151" s="12"/>
      <c r="Y151" s="12"/>
      <c r="Z151" s="12"/>
      <c r="AA151" s="12"/>
      <c r="AB151" s="12"/>
      <c r="AC151" s="12"/>
      <c r="AD151" s="12"/>
      <c r="AE151" s="12"/>
      <c r="AR151" s="262" t="s">
        <v>84</v>
      </c>
      <c r="AT151" s="263" t="s">
        <v>75</v>
      </c>
      <c r="AU151" s="263" t="s">
        <v>84</v>
      </c>
      <c r="AY151" s="262" t="s">
        <v>387</v>
      </c>
      <c r="BK151" s="264">
        <f>SUM(BK152:BK153)</f>
        <v>0</v>
      </c>
    </row>
    <row r="152" s="2" customFormat="1" ht="37.8" customHeight="1">
      <c r="A152" s="42"/>
      <c r="B152" s="43"/>
      <c r="C152" s="280" t="s">
        <v>386</v>
      </c>
      <c r="D152" s="280" t="s">
        <v>393</v>
      </c>
      <c r="E152" s="281" t="s">
        <v>4362</v>
      </c>
      <c r="F152" s="282" t="s">
        <v>4363</v>
      </c>
      <c r="G152" s="283" t="s">
        <v>436</v>
      </c>
      <c r="H152" s="284">
        <v>7</v>
      </c>
      <c r="I152" s="285"/>
      <c r="J152" s="286">
        <f>ROUND(I152*H152,2)</f>
        <v>0</v>
      </c>
      <c r="K152" s="287"/>
      <c r="L152" s="45"/>
      <c r="M152" s="288" t="s">
        <v>1</v>
      </c>
      <c r="N152" s="289" t="s">
        <v>42</v>
      </c>
      <c r="O152" s="101"/>
      <c r="P152" s="290">
        <f>O152*H152</f>
        <v>0</v>
      </c>
      <c r="Q152" s="290">
        <v>0</v>
      </c>
      <c r="R152" s="290">
        <f>Q152*H152</f>
        <v>0</v>
      </c>
      <c r="S152" s="290">
        <v>0</v>
      </c>
      <c r="T152" s="291">
        <f>S152*H152</f>
        <v>0</v>
      </c>
      <c r="U152" s="42"/>
      <c r="V152" s="42"/>
      <c r="W152" s="42"/>
      <c r="X152" s="42"/>
      <c r="Y152" s="42"/>
      <c r="Z152" s="42"/>
      <c r="AA152" s="42"/>
      <c r="AB152" s="42"/>
      <c r="AC152" s="42"/>
      <c r="AD152" s="42"/>
      <c r="AE152" s="42"/>
      <c r="AR152" s="292" t="s">
        <v>386</v>
      </c>
      <c r="AT152" s="292" t="s">
        <v>393</v>
      </c>
      <c r="AU152" s="292" t="s">
        <v>92</v>
      </c>
      <c r="AY152" s="19" t="s">
        <v>387</v>
      </c>
      <c r="BE152" s="162">
        <f>IF(N152="základná",J152,0)</f>
        <v>0</v>
      </c>
      <c r="BF152" s="162">
        <f>IF(N152="znížená",J152,0)</f>
        <v>0</v>
      </c>
      <c r="BG152" s="162">
        <f>IF(N152="zákl. prenesená",J152,0)</f>
        <v>0</v>
      </c>
      <c r="BH152" s="162">
        <f>IF(N152="zníž. prenesená",J152,0)</f>
        <v>0</v>
      </c>
      <c r="BI152" s="162">
        <f>IF(N152="nulová",J152,0)</f>
        <v>0</v>
      </c>
      <c r="BJ152" s="19" t="s">
        <v>92</v>
      </c>
      <c r="BK152" s="162">
        <f>ROUND(I152*H152,2)</f>
        <v>0</v>
      </c>
      <c r="BL152" s="19" t="s">
        <v>386</v>
      </c>
      <c r="BM152" s="292" t="s">
        <v>4364</v>
      </c>
    </row>
    <row r="153" s="2" customFormat="1" ht="24.15" customHeight="1">
      <c r="A153" s="42"/>
      <c r="B153" s="43"/>
      <c r="C153" s="280" t="s">
        <v>429</v>
      </c>
      <c r="D153" s="280" t="s">
        <v>393</v>
      </c>
      <c r="E153" s="281" t="s">
        <v>4365</v>
      </c>
      <c r="F153" s="282" t="s">
        <v>4366</v>
      </c>
      <c r="G153" s="283" t="s">
        <v>436</v>
      </c>
      <c r="H153" s="284">
        <v>7</v>
      </c>
      <c r="I153" s="285"/>
      <c r="J153" s="286">
        <f>ROUND(I153*H153,2)</f>
        <v>0</v>
      </c>
      <c r="K153" s="287"/>
      <c r="L153" s="45"/>
      <c r="M153" s="288" t="s">
        <v>1</v>
      </c>
      <c r="N153" s="289" t="s">
        <v>42</v>
      </c>
      <c r="O153" s="101"/>
      <c r="P153" s="290">
        <f>O153*H153</f>
        <v>0</v>
      </c>
      <c r="Q153" s="290">
        <v>0</v>
      </c>
      <c r="R153" s="290">
        <f>Q153*H153</f>
        <v>0</v>
      </c>
      <c r="S153" s="290">
        <v>0</v>
      </c>
      <c r="T153" s="291">
        <f>S153*H153</f>
        <v>0</v>
      </c>
      <c r="U153" s="42"/>
      <c r="V153" s="42"/>
      <c r="W153" s="42"/>
      <c r="X153" s="42"/>
      <c r="Y153" s="42"/>
      <c r="Z153" s="42"/>
      <c r="AA153" s="42"/>
      <c r="AB153" s="42"/>
      <c r="AC153" s="42"/>
      <c r="AD153" s="42"/>
      <c r="AE153" s="42"/>
      <c r="AR153" s="292" t="s">
        <v>386</v>
      </c>
      <c r="AT153" s="292" t="s">
        <v>393</v>
      </c>
      <c r="AU153" s="292" t="s">
        <v>92</v>
      </c>
      <c r="AY153" s="19" t="s">
        <v>387</v>
      </c>
      <c r="BE153" s="162">
        <f>IF(N153="základná",J153,0)</f>
        <v>0</v>
      </c>
      <c r="BF153" s="162">
        <f>IF(N153="znížená",J153,0)</f>
        <v>0</v>
      </c>
      <c r="BG153" s="162">
        <f>IF(N153="zákl. prenesená",J153,0)</f>
        <v>0</v>
      </c>
      <c r="BH153" s="162">
        <f>IF(N153="zníž. prenesená",J153,0)</f>
        <v>0</v>
      </c>
      <c r="BI153" s="162">
        <f>IF(N153="nulová",J153,0)</f>
        <v>0</v>
      </c>
      <c r="BJ153" s="19" t="s">
        <v>92</v>
      </c>
      <c r="BK153" s="162">
        <f>ROUND(I153*H153,2)</f>
        <v>0</v>
      </c>
      <c r="BL153" s="19" t="s">
        <v>386</v>
      </c>
      <c r="BM153" s="292" t="s">
        <v>4367</v>
      </c>
    </row>
    <row r="154" s="12" customFormat="1" ht="22.8" customHeight="1">
      <c r="A154" s="12"/>
      <c r="B154" s="252"/>
      <c r="C154" s="253"/>
      <c r="D154" s="254" t="s">
        <v>75</v>
      </c>
      <c r="E154" s="265" t="s">
        <v>4368</v>
      </c>
      <c r="F154" s="265" t="s">
        <v>4369</v>
      </c>
      <c r="G154" s="253"/>
      <c r="H154" s="253"/>
      <c r="I154" s="256"/>
      <c r="J154" s="266">
        <f>BK154</f>
        <v>0</v>
      </c>
      <c r="K154" s="253"/>
      <c r="L154" s="257"/>
      <c r="M154" s="258"/>
      <c r="N154" s="259"/>
      <c r="O154" s="259"/>
      <c r="P154" s="260">
        <f>P155</f>
        <v>0</v>
      </c>
      <c r="Q154" s="259"/>
      <c r="R154" s="260">
        <f>R155</f>
        <v>0</v>
      </c>
      <c r="S154" s="259"/>
      <c r="T154" s="261">
        <f>T155</f>
        <v>0</v>
      </c>
      <c r="U154" s="12"/>
      <c r="V154" s="12"/>
      <c r="W154" s="12"/>
      <c r="X154" s="12"/>
      <c r="Y154" s="12"/>
      <c r="Z154" s="12"/>
      <c r="AA154" s="12"/>
      <c r="AB154" s="12"/>
      <c r="AC154" s="12"/>
      <c r="AD154" s="12"/>
      <c r="AE154" s="12"/>
      <c r="AR154" s="262" t="s">
        <v>84</v>
      </c>
      <c r="AT154" s="263" t="s">
        <v>75</v>
      </c>
      <c r="AU154" s="263" t="s">
        <v>84</v>
      </c>
      <c r="AY154" s="262" t="s">
        <v>387</v>
      </c>
      <c r="BK154" s="264">
        <f>BK155</f>
        <v>0</v>
      </c>
    </row>
    <row r="155" s="2" customFormat="1" ht="24.15" customHeight="1">
      <c r="A155" s="42"/>
      <c r="B155" s="43"/>
      <c r="C155" s="280" t="s">
        <v>433</v>
      </c>
      <c r="D155" s="280" t="s">
        <v>393</v>
      </c>
      <c r="E155" s="281" t="s">
        <v>4370</v>
      </c>
      <c r="F155" s="282" t="s">
        <v>4371</v>
      </c>
      <c r="G155" s="283" t="s">
        <v>436</v>
      </c>
      <c r="H155" s="284">
        <v>2</v>
      </c>
      <c r="I155" s="285"/>
      <c r="J155" s="286">
        <f>ROUND(I155*H155,2)</f>
        <v>0</v>
      </c>
      <c r="K155" s="287"/>
      <c r="L155" s="45"/>
      <c r="M155" s="288" t="s">
        <v>1</v>
      </c>
      <c r="N155" s="289" t="s">
        <v>42</v>
      </c>
      <c r="O155" s="101"/>
      <c r="P155" s="290">
        <f>O155*H155</f>
        <v>0</v>
      </c>
      <c r="Q155" s="290">
        <v>0</v>
      </c>
      <c r="R155" s="290">
        <f>Q155*H155</f>
        <v>0</v>
      </c>
      <c r="S155" s="290">
        <v>0</v>
      </c>
      <c r="T155" s="291">
        <f>S155*H155</f>
        <v>0</v>
      </c>
      <c r="U155" s="42"/>
      <c r="V155" s="42"/>
      <c r="W155" s="42"/>
      <c r="X155" s="42"/>
      <c r="Y155" s="42"/>
      <c r="Z155" s="42"/>
      <c r="AA155" s="42"/>
      <c r="AB155" s="42"/>
      <c r="AC155" s="42"/>
      <c r="AD155" s="42"/>
      <c r="AE155" s="42"/>
      <c r="AR155" s="292" t="s">
        <v>386</v>
      </c>
      <c r="AT155" s="292" t="s">
        <v>393</v>
      </c>
      <c r="AU155" s="292" t="s">
        <v>92</v>
      </c>
      <c r="AY155" s="19" t="s">
        <v>387</v>
      </c>
      <c r="BE155" s="162">
        <f>IF(N155="základná",J155,0)</f>
        <v>0</v>
      </c>
      <c r="BF155" s="162">
        <f>IF(N155="znížená",J155,0)</f>
        <v>0</v>
      </c>
      <c r="BG155" s="162">
        <f>IF(N155="zákl. prenesená",J155,0)</f>
        <v>0</v>
      </c>
      <c r="BH155" s="162">
        <f>IF(N155="zníž. prenesená",J155,0)</f>
        <v>0</v>
      </c>
      <c r="BI155" s="162">
        <f>IF(N155="nulová",J155,0)</f>
        <v>0</v>
      </c>
      <c r="BJ155" s="19" t="s">
        <v>92</v>
      </c>
      <c r="BK155" s="162">
        <f>ROUND(I155*H155,2)</f>
        <v>0</v>
      </c>
      <c r="BL155" s="19" t="s">
        <v>386</v>
      </c>
      <c r="BM155" s="292" t="s">
        <v>4372</v>
      </c>
    </row>
    <row r="156" s="12" customFormat="1" ht="25.92" customHeight="1">
      <c r="A156" s="12"/>
      <c r="B156" s="252"/>
      <c r="C156" s="253"/>
      <c r="D156" s="254" t="s">
        <v>75</v>
      </c>
      <c r="E156" s="255" t="s">
        <v>390</v>
      </c>
      <c r="F156" s="255" t="s">
        <v>391</v>
      </c>
      <c r="G156" s="253"/>
      <c r="H156" s="253"/>
      <c r="I156" s="256"/>
      <c r="J156" s="231">
        <f>BK156</f>
        <v>0</v>
      </c>
      <c r="K156" s="253"/>
      <c r="L156" s="257"/>
      <c r="M156" s="258"/>
      <c r="N156" s="259"/>
      <c r="O156" s="259"/>
      <c r="P156" s="260">
        <f>P157+P160</f>
        <v>0</v>
      </c>
      <c r="Q156" s="259"/>
      <c r="R156" s="260">
        <f>R157+R160</f>
        <v>0.9887999999999999</v>
      </c>
      <c r="S156" s="259"/>
      <c r="T156" s="261">
        <f>T157+T160</f>
        <v>0</v>
      </c>
      <c r="U156" s="12"/>
      <c r="V156" s="12"/>
      <c r="W156" s="12"/>
      <c r="X156" s="12"/>
      <c r="Y156" s="12"/>
      <c r="Z156" s="12"/>
      <c r="AA156" s="12"/>
      <c r="AB156" s="12"/>
      <c r="AC156" s="12"/>
      <c r="AD156" s="12"/>
      <c r="AE156" s="12"/>
      <c r="AR156" s="262" t="s">
        <v>84</v>
      </c>
      <c r="AT156" s="263" t="s">
        <v>75</v>
      </c>
      <c r="AU156" s="263" t="s">
        <v>76</v>
      </c>
      <c r="AY156" s="262" t="s">
        <v>387</v>
      </c>
      <c r="BK156" s="264">
        <f>BK157+BK160</f>
        <v>0</v>
      </c>
    </row>
    <row r="157" s="12" customFormat="1" ht="22.8" customHeight="1">
      <c r="A157" s="12"/>
      <c r="B157" s="252"/>
      <c r="C157" s="253"/>
      <c r="D157" s="254" t="s">
        <v>75</v>
      </c>
      <c r="E157" s="265" t="s">
        <v>427</v>
      </c>
      <c r="F157" s="265" t="s">
        <v>428</v>
      </c>
      <c r="G157" s="253"/>
      <c r="H157" s="253"/>
      <c r="I157" s="256"/>
      <c r="J157" s="266">
        <f>BK157</f>
        <v>0</v>
      </c>
      <c r="K157" s="253"/>
      <c r="L157" s="257"/>
      <c r="M157" s="258"/>
      <c r="N157" s="259"/>
      <c r="O157" s="259"/>
      <c r="P157" s="260">
        <f>SUM(P158:P159)</f>
        <v>0</v>
      </c>
      <c r="Q157" s="259"/>
      <c r="R157" s="260">
        <f>SUM(R158:R159)</f>
        <v>0.9887999999999999</v>
      </c>
      <c r="S157" s="259"/>
      <c r="T157" s="261">
        <f>SUM(T158:T159)</f>
        <v>0</v>
      </c>
      <c r="U157" s="12"/>
      <c r="V157" s="12"/>
      <c r="W157" s="12"/>
      <c r="X157" s="12"/>
      <c r="Y157" s="12"/>
      <c r="Z157" s="12"/>
      <c r="AA157" s="12"/>
      <c r="AB157" s="12"/>
      <c r="AC157" s="12"/>
      <c r="AD157" s="12"/>
      <c r="AE157" s="12"/>
      <c r="AR157" s="262" t="s">
        <v>84</v>
      </c>
      <c r="AT157" s="263" t="s">
        <v>75</v>
      </c>
      <c r="AU157" s="263" t="s">
        <v>84</v>
      </c>
      <c r="AY157" s="262" t="s">
        <v>387</v>
      </c>
      <c r="BK157" s="264">
        <f>SUM(BK158:BK159)</f>
        <v>0</v>
      </c>
    </row>
    <row r="158" s="2" customFormat="1" ht="24.15" customHeight="1">
      <c r="A158" s="42"/>
      <c r="B158" s="43"/>
      <c r="C158" s="280" t="s">
        <v>439</v>
      </c>
      <c r="D158" s="280" t="s">
        <v>393</v>
      </c>
      <c r="E158" s="281" t="s">
        <v>4205</v>
      </c>
      <c r="F158" s="282" t="s">
        <v>4206</v>
      </c>
      <c r="G158" s="283" t="s">
        <v>405</v>
      </c>
      <c r="H158" s="284">
        <v>120</v>
      </c>
      <c r="I158" s="285"/>
      <c r="J158" s="286">
        <f>ROUND(I158*H158,2)</f>
        <v>0</v>
      </c>
      <c r="K158" s="287"/>
      <c r="L158" s="45"/>
      <c r="M158" s="288" t="s">
        <v>1</v>
      </c>
      <c r="N158" s="289" t="s">
        <v>42</v>
      </c>
      <c r="O158" s="101"/>
      <c r="P158" s="290">
        <f>O158*H158</f>
        <v>0</v>
      </c>
      <c r="Q158" s="290">
        <v>0.0061799999999999997</v>
      </c>
      <c r="R158" s="290">
        <f>Q158*H158</f>
        <v>0.74159999999999993</v>
      </c>
      <c r="S158" s="290">
        <v>0</v>
      </c>
      <c r="T158" s="291">
        <f>S158*H158</f>
        <v>0</v>
      </c>
      <c r="U158" s="42"/>
      <c r="V158" s="42"/>
      <c r="W158" s="42"/>
      <c r="X158" s="42"/>
      <c r="Y158" s="42"/>
      <c r="Z158" s="42"/>
      <c r="AA158" s="42"/>
      <c r="AB158" s="42"/>
      <c r="AC158" s="42"/>
      <c r="AD158" s="42"/>
      <c r="AE158" s="42"/>
      <c r="AR158" s="292" t="s">
        <v>386</v>
      </c>
      <c r="AT158" s="292" t="s">
        <v>393</v>
      </c>
      <c r="AU158" s="292" t="s">
        <v>92</v>
      </c>
      <c r="AY158" s="19" t="s">
        <v>387</v>
      </c>
      <c r="BE158" s="162">
        <f>IF(N158="základná",J158,0)</f>
        <v>0</v>
      </c>
      <c r="BF158" s="162">
        <f>IF(N158="znížená",J158,0)</f>
        <v>0</v>
      </c>
      <c r="BG158" s="162">
        <f>IF(N158="zákl. prenesená",J158,0)</f>
        <v>0</v>
      </c>
      <c r="BH158" s="162">
        <f>IF(N158="zníž. prenesená",J158,0)</f>
        <v>0</v>
      </c>
      <c r="BI158" s="162">
        <f>IF(N158="nulová",J158,0)</f>
        <v>0</v>
      </c>
      <c r="BJ158" s="19" t="s">
        <v>92</v>
      </c>
      <c r="BK158" s="162">
        <f>ROUND(I158*H158,2)</f>
        <v>0</v>
      </c>
      <c r="BL158" s="19" t="s">
        <v>386</v>
      </c>
      <c r="BM158" s="292" t="s">
        <v>4373</v>
      </c>
    </row>
    <row r="159" s="2" customFormat="1" ht="24.15" customHeight="1">
      <c r="A159" s="42"/>
      <c r="B159" s="43"/>
      <c r="C159" s="280" t="s">
        <v>443</v>
      </c>
      <c r="D159" s="280" t="s">
        <v>393</v>
      </c>
      <c r="E159" s="281" t="s">
        <v>4374</v>
      </c>
      <c r="F159" s="282" t="s">
        <v>4375</v>
      </c>
      <c r="G159" s="283" t="s">
        <v>405</v>
      </c>
      <c r="H159" s="284">
        <v>40</v>
      </c>
      <c r="I159" s="285"/>
      <c r="J159" s="286">
        <f>ROUND(I159*H159,2)</f>
        <v>0</v>
      </c>
      <c r="K159" s="287"/>
      <c r="L159" s="45"/>
      <c r="M159" s="288" t="s">
        <v>1</v>
      </c>
      <c r="N159" s="289" t="s">
        <v>42</v>
      </c>
      <c r="O159" s="101"/>
      <c r="P159" s="290">
        <f>O159*H159</f>
        <v>0</v>
      </c>
      <c r="Q159" s="290">
        <v>0.0061799999999999997</v>
      </c>
      <c r="R159" s="290">
        <f>Q159*H159</f>
        <v>0.24719999999999998</v>
      </c>
      <c r="S159" s="290">
        <v>0</v>
      </c>
      <c r="T159" s="291">
        <f>S159*H159</f>
        <v>0</v>
      </c>
      <c r="U159" s="42"/>
      <c r="V159" s="42"/>
      <c r="W159" s="42"/>
      <c r="X159" s="42"/>
      <c r="Y159" s="42"/>
      <c r="Z159" s="42"/>
      <c r="AA159" s="42"/>
      <c r="AB159" s="42"/>
      <c r="AC159" s="42"/>
      <c r="AD159" s="42"/>
      <c r="AE159" s="42"/>
      <c r="AR159" s="292" t="s">
        <v>386</v>
      </c>
      <c r="AT159" s="292" t="s">
        <v>393</v>
      </c>
      <c r="AU159" s="292" t="s">
        <v>92</v>
      </c>
      <c r="AY159" s="19" t="s">
        <v>387</v>
      </c>
      <c r="BE159" s="162">
        <f>IF(N159="základná",J159,0)</f>
        <v>0</v>
      </c>
      <c r="BF159" s="162">
        <f>IF(N159="znížená",J159,0)</f>
        <v>0</v>
      </c>
      <c r="BG159" s="162">
        <f>IF(N159="zákl. prenesená",J159,0)</f>
        <v>0</v>
      </c>
      <c r="BH159" s="162">
        <f>IF(N159="zníž. prenesená",J159,0)</f>
        <v>0</v>
      </c>
      <c r="BI159" s="162">
        <f>IF(N159="nulová",J159,0)</f>
        <v>0</v>
      </c>
      <c r="BJ159" s="19" t="s">
        <v>92</v>
      </c>
      <c r="BK159" s="162">
        <f>ROUND(I159*H159,2)</f>
        <v>0</v>
      </c>
      <c r="BL159" s="19" t="s">
        <v>386</v>
      </c>
      <c r="BM159" s="292" t="s">
        <v>4376</v>
      </c>
    </row>
    <row r="160" s="12" customFormat="1" ht="22.8" customHeight="1">
      <c r="A160" s="12"/>
      <c r="B160" s="252"/>
      <c r="C160" s="253"/>
      <c r="D160" s="254" t="s">
        <v>75</v>
      </c>
      <c r="E160" s="265" t="s">
        <v>544</v>
      </c>
      <c r="F160" s="265" t="s">
        <v>545</v>
      </c>
      <c r="G160" s="253"/>
      <c r="H160" s="253"/>
      <c r="I160" s="256"/>
      <c r="J160" s="266">
        <f>BK160</f>
        <v>0</v>
      </c>
      <c r="K160" s="253"/>
      <c r="L160" s="257"/>
      <c r="M160" s="258"/>
      <c r="N160" s="259"/>
      <c r="O160" s="259"/>
      <c r="P160" s="260">
        <f>P161</f>
        <v>0</v>
      </c>
      <c r="Q160" s="259"/>
      <c r="R160" s="260">
        <f>R161</f>
        <v>0</v>
      </c>
      <c r="S160" s="259"/>
      <c r="T160" s="261">
        <f>T161</f>
        <v>0</v>
      </c>
      <c r="U160" s="12"/>
      <c r="V160" s="12"/>
      <c r="W160" s="12"/>
      <c r="X160" s="12"/>
      <c r="Y160" s="12"/>
      <c r="Z160" s="12"/>
      <c r="AA160" s="12"/>
      <c r="AB160" s="12"/>
      <c r="AC160" s="12"/>
      <c r="AD160" s="12"/>
      <c r="AE160" s="12"/>
      <c r="AR160" s="262" t="s">
        <v>84</v>
      </c>
      <c r="AT160" s="263" t="s">
        <v>75</v>
      </c>
      <c r="AU160" s="263" t="s">
        <v>84</v>
      </c>
      <c r="AY160" s="262" t="s">
        <v>387</v>
      </c>
      <c r="BK160" s="264">
        <f>BK161</f>
        <v>0</v>
      </c>
    </row>
    <row r="161" s="2" customFormat="1" ht="24.15" customHeight="1">
      <c r="A161" s="42"/>
      <c r="B161" s="43"/>
      <c r="C161" s="280" t="s">
        <v>427</v>
      </c>
      <c r="D161" s="280" t="s">
        <v>393</v>
      </c>
      <c r="E161" s="281" t="s">
        <v>4377</v>
      </c>
      <c r="F161" s="282" t="s">
        <v>4378</v>
      </c>
      <c r="G161" s="283" t="s">
        <v>525</v>
      </c>
      <c r="H161" s="284">
        <v>1.365</v>
      </c>
      <c r="I161" s="285"/>
      <c r="J161" s="286">
        <f>ROUND(I161*H161,2)</f>
        <v>0</v>
      </c>
      <c r="K161" s="287"/>
      <c r="L161" s="45"/>
      <c r="M161" s="288" t="s">
        <v>1</v>
      </c>
      <c r="N161" s="289" t="s">
        <v>42</v>
      </c>
      <c r="O161" s="101"/>
      <c r="P161" s="290">
        <f>O161*H161</f>
        <v>0</v>
      </c>
      <c r="Q161" s="290">
        <v>0</v>
      </c>
      <c r="R161" s="290">
        <f>Q161*H161</f>
        <v>0</v>
      </c>
      <c r="S161" s="290">
        <v>0</v>
      </c>
      <c r="T161" s="291">
        <f>S161*H161</f>
        <v>0</v>
      </c>
      <c r="U161" s="42"/>
      <c r="V161" s="42"/>
      <c r="W161" s="42"/>
      <c r="X161" s="42"/>
      <c r="Y161" s="42"/>
      <c r="Z161" s="42"/>
      <c r="AA161" s="42"/>
      <c r="AB161" s="42"/>
      <c r="AC161" s="42"/>
      <c r="AD161" s="42"/>
      <c r="AE161" s="42"/>
      <c r="AR161" s="292" t="s">
        <v>386</v>
      </c>
      <c r="AT161" s="292" t="s">
        <v>393</v>
      </c>
      <c r="AU161" s="292" t="s">
        <v>92</v>
      </c>
      <c r="AY161" s="19" t="s">
        <v>387</v>
      </c>
      <c r="BE161" s="162">
        <f>IF(N161="základná",J161,0)</f>
        <v>0</v>
      </c>
      <c r="BF161" s="162">
        <f>IF(N161="znížená",J161,0)</f>
        <v>0</v>
      </c>
      <c r="BG161" s="162">
        <f>IF(N161="zákl. prenesená",J161,0)</f>
        <v>0</v>
      </c>
      <c r="BH161" s="162">
        <f>IF(N161="zníž. prenesená",J161,0)</f>
        <v>0</v>
      </c>
      <c r="BI161" s="162">
        <f>IF(N161="nulová",J161,0)</f>
        <v>0</v>
      </c>
      <c r="BJ161" s="19" t="s">
        <v>92</v>
      </c>
      <c r="BK161" s="162">
        <f>ROUND(I161*H161,2)</f>
        <v>0</v>
      </c>
      <c r="BL161" s="19" t="s">
        <v>386</v>
      </c>
      <c r="BM161" s="292" t="s">
        <v>4379</v>
      </c>
    </row>
    <row r="162" s="12" customFormat="1" ht="25.92" customHeight="1">
      <c r="A162" s="12"/>
      <c r="B162" s="252"/>
      <c r="C162" s="253"/>
      <c r="D162" s="254" t="s">
        <v>75</v>
      </c>
      <c r="E162" s="255" t="s">
        <v>592</v>
      </c>
      <c r="F162" s="255" t="s">
        <v>2128</v>
      </c>
      <c r="G162" s="253"/>
      <c r="H162" s="253"/>
      <c r="I162" s="256"/>
      <c r="J162" s="231">
        <f>BK162</f>
        <v>0</v>
      </c>
      <c r="K162" s="253"/>
      <c r="L162" s="257"/>
      <c r="M162" s="258"/>
      <c r="N162" s="259"/>
      <c r="O162" s="259"/>
      <c r="P162" s="260">
        <f>P163+P240+P251+P253</f>
        <v>0</v>
      </c>
      <c r="Q162" s="259"/>
      <c r="R162" s="260">
        <f>R163+R240+R251+R253</f>
        <v>1.8226199999999999</v>
      </c>
      <c r="S162" s="259"/>
      <c r="T162" s="261">
        <f>T163+T240+T251+T253</f>
        <v>46.239370000000001</v>
      </c>
      <c r="U162" s="12"/>
      <c r="V162" s="12"/>
      <c r="W162" s="12"/>
      <c r="X162" s="12"/>
      <c r="Y162" s="12"/>
      <c r="Z162" s="12"/>
      <c r="AA162" s="12"/>
      <c r="AB162" s="12"/>
      <c r="AC162" s="12"/>
      <c r="AD162" s="12"/>
      <c r="AE162" s="12"/>
      <c r="AR162" s="262" t="s">
        <v>99</v>
      </c>
      <c r="AT162" s="263" t="s">
        <v>75</v>
      </c>
      <c r="AU162" s="263" t="s">
        <v>76</v>
      </c>
      <c r="AY162" s="262" t="s">
        <v>387</v>
      </c>
      <c r="BK162" s="264">
        <f>BK163+BK240+BK251+BK253</f>
        <v>0</v>
      </c>
    </row>
    <row r="163" s="12" customFormat="1" ht="22.8" customHeight="1">
      <c r="A163" s="12"/>
      <c r="B163" s="252"/>
      <c r="C163" s="253"/>
      <c r="D163" s="254" t="s">
        <v>75</v>
      </c>
      <c r="E163" s="265" t="s">
        <v>1956</v>
      </c>
      <c r="F163" s="265" t="s">
        <v>2129</v>
      </c>
      <c r="G163" s="253"/>
      <c r="H163" s="253"/>
      <c r="I163" s="256"/>
      <c r="J163" s="266">
        <f>BK163</f>
        <v>0</v>
      </c>
      <c r="K163" s="253"/>
      <c r="L163" s="257"/>
      <c r="M163" s="258"/>
      <c r="N163" s="259"/>
      <c r="O163" s="259"/>
      <c r="P163" s="260">
        <f>SUM(P164:P239)</f>
        <v>0</v>
      </c>
      <c r="Q163" s="259"/>
      <c r="R163" s="260">
        <f>SUM(R164:R239)</f>
        <v>1.8226199999999999</v>
      </c>
      <c r="S163" s="259"/>
      <c r="T163" s="261">
        <f>SUM(T164:T239)</f>
        <v>46.239370000000001</v>
      </c>
      <c r="U163" s="12"/>
      <c r="V163" s="12"/>
      <c r="W163" s="12"/>
      <c r="X163" s="12"/>
      <c r="Y163" s="12"/>
      <c r="Z163" s="12"/>
      <c r="AA163" s="12"/>
      <c r="AB163" s="12"/>
      <c r="AC163" s="12"/>
      <c r="AD163" s="12"/>
      <c r="AE163" s="12"/>
      <c r="AR163" s="262" t="s">
        <v>99</v>
      </c>
      <c r="AT163" s="263" t="s">
        <v>75</v>
      </c>
      <c r="AU163" s="263" t="s">
        <v>84</v>
      </c>
      <c r="AY163" s="262" t="s">
        <v>387</v>
      </c>
      <c r="BK163" s="264">
        <f>SUM(BK164:BK239)</f>
        <v>0</v>
      </c>
    </row>
    <row r="164" s="2" customFormat="1" ht="24.15" customHeight="1">
      <c r="A164" s="42"/>
      <c r="B164" s="43"/>
      <c r="C164" s="280" t="s">
        <v>128</v>
      </c>
      <c r="D164" s="280" t="s">
        <v>393</v>
      </c>
      <c r="E164" s="281" t="s">
        <v>4380</v>
      </c>
      <c r="F164" s="282" t="s">
        <v>4381</v>
      </c>
      <c r="G164" s="283" t="s">
        <v>396</v>
      </c>
      <c r="H164" s="284">
        <v>696</v>
      </c>
      <c r="I164" s="285"/>
      <c r="J164" s="286">
        <f>ROUND(I164*H164,2)</f>
        <v>0</v>
      </c>
      <c r="K164" s="287"/>
      <c r="L164" s="45"/>
      <c r="M164" s="288" t="s">
        <v>1</v>
      </c>
      <c r="N164" s="289" t="s">
        <v>42</v>
      </c>
      <c r="O164" s="101"/>
      <c r="P164" s="290">
        <f>O164*H164</f>
        <v>0</v>
      </c>
      <c r="Q164" s="290">
        <v>0</v>
      </c>
      <c r="R164" s="290">
        <f>Q164*H164</f>
        <v>0</v>
      </c>
      <c r="S164" s="290">
        <v>0</v>
      </c>
      <c r="T164" s="291">
        <f>S164*H164</f>
        <v>0</v>
      </c>
      <c r="U164" s="42"/>
      <c r="V164" s="42"/>
      <c r="W164" s="42"/>
      <c r="X164" s="42"/>
      <c r="Y164" s="42"/>
      <c r="Z164" s="42"/>
      <c r="AA164" s="42"/>
      <c r="AB164" s="42"/>
      <c r="AC164" s="42"/>
      <c r="AD164" s="42"/>
      <c r="AE164" s="42"/>
      <c r="AR164" s="292" t="s">
        <v>731</v>
      </c>
      <c r="AT164" s="292" t="s">
        <v>393</v>
      </c>
      <c r="AU164" s="292" t="s">
        <v>92</v>
      </c>
      <c r="AY164" s="19" t="s">
        <v>387</v>
      </c>
      <c r="BE164" s="162">
        <f>IF(N164="základná",J164,0)</f>
        <v>0</v>
      </c>
      <c r="BF164" s="162">
        <f>IF(N164="znížená",J164,0)</f>
        <v>0</v>
      </c>
      <c r="BG164" s="162">
        <f>IF(N164="zákl. prenesená",J164,0)</f>
        <v>0</v>
      </c>
      <c r="BH164" s="162">
        <f>IF(N164="zníž. prenesená",J164,0)</f>
        <v>0</v>
      </c>
      <c r="BI164" s="162">
        <f>IF(N164="nulová",J164,0)</f>
        <v>0</v>
      </c>
      <c r="BJ164" s="19" t="s">
        <v>92</v>
      </c>
      <c r="BK164" s="162">
        <f>ROUND(I164*H164,2)</f>
        <v>0</v>
      </c>
      <c r="BL164" s="19" t="s">
        <v>731</v>
      </c>
      <c r="BM164" s="292" t="s">
        <v>4382</v>
      </c>
    </row>
    <row r="165" s="2" customFormat="1" ht="24.15" customHeight="1">
      <c r="A165" s="42"/>
      <c r="B165" s="43"/>
      <c r="C165" s="280" t="s">
        <v>131</v>
      </c>
      <c r="D165" s="280" t="s">
        <v>393</v>
      </c>
      <c r="E165" s="281" t="s">
        <v>4383</v>
      </c>
      <c r="F165" s="282" t="s">
        <v>4384</v>
      </c>
      <c r="G165" s="283" t="s">
        <v>396</v>
      </c>
      <c r="H165" s="284">
        <v>1251</v>
      </c>
      <c r="I165" s="285"/>
      <c r="J165" s="286">
        <f>ROUND(I165*H165,2)</f>
        <v>0</v>
      </c>
      <c r="K165" s="287"/>
      <c r="L165" s="45"/>
      <c r="M165" s="288" t="s">
        <v>1</v>
      </c>
      <c r="N165" s="289" t="s">
        <v>42</v>
      </c>
      <c r="O165" s="101"/>
      <c r="P165" s="290">
        <f>O165*H165</f>
        <v>0</v>
      </c>
      <c r="Q165" s="290">
        <v>0</v>
      </c>
      <c r="R165" s="290">
        <f>Q165*H165</f>
        <v>0</v>
      </c>
      <c r="S165" s="290">
        <v>0</v>
      </c>
      <c r="T165" s="291">
        <f>S165*H165</f>
        <v>0</v>
      </c>
      <c r="U165" s="42"/>
      <c r="V165" s="42"/>
      <c r="W165" s="42"/>
      <c r="X165" s="42"/>
      <c r="Y165" s="42"/>
      <c r="Z165" s="42"/>
      <c r="AA165" s="42"/>
      <c r="AB165" s="42"/>
      <c r="AC165" s="42"/>
      <c r="AD165" s="42"/>
      <c r="AE165" s="42"/>
      <c r="AR165" s="292" t="s">
        <v>731</v>
      </c>
      <c r="AT165" s="292" t="s">
        <v>393</v>
      </c>
      <c r="AU165" s="292" t="s">
        <v>92</v>
      </c>
      <c r="AY165" s="19" t="s">
        <v>387</v>
      </c>
      <c r="BE165" s="162">
        <f>IF(N165="základná",J165,0)</f>
        <v>0</v>
      </c>
      <c r="BF165" s="162">
        <f>IF(N165="znížená",J165,0)</f>
        <v>0</v>
      </c>
      <c r="BG165" s="162">
        <f>IF(N165="zákl. prenesená",J165,0)</f>
        <v>0</v>
      </c>
      <c r="BH165" s="162">
        <f>IF(N165="zníž. prenesená",J165,0)</f>
        <v>0</v>
      </c>
      <c r="BI165" s="162">
        <f>IF(N165="nulová",J165,0)</f>
        <v>0</v>
      </c>
      <c r="BJ165" s="19" t="s">
        <v>92</v>
      </c>
      <c r="BK165" s="162">
        <f>ROUND(I165*H165,2)</f>
        <v>0</v>
      </c>
      <c r="BL165" s="19" t="s">
        <v>731</v>
      </c>
      <c r="BM165" s="292" t="s">
        <v>4385</v>
      </c>
    </row>
    <row r="166" s="2" customFormat="1" ht="24.15" customHeight="1">
      <c r="A166" s="42"/>
      <c r="B166" s="43"/>
      <c r="C166" s="280" t="s">
        <v>467</v>
      </c>
      <c r="D166" s="280" t="s">
        <v>393</v>
      </c>
      <c r="E166" s="281" t="s">
        <v>4211</v>
      </c>
      <c r="F166" s="282" t="s">
        <v>4212</v>
      </c>
      <c r="G166" s="283" t="s">
        <v>396</v>
      </c>
      <c r="H166" s="284">
        <v>106</v>
      </c>
      <c r="I166" s="285"/>
      <c r="J166" s="286">
        <f>ROUND(I166*H166,2)</f>
        <v>0</v>
      </c>
      <c r="K166" s="287"/>
      <c r="L166" s="45"/>
      <c r="M166" s="288" t="s">
        <v>1</v>
      </c>
      <c r="N166" s="289" t="s">
        <v>42</v>
      </c>
      <c r="O166" s="101"/>
      <c r="P166" s="290">
        <f>O166*H166</f>
        <v>0</v>
      </c>
      <c r="Q166" s="290">
        <v>0</v>
      </c>
      <c r="R166" s="290">
        <f>Q166*H166</f>
        <v>0</v>
      </c>
      <c r="S166" s="290">
        <v>0</v>
      </c>
      <c r="T166" s="291">
        <f>S166*H166</f>
        <v>0</v>
      </c>
      <c r="U166" s="42"/>
      <c r="V166" s="42"/>
      <c r="W166" s="42"/>
      <c r="X166" s="42"/>
      <c r="Y166" s="42"/>
      <c r="Z166" s="42"/>
      <c r="AA166" s="42"/>
      <c r="AB166" s="42"/>
      <c r="AC166" s="42"/>
      <c r="AD166" s="42"/>
      <c r="AE166" s="42"/>
      <c r="AR166" s="292" t="s">
        <v>731</v>
      </c>
      <c r="AT166" s="292" t="s">
        <v>393</v>
      </c>
      <c r="AU166" s="292" t="s">
        <v>92</v>
      </c>
      <c r="AY166" s="19" t="s">
        <v>387</v>
      </c>
      <c r="BE166" s="162">
        <f>IF(N166="základná",J166,0)</f>
        <v>0</v>
      </c>
      <c r="BF166" s="162">
        <f>IF(N166="znížená",J166,0)</f>
        <v>0</v>
      </c>
      <c r="BG166" s="162">
        <f>IF(N166="zákl. prenesená",J166,0)</f>
        <v>0</v>
      </c>
      <c r="BH166" s="162">
        <f>IF(N166="zníž. prenesená",J166,0)</f>
        <v>0</v>
      </c>
      <c r="BI166" s="162">
        <f>IF(N166="nulová",J166,0)</f>
        <v>0</v>
      </c>
      <c r="BJ166" s="19" t="s">
        <v>92</v>
      </c>
      <c r="BK166" s="162">
        <f>ROUND(I166*H166,2)</f>
        <v>0</v>
      </c>
      <c r="BL166" s="19" t="s">
        <v>731</v>
      </c>
      <c r="BM166" s="292" t="s">
        <v>4386</v>
      </c>
    </row>
    <row r="167" s="2" customFormat="1" ht="24.15" customHeight="1">
      <c r="A167" s="42"/>
      <c r="B167" s="43"/>
      <c r="C167" s="280" t="s">
        <v>471</v>
      </c>
      <c r="D167" s="280" t="s">
        <v>393</v>
      </c>
      <c r="E167" s="281" t="s">
        <v>4387</v>
      </c>
      <c r="F167" s="282" t="s">
        <v>4388</v>
      </c>
      <c r="G167" s="283" t="s">
        <v>396</v>
      </c>
      <c r="H167" s="284">
        <v>2088</v>
      </c>
      <c r="I167" s="285"/>
      <c r="J167" s="286">
        <f>ROUND(I167*H167,2)</f>
        <v>0</v>
      </c>
      <c r="K167" s="287"/>
      <c r="L167" s="45"/>
      <c r="M167" s="288" t="s">
        <v>1</v>
      </c>
      <c r="N167" s="289" t="s">
        <v>42</v>
      </c>
      <c r="O167" s="101"/>
      <c r="P167" s="290">
        <f>O167*H167</f>
        <v>0</v>
      </c>
      <c r="Q167" s="290">
        <v>0</v>
      </c>
      <c r="R167" s="290">
        <f>Q167*H167</f>
        <v>0</v>
      </c>
      <c r="S167" s="290">
        <v>0</v>
      </c>
      <c r="T167" s="291">
        <f>S167*H167</f>
        <v>0</v>
      </c>
      <c r="U167" s="42"/>
      <c r="V167" s="42"/>
      <c r="W167" s="42"/>
      <c r="X167" s="42"/>
      <c r="Y167" s="42"/>
      <c r="Z167" s="42"/>
      <c r="AA167" s="42"/>
      <c r="AB167" s="42"/>
      <c r="AC167" s="42"/>
      <c r="AD167" s="42"/>
      <c r="AE167" s="42"/>
      <c r="AR167" s="292" t="s">
        <v>731</v>
      </c>
      <c r="AT167" s="292" t="s">
        <v>393</v>
      </c>
      <c r="AU167" s="292" t="s">
        <v>92</v>
      </c>
      <c r="AY167" s="19" t="s">
        <v>387</v>
      </c>
      <c r="BE167" s="162">
        <f>IF(N167="základná",J167,0)</f>
        <v>0</v>
      </c>
      <c r="BF167" s="162">
        <f>IF(N167="znížená",J167,0)</f>
        <v>0</v>
      </c>
      <c r="BG167" s="162">
        <f>IF(N167="zákl. prenesená",J167,0)</f>
        <v>0</v>
      </c>
      <c r="BH167" s="162">
        <f>IF(N167="zníž. prenesená",J167,0)</f>
        <v>0</v>
      </c>
      <c r="BI167" s="162">
        <f>IF(N167="nulová",J167,0)</f>
        <v>0</v>
      </c>
      <c r="BJ167" s="19" t="s">
        <v>92</v>
      </c>
      <c r="BK167" s="162">
        <f>ROUND(I167*H167,2)</f>
        <v>0</v>
      </c>
      <c r="BL167" s="19" t="s">
        <v>731</v>
      </c>
      <c r="BM167" s="292" t="s">
        <v>4389</v>
      </c>
    </row>
    <row r="168" s="2" customFormat="1" ht="24.15" customHeight="1">
      <c r="A168" s="42"/>
      <c r="B168" s="43"/>
      <c r="C168" s="280" t="s">
        <v>475</v>
      </c>
      <c r="D168" s="280" t="s">
        <v>393</v>
      </c>
      <c r="E168" s="281" t="s">
        <v>2147</v>
      </c>
      <c r="F168" s="282" t="s">
        <v>2148</v>
      </c>
      <c r="G168" s="283" t="s">
        <v>396</v>
      </c>
      <c r="H168" s="284">
        <v>3753</v>
      </c>
      <c r="I168" s="285"/>
      <c r="J168" s="286">
        <f>ROUND(I168*H168,2)</f>
        <v>0</v>
      </c>
      <c r="K168" s="287"/>
      <c r="L168" s="45"/>
      <c r="M168" s="288" t="s">
        <v>1</v>
      </c>
      <c r="N168" s="289" t="s">
        <v>42</v>
      </c>
      <c r="O168" s="101"/>
      <c r="P168" s="290">
        <f>O168*H168</f>
        <v>0</v>
      </c>
      <c r="Q168" s="290">
        <v>0</v>
      </c>
      <c r="R168" s="290">
        <f>Q168*H168</f>
        <v>0</v>
      </c>
      <c r="S168" s="290">
        <v>0</v>
      </c>
      <c r="T168" s="291">
        <f>S168*H168</f>
        <v>0</v>
      </c>
      <c r="U168" s="42"/>
      <c r="V168" s="42"/>
      <c r="W168" s="42"/>
      <c r="X168" s="42"/>
      <c r="Y168" s="42"/>
      <c r="Z168" s="42"/>
      <c r="AA168" s="42"/>
      <c r="AB168" s="42"/>
      <c r="AC168" s="42"/>
      <c r="AD168" s="42"/>
      <c r="AE168" s="42"/>
      <c r="AR168" s="292" t="s">
        <v>731</v>
      </c>
      <c r="AT168" s="292" t="s">
        <v>393</v>
      </c>
      <c r="AU168" s="292" t="s">
        <v>92</v>
      </c>
      <c r="AY168" s="19" t="s">
        <v>387</v>
      </c>
      <c r="BE168" s="162">
        <f>IF(N168="základná",J168,0)</f>
        <v>0</v>
      </c>
      <c r="BF168" s="162">
        <f>IF(N168="znížená",J168,0)</f>
        <v>0</v>
      </c>
      <c r="BG168" s="162">
        <f>IF(N168="zákl. prenesená",J168,0)</f>
        <v>0</v>
      </c>
      <c r="BH168" s="162">
        <f>IF(N168="zníž. prenesená",J168,0)</f>
        <v>0</v>
      </c>
      <c r="BI168" s="162">
        <f>IF(N168="nulová",J168,0)</f>
        <v>0</v>
      </c>
      <c r="BJ168" s="19" t="s">
        <v>92</v>
      </c>
      <c r="BK168" s="162">
        <f>ROUND(I168*H168,2)</f>
        <v>0</v>
      </c>
      <c r="BL168" s="19" t="s">
        <v>731</v>
      </c>
      <c r="BM168" s="292" t="s">
        <v>4390</v>
      </c>
    </row>
    <row r="169" s="2" customFormat="1" ht="24.15" customHeight="1">
      <c r="A169" s="42"/>
      <c r="B169" s="43"/>
      <c r="C169" s="280" t="s">
        <v>479</v>
      </c>
      <c r="D169" s="280" t="s">
        <v>393</v>
      </c>
      <c r="E169" s="281" t="s">
        <v>4391</v>
      </c>
      <c r="F169" s="282" t="s">
        <v>4392</v>
      </c>
      <c r="G169" s="283" t="s">
        <v>396</v>
      </c>
      <c r="H169" s="284">
        <v>318</v>
      </c>
      <c r="I169" s="285"/>
      <c r="J169" s="286">
        <f>ROUND(I169*H169,2)</f>
        <v>0</v>
      </c>
      <c r="K169" s="287"/>
      <c r="L169" s="45"/>
      <c r="M169" s="288" t="s">
        <v>1</v>
      </c>
      <c r="N169" s="289" t="s">
        <v>42</v>
      </c>
      <c r="O169" s="101"/>
      <c r="P169" s="290">
        <f>O169*H169</f>
        <v>0</v>
      </c>
      <c r="Q169" s="290">
        <v>0</v>
      </c>
      <c r="R169" s="290">
        <f>Q169*H169</f>
        <v>0</v>
      </c>
      <c r="S169" s="290">
        <v>0</v>
      </c>
      <c r="T169" s="291">
        <f>S169*H169</f>
        <v>0</v>
      </c>
      <c r="U169" s="42"/>
      <c r="V169" s="42"/>
      <c r="W169" s="42"/>
      <c r="X169" s="42"/>
      <c r="Y169" s="42"/>
      <c r="Z169" s="42"/>
      <c r="AA169" s="42"/>
      <c r="AB169" s="42"/>
      <c r="AC169" s="42"/>
      <c r="AD169" s="42"/>
      <c r="AE169" s="42"/>
      <c r="AR169" s="292" t="s">
        <v>731</v>
      </c>
      <c r="AT169" s="292" t="s">
        <v>393</v>
      </c>
      <c r="AU169" s="292" t="s">
        <v>92</v>
      </c>
      <c r="AY169" s="19" t="s">
        <v>387</v>
      </c>
      <c r="BE169" s="162">
        <f>IF(N169="základná",J169,0)</f>
        <v>0</v>
      </c>
      <c r="BF169" s="162">
        <f>IF(N169="znížená",J169,0)</f>
        <v>0</v>
      </c>
      <c r="BG169" s="162">
        <f>IF(N169="zákl. prenesená",J169,0)</f>
        <v>0</v>
      </c>
      <c r="BH169" s="162">
        <f>IF(N169="zníž. prenesená",J169,0)</f>
        <v>0</v>
      </c>
      <c r="BI169" s="162">
        <f>IF(N169="nulová",J169,0)</f>
        <v>0</v>
      </c>
      <c r="BJ169" s="19" t="s">
        <v>92</v>
      </c>
      <c r="BK169" s="162">
        <f>ROUND(I169*H169,2)</f>
        <v>0</v>
      </c>
      <c r="BL169" s="19" t="s">
        <v>731</v>
      </c>
      <c r="BM169" s="292" t="s">
        <v>4393</v>
      </c>
    </row>
    <row r="170" s="2" customFormat="1" ht="24.15" customHeight="1">
      <c r="A170" s="42"/>
      <c r="B170" s="43"/>
      <c r="C170" s="280" t="s">
        <v>422</v>
      </c>
      <c r="D170" s="280" t="s">
        <v>393</v>
      </c>
      <c r="E170" s="281" t="s">
        <v>4394</v>
      </c>
      <c r="F170" s="282" t="s">
        <v>4395</v>
      </c>
      <c r="G170" s="283" t="s">
        <v>436</v>
      </c>
      <c r="H170" s="284">
        <v>96</v>
      </c>
      <c r="I170" s="285"/>
      <c r="J170" s="286">
        <f>ROUND(I170*H170,2)</f>
        <v>0</v>
      </c>
      <c r="K170" s="287"/>
      <c r="L170" s="45"/>
      <c r="M170" s="288" t="s">
        <v>1</v>
      </c>
      <c r="N170" s="289" t="s">
        <v>42</v>
      </c>
      <c r="O170" s="101"/>
      <c r="P170" s="290">
        <f>O170*H170</f>
        <v>0</v>
      </c>
      <c r="Q170" s="290">
        <v>0</v>
      </c>
      <c r="R170" s="290">
        <f>Q170*H170</f>
        <v>0</v>
      </c>
      <c r="S170" s="290">
        <v>0</v>
      </c>
      <c r="T170" s="291">
        <f>S170*H170</f>
        <v>0</v>
      </c>
      <c r="U170" s="42"/>
      <c r="V170" s="42"/>
      <c r="W170" s="42"/>
      <c r="X170" s="42"/>
      <c r="Y170" s="42"/>
      <c r="Z170" s="42"/>
      <c r="AA170" s="42"/>
      <c r="AB170" s="42"/>
      <c r="AC170" s="42"/>
      <c r="AD170" s="42"/>
      <c r="AE170" s="42"/>
      <c r="AR170" s="292" t="s">
        <v>731</v>
      </c>
      <c r="AT170" s="292" t="s">
        <v>393</v>
      </c>
      <c r="AU170" s="292" t="s">
        <v>92</v>
      </c>
      <c r="AY170" s="19" t="s">
        <v>387</v>
      </c>
      <c r="BE170" s="162">
        <f>IF(N170="základná",J170,0)</f>
        <v>0</v>
      </c>
      <c r="BF170" s="162">
        <f>IF(N170="znížená",J170,0)</f>
        <v>0</v>
      </c>
      <c r="BG170" s="162">
        <f>IF(N170="zákl. prenesená",J170,0)</f>
        <v>0</v>
      </c>
      <c r="BH170" s="162">
        <f>IF(N170="zníž. prenesená",J170,0)</f>
        <v>0</v>
      </c>
      <c r="BI170" s="162">
        <f>IF(N170="nulová",J170,0)</f>
        <v>0</v>
      </c>
      <c r="BJ170" s="19" t="s">
        <v>92</v>
      </c>
      <c r="BK170" s="162">
        <f>ROUND(I170*H170,2)</f>
        <v>0</v>
      </c>
      <c r="BL170" s="19" t="s">
        <v>731</v>
      </c>
      <c r="BM170" s="292" t="s">
        <v>4396</v>
      </c>
    </row>
    <row r="171" s="2" customFormat="1" ht="24.15" customHeight="1">
      <c r="A171" s="42"/>
      <c r="B171" s="43"/>
      <c r="C171" s="280" t="s">
        <v>488</v>
      </c>
      <c r="D171" s="280" t="s">
        <v>393</v>
      </c>
      <c r="E171" s="281" t="s">
        <v>4397</v>
      </c>
      <c r="F171" s="282" t="s">
        <v>4398</v>
      </c>
      <c r="G171" s="283" t="s">
        <v>436</v>
      </c>
      <c r="H171" s="284">
        <v>97</v>
      </c>
      <c r="I171" s="285"/>
      <c r="J171" s="286">
        <f>ROUND(I171*H171,2)</f>
        <v>0</v>
      </c>
      <c r="K171" s="287"/>
      <c r="L171" s="45"/>
      <c r="M171" s="288" t="s">
        <v>1</v>
      </c>
      <c r="N171" s="289" t="s">
        <v>42</v>
      </c>
      <c r="O171" s="101"/>
      <c r="P171" s="290">
        <f>O171*H171</f>
        <v>0</v>
      </c>
      <c r="Q171" s="290">
        <v>0</v>
      </c>
      <c r="R171" s="290">
        <f>Q171*H171</f>
        <v>0</v>
      </c>
      <c r="S171" s="290">
        <v>0</v>
      </c>
      <c r="T171" s="291">
        <f>S171*H171</f>
        <v>0</v>
      </c>
      <c r="U171" s="42"/>
      <c r="V171" s="42"/>
      <c r="W171" s="42"/>
      <c r="X171" s="42"/>
      <c r="Y171" s="42"/>
      <c r="Z171" s="42"/>
      <c r="AA171" s="42"/>
      <c r="AB171" s="42"/>
      <c r="AC171" s="42"/>
      <c r="AD171" s="42"/>
      <c r="AE171" s="42"/>
      <c r="AR171" s="292" t="s">
        <v>731</v>
      </c>
      <c r="AT171" s="292" t="s">
        <v>393</v>
      </c>
      <c r="AU171" s="292" t="s">
        <v>92</v>
      </c>
      <c r="AY171" s="19" t="s">
        <v>387</v>
      </c>
      <c r="BE171" s="162">
        <f>IF(N171="základná",J171,0)</f>
        <v>0</v>
      </c>
      <c r="BF171" s="162">
        <f>IF(N171="znížená",J171,0)</f>
        <v>0</v>
      </c>
      <c r="BG171" s="162">
        <f>IF(N171="zákl. prenesená",J171,0)</f>
        <v>0</v>
      </c>
      <c r="BH171" s="162">
        <f>IF(N171="zníž. prenesená",J171,0)</f>
        <v>0</v>
      </c>
      <c r="BI171" s="162">
        <f>IF(N171="nulová",J171,0)</f>
        <v>0</v>
      </c>
      <c r="BJ171" s="19" t="s">
        <v>92</v>
      </c>
      <c r="BK171" s="162">
        <f>ROUND(I171*H171,2)</f>
        <v>0</v>
      </c>
      <c r="BL171" s="19" t="s">
        <v>731</v>
      </c>
      <c r="BM171" s="292" t="s">
        <v>4399</v>
      </c>
    </row>
    <row r="172" s="2" customFormat="1" ht="24.15" customHeight="1">
      <c r="A172" s="42"/>
      <c r="B172" s="43"/>
      <c r="C172" s="280" t="s">
        <v>493</v>
      </c>
      <c r="D172" s="280" t="s">
        <v>393</v>
      </c>
      <c r="E172" s="281" t="s">
        <v>4400</v>
      </c>
      <c r="F172" s="282" t="s">
        <v>4401</v>
      </c>
      <c r="G172" s="283" t="s">
        <v>436</v>
      </c>
      <c r="H172" s="284">
        <v>565</v>
      </c>
      <c r="I172" s="285"/>
      <c r="J172" s="286">
        <f>ROUND(I172*H172,2)</f>
        <v>0</v>
      </c>
      <c r="K172" s="287"/>
      <c r="L172" s="45"/>
      <c r="M172" s="288" t="s">
        <v>1</v>
      </c>
      <c r="N172" s="289" t="s">
        <v>42</v>
      </c>
      <c r="O172" s="101"/>
      <c r="P172" s="290">
        <f>O172*H172</f>
        <v>0</v>
      </c>
      <c r="Q172" s="290">
        <v>0</v>
      </c>
      <c r="R172" s="290">
        <f>Q172*H172</f>
        <v>0</v>
      </c>
      <c r="S172" s="290">
        <v>0</v>
      </c>
      <c r="T172" s="291">
        <f>S172*H172</f>
        <v>0</v>
      </c>
      <c r="U172" s="42"/>
      <c r="V172" s="42"/>
      <c r="W172" s="42"/>
      <c r="X172" s="42"/>
      <c r="Y172" s="42"/>
      <c r="Z172" s="42"/>
      <c r="AA172" s="42"/>
      <c r="AB172" s="42"/>
      <c r="AC172" s="42"/>
      <c r="AD172" s="42"/>
      <c r="AE172" s="42"/>
      <c r="AR172" s="292" t="s">
        <v>731</v>
      </c>
      <c r="AT172" s="292" t="s">
        <v>393</v>
      </c>
      <c r="AU172" s="292" t="s">
        <v>92</v>
      </c>
      <c r="AY172" s="19" t="s">
        <v>387</v>
      </c>
      <c r="BE172" s="162">
        <f>IF(N172="základná",J172,0)</f>
        <v>0</v>
      </c>
      <c r="BF172" s="162">
        <f>IF(N172="znížená",J172,0)</f>
        <v>0</v>
      </c>
      <c r="BG172" s="162">
        <f>IF(N172="zákl. prenesená",J172,0)</f>
        <v>0</v>
      </c>
      <c r="BH172" s="162">
        <f>IF(N172="zníž. prenesená",J172,0)</f>
        <v>0</v>
      </c>
      <c r="BI172" s="162">
        <f>IF(N172="nulová",J172,0)</f>
        <v>0</v>
      </c>
      <c r="BJ172" s="19" t="s">
        <v>92</v>
      </c>
      <c r="BK172" s="162">
        <f>ROUND(I172*H172,2)</f>
        <v>0</v>
      </c>
      <c r="BL172" s="19" t="s">
        <v>731</v>
      </c>
      <c r="BM172" s="292" t="s">
        <v>4402</v>
      </c>
    </row>
    <row r="173" s="2" customFormat="1" ht="16.5" customHeight="1">
      <c r="A173" s="42"/>
      <c r="B173" s="43"/>
      <c r="C173" s="280" t="s">
        <v>499</v>
      </c>
      <c r="D173" s="280" t="s">
        <v>393</v>
      </c>
      <c r="E173" s="281" t="s">
        <v>4403</v>
      </c>
      <c r="F173" s="282" t="s">
        <v>4404</v>
      </c>
      <c r="G173" s="283" t="s">
        <v>436</v>
      </c>
      <c r="H173" s="284">
        <v>880</v>
      </c>
      <c r="I173" s="285"/>
      <c r="J173" s="286">
        <f>ROUND(I173*H173,2)</f>
        <v>0</v>
      </c>
      <c r="K173" s="287"/>
      <c r="L173" s="45"/>
      <c r="M173" s="288" t="s">
        <v>1</v>
      </c>
      <c r="N173" s="289" t="s">
        <v>42</v>
      </c>
      <c r="O173" s="101"/>
      <c r="P173" s="290">
        <f>O173*H173</f>
        <v>0</v>
      </c>
      <c r="Q173" s="290">
        <v>0</v>
      </c>
      <c r="R173" s="290">
        <f>Q173*H173</f>
        <v>0</v>
      </c>
      <c r="S173" s="290">
        <v>0</v>
      </c>
      <c r="T173" s="291">
        <f>S173*H173</f>
        <v>0</v>
      </c>
      <c r="U173" s="42"/>
      <c r="V173" s="42"/>
      <c r="W173" s="42"/>
      <c r="X173" s="42"/>
      <c r="Y173" s="42"/>
      <c r="Z173" s="42"/>
      <c r="AA173" s="42"/>
      <c r="AB173" s="42"/>
      <c r="AC173" s="42"/>
      <c r="AD173" s="42"/>
      <c r="AE173" s="42"/>
      <c r="AR173" s="292" t="s">
        <v>731</v>
      </c>
      <c r="AT173" s="292" t="s">
        <v>393</v>
      </c>
      <c r="AU173" s="292" t="s">
        <v>92</v>
      </c>
      <c r="AY173" s="19" t="s">
        <v>387</v>
      </c>
      <c r="BE173" s="162">
        <f>IF(N173="základná",J173,0)</f>
        <v>0</v>
      </c>
      <c r="BF173" s="162">
        <f>IF(N173="znížená",J173,0)</f>
        <v>0</v>
      </c>
      <c r="BG173" s="162">
        <f>IF(N173="zákl. prenesená",J173,0)</f>
        <v>0</v>
      </c>
      <c r="BH173" s="162">
        <f>IF(N173="zníž. prenesená",J173,0)</f>
        <v>0</v>
      </c>
      <c r="BI173" s="162">
        <f>IF(N173="nulová",J173,0)</f>
        <v>0</v>
      </c>
      <c r="BJ173" s="19" t="s">
        <v>92</v>
      </c>
      <c r="BK173" s="162">
        <f>ROUND(I173*H173,2)</f>
        <v>0</v>
      </c>
      <c r="BL173" s="19" t="s">
        <v>731</v>
      </c>
      <c r="BM173" s="292" t="s">
        <v>4405</v>
      </c>
    </row>
    <row r="174" s="2" customFormat="1" ht="21.75" customHeight="1">
      <c r="A174" s="42"/>
      <c r="B174" s="43"/>
      <c r="C174" s="280" t="s">
        <v>7</v>
      </c>
      <c r="D174" s="280" t="s">
        <v>393</v>
      </c>
      <c r="E174" s="281" t="s">
        <v>4406</v>
      </c>
      <c r="F174" s="282" t="s">
        <v>4407</v>
      </c>
      <c r="G174" s="283" t="s">
        <v>436</v>
      </c>
      <c r="H174" s="284">
        <v>112</v>
      </c>
      <c r="I174" s="285"/>
      <c r="J174" s="286">
        <f>ROUND(I174*H174,2)</f>
        <v>0</v>
      </c>
      <c r="K174" s="287"/>
      <c r="L174" s="45"/>
      <c r="M174" s="288" t="s">
        <v>1</v>
      </c>
      <c r="N174" s="289" t="s">
        <v>42</v>
      </c>
      <c r="O174" s="101"/>
      <c r="P174" s="290">
        <f>O174*H174</f>
        <v>0</v>
      </c>
      <c r="Q174" s="290">
        <v>0</v>
      </c>
      <c r="R174" s="290">
        <f>Q174*H174</f>
        <v>0</v>
      </c>
      <c r="S174" s="290">
        <v>0</v>
      </c>
      <c r="T174" s="291">
        <f>S174*H174</f>
        <v>0</v>
      </c>
      <c r="U174" s="42"/>
      <c r="V174" s="42"/>
      <c r="W174" s="42"/>
      <c r="X174" s="42"/>
      <c r="Y174" s="42"/>
      <c r="Z174" s="42"/>
      <c r="AA174" s="42"/>
      <c r="AB174" s="42"/>
      <c r="AC174" s="42"/>
      <c r="AD174" s="42"/>
      <c r="AE174" s="42"/>
      <c r="AR174" s="292" t="s">
        <v>731</v>
      </c>
      <c r="AT174" s="292" t="s">
        <v>393</v>
      </c>
      <c r="AU174" s="292" t="s">
        <v>92</v>
      </c>
      <c r="AY174" s="19" t="s">
        <v>387</v>
      </c>
      <c r="BE174" s="162">
        <f>IF(N174="základná",J174,0)</f>
        <v>0</v>
      </c>
      <c r="BF174" s="162">
        <f>IF(N174="znížená",J174,0)</f>
        <v>0</v>
      </c>
      <c r="BG174" s="162">
        <f>IF(N174="zákl. prenesená",J174,0)</f>
        <v>0</v>
      </c>
      <c r="BH174" s="162">
        <f>IF(N174="zníž. prenesená",J174,0)</f>
        <v>0</v>
      </c>
      <c r="BI174" s="162">
        <f>IF(N174="nulová",J174,0)</f>
        <v>0</v>
      </c>
      <c r="BJ174" s="19" t="s">
        <v>92</v>
      </c>
      <c r="BK174" s="162">
        <f>ROUND(I174*H174,2)</f>
        <v>0</v>
      </c>
      <c r="BL174" s="19" t="s">
        <v>731</v>
      </c>
      <c r="BM174" s="292" t="s">
        <v>4408</v>
      </c>
    </row>
    <row r="175" s="2" customFormat="1" ht="33" customHeight="1">
      <c r="A175" s="42"/>
      <c r="B175" s="43"/>
      <c r="C175" s="280" t="s">
        <v>508</v>
      </c>
      <c r="D175" s="280" t="s">
        <v>393</v>
      </c>
      <c r="E175" s="281" t="s">
        <v>4409</v>
      </c>
      <c r="F175" s="282" t="s">
        <v>4410</v>
      </c>
      <c r="G175" s="283" t="s">
        <v>396</v>
      </c>
      <c r="H175" s="284">
        <v>164</v>
      </c>
      <c r="I175" s="285"/>
      <c r="J175" s="286">
        <f>ROUND(I175*H175,2)</f>
        <v>0</v>
      </c>
      <c r="K175" s="287"/>
      <c r="L175" s="45"/>
      <c r="M175" s="288" t="s">
        <v>1</v>
      </c>
      <c r="N175" s="289" t="s">
        <v>42</v>
      </c>
      <c r="O175" s="101"/>
      <c r="P175" s="290">
        <f>O175*H175</f>
        <v>0</v>
      </c>
      <c r="Q175" s="290">
        <v>0</v>
      </c>
      <c r="R175" s="290">
        <f>Q175*H175</f>
        <v>0</v>
      </c>
      <c r="S175" s="290">
        <v>0</v>
      </c>
      <c r="T175" s="291">
        <f>S175*H175</f>
        <v>0</v>
      </c>
      <c r="U175" s="42"/>
      <c r="V175" s="42"/>
      <c r="W175" s="42"/>
      <c r="X175" s="42"/>
      <c r="Y175" s="42"/>
      <c r="Z175" s="42"/>
      <c r="AA175" s="42"/>
      <c r="AB175" s="42"/>
      <c r="AC175" s="42"/>
      <c r="AD175" s="42"/>
      <c r="AE175" s="42"/>
      <c r="AR175" s="292" t="s">
        <v>731</v>
      </c>
      <c r="AT175" s="292" t="s">
        <v>393</v>
      </c>
      <c r="AU175" s="292" t="s">
        <v>92</v>
      </c>
      <c r="AY175" s="19" t="s">
        <v>387</v>
      </c>
      <c r="BE175" s="162">
        <f>IF(N175="základná",J175,0)</f>
        <v>0</v>
      </c>
      <c r="BF175" s="162">
        <f>IF(N175="znížená",J175,0)</f>
        <v>0</v>
      </c>
      <c r="BG175" s="162">
        <f>IF(N175="zákl. prenesená",J175,0)</f>
        <v>0</v>
      </c>
      <c r="BH175" s="162">
        <f>IF(N175="zníž. prenesená",J175,0)</f>
        <v>0</v>
      </c>
      <c r="BI175" s="162">
        <f>IF(N175="nulová",J175,0)</f>
        <v>0</v>
      </c>
      <c r="BJ175" s="19" t="s">
        <v>92</v>
      </c>
      <c r="BK175" s="162">
        <f>ROUND(I175*H175,2)</f>
        <v>0</v>
      </c>
      <c r="BL175" s="19" t="s">
        <v>731</v>
      </c>
      <c r="BM175" s="292" t="s">
        <v>4411</v>
      </c>
    </row>
    <row r="176" s="2" customFormat="1" ht="24.15" customHeight="1">
      <c r="A176" s="42"/>
      <c r="B176" s="43"/>
      <c r="C176" s="280" t="s">
        <v>515</v>
      </c>
      <c r="D176" s="280" t="s">
        <v>393</v>
      </c>
      <c r="E176" s="281" t="s">
        <v>4412</v>
      </c>
      <c r="F176" s="282" t="s">
        <v>4413</v>
      </c>
      <c r="G176" s="283" t="s">
        <v>396</v>
      </c>
      <c r="H176" s="284">
        <v>1786</v>
      </c>
      <c r="I176" s="285"/>
      <c r="J176" s="286">
        <f>ROUND(I176*H176,2)</f>
        <v>0</v>
      </c>
      <c r="K176" s="287"/>
      <c r="L176" s="45"/>
      <c r="M176" s="288" t="s">
        <v>1</v>
      </c>
      <c r="N176" s="289" t="s">
        <v>42</v>
      </c>
      <c r="O176" s="101"/>
      <c r="P176" s="290">
        <f>O176*H176</f>
        <v>0</v>
      </c>
      <c r="Q176" s="290">
        <v>0</v>
      </c>
      <c r="R176" s="290">
        <f>Q176*H176</f>
        <v>0</v>
      </c>
      <c r="S176" s="290">
        <v>0</v>
      </c>
      <c r="T176" s="291">
        <f>S176*H176</f>
        <v>0</v>
      </c>
      <c r="U176" s="42"/>
      <c r="V176" s="42"/>
      <c r="W176" s="42"/>
      <c r="X176" s="42"/>
      <c r="Y176" s="42"/>
      <c r="Z176" s="42"/>
      <c r="AA176" s="42"/>
      <c r="AB176" s="42"/>
      <c r="AC176" s="42"/>
      <c r="AD176" s="42"/>
      <c r="AE176" s="42"/>
      <c r="AR176" s="292" t="s">
        <v>731</v>
      </c>
      <c r="AT176" s="292" t="s">
        <v>393</v>
      </c>
      <c r="AU176" s="292" t="s">
        <v>92</v>
      </c>
      <c r="AY176" s="19" t="s">
        <v>387</v>
      </c>
      <c r="BE176" s="162">
        <f>IF(N176="základná",J176,0)</f>
        <v>0</v>
      </c>
      <c r="BF176" s="162">
        <f>IF(N176="znížená",J176,0)</f>
        <v>0</v>
      </c>
      <c r="BG176" s="162">
        <f>IF(N176="zákl. prenesená",J176,0)</f>
        <v>0</v>
      </c>
      <c r="BH176" s="162">
        <f>IF(N176="zníž. prenesená",J176,0)</f>
        <v>0</v>
      </c>
      <c r="BI176" s="162">
        <f>IF(N176="nulová",J176,0)</f>
        <v>0</v>
      </c>
      <c r="BJ176" s="19" t="s">
        <v>92</v>
      </c>
      <c r="BK176" s="162">
        <f>ROUND(I176*H176,2)</f>
        <v>0</v>
      </c>
      <c r="BL176" s="19" t="s">
        <v>731</v>
      </c>
      <c r="BM176" s="292" t="s">
        <v>4414</v>
      </c>
    </row>
    <row r="177" s="2" customFormat="1" ht="24.15" customHeight="1">
      <c r="A177" s="42"/>
      <c r="B177" s="43"/>
      <c r="C177" s="280" t="s">
        <v>522</v>
      </c>
      <c r="D177" s="280" t="s">
        <v>393</v>
      </c>
      <c r="E177" s="281" t="s">
        <v>4415</v>
      </c>
      <c r="F177" s="282" t="s">
        <v>4416</v>
      </c>
      <c r="G177" s="283" t="s">
        <v>396</v>
      </c>
      <c r="H177" s="284">
        <v>265</v>
      </c>
      <c r="I177" s="285"/>
      <c r="J177" s="286">
        <f>ROUND(I177*H177,2)</f>
        <v>0</v>
      </c>
      <c r="K177" s="287"/>
      <c r="L177" s="45"/>
      <c r="M177" s="288" t="s">
        <v>1</v>
      </c>
      <c r="N177" s="289" t="s">
        <v>42</v>
      </c>
      <c r="O177" s="101"/>
      <c r="P177" s="290">
        <f>O177*H177</f>
        <v>0</v>
      </c>
      <c r="Q177" s="290">
        <v>0</v>
      </c>
      <c r="R177" s="290">
        <f>Q177*H177</f>
        <v>0</v>
      </c>
      <c r="S177" s="290">
        <v>0</v>
      </c>
      <c r="T177" s="291">
        <f>S177*H177</f>
        <v>0</v>
      </c>
      <c r="U177" s="42"/>
      <c r="V177" s="42"/>
      <c r="W177" s="42"/>
      <c r="X177" s="42"/>
      <c r="Y177" s="42"/>
      <c r="Z177" s="42"/>
      <c r="AA177" s="42"/>
      <c r="AB177" s="42"/>
      <c r="AC177" s="42"/>
      <c r="AD177" s="42"/>
      <c r="AE177" s="42"/>
      <c r="AR177" s="292" t="s">
        <v>731</v>
      </c>
      <c r="AT177" s="292" t="s">
        <v>393</v>
      </c>
      <c r="AU177" s="292" t="s">
        <v>92</v>
      </c>
      <c r="AY177" s="19" t="s">
        <v>387</v>
      </c>
      <c r="BE177" s="162">
        <f>IF(N177="základná",J177,0)</f>
        <v>0</v>
      </c>
      <c r="BF177" s="162">
        <f>IF(N177="znížená",J177,0)</f>
        <v>0</v>
      </c>
      <c r="BG177" s="162">
        <f>IF(N177="zákl. prenesená",J177,0)</f>
        <v>0</v>
      </c>
      <c r="BH177" s="162">
        <f>IF(N177="zníž. prenesená",J177,0)</f>
        <v>0</v>
      </c>
      <c r="BI177" s="162">
        <f>IF(N177="nulová",J177,0)</f>
        <v>0</v>
      </c>
      <c r="BJ177" s="19" t="s">
        <v>92</v>
      </c>
      <c r="BK177" s="162">
        <f>ROUND(I177*H177,2)</f>
        <v>0</v>
      </c>
      <c r="BL177" s="19" t="s">
        <v>731</v>
      </c>
      <c r="BM177" s="292" t="s">
        <v>4417</v>
      </c>
    </row>
    <row r="178" s="2" customFormat="1" ht="24.15" customHeight="1">
      <c r="A178" s="42"/>
      <c r="B178" s="43"/>
      <c r="C178" s="280" t="s">
        <v>296</v>
      </c>
      <c r="D178" s="280" t="s">
        <v>393</v>
      </c>
      <c r="E178" s="281" t="s">
        <v>4418</v>
      </c>
      <c r="F178" s="282" t="s">
        <v>4419</v>
      </c>
      <c r="G178" s="283" t="s">
        <v>396</v>
      </c>
      <c r="H178" s="284">
        <v>539</v>
      </c>
      <c r="I178" s="285"/>
      <c r="J178" s="286">
        <f>ROUND(I178*H178,2)</f>
        <v>0</v>
      </c>
      <c r="K178" s="287"/>
      <c r="L178" s="45"/>
      <c r="M178" s="288" t="s">
        <v>1</v>
      </c>
      <c r="N178" s="289" t="s">
        <v>42</v>
      </c>
      <c r="O178" s="101"/>
      <c r="P178" s="290">
        <f>O178*H178</f>
        <v>0</v>
      </c>
      <c r="Q178" s="290">
        <v>0</v>
      </c>
      <c r="R178" s="290">
        <f>Q178*H178</f>
        <v>0</v>
      </c>
      <c r="S178" s="290">
        <v>0</v>
      </c>
      <c r="T178" s="291">
        <f>S178*H178</f>
        <v>0</v>
      </c>
      <c r="U178" s="42"/>
      <c r="V178" s="42"/>
      <c r="W178" s="42"/>
      <c r="X178" s="42"/>
      <c r="Y178" s="42"/>
      <c r="Z178" s="42"/>
      <c r="AA178" s="42"/>
      <c r="AB178" s="42"/>
      <c r="AC178" s="42"/>
      <c r="AD178" s="42"/>
      <c r="AE178" s="42"/>
      <c r="AR178" s="292" t="s">
        <v>731</v>
      </c>
      <c r="AT178" s="292" t="s">
        <v>393</v>
      </c>
      <c r="AU178" s="292" t="s">
        <v>92</v>
      </c>
      <c r="AY178" s="19" t="s">
        <v>387</v>
      </c>
      <c r="BE178" s="162">
        <f>IF(N178="základná",J178,0)</f>
        <v>0</v>
      </c>
      <c r="BF178" s="162">
        <f>IF(N178="znížená",J178,0)</f>
        <v>0</v>
      </c>
      <c r="BG178" s="162">
        <f>IF(N178="zákl. prenesená",J178,0)</f>
        <v>0</v>
      </c>
      <c r="BH178" s="162">
        <f>IF(N178="zníž. prenesená",J178,0)</f>
        <v>0</v>
      </c>
      <c r="BI178" s="162">
        <f>IF(N178="nulová",J178,0)</f>
        <v>0</v>
      </c>
      <c r="BJ178" s="19" t="s">
        <v>92</v>
      </c>
      <c r="BK178" s="162">
        <f>ROUND(I178*H178,2)</f>
        <v>0</v>
      </c>
      <c r="BL178" s="19" t="s">
        <v>731</v>
      </c>
      <c r="BM178" s="292" t="s">
        <v>4420</v>
      </c>
    </row>
    <row r="179" s="2" customFormat="1" ht="33" customHeight="1">
      <c r="A179" s="42"/>
      <c r="B179" s="43"/>
      <c r="C179" s="280" t="s">
        <v>531</v>
      </c>
      <c r="D179" s="280" t="s">
        <v>393</v>
      </c>
      <c r="E179" s="281" t="s">
        <v>4252</v>
      </c>
      <c r="F179" s="282" t="s">
        <v>4253</v>
      </c>
      <c r="G179" s="283" t="s">
        <v>436</v>
      </c>
      <c r="H179" s="284">
        <v>584</v>
      </c>
      <c r="I179" s="285"/>
      <c r="J179" s="286">
        <f>ROUND(I179*H179,2)</f>
        <v>0</v>
      </c>
      <c r="K179" s="287"/>
      <c r="L179" s="45"/>
      <c r="M179" s="288" t="s">
        <v>1</v>
      </c>
      <c r="N179" s="289" t="s">
        <v>42</v>
      </c>
      <c r="O179" s="101"/>
      <c r="P179" s="290">
        <f>O179*H179</f>
        <v>0</v>
      </c>
      <c r="Q179" s="290">
        <v>0</v>
      </c>
      <c r="R179" s="290">
        <f>Q179*H179</f>
        <v>0</v>
      </c>
      <c r="S179" s="290">
        <v>0</v>
      </c>
      <c r="T179" s="291">
        <f>S179*H179</f>
        <v>0</v>
      </c>
      <c r="U179" s="42"/>
      <c r="V179" s="42"/>
      <c r="W179" s="42"/>
      <c r="X179" s="42"/>
      <c r="Y179" s="42"/>
      <c r="Z179" s="42"/>
      <c r="AA179" s="42"/>
      <c r="AB179" s="42"/>
      <c r="AC179" s="42"/>
      <c r="AD179" s="42"/>
      <c r="AE179" s="42"/>
      <c r="AR179" s="292" t="s">
        <v>731</v>
      </c>
      <c r="AT179" s="292" t="s">
        <v>393</v>
      </c>
      <c r="AU179" s="292" t="s">
        <v>92</v>
      </c>
      <c r="AY179" s="19" t="s">
        <v>387</v>
      </c>
      <c r="BE179" s="162">
        <f>IF(N179="základná",J179,0)</f>
        <v>0</v>
      </c>
      <c r="BF179" s="162">
        <f>IF(N179="znížená",J179,0)</f>
        <v>0</v>
      </c>
      <c r="BG179" s="162">
        <f>IF(N179="zákl. prenesená",J179,0)</f>
        <v>0</v>
      </c>
      <c r="BH179" s="162">
        <f>IF(N179="zníž. prenesená",J179,0)</f>
        <v>0</v>
      </c>
      <c r="BI179" s="162">
        <f>IF(N179="nulová",J179,0)</f>
        <v>0</v>
      </c>
      <c r="BJ179" s="19" t="s">
        <v>92</v>
      </c>
      <c r="BK179" s="162">
        <f>ROUND(I179*H179,2)</f>
        <v>0</v>
      </c>
      <c r="BL179" s="19" t="s">
        <v>731</v>
      </c>
      <c r="BM179" s="292" t="s">
        <v>4421</v>
      </c>
    </row>
    <row r="180" s="2" customFormat="1" ht="24.15" customHeight="1">
      <c r="A180" s="42"/>
      <c r="B180" s="43"/>
      <c r="C180" s="280" t="s">
        <v>535</v>
      </c>
      <c r="D180" s="280" t="s">
        <v>393</v>
      </c>
      <c r="E180" s="281" t="s">
        <v>4422</v>
      </c>
      <c r="F180" s="282" t="s">
        <v>4423</v>
      </c>
      <c r="G180" s="283" t="s">
        <v>436</v>
      </c>
      <c r="H180" s="284">
        <v>190</v>
      </c>
      <c r="I180" s="285"/>
      <c r="J180" s="286">
        <f>ROUND(I180*H180,2)</f>
        <v>0</v>
      </c>
      <c r="K180" s="287"/>
      <c r="L180" s="45"/>
      <c r="M180" s="288" t="s">
        <v>1</v>
      </c>
      <c r="N180" s="289" t="s">
        <v>42</v>
      </c>
      <c r="O180" s="101"/>
      <c r="P180" s="290">
        <f>O180*H180</f>
        <v>0</v>
      </c>
      <c r="Q180" s="290">
        <v>0</v>
      </c>
      <c r="R180" s="290">
        <f>Q180*H180</f>
        <v>0</v>
      </c>
      <c r="S180" s="290">
        <v>0</v>
      </c>
      <c r="T180" s="291">
        <f>S180*H180</f>
        <v>0</v>
      </c>
      <c r="U180" s="42"/>
      <c r="V180" s="42"/>
      <c r="W180" s="42"/>
      <c r="X180" s="42"/>
      <c r="Y180" s="42"/>
      <c r="Z180" s="42"/>
      <c r="AA180" s="42"/>
      <c r="AB180" s="42"/>
      <c r="AC180" s="42"/>
      <c r="AD180" s="42"/>
      <c r="AE180" s="42"/>
      <c r="AR180" s="292" t="s">
        <v>731</v>
      </c>
      <c r="AT180" s="292" t="s">
        <v>393</v>
      </c>
      <c r="AU180" s="292" t="s">
        <v>92</v>
      </c>
      <c r="AY180" s="19" t="s">
        <v>387</v>
      </c>
      <c r="BE180" s="162">
        <f>IF(N180="základná",J180,0)</f>
        <v>0</v>
      </c>
      <c r="BF180" s="162">
        <f>IF(N180="znížená",J180,0)</f>
        <v>0</v>
      </c>
      <c r="BG180" s="162">
        <f>IF(N180="zákl. prenesená",J180,0)</f>
        <v>0</v>
      </c>
      <c r="BH180" s="162">
        <f>IF(N180="zníž. prenesená",J180,0)</f>
        <v>0</v>
      </c>
      <c r="BI180" s="162">
        <f>IF(N180="nulová",J180,0)</f>
        <v>0</v>
      </c>
      <c r="BJ180" s="19" t="s">
        <v>92</v>
      </c>
      <c r="BK180" s="162">
        <f>ROUND(I180*H180,2)</f>
        <v>0</v>
      </c>
      <c r="BL180" s="19" t="s">
        <v>731</v>
      </c>
      <c r="BM180" s="292" t="s">
        <v>4424</v>
      </c>
    </row>
    <row r="181" s="2" customFormat="1" ht="21.75" customHeight="1">
      <c r="A181" s="42"/>
      <c r="B181" s="43"/>
      <c r="C181" s="337" t="s">
        <v>540</v>
      </c>
      <c r="D181" s="337" t="s">
        <v>592</v>
      </c>
      <c r="E181" s="338" t="s">
        <v>4425</v>
      </c>
      <c r="F181" s="339" t="s">
        <v>4426</v>
      </c>
      <c r="G181" s="340" t="s">
        <v>436</v>
      </c>
      <c r="H181" s="341">
        <v>171</v>
      </c>
      <c r="I181" s="342"/>
      <c r="J181" s="343">
        <f>ROUND(I181*H181,2)</f>
        <v>0</v>
      </c>
      <c r="K181" s="344"/>
      <c r="L181" s="345"/>
      <c r="M181" s="346" t="s">
        <v>1</v>
      </c>
      <c r="N181" s="347" t="s">
        <v>42</v>
      </c>
      <c r="O181" s="101"/>
      <c r="P181" s="290">
        <f>O181*H181</f>
        <v>0</v>
      </c>
      <c r="Q181" s="290">
        <v>0.00020000000000000001</v>
      </c>
      <c r="R181" s="290">
        <f>Q181*H181</f>
        <v>0.034200000000000001</v>
      </c>
      <c r="S181" s="290">
        <v>0</v>
      </c>
      <c r="T181" s="291">
        <f>S181*H181</f>
        <v>0</v>
      </c>
      <c r="U181" s="42"/>
      <c r="V181" s="42"/>
      <c r="W181" s="42"/>
      <c r="X181" s="42"/>
      <c r="Y181" s="42"/>
      <c r="Z181" s="42"/>
      <c r="AA181" s="42"/>
      <c r="AB181" s="42"/>
      <c r="AC181" s="42"/>
      <c r="AD181" s="42"/>
      <c r="AE181" s="42"/>
      <c r="AR181" s="292" t="s">
        <v>1012</v>
      </c>
      <c r="AT181" s="292" t="s">
        <v>592</v>
      </c>
      <c r="AU181" s="292" t="s">
        <v>92</v>
      </c>
      <c r="AY181" s="19" t="s">
        <v>387</v>
      </c>
      <c r="BE181" s="162">
        <f>IF(N181="základná",J181,0)</f>
        <v>0</v>
      </c>
      <c r="BF181" s="162">
        <f>IF(N181="znížená",J181,0)</f>
        <v>0</v>
      </c>
      <c r="BG181" s="162">
        <f>IF(N181="zákl. prenesená",J181,0)</f>
        <v>0</v>
      </c>
      <c r="BH181" s="162">
        <f>IF(N181="zníž. prenesená",J181,0)</f>
        <v>0</v>
      </c>
      <c r="BI181" s="162">
        <f>IF(N181="nulová",J181,0)</f>
        <v>0</v>
      </c>
      <c r="BJ181" s="19" t="s">
        <v>92</v>
      </c>
      <c r="BK181" s="162">
        <f>ROUND(I181*H181,2)</f>
        <v>0</v>
      </c>
      <c r="BL181" s="19" t="s">
        <v>1012</v>
      </c>
      <c r="BM181" s="292" t="s">
        <v>4427</v>
      </c>
    </row>
    <row r="182" s="2" customFormat="1" ht="21.75" customHeight="1">
      <c r="A182" s="42"/>
      <c r="B182" s="43"/>
      <c r="C182" s="337" t="s">
        <v>546</v>
      </c>
      <c r="D182" s="337" t="s">
        <v>592</v>
      </c>
      <c r="E182" s="338" t="s">
        <v>4428</v>
      </c>
      <c r="F182" s="339" t="s">
        <v>4429</v>
      </c>
      <c r="G182" s="340" t="s">
        <v>436</v>
      </c>
      <c r="H182" s="341">
        <v>95</v>
      </c>
      <c r="I182" s="342"/>
      <c r="J182" s="343">
        <f>ROUND(I182*H182,2)</f>
        <v>0</v>
      </c>
      <c r="K182" s="344"/>
      <c r="L182" s="345"/>
      <c r="M182" s="346" t="s">
        <v>1</v>
      </c>
      <c r="N182" s="347" t="s">
        <v>42</v>
      </c>
      <c r="O182" s="101"/>
      <c r="P182" s="290">
        <f>O182*H182</f>
        <v>0</v>
      </c>
      <c r="Q182" s="290">
        <v>0.00010000000000000001</v>
      </c>
      <c r="R182" s="290">
        <f>Q182*H182</f>
        <v>0.0094999999999999998</v>
      </c>
      <c r="S182" s="290">
        <v>0</v>
      </c>
      <c r="T182" s="291">
        <f>S182*H182</f>
        <v>0</v>
      </c>
      <c r="U182" s="42"/>
      <c r="V182" s="42"/>
      <c r="W182" s="42"/>
      <c r="X182" s="42"/>
      <c r="Y182" s="42"/>
      <c r="Z182" s="42"/>
      <c r="AA182" s="42"/>
      <c r="AB182" s="42"/>
      <c r="AC182" s="42"/>
      <c r="AD182" s="42"/>
      <c r="AE182" s="42"/>
      <c r="AR182" s="292" t="s">
        <v>1012</v>
      </c>
      <c r="AT182" s="292" t="s">
        <v>592</v>
      </c>
      <c r="AU182" s="292" t="s">
        <v>92</v>
      </c>
      <c r="AY182" s="19" t="s">
        <v>387</v>
      </c>
      <c r="BE182" s="162">
        <f>IF(N182="základná",J182,0)</f>
        <v>0</v>
      </c>
      <c r="BF182" s="162">
        <f>IF(N182="znížená",J182,0)</f>
        <v>0</v>
      </c>
      <c r="BG182" s="162">
        <f>IF(N182="zákl. prenesená",J182,0)</f>
        <v>0</v>
      </c>
      <c r="BH182" s="162">
        <f>IF(N182="zníž. prenesená",J182,0)</f>
        <v>0</v>
      </c>
      <c r="BI182" s="162">
        <f>IF(N182="nulová",J182,0)</f>
        <v>0</v>
      </c>
      <c r="BJ182" s="19" t="s">
        <v>92</v>
      </c>
      <c r="BK182" s="162">
        <f>ROUND(I182*H182,2)</f>
        <v>0</v>
      </c>
      <c r="BL182" s="19" t="s">
        <v>1012</v>
      </c>
      <c r="BM182" s="292" t="s">
        <v>4430</v>
      </c>
    </row>
    <row r="183" s="2" customFormat="1" ht="33" customHeight="1">
      <c r="A183" s="42"/>
      <c r="B183" s="43"/>
      <c r="C183" s="280" t="s">
        <v>554</v>
      </c>
      <c r="D183" s="280" t="s">
        <v>393</v>
      </c>
      <c r="E183" s="281" t="s">
        <v>4431</v>
      </c>
      <c r="F183" s="282" t="s">
        <v>4432</v>
      </c>
      <c r="G183" s="283" t="s">
        <v>436</v>
      </c>
      <c r="H183" s="284">
        <v>180</v>
      </c>
      <c r="I183" s="285"/>
      <c r="J183" s="286">
        <f>ROUND(I183*H183,2)</f>
        <v>0</v>
      </c>
      <c r="K183" s="287"/>
      <c r="L183" s="45"/>
      <c r="M183" s="288" t="s">
        <v>1</v>
      </c>
      <c r="N183" s="289" t="s">
        <v>42</v>
      </c>
      <c r="O183" s="101"/>
      <c r="P183" s="290">
        <f>O183*H183</f>
        <v>0</v>
      </c>
      <c r="Q183" s="290">
        <v>0</v>
      </c>
      <c r="R183" s="290">
        <f>Q183*H183</f>
        <v>0</v>
      </c>
      <c r="S183" s="290">
        <v>0</v>
      </c>
      <c r="T183" s="291">
        <f>S183*H183</f>
        <v>0</v>
      </c>
      <c r="U183" s="42"/>
      <c r="V183" s="42"/>
      <c r="W183" s="42"/>
      <c r="X183" s="42"/>
      <c r="Y183" s="42"/>
      <c r="Z183" s="42"/>
      <c r="AA183" s="42"/>
      <c r="AB183" s="42"/>
      <c r="AC183" s="42"/>
      <c r="AD183" s="42"/>
      <c r="AE183" s="42"/>
      <c r="AR183" s="292" t="s">
        <v>731</v>
      </c>
      <c r="AT183" s="292" t="s">
        <v>393</v>
      </c>
      <c r="AU183" s="292" t="s">
        <v>92</v>
      </c>
      <c r="AY183" s="19" t="s">
        <v>387</v>
      </c>
      <c r="BE183" s="162">
        <f>IF(N183="základná",J183,0)</f>
        <v>0</v>
      </c>
      <c r="BF183" s="162">
        <f>IF(N183="znížená",J183,0)</f>
        <v>0</v>
      </c>
      <c r="BG183" s="162">
        <f>IF(N183="zákl. prenesená",J183,0)</f>
        <v>0</v>
      </c>
      <c r="BH183" s="162">
        <f>IF(N183="zníž. prenesená",J183,0)</f>
        <v>0</v>
      </c>
      <c r="BI183" s="162">
        <f>IF(N183="nulová",J183,0)</f>
        <v>0</v>
      </c>
      <c r="BJ183" s="19" t="s">
        <v>92</v>
      </c>
      <c r="BK183" s="162">
        <f>ROUND(I183*H183,2)</f>
        <v>0</v>
      </c>
      <c r="BL183" s="19" t="s">
        <v>731</v>
      </c>
      <c r="BM183" s="292" t="s">
        <v>4433</v>
      </c>
    </row>
    <row r="184" s="2" customFormat="1" ht="24.15" customHeight="1">
      <c r="A184" s="42"/>
      <c r="B184" s="43"/>
      <c r="C184" s="280" t="s">
        <v>560</v>
      </c>
      <c r="D184" s="280" t="s">
        <v>393</v>
      </c>
      <c r="E184" s="281" t="s">
        <v>4434</v>
      </c>
      <c r="F184" s="282" t="s">
        <v>4435</v>
      </c>
      <c r="G184" s="283" t="s">
        <v>396</v>
      </c>
      <c r="H184" s="284">
        <v>9</v>
      </c>
      <c r="I184" s="285"/>
      <c r="J184" s="286">
        <f>ROUND(I184*H184,2)</f>
        <v>0</v>
      </c>
      <c r="K184" s="287"/>
      <c r="L184" s="45"/>
      <c r="M184" s="288" t="s">
        <v>1</v>
      </c>
      <c r="N184" s="289" t="s">
        <v>42</v>
      </c>
      <c r="O184" s="101"/>
      <c r="P184" s="290">
        <f>O184*H184</f>
        <v>0</v>
      </c>
      <c r="Q184" s="290">
        <v>0</v>
      </c>
      <c r="R184" s="290">
        <f>Q184*H184</f>
        <v>0</v>
      </c>
      <c r="S184" s="290">
        <v>0</v>
      </c>
      <c r="T184" s="291">
        <f>S184*H184</f>
        <v>0</v>
      </c>
      <c r="U184" s="42"/>
      <c r="V184" s="42"/>
      <c r="W184" s="42"/>
      <c r="X184" s="42"/>
      <c r="Y184" s="42"/>
      <c r="Z184" s="42"/>
      <c r="AA184" s="42"/>
      <c r="AB184" s="42"/>
      <c r="AC184" s="42"/>
      <c r="AD184" s="42"/>
      <c r="AE184" s="42"/>
      <c r="AR184" s="292" t="s">
        <v>731</v>
      </c>
      <c r="AT184" s="292" t="s">
        <v>393</v>
      </c>
      <c r="AU184" s="292" t="s">
        <v>92</v>
      </c>
      <c r="AY184" s="19" t="s">
        <v>387</v>
      </c>
      <c r="BE184" s="162">
        <f>IF(N184="základná",J184,0)</f>
        <v>0</v>
      </c>
      <c r="BF184" s="162">
        <f>IF(N184="znížená",J184,0)</f>
        <v>0</v>
      </c>
      <c r="BG184" s="162">
        <f>IF(N184="zákl. prenesená",J184,0)</f>
        <v>0</v>
      </c>
      <c r="BH184" s="162">
        <f>IF(N184="zníž. prenesená",J184,0)</f>
        <v>0</v>
      </c>
      <c r="BI184" s="162">
        <f>IF(N184="nulová",J184,0)</f>
        <v>0</v>
      </c>
      <c r="BJ184" s="19" t="s">
        <v>92</v>
      </c>
      <c r="BK184" s="162">
        <f>ROUND(I184*H184,2)</f>
        <v>0</v>
      </c>
      <c r="BL184" s="19" t="s">
        <v>731</v>
      </c>
      <c r="BM184" s="292" t="s">
        <v>4436</v>
      </c>
    </row>
    <row r="185" s="2" customFormat="1" ht="16.5" customHeight="1">
      <c r="A185" s="42"/>
      <c r="B185" s="43"/>
      <c r="C185" s="337" t="s">
        <v>570</v>
      </c>
      <c r="D185" s="337" t="s">
        <v>592</v>
      </c>
      <c r="E185" s="338" t="s">
        <v>4437</v>
      </c>
      <c r="F185" s="339" t="s">
        <v>4438</v>
      </c>
      <c r="G185" s="340" t="s">
        <v>693</v>
      </c>
      <c r="H185" s="341">
        <v>8.5500000000000007</v>
      </c>
      <c r="I185" s="342"/>
      <c r="J185" s="343">
        <f>ROUND(I185*H185,2)</f>
        <v>0</v>
      </c>
      <c r="K185" s="344"/>
      <c r="L185" s="345"/>
      <c r="M185" s="346" t="s">
        <v>1</v>
      </c>
      <c r="N185" s="347" t="s">
        <v>42</v>
      </c>
      <c r="O185" s="101"/>
      <c r="P185" s="290">
        <f>O185*H185</f>
        <v>0</v>
      </c>
      <c r="Q185" s="290">
        <v>0.001</v>
      </c>
      <c r="R185" s="290">
        <f>Q185*H185</f>
        <v>0.0085500000000000003</v>
      </c>
      <c r="S185" s="290">
        <v>0</v>
      </c>
      <c r="T185" s="291">
        <f>S185*H185</f>
        <v>0</v>
      </c>
      <c r="U185" s="42"/>
      <c r="V185" s="42"/>
      <c r="W185" s="42"/>
      <c r="X185" s="42"/>
      <c r="Y185" s="42"/>
      <c r="Z185" s="42"/>
      <c r="AA185" s="42"/>
      <c r="AB185" s="42"/>
      <c r="AC185" s="42"/>
      <c r="AD185" s="42"/>
      <c r="AE185" s="42"/>
      <c r="AR185" s="292" t="s">
        <v>1012</v>
      </c>
      <c r="AT185" s="292" t="s">
        <v>592</v>
      </c>
      <c r="AU185" s="292" t="s">
        <v>92</v>
      </c>
      <c r="AY185" s="19" t="s">
        <v>387</v>
      </c>
      <c r="BE185" s="162">
        <f>IF(N185="základná",J185,0)</f>
        <v>0</v>
      </c>
      <c r="BF185" s="162">
        <f>IF(N185="znížená",J185,0)</f>
        <v>0</v>
      </c>
      <c r="BG185" s="162">
        <f>IF(N185="zákl. prenesená",J185,0)</f>
        <v>0</v>
      </c>
      <c r="BH185" s="162">
        <f>IF(N185="zníž. prenesená",J185,0)</f>
        <v>0</v>
      </c>
      <c r="BI185" s="162">
        <f>IF(N185="nulová",J185,0)</f>
        <v>0</v>
      </c>
      <c r="BJ185" s="19" t="s">
        <v>92</v>
      </c>
      <c r="BK185" s="162">
        <f>ROUND(I185*H185,2)</f>
        <v>0</v>
      </c>
      <c r="BL185" s="19" t="s">
        <v>1012</v>
      </c>
      <c r="BM185" s="292" t="s">
        <v>4439</v>
      </c>
    </row>
    <row r="186" s="2" customFormat="1" ht="21.75" customHeight="1">
      <c r="A186" s="42"/>
      <c r="B186" s="43"/>
      <c r="C186" s="280" t="s">
        <v>575</v>
      </c>
      <c r="D186" s="280" t="s">
        <v>393</v>
      </c>
      <c r="E186" s="281" t="s">
        <v>4440</v>
      </c>
      <c r="F186" s="282" t="s">
        <v>4441</v>
      </c>
      <c r="G186" s="283" t="s">
        <v>436</v>
      </c>
      <c r="H186" s="284">
        <v>2</v>
      </c>
      <c r="I186" s="285"/>
      <c r="J186" s="286">
        <f>ROUND(I186*H186,2)</f>
        <v>0</v>
      </c>
      <c r="K186" s="287"/>
      <c r="L186" s="45"/>
      <c r="M186" s="288" t="s">
        <v>1</v>
      </c>
      <c r="N186" s="289" t="s">
        <v>42</v>
      </c>
      <c r="O186" s="101"/>
      <c r="P186" s="290">
        <f>O186*H186</f>
        <v>0</v>
      </c>
      <c r="Q186" s="290">
        <v>0</v>
      </c>
      <c r="R186" s="290">
        <f>Q186*H186</f>
        <v>0</v>
      </c>
      <c r="S186" s="290">
        <v>0</v>
      </c>
      <c r="T186" s="291">
        <f>S186*H186</f>
        <v>0</v>
      </c>
      <c r="U186" s="42"/>
      <c r="V186" s="42"/>
      <c r="W186" s="42"/>
      <c r="X186" s="42"/>
      <c r="Y186" s="42"/>
      <c r="Z186" s="42"/>
      <c r="AA186" s="42"/>
      <c r="AB186" s="42"/>
      <c r="AC186" s="42"/>
      <c r="AD186" s="42"/>
      <c r="AE186" s="42"/>
      <c r="AR186" s="292" t="s">
        <v>731</v>
      </c>
      <c r="AT186" s="292" t="s">
        <v>393</v>
      </c>
      <c r="AU186" s="292" t="s">
        <v>92</v>
      </c>
      <c r="AY186" s="19" t="s">
        <v>387</v>
      </c>
      <c r="BE186" s="162">
        <f>IF(N186="základná",J186,0)</f>
        <v>0</v>
      </c>
      <c r="BF186" s="162">
        <f>IF(N186="znížená",J186,0)</f>
        <v>0</v>
      </c>
      <c r="BG186" s="162">
        <f>IF(N186="zákl. prenesená",J186,0)</f>
        <v>0</v>
      </c>
      <c r="BH186" s="162">
        <f>IF(N186="zníž. prenesená",J186,0)</f>
        <v>0</v>
      </c>
      <c r="BI186" s="162">
        <f>IF(N186="nulová",J186,0)</f>
        <v>0</v>
      </c>
      <c r="BJ186" s="19" t="s">
        <v>92</v>
      </c>
      <c r="BK186" s="162">
        <f>ROUND(I186*H186,2)</f>
        <v>0</v>
      </c>
      <c r="BL186" s="19" t="s">
        <v>731</v>
      </c>
      <c r="BM186" s="292" t="s">
        <v>4442</v>
      </c>
    </row>
    <row r="187" s="2" customFormat="1" ht="16.5" customHeight="1">
      <c r="A187" s="42"/>
      <c r="B187" s="43"/>
      <c r="C187" s="337" t="s">
        <v>580</v>
      </c>
      <c r="D187" s="337" t="s">
        <v>592</v>
      </c>
      <c r="E187" s="338" t="s">
        <v>4443</v>
      </c>
      <c r="F187" s="339" t="s">
        <v>4444</v>
      </c>
      <c r="G187" s="340" t="s">
        <v>436</v>
      </c>
      <c r="H187" s="341">
        <v>2</v>
      </c>
      <c r="I187" s="342"/>
      <c r="J187" s="343">
        <f>ROUND(I187*H187,2)</f>
        <v>0</v>
      </c>
      <c r="K187" s="344"/>
      <c r="L187" s="345"/>
      <c r="M187" s="346" t="s">
        <v>1</v>
      </c>
      <c r="N187" s="347" t="s">
        <v>42</v>
      </c>
      <c r="O187" s="101"/>
      <c r="P187" s="290">
        <f>O187*H187</f>
        <v>0</v>
      </c>
      <c r="Q187" s="290">
        <v>0.00022000000000000001</v>
      </c>
      <c r="R187" s="290">
        <f>Q187*H187</f>
        <v>0.00044000000000000002</v>
      </c>
      <c r="S187" s="290">
        <v>0</v>
      </c>
      <c r="T187" s="291">
        <f>S187*H187</f>
        <v>0</v>
      </c>
      <c r="U187" s="42"/>
      <c r="V187" s="42"/>
      <c r="W187" s="42"/>
      <c r="X187" s="42"/>
      <c r="Y187" s="42"/>
      <c r="Z187" s="42"/>
      <c r="AA187" s="42"/>
      <c r="AB187" s="42"/>
      <c r="AC187" s="42"/>
      <c r="AD187" s="42"/>
      <c r="AE187" s="42"/>
      <c r="AR187" s="292" t="s">
        <v>1012</v>
      </c>
      <c r="AT187" s="292" t="s">
        <v>592</v>
      </c>
      <c r="AU187" s="292" t="s">
        <v>92</v>
      </c>
      <c r="AY187" s="19" t="s">
        <v>387</v>
      </c>
      <c r="BE187" s="162">
        <f>IF(N187="základná",J187,0)</f>
        <v>0</v>
      </c>
      <c r="BF187" s="162">
        <f>IF(N187="znížená",J187,0)</f>
        <v>0</v>
      </c>
      <c r="BG187" s="162">
        <f>IF(N187="zákl. prenesená",J187,0)</f>
        <v>0</v>
      </c>
      <c r="BH187" s="162">
        <f>IF(N187="zníž. prenesená",J187,0)</f>
        <v>0</v>
      </c>
      <c r="BI187" s="162">
        <f>IF(N187="nulová",J187,0)</f>
        <v>0</v>
      </c>
      <c r="BJ187" s="19" t="s">
        <v>92</v>
      </c>
      <c r="BK187" s="162">
        <f>ROUND(I187*H187,2)</f>
        <v>0</v>
      </c>
      <c r="BL187" s="19" t="s">
        <v>1012</v>
      </c>
      <c r="BM187" s="292" t="s">
        <v>4445</v>
      </c>
    </row>
    <row r="188" s="2" customFormat="1" ht="21.75" customHeight="1">
      <c r="A188" s="42"/>
      <c r="B188" s="43"/>
      <c r="C188" s="337" t="s">
        <v>584</v>
      </c>
      <c r="D188" s="337" t="s">
        <v>592</v>
      </c>
      <c r="E188" s="338" t="s">
        <v>4446</v>
      </c>
      <c r="F188" s="339" t="s">
        <v>4447</v>
      </c>
      <c r="G188" s="340" t="s">
        <v>436</v>
      </c>
      <c r="H188" s="341">
        <v>2</v>
      </c>
      <c r="I188" s="342"/>
      <c r="J188" s="343">
        <f>ROUND(I188*H188,2)</f>
        <v>0</v>
      </c>
      <c r="K188" s="344"/>
      <c r="L188" s="345"/>
      <c r="M188" s="346" t="s">
        <v>1</v>
      </c>
      <c r="N188" s="347" t="s">
        <v>42</v>
      </c>
      <c r="O188" s="101"/>
      <c r="P188" s="290">
        <f>O188*H188</f>
        <v>0</v>
      </c>
      <c r="Q188" s="290">
        <v>0.00024000000000000001</v>
      </c>
      <c r="R188" s="290">
        <f>Q188*H188</f>
        <v>0.00048000000000000001</v>
      </c>
      <c r="S188" s="290">
        <v>0</v>
      </c>
      <c r="T188" s="291">
        <f>S188*H188</f>
        <v>0</v>
      </c>
      <c r="U188" s="42"/>
      <c r="V188" s="42"/>
      <c r="W188" s="42"/>
      <c r="X188" s="42"/>
      <c r="Y188" s="42"/>
      <c r="Z188" s="42"/>
      <c r="AA188" s="42"/>
      <c r="AB188" s="42"/>
      <c r="AC188" s="42"/>
      <c r="AD188" s="42"/>
      <c r="AE188" s="42"/>
      <c r="AR188" s="292" t="s">
        <v>1012</v>
      </c>
      <c r="AT188" s="292" t="s">
        <v>592</v>
      </c>
      <c r="AU188" s="292" t="s">
        <v>92</v>
      </c>
      <c r="AY188" s="19" t="s">
        <v>387</v>
      </c>
      <c r="BE188" s="162">
        <f>IF(N188="základná",J188,0)</f>
        <v>0</v>
      </c>
      <c r="BF188" s="162">
        <f>IF(N188="znížená",J188,0)</f>
        <v>0</v>
      </c>
      <c r="BG188" s="162">
        <f>IF(N188="zákl. prenesená",J188,0)</f>
        <v>0</v>
      </c>
      <c r="BH188" s="162">
        <f>IF(N188="zníž. prenesená",J188,0)</f>
        <v>0</v>
      </c>
      <c r="BI188" s="162">
        <f>IF(N188="nulová",J188,0)</f>
        <v>0</v>
      </c>
      <c r="BJ188" s="19" t="s">
        <v>92</v>
      </c>
      <c r="BK188" s="162">
        <f>ROUND(I188*H188,2)</f>
        <v>0</v>
      </c>
      <c r="BL188" s="19" t="s">
        <v>1012</v>
      </c>
      <c r="BM188" s="292" t="s">
        <v>4448</v>
      </c>
    </row>
    <row r="189" s="2" customFormat="1" ht="21.75" customHeight="1">
      <c r="A189" s="42"/>
      <c r="B189" s="43"/>
      <c r="C189" s="280" t="s">
        <v>591</v>
      </c>
      <c r="D189" s="280" t="s">
        <v>393</v>
      </c>
      <c r="E189" s="281" t="s">
        <v>4449</v>
      </c>
      <c r="F189" s="282" t="s">
        <v>4450</v>
      </c>
      <c r="G189" s="283" t="s">
        <v>396</v>
      </c>
      <c r="H189" s="284">
        <v>3753</v>
      </c>
      <c r="I189" s="285"/>
      <c r="J189" s="286">
        <f>ROUND(I189*H189,2)</f>
        <v>0</v>
      </c>
      <c r="K189" s="287"/>
      <c r="L189" s="45"/>
      <c r="M189" s="288" t="s">
        <v>1</v>
      </c>
      <c r="N189" s="289" t="s">
        <v>42</v>
      </c>
      <c r="O189" s="101"/>
      <c r="P189" s="290">
        <f>O189*H189</f>
        <v>0</v>
      </c>
      <c r="Q189" s="290">
        <v>0</v>
      </c>
      <c r="R189" s="290">
        <f>Q189*H189</f>
        <v>0</v>
      </c>
      <c r="S189" s="290">
        <v>0</v>
      </c>
      <c r="T189" s="291">
        <f>S189*H189</f>
        <v>0</v>
      </c>
      <c r="U189" s="42"/>
      <c r="V189" s="42"/>
      <c r="W189" s="42"/>
      <c r="X189" s="42"/>
      <c r="Y189" s="42"/>
      <c r="Z189" s="42"/>
      <c r="AA189" s="42"/>
      <c r="AB189" s="42"/>
      <c r="AC189" s="42"/>
      <c r="AD189" s="42"/>
      <c r="AE189" s="42"/>
      <c r="AR189" s="292" t="s">
        <v>731</v>
      </c>
      <c r="AT189" s="292" t="s">
        <v>393</v>
      </c>
      <c r="AU189" s="292" t="s">
        <v>92</v>
      </c>
      <c r="AY189" s="19" t="s">
        <v>387</v>
      </c>
      <c r="BE189" s="162">
        <f>IF(N189="základná",J189,0)</f>
        <v>0</v>
      </c>
      <c r="BF189" s="162">
        <f>IF(N189="znížená",J189,0)</f>
        <v>0</v>
      </c>
      <c r="BG189" s="162">
        <f>IF(N189="zákl. prenesená",J189,0)</f>
        <v>0</v>
      </c>
      <c r="BH189" s="162">
        <f>IF(N189="zníž. prenesená",J189,0)</f>
        <v>0</v>
      </c>
      <c r="BI189" s="162">
        <f>IF(N189="nulová",J189,0)</f>
        <v>0</v>
      </c>
      <c r="BJ189" s="19" t="s">
        <v>92</v>
      </c>
      <c r="BK189" s="162">
        <f>ROUND(I189*H189,2)</f>
        <v>0</v>
      </c>
      <c r="BL189" s="19" t="s">
        <v>731</v>
      </c>
      <c r="BM189" s="292" t="s">
        <v>4451</v>
      </c>
    </row>
    <row r="190" s="2" customFormat="1" ht="24.15" customHeight="1">
      <c r="A190" s="42"/>
      <c r="B190" s="43"/>
      <c r="C190" s="337" t="s">
        <v>292</v>
      </c>
      <c r="D190" s="337" t="s">
        <v>592</v>
      </c>
      <c r="E190" s="338" t="s">
        <v>2150</v>
      </c>
      <c r="F190" s="339" t="s">
        <v>2151</v>
      </c>
      <c r="G190" s="340" t="s">
        <v>396</v>
      </c>
      <c r="H190" s="341">
        <v>318</v>
      </c>
      <c r="I190" s="342"/>
      <c r="J190" s="343">
        <f>ROUND(I190*H190,2)</f>
        <v>0</v>
      </c>
      <c r="K190" s="344"/>
      <c r="L190" s="345"/>
      <c r="M190" s="346" t="s">
        <v>1</v>
      </c>
      <c r="N190" s="347" t="s">
        <v>42</v>
      </c>
      <c r="O190" s="101"/>
      <c r="P190" s="290">
        <f>O190*H190</f>
        <v>0</v>
      </c>
      <c r="Q190" s="290">
        <v>0.00010000000000000001</v>
      </c>
      <c r="R190" s="290">
        <f>Q190*H190</f>
        <v>0.031800000000000002</v>
      </c>
      <c r="S190" s="290">
        <v>0</v>
      </c>
      <c r="T190" s="291">
        <f>S190*H190</f>
        <v>0</v>
      </c>
      <c r="U190" s="42"/>
      <c r="V190" s="42"/>
      <c r="W190" s="42"/>
      <c r="X190" s="42"/>
      <c r="Y190" s="42"/>
      <c r="Z190" s="42"/>
      <c r="AA190" s="42"/>
      <c r="AB190" s="42"/>
      <c r="AC190" s="42"/>
      <c r="AD190" s="42"/>
      <c r="AE190" s="42"/>
      <c r="AR190" s="292" t="s">
        <v>1012</v>
      </c>
      <c r="AT190" s="292" t="s">
        <v>592</v>
      </c>
      <c r="AU190" s="292" t="s">
        <v>92</v>
      </c>
      <c r="AY190" s="19" t="s">
        <v>387</v>
      </c>
      <c r="BE190" s="162">
        <f>IF(N190="základná",J190,0)</f>
        <v>0</v>
      </c>
      <c r="BF190" s="162">
        <f>IF(N190="znížená",J190,0)</f>
        <v>0</v>
      </c>
      <c r="BG190" s="162">
        <f>IF(N190="zákl. prenesená",J190,0)</f>
        <v>0</v>
      </c>
      <c r="BH190" s="162">
        <f>IF(N190="zníž. prenesená",J190,0)</f>
        <v>0</v>
      </c>
      <c r="BI190" s="162">
        <f>IF(N190="nulová",J190,0)</f>
        <v>0</v>
      </c>
      <c r="BJ190" s="19" t="s">
        <v>92</v>
      </c>
      <c r="BK190" s="162">
        <f>ROUND(I190*H190,2)</f>
        <v>0</v>
      </c>
      <c r="BL190" s="19" t="s">
        <v>1012</v>
      </c>
      <c r="BM190" s="292" t="s">
        <v>4452</v>
      </c>
    </row>
    <row r="191" s="2" customFormat="1" ht="24.15" customHeight="1">
      <c r="A191" s="42"/>
      <c r="B191" s="43"/>
      <c r="C191" s="337" t="s">
        <v>602</v>
      </c>
      <c r="D191" s="337" t="s">
        <v>592</v>
      </c>
      <c r="E191" s="338" t="s">
        <v>4453</v>
      </c>
      <c r="F191" s="339" t="s">
        <v>4454</v>
      </c>
      <c r="G191" s="340" t="s">
        <v>396</v>
      </c>
      <c r="H191" s="341">
        <v>3753</v>
      </c>
      <c r="I191" s="342"/>
      <c r="J191" s="343">
        <f>ROUND(I191*H191,2)</f>
        <v>0</v>
      </c>
      <c r="K191" s="344"/>
      <c r="L191" s="345"/>
      <c r="M191" s="346" t="s">
        <v>1</v>
      </c>
      <c r="N191" s="347" t="s">
        <v>42</v>
      </c>
      <c r="O191" s="101"/>
      <c r="P191" s="290">
        <f>O191*H191</f>
        <v>0</v>
      </c>
      <c r="Q191" s="290">
        <v>0.00013999999999999999</v>
      </c>
      <c r="R191" s="290">
        <f>Q191*H191</f>
        <v>0.52542</v>
      </c>
      <c r="S191" s="290">
        <v>0</v>
      </c>
      <c r="T191" s="291">
        <f>S191*H191</f>
        <v>0</v>
      </c>
      <c r="U191" s="42"/>
      <c r="V191" s="42"/>
      <c r="W191" s="42"/>
      <c r="X191" s="42"/>
      <c r="Y191" s="42"/>
      <c r="Z191" s="42"/>
      <c r="AA191" s="42"/>
      <c r="AB191" s="42"/>
      <c r="AC191" s="42"/>
      <c r="AD191" s="42"/>
      <c r="AE191" s="42"/>
      <c r="AR191" s="292" t="s">
        <v>1012</v>
      </c>
      <c r="AT191" s="292" t="s">
        <v>592</v>
      </c>
      <c r="AU191" s="292" t="s">
        <v>92</v>
      </c>
      <c r="AY191" s="19" t="s">
        <v>387</v>
      </c>
      <c r="BE191" s="162">
        <f>IF(N191="základná",J191,0)</f>
        <v>0</v>
      </c>
      <c r="BF191" s="162">
        <f>IF(N191="znížená",J191,0)</f>
        <v>0</v>
      </c>
      <c r="BG191" s="162">
        <f>IF(N191="zákl. prenesená",J191,0)</f>
        <v>0</v>
      </c>
      <c r="BH191" s="162">
        <f>IF(N191="zníž. prenesená",J191,0)</f>
        <v>0</v>
      </c>
      <c r="BI191" s="162">
        <f>IF(N191="nulová",J191,0)</f>
        <v>0</v>
      </c>
      <c r="BJ191" s="19" t="s">
        <v>92</v>
      </c>
      <c r="BK191" s="162">
        <f>ROUND(I191*H191,2)</f>
        <v>0</v>
      </c>
      <c r="BL191" s="19" t="s">
        <v>1012</v>
      </c>
      <c r="BM191" s="292" t="s">
        <v>4455</v>
      </c>
    </row>
    <row r="192" s="2" customFormat="1" ht="16.5" customHeight="1">
      <c r="A192" s="42"/>
      <c r="B192" s="43"/>
      <c r="C192" s="337" t="s">
        <v>606</v>
      </c>
      <c r="D192" s="337" t="s">
        <v>592</v>
      </c>
      <c r="E192" s="338" t="s">
        <v>4456</v>
      </c>
      <c r="F192" s="339" t="s">
        <v>4457</v>
      </c>
      <c r="G192" s="340" t="s">
        <v>436</v>
      </c>
      <c r="H192" s="341">
        <v>1392</v>
      </c>
      <c r="I192" s="342"/>
      <c r="J192" s="343">
        <f>ROUND(I192*H192,2)</f>
        <v>0</v>
      </c>
      <c r="K192" s="344"/>
      <c r="L192" s="345"/>
      <c r="M192" s="346" t="s">
        <v>1</v>
      </c>
      <c r="N192" s="347" t="s">
        <v>42</v>
      </c>
      <c r="O192" s="101"/>
      <c r="P192" s="290">
        <f>O192*H192</f>
        <v>0</v>
      </c>
      <c r="Q192" s="290">
        <v>1.0000000000000001E-05</v>
      </c>
      <c r="R192" s="290">
        <f>Q192*H192</f>
        <v>0.013920000000000002</v>
      </c>
      <c r="S192" s="290">
        <v>0</v>
      </c>
      <c r="T192" s="291">
        <f>S192*H192</f>
        <v>0</v>
      </c>
      <c r="U192" s="42"/>
      <c r="V192" s="42"/>
      <c r="W192" s="42"/>
      <c r="X192" s="42"/>
      <c r="Y192" s="42"/>
      <c r="Z192" s="42"/>
      <c r="AA192" s="42"/>
      <c r="AB192" s="42"/>
      <c r="AC192" s="42"/>
      <c r="AD192" s="42"/>
      <c r="AE192" s="42"/>
      <c r="AR192" s="292" t="s">
        <v>1012</v>
      </c>
      <c r="AT192" s="292" t="s">
        <v>592</v>
      </c>
      <c r="AU192" s="292" t="s">
        <v>92</v>
      </c>
      <c r="AY192" s="19" t="s">
        <v>387</v>
      </c>
      <c r="BE192" s="162">
        <f>IF(N192="základná",J192,0)</f>
        <v>0</v>
      </c>
      <c r="BF192" s="162">
        <f>IF(N192="znížená",J192,0)</f>
        <v>0</v>
      </c>
      <c r="BG192" s="162">
        <f>IF(N192="zákl. prenesená",J192,0)</f>
        <v>0</v>
      </c>
      <c r="BH192" s="162">
        <f>IF(N192="zníž. prenesená",J192,0)</f>
        <v>0</v>
      </c>
      <c r="BI192" s="162">
        <f>IF(N192="nulová",J192,0)</f>
        <v>0</v>
      </c>
      <c r="BJ192" s="19" t="s">
        <v>92</v>
      </c>
      <c r="BK192" s="162">
        <f>ROUND(I192*H192,2)</f>
        <v>0</v>
      </c>
      <c r="BL192" s="19" t="s">
        <v>1012</v>
      </c>
      <c r="BM192" s="292" t="s">
        <v>4458</v>
      </c>
    </row>
    <row r="193" s="2" customFormat="1" ht="16.5" customHeight="1">
      <c r="A193" s="42"/>
      <c r="B193" s="43"/>
      <c r="C193" s="337" t="s">
        <v>611</v>
      </c>
      <c r="D193" s="337" t="s">
        <v>592</v>
      </c>
      <c r="E193" s="338" t="s">
        <v>4459</v>
      </c>
      <c r="F193" s="339" t="s">
        <v>4460</v>
      </c>
      <c r="G193" s="340" t="s">
        <v>436</v>
      </c>
      <c r="H193" s="341">
        <v>2502</v>
      </c>
      <c r="I193" s="342"/>
      <c r="J193" s="343">
        <f>ROUND(I193*H193,2)</f>
        <v>0</v>
      </c>
      <c r="K193" s="344"/>
      <c r="L193" s="345"/>
      <c r="M193" s="346" t="s">
        <v>1</v>
      </c>
      <c r="N193" s="347" t="s">
        <v>42</v>
      </c>
      <c r="O193" s="101"/>
      <c r="P193" s="290">
        <f>O193*H193</f>
        <v>0</v>
      </c>
      <c r="Q193" s="290">
        <v>1.0000000000000001E-05</v>
      </c>
      <c r="R193" s="290">
        <f>Q193*H193</f>
        <v>0.025020000000000001</v>
      </c>
      <c r="S193" s="290">
        <v>0</v>
      </c>
      <c r="T193" s="291">
        <f>S193*H193</f>
        <v>0</v>
      </c>
      <c r="U193" s="42"/>
      <c r="V193" s="42"/>
      <c r="W193" s="42"/>
      <c r="X193" s="42"/>
      <c r="Y193" s="42"/>
      <c r="Z193" s="42"/>
      <c r="AA193" s="42"/>
      <c r="AB193" s="42"/>
      <c r="AC193" s="42"/>
      <c r="AD193" s="42"/>
      <c r="AE193" s="42"/>
      <c r="AR193" s="292" t="s">
        <v>1012</v>
      </c>
      <c r="AT193" s="292" t="s">
        <v>592</v>
      </c>
      <c r="AU193" s="292" t="s">
        <v>92</v>
      </c>
      <c r="AY193" s="19" t="s">
        <v>387</v>
      </c>
      <c r="BE193" s="162">
        <f>IF(N193="základná",J193,0)</f>
        <v>0</v>
      </c>
      <c r="BF193" s="162">
        <f>IF(N193="znížená",J193,0)</f>
        <v>0</v>
      </c>
      <c r="BG193" s="162">
        <f>IF(N193="zákl. prenesená",J193,0)</f>
        <v>0</v>
      </c>
      <c r="BH193" s="162">
        <f>IF(N193="zníž. prenesená",J193,0)</f>
        <v>0</v>
      </c>
      <c r="BI193" s="162">
        <f>IF(N193="nulová",J193,0)</f>
        <v>0</v>
      </c>
      <c r="BJ193" s="19" t="s">
        <v>92</v>
      </c>
      <c r="BK193" s="162">
        <f>ROUND(I193*H193,2)</f>
        <v>0</v>
      </c>
      <c r="BL193" s="19" t="s">
        <v>1012</v>
      </c>
      <c r="BM193" s="292" t="s">
        <v>4461</v>
      </c>
    </row>
    <row r="194" s="2" customFormat="1" ht="24.15" customHeight="1">
      <c r="A194" s="42"/>
      <c r="B194" s="43"/>
      <c r="C194" s="337" t="s">
        <v>615</v>
      </c>
      <c r="D194" s="337" t="s">
        <v>592</v>
      </c>
      <c r="E194" s="338" t="s">
        <v>4462</v>
      </c>
      <c r="F194" s="339" t="s">
        <v>4463</v>
      </c>
      <c r="G194" s="340" t="s">
        <v>436</v>
      </c>
      <c r="H194" s="341">
        <v>212</v>
      </c>
      <c r="I194" s="342"/>
      <c r="J194" s="343">
        <f>ROUND(I194*H194,2)</f>
        <v>0</v>
      </c>
      <c r="K194" s="344"/>
      <c r="L194" s="345"/>
      <c r="M194" s="346" t="s">
        <v>1</v>
      </c>
      <c r="N194" s="347" t="s">
        <v>42</v>
      </c>
      <c r="O194" s="101"/>
      <c r="P194" s="290">
        <f>O194*H194</f>
        <v>0</v>
      </c>
      <c r="Q194" s="290">
        <v>1.0000000000000001E-05</v>
      </c>
      <c r="R194" s="290">
        <f>Q194*H194</f>
        <v>0.0021200000000000004</v>
      </c>
      <c r="S194" s="290">
        <v>0</v>
      </c>
      <c r="T194" s="291">
        <f>S194*H194</f>
        <v>0</v>
      </c>
      <c r="U194" s="42"/>
      <c r="V194" s="42"/>
      <c r="W194" s="42"/>
      <c r="X194" s="42"/>
      <c r="Y194" s="42"/>
      <c r="Z194" s="42"/>
      <c r="AA194" s="42"/>
      <c r="AB194" s="42"/>
      <c r="AC194" s="42"/>
      <c r="AD194" s="42"/>
      <c r="AE194" s="42"/>
      <c r="AR194" s="292" t="s">
        <v>1012</v>
      </c>
      <c r="AT194" s="292" t="s">
        <v>592</v>
      </c>
      <c r="AU194" s="292" t="s">
        <v>92</v>
      </c>
      <c r="AY194" s="19" t="s">
        <v>387</v>
      </c>
      <c r="BE194" s="162">
        <f>IF(N194="základná",J194,0)</f>
        <v>0</v>
      </c>
      <c r="BF194" s="162">
        <f>IF(N194="znížená",J194,0)</f>
        <v>0</v>
      </c>
      <c r="BG194" s="162">
        <f>IF(N194="zákl. prenesená",J194,0)</f>
        <v>0</v>
      </c>
      <c r="BH194" s="162">
        <f>IF(N194="zníž. prenesená",J194,0)</f>
        <v>0</v>
      </c>
      <c r="BI194" s="162">
        <f>IF(N194="nulová",J194,0)</f>
        <v>0</v>
      </c>
      <c r="BJ194" s="19" t="s">
        <v>92</v>
      </c>
      <c r="BK194" s="162">
        <f>ROUND(I194*H194,2)</f>
        <v>0</v>
      </c>
      <c r="BL194" s="19" t="s">
        <v>1012</v>
      </c>
      <c r="BM194" s="292" t="s">
        <v>4464</v>
      </c>
    </row>
    <row r="195" s="2" customFormat="1" ht="37.8" customHeight="1">
      <c r="A195" s="42"/>
      <c r="B195" s="43"/>
      <c r="C195" s="337" t="s">
        <v>620</v>
      </c>
      <c r="D195" s="337" t="s">
        <v>592</v>
      </c>
      <c r="E195" s="338" t="s">
        <v>4465</v>
      </c>
      <c r="F195" s="339" t="s">
        <v>4466</v>
      </c>
      <c r="G195" s="340" t="s">
        <v>396</v>
      </c>
      <c r="H195" s="341">
        <v>696</v>
      </c>
      <c r="I195" s="342"/>
      <c r="J195" s="343">
        <f>ROUND(I195*H195,2)</f>
        <v>0</v>
      </c>
      <c r="K195" s="344"/>
      <c r="L195" s="345"/>
      <c r="M195" s="346" t="s">
        <v>1</v>
      </c>
      <c r="N195" s="347" t="s">
        <v>42</v>
      </c>
      <c r="O195" s="101"/>
      <c r="P195" s="290">
        <f>O195*H195</f>
        <v>0</v>
      </c>
      <c r="Q195" s="290">
        <v>5.0000000000000002E-05</v>
      </c>
      <c r="R195" s="290">
        <f>Q195*H195</f>
        <v>0.034800000000000005</v>
      </c>
      <c r="S195" s="290">
        <v>0</v>
      </c>
      <c r="T195" s="291">
        <f>S195*H195</f>
        <v>0</v>
      </c>
      <c r="U195" s="42"/>
      <c r="V195" s="42"/>
      <c r="W195" s="42"/>
      <c r="X195" s="42"/>
      <c r="Y195" s="42"/>
      <c r="Z195" s="42"/>
      <c r="AA195" s="42"/>
      <c r="AB195" s="42"/>
      <c r="AC195" s="42"/>
      <c r="AD195" s="42"/>
      <c r="AE195" s="42"/>
      <c r="AR195" s="292" t="s">
        <v>1012</v>
      </c>
      <c r="AT195" s="292" t="s">
        <v>592</v>
      </c>
      <c r="AU195" s="292" t="s">
        <v>92</v>
      </c>
      <c r="AY195" s="19" t="s">
        <v>387</v>
      </c>
      <c r="BE195" s="162">
        <f>IF(N195="základná",J195,0)</f>
        <v>0</v>
      </c>
      <c r="BF195" s="162">
        <f>IF(N195="znížená",J195,0)</f>
        <v>0</v>
      </c>
      <c r="BG195" s="162">
        <f>IF(N195="zákl. prenesená",J195,0)</f>
        <v>0</v>
      </c>
      <c r="BH195" s="162">
        <f>IF(N195="zníž. prenesená",J195,0)</f>
        <v>0</v>
      </c>
      <c r="BI195" s="162">
        <f>IF(N195="nulová",J195,0)</f>
        <v>0</v>
      </c>
      <c r="BJ195" s="19" t="s">
        <v>92</v>
      </c>
      <c r="BK195" s="162">
        <f>ROUND(I195*H195,2)</f>
        <v>0</v>
      </c>
      <c r="BL195" s="19" t="s">
        <v>1012</v>
      </c>
      <c r="BM195" s="292" t="s">
        <v>4467</v>
      </c>
    </row>
    <row r="196" s="2" customFormat="1" ht="37.8" customHeight="1">
      <c r="A196" s="42"/>
      <c r="B196" s="43"/>
      <c r="C196" s="337" t="s">
        <v>287</v>
      </c>
      <c r="D196" s="337" t="s">
        <v>592</v>
      </c>
      <c r="E196" s="338" t="s">
        <v>4468</v>
      </c>
      <c r="F196" s="339" t="s">
        <v>4469</v>
      </c>
      <c r="G196" s="340" t="s">
        <v>396</v>
      </c>
      <c r="H196" s="341">
        <v>1251</v>
      </c>
      <c r="I196" s="342"/>
      <c r="J196" s="343">
        <f>ROUND(I196*H196,2)</f>
        <v>0</v>
      </c>
      <c r="K196" s="344"/>
      <c r="L196" s="345"/>
      <c r="M196" s="346" t="s">
        <v>1</v>
      </c>
      <c r="N196" s="347" t="s">
        <v>42</v>
      </c>
      <c r="O196" s="101"/>
      <c r="P196" s="290">
        <f>O196*H196</f>
        <v>0</v>
      </c>
      <c r="Q196" s="290">
        <v>6.0000000000000002E-05</v>
      </c>
      <c r="R196" s="290">
        <f>Q196*H196</f>
        <v>0.075060000000000002</v>
      </c>
      <c r="S196" s="290">
        <v>0</v>
      </c>
      <c r="T196" s="291">
        <f>S196*H196</f>
        <v>0</v>
      </c>
      <c r="U196" s="42"/>
      <c r="V196" s="42"/>
      <c r="W196" s="42"/>
      <c r="X196" s="42"/>
      <c r="Y196" s="42"/>
      <c r="Z196" s="42"/>
      <c r="AA196" s="42"/>
      <c r="AB196" s="42"/>
      <c r="AC196" s="42"/>
      <c r="AD196" s="42"/>
      <c r="AE196" s="42"/>
      <c r="AR196" s="292" t="s">
        <v>1012</v>
      </c>
      <c r="AT196" s="292" t="s">
        <v>592</v>
      </c>
      <c r="AU196" s="292" t="s">
        <v>92</v>
      </c>
      <c r="AY196" s="19" t="s">
        <v>387</v>
      </c>
      <c r="BE196" s="162">
        <f>IF(N196="základná",J196,0)</f>
        <v>0</v>
      </c>
      <c r="BF196" s="162">
        <f>IF(N196="znížená",J196,0)</f>
        <v>0</v>
      </c>
      <c r="BG196" s="162">
        <f>IF(N196="zákl. prenesená",J196,0)</f>
        <v>0</v>
      </c>
      <c r="BH196" s="162">
        <f>IF(N196="zníž. prenesená",J196,0)</f>
        <v>0</v>
      </c>
      <c r="BI196" s="162">
        <f>IF(N196="nulová",J196,0)</f>
        <v>0</v>
      </c>
      <c r="BJ196" s="19" t="s">
        <v>92</v>
      </c>
      <c r="BK196" s="162">
        <f>ROUND(I196*H196,2)</f>
        <v>0</v>
      </c>
      <c r="BL196" s="19" t="s">
        <v>1012</v>
      </c>
      <c r="BM196" s="292" t="s">
        <v>4470</v>
      </c>
    </row>
    <row r="197" s="2" customFormat="1" ht="37.8" customHeight="1">
      <c r="A197" s="42"/>
      <c r="B197" s="43"/>
      <c r="C197" s="337" t="s">
        <v>627</v>
      </c>
      <c r="D197" s="337" t="s">
        <v>592</v>
      </c>
      <c r="E197" s="338" t="s">
        <v>4471</v>
      </c>
      <c r="F197" s="339" t="s">
        <v>4472</v>
      </c>
      <c r="G197" s="340" t="s">
        <v>396</v>
      </c>
      <c r="H197" s="341">
        <v>106</v>
      </c>
      <c r="I197" s="342"/>
      <c r="J197" s="343">
        <f>ROUND(I197*H197,2)</f>
        <v>0</v>
      </c>
      <c r="K197" s="344"/>
      <c r="L197" s="345"/>
      <c r="M197" s="346" t="s">
        <v>1</v>
      </c>
      <c r="N197" s="347" t="s">
        <v>42</v>
      </c>
      <c r="O197" s="101"/>
      <c r="P197" s="290">
        <f>O197*H197</f>
        <v>0</v>
      </c>
      <c r="Q197" s="290">
        <v>9.0000000000000006E-05</v>
      </c>
      <c r="R197" s="290">
        <f>Q197*H197</f>
        <v>0.0095399999999999999</v>
      </c>
      <c r="S197" s="290">
        <v>0</v>
      </c>
      <c r="T197" s="291">
        <f>S197*H197</f>
        <v>0</v>
      </c>
      <c r="U197" s="42"/>
      <c r="V197" s="42"/>
      <c r="W197" s="42"/>
      <c r="X197" s="42"/>
      <c r="Y197" s="42"/>
      <c r="Z197" s="42"/>
      <c r="AA197" s="42"/>
      <c r="AB197" s="42"/>
      <c r="AC197" s="42"/>
      <c r="AD197" s="42"/>
      <c r="AE197" s="42"/>
      <c r="AR197" s="292" t="s">
        <v>1012</v>
      </c>
      <c r="AT197" s="292" t="s">
        <v>592</v>
      </c>
      <c r="AU197" s="292" t="s">
        <v>92</v>
      </c>
      <c r="AY197" s="19" t="s">
        <v>387</v>
      </c>
      <c r="BE197" s="162">
        <f>IF(N197="základná",J197,0)</f>
        <v>0</v>
      </c>
      <c r="BF197" s="162">
        <f>IF(N197="znížená",J197,0)</f>
        <v>0</v>
      </c>
      <c r="BG197" s="162">
        <f>IF(N197="zákl. prenesená",J197,0)</f>
        <v>0</v>
      </c>
      <c r="BH197" s="162">
        <f>IF(N197="zníž. prenesená",J197,0)</f>
        <v>0</v>
      </c>
      <c r="BI197" s="162">
        <f>IF(N197="nulová",J197,0)</f>
        <v>0</v>
      </c>
      <c r="BJ197" s="19" t="s">
        <v>92</v>
      </c>
      <c r="BK197" s="162">
        <f>ROUND(I197*H197,2)</f>
        <v>0</v>
      </c>
      <c r="BL197" s="19" t="s">
        <v>1012</v>
      </c>
      <c r="BM197" s="292" t="s">
        <v>4473</v>
      </c>
    </row>
    <row r="198" s="2" customFormat="1" ht="16.5" customHeight="1">
      <c r="A198" s="42"/>
      <c r="B198" s="43"/>
      <c r="C198" s="337" t="s">
        <v>631</v>
      </c>
      <c r="D198" s="337" t="s">
        <v>592</v>
      </c>
      <c r="E198" s="338" t="s">
        <v>4474</v>
      </c>
      <c r="F198" s="339" t="s">
        <v>4475</v>
      </c>
      <c r="G198" s="340" t="s">
        <v>396</v>
      </c>
      <c r="H198" s="341">
        <v>3753</v>
      </c>
      <c r="I198" s="342"/>
      <c r="J198" s="343">
        <f>ROUND(I198*H198,2)</f>
        <v>0</v>
      </c>
      <c r="K198" s="344"/>
      <c r="L198" s="345"/>
      <c r="M198" s="346" t="s">
        <v>1</v>
      </c>
      <c r="N198" s="347" t="s">
        <v>42</v>
      </c>
      <c r="O198" s="101"/>
      <c r="P198" s="290">
        <f>O198*H198</f>
        <v>0</v>
      </c>
      <c r="Q198" s="290">
        <v>0.00013999999999999999</v>
      </c>
      <c r="R198" s="290">
        <f>Q198*H198</f>
        <v>0.52542</v>
      </c>
      <c r="S198" s="290">
        <v>0</v>
      </c>
      <c r="T198" s="291">
        <f>S198*H198</f>
        <v>0</v>
      </c>
      <c r="U198" s="42"/>
      <c r="V198" s="42"/>
      <c r="W198" s="42"/>
      <c r="X198" s="42"/>
      <c r="Y198" s="42"/>
      <c r="Z198" s="42"/>
      <c r="AA198" s="42"/>
      <c r="AB198" s="42"/>
      <c r="AC198" s="42"/>
      <c r="AD198" s="42"/>
      <c r="AE198" s="42"/>
      <c r="AR198" s="292" t="s">
        <v>1012</v>
      </c>
      <c r="AT198" s="292" t="s">
        <v>592</v>
      </c>
      <c r="AU198" s="292" t="s">
        <v>92</v>
      </c>
      <c r="AY198" s="19" t="s">
        <v>387</v>
      </c>
      <c r="BE198" s="162">
        <f>IF(N198="základná",J198,0)</f>
        <v>0</v>
      </c>
      <c r="BF198" s="162">
        <f>IF(N198="znížená",J198,0)</f>
        <v>0</v>
      </c>
      <c r="BG198" s="162">
        <f>IF(N198="zákl. prenesená",J198,0)</f>
        <v>0</v>
      </c>
      <c r="BH198" s="162">
        <f>IF(N198="zníž. prenesená",J198,0)</f>
        <v>0</v>
      </c>
      <c r="BI198" s="162">
        <f>IF(N198="nulová",J198,0)</f>
        <v>0</v>
      </c>
      <c r="BJ198" s="19" t="s">
        <v>92</v>
      </c>
      <c r="BK198" s="162">
        <f>ROUND(I198*H198,2)</f>
        <v>0</v>
      </c>
      <c r="BL198" s="19" t="s">
        <v>1012</v>
      </c>
      <c r="BM198" s="292" t="s">
        <v>4476</v>
      </c>
    </row>
    <row r="199" s="2" customFormat="1" ht="21.75" customHeight="1">
      <c r="A199" s="42"/>
      <c r="B199" s="43"/>
      <c r="C199" s="280" t="s">
        <v>640</v>
      </c>
      <c r="D199" s="280" t="s">
        <v>393</v>
      </c>
      <c r="E199" s="281" t="s">
        <v>4477</v>
      </c>
      <c r="F199" s="282" t="s">
        <v>4478</v>
      </c>
      <c r="G199" s="283" t="s">
        <v>396</v>
      </c>
      <c r="H199" s="284">
        <v>318</v>
      </c>
      <c r="I199" s="285"/>
      <c r="J199" s="286">
        <f>ROUND(I199*H199,2)</f>
        <v>0</v>
      </c>
      <c r="K199" s="287"/>
      <c r="L199" s="45"/>
      <c r="M199" s="288" t="s">
        <v>1</v>
      </c>
      <c r="N199" s="289" t="s">
        <v>42</v>
      </c>
      <c r="O199" s="101"/>
      <c r="P199" s="290">
        <f>O199*H199</f>
        <v>0</v>
      </c>
      <c r="Q199" s="290">
        <v>0</v>
      </c>
      <c r="R199" s="290">
        <f>Q199*H199</f>
        <v>0</v>
      </c>
      <c r="S199" s="290">
        <v>0</v>
      </c>
      <c r="T199" s="291">
        <f>S199*H199</f>
        <v>0</v>
      </c>
      <c r="U199" s="42"/>
      <c r="V199" s="42"/>
      <c r="W199" s="42"/>
      <c r="X199" s="42"/>
      <c r="Y199" s="42"/>
      <c r="Z199" s="42"/>
      <c r="AA199" s="42"/>
      <c r="AB199" s="42"/>
      <c r="AC199" s="42"/>
      <c r="AD199" s="42"/>
      <c r="AE199" s="42"/>
      <c r="AR199" s="292" t="s">
        <v>731</v>
      </c>
      <c r="AT199" s="292" t="s">
        <v>393</v>
      </c>
      <c r="AU199" s="292" t="s">
        <v>92</v>
      </c>
      <c r="AY199" s="19" t="s">
        <v>387</v>
      </c>
      <c r="BE199" s="162">
        <f>IF(N199="základná",J199,0)</f>
        <v>0</v>
      </c>
      <c r="BF199" s="162">
        <f>IF(N199="znížená",J199,0)</f>
        <v>0</v>
      </c>
      <c r="BG199" s="162">
        <f>IF(N199="zákl. prenesená",J199,0)</f>
        <v>0</v>
      </c>
      <c r="BH199" s="162">
        <f>IF(N199="zníž. prenesená",J199,0)</f>
        <v>0</v>
      </c>
      <c r="BI199" s="162">
        <f>IF(N199="nulová",J199,0)</f>
        <v>0</v>
      </c>
      <c r="BJ199" s="19" t="s">
        <v>92</v>
      </c>
      <c r="BK199" s="162">
        <f>ROUND(I199*H199,2)</f>
        <v>0</v>
      </c>
      <c r="BL199" s="19" t="s">
        <v>731</v>
      </c>
      <c r="BM199" s="292" t="s">
        <v>4479</v>
      </c>
    </row>
    <row r="200" s="2" customFormat="1" ht="16.5" customHeight="1">
      <c r="A200" s="42"/>
      <c r="B200" s="43"/>
      <c r="C200" s="337" t="s">
        <v>644</v>
      </c>
      <c r="D200" s="337" t="s">
        <v>592</v>
      </c>
      <c r="E200" s="338" t="s">
        <v>2026</v>
      </c>
      <c r="F200" s="339" t="s">
        <v>2027</v>
      </c>
      <c r="G200" s="340" t="s">
        <v>396</v>
      </c>
      <c r="H200" s="341">
        <v>318</v>
      </c>
      <c r="I200" s="342"/>
      <c r="J200" s="343">
        <f>ROUND(I200*H200,2)</f>
        <v>0</v>
      </c>
      <c r="K200" s="344"/>
      <c r="L200" s="345"/>
      <c r="M200" s="346" t="s">
        <v>1</v>
      </c>
      <c r="N200" s="347" t="s">
        <v>42</v>
      </c>
      <c r="O200" s="101"/>
      <c r="P200" s="290">
        <f>O200*H200</f>
        <v>0</v>
      </c>
      <c r="Q200" s="290">
        <v>0.00019000000000000001</v>
      </c>
      <c r="R200" s="290">
        <f>Q200*H200</f>
        <v>0.060420000000000001</v>
      </c>
      <c r="S200" s="290">
        <v>0</v>
      </c>
      <c r="T200" s="291">
        <f>S200*H200</f>
        <v>0</v>
      </c>
      <c r="U200" s="42"/>
      <c r="V200" s="42"/>
      <c r="W200" s="42"/>
      <c r="X200" s="42"/>
      <c r="Y200" s="42"/>
      <c r="Z200" s="42"/>
      <c r="AA200" s="42"/>
      <c r="AB200" s="42"/>
      <c r="AC200" s="42"/>
      <c r="AD200" s="42"/>
      <c r="AE200" s="42"/>
      <c r="AR200" s="292" t="s">
        <v>1012</v>
      </c>
      <c r="AT200" s="292" t="s">
        <v>592</v>
      </c>
      <c r="AU200" s="292" t="s">
        <v>92</v>
      </c>
      <c r="AY200" s="19" t="s">
        <v>387</v>
      </c>
      <c r="BE200" s="162">
        <f>IF(N200="základná",J200,0)</f>
        <v>0</v>
      </c>
      <c r="BF200" s="162">
        <f>IF(N200="znížená",J200,0)</f>
        <v>0</v>
      </c>
      <c r="BG200" s="162">
        <f>IF(N200="zákl. prenesená",J200,0)</f>
        <v>0</v>
      </c>
      <c r="BH200" s="162">
        <f>IF(N200="zníž. prenesená",J200,0)</f>
        <v>0</v>
      </c>
      <c r="BI200" s="162">
        <f>IF(N200="nulová",J200,0)</f>
        <v>0</v>
      </c>
      <c r="BJ200" s="19" t="s">
        <v>92</v>
      </c>
      <c r="BK200" s="162">
        <f>ROUND(I200*H200,2)</f>
        <v>0</v>
      </c>
      <c r="BL200" s="19" t="s">
        <v>1012</v>
      </c>
      <c r="BM200" s="292" t="s">
        <v>4480</v>
      </c>
    </row>
    <row r="201" s="2" customFormat="1" ht="33" customHeight="1">
      <c r="A201" s="42"/>
      <c r="B201" s="43"/>
      <c r="C201" s="337" t="s">
        <v>648</v>
      </c>
      <c r="D201" s="337" t="s">
        <v>592</v>
      </c>
      <c r="E201" s="338" t="s">
        <v>4481</v>
      </c>
      <c r="F201" s="339" t="s">
        <v>4482</v>
      </c>
      <c r="G201" s="340" t="s">
        <v>396</v>
      </c>
      <c r="H201" s="341">
        <v>2088</v>
      </c>
      <c r="I201" s="342"/>
      <c r="J201" s="343">
        <f>ROUND(I201*H201,2)</f>
        <v>0</v>
      </c>
      <c r="K201" s="344"/>
      <c r="L201" s="345"/>
      <c r="M201" s="346" t="s">
        <v>1</v>
      </c>
      <c r="N201" s="347" t="s">
        <v>42</v>
      </c>
      <c r="O201" s="101"/>
      <c r="P201" s="290">
        <f>O201*H201</f>
        <v>0</v>
      </c>
      <c r="Q201" s="290">
        <v>6.9999999999999994E-05</v>
      </c>
      <c r="R201" s="290">
        <f>Q201*H201</f>
        <v>0.14615999999999998</v>
      </c>
      <c r="S201" s="290">
        <v>0</v>
      </c>
      <c r="T201" s="291">
        <f>S201*H201</f>
        <v>0</v>
      </c>
      <c r="U201" s="42"/>
      <c r="V201" s="42"/>
      <c r="W201" s="42"/>
      <c r="X201" s="42"/>
      <c r="Y201" s="42"/>
      <c r="Z201" s="42"/>
      <c r="AA201" s="42"/>
      <c r="AB201" s="42"/>
      <c r="AC201" s="42"/>
      <c r="AD201" s="42"/>
      <c r="AE201" s="42"/>
      <c r="AR201" s="292" t="s">
        <v>1012</v>
      </c>
      <c r="AT201" s="292" t="s">
        <v>592</v>
      </c>
      <c r="AU201" s="292" t="s">
        <v>92</v>
      </c>
      <c r="AY201" s="19" t="s">
        <v>387</v>
      </c>
      <c r="BE201" s="162">
        <f>IF(N201="základná",J201,0)</f>
        <v>0</v>
      </c>
      <c r="BF201" s="162">
        <f>IF(N201="znížená",J201,0)</f>
        <v>0</v>
      </c>
      <c r="BG201" s="162">
        <f>IF(N201="zákl. prenesená",J201,0)</f>
        <v>0</v>
      </c>
      <c r="BH201" s="162">
        <f>IF(N201="zníž. prenesená",J201,0)</f>
        <v>0</v>
      </c>
      <c r="BI201" s="162">
        <f>IF(N201="nulová",J201,0)</f>
        <v>0</v>
      </c>
      <c r="BJ201" s="19" t="s">
        <v>92</v>
      </c>
      <c r="BK201" s="162">
        <f>ROUND(I201*H201,2)</f>
        <v>0</v>
      </c>
      <c r="BL201" s="19" t="s">
        <v>1012</v>
      </c>
      <c r="BM201" s="292" t="s">
        <v>4483</v>
      </c>
    </row>
    <row r="202" s="2" customFormat="1" ht="24.15" customHeight="1">
      <c r="A202" s="42"/>
      <c r="B202" s="43"/>
      <c r="C202" s="280" t="s">
        <v>654</v>
      </c>
      <c r="D202" s="280" t="s">
        <v>393</v>
      </c>
      <c r="E202" s="281" t="s">
        <v>4484</v>
      </c>
      <c r="F202" s="282" t="s">
        <v>4485</v>
      </c>
      <c r="G202" s="283" t="s">
        <v>396</v>
      </c>
      <c r="H202" s="284">
        <v>42</v>
      </c>
      <c r="I202" s="285"/>
      <c r="J202" s="286">
        <f>ROUND(I202*H202,2)</f>
        <v>0</v>
      </c>
      <c r="K202" s="287"/>
      <c r="L202" s="45"/>
      <c r="M202" s="288" t="s">
        <v>1</v>
      </c>
      <c r="N202" s="289" t="s">
        <v>42</v>
      </c>
      <c r="O202" s="101"/>
      <c r="P202" s="290">
        <f>O202*H202</f>
        <v>0</v>
      </c>
      <c r="Q202" s="290">
        <v>0</v>
      </c>
      <c r="R202" s="290">
        <f>Q202*H202</f>
        <v>0</v>
      </c>
      <c r="S202" s="290">
        <v>0</v>
      </c>
      <c r="T202" s="291">
        <f>S202*H202</f>
        <v>0</v>
      </c>
      <c r="U202" s="42"/>
      <c r="V202" s="42"/>
      <c r="W202" s="42"/>
      <c r="X202" s="42"/>
      <c r="Y202" s="42"/>
      <c r="Z202" s="42"/>
      <c r="AA202" s="42"/>
      <c r="AB202" s="42"/>
      <c r="AC202" s="42"/>
      <c r="AD202" s="42"/>
      <c r="AE202" s="42"/>
      <c r="AR202" s="292" t="s">
        <v>731</v>
      </c>
      <c r="AT202" s="292" t="s">
        <v>393</v>
      </c>
      <c r="AU202" s="292" t="s">
        <v>92</v>
      </c>
      <c r="AY202" s="19" t="s">
        <v>387</v>
      </c>
      <c r="BE202" s="162">
        <f>IF(N202="základná",J202,0)</f>
        <v>0</v>
      </c>
      <c r="BF202" s="162">
        <f>IF(N202="znížená",J202,0)</f>
        <v>0</v>
      </c>
      <c r="BG202" s="162">
        <f>IF(N202="zákl. prenesená",J202,0)</f>
        <v>0</v>
      </c>
      <c r="BH202" s="162">
        <f>IF(N202="zníž. prenesená",J202,0)</f>
        <v>0</v>
      </c>
      <c r="BI202" s="162">
        <f>IF(N202="nulová",J202,0)</f>
        <v>0</v>
      </c>
      <c r="BJ202" s="19" t="s">
        <v>92</v>
      </c>
      <c r="BK202" s="162">
        <f>ROUND(I202*H202,2)</f>
        <v>0</v>
      </c>
      <c r="BL202" s="19" t="s">
        <v>731</v>
      </c>
      <c r="BM202" s="292" t="s">
        <v>4486</v>
      </c>
    </row>
    <row r="203" s="2" customFormat="1" ht="24.15" customHeight="1">
      <c r="A203" s="42"/>
      <c r="B203" s="43"/>
      <c r="C203" s="280" t="s">
        <v>660</v>
      </c>
      <c r="D203" s="280" t="s">
        <v>393</v>
      </c>
      <c r="E203" s="281" t="s">
        <v>4487</v>
      </c>
      <c r="F203" s="282" t="s">
        <v>4488</v>
      </c>
      <c r="G203" s="283" t="s">
        <v>396</v>
      </c>
      <c r="H203" s="284">
        <v>581</v>
      </c>
      <c r="I203" s="285"/>
      <c r="J203" s="286">
        <f>ROUND(I203*H203,2)</f>
        <v>0</v>
      </c>
      <c r="K203" s="287"/>
      <c r="L203" s="45"/>
      <c r="M203" s="288" t="s">
        <v>1</v>
      </c>
      <c r="N203" s="289" t="s">
        <v>42</v>
      </c>
      <c r="O203" s="101"/>
      <c r="P203" s="290">
        <f>O203*H203</f>
        <v>0</v>
      </c>
      <c r="Q203" s="290">
        <v>0</v>
      </c>
      <c r="R203" s="290">
        <f>Q203*H203</f>
        <v>0</v>
      </c>
      <c r="S203" s="290">
        <v>0</v>
      </c>
      <c r="T203" s="291">
        <f>S203*H203</f>
        <v>0</v>
      </c>
      <c r="U203" s="42"/>
      <c r="V203" s="42"/>
      <c r="W203" s="42"/>
      <c r="X203" s="42"/>
      <c r="Y203" s="42"/>
      <c r="Z203" s="42"/>
      <c r="AA203" s="42"/>
      <c r="AB203" s="42"/>
      <c r="AC203" s="42"/>
      <c r="AD203" s="42"/>
      <c r="AE203" s="42"/>
      <c r="AR203" s="292" t="s">
        <v>731</v>
      </c>
      <c r="AT203" s="292" t="s">
        <v>393</v>
      </c>
      <c r="AU203" s="292" t="s">
        <v>92</v>
      </c>
      <c r="AY203" s="19" t="s">
        <v>387</v>
      </c>
      <c r="BE203" s="162">
        <f>IF(N203="základná",J203,0)</f>
        <v>0</v>
      </c>
      <c r="BF203" s="162">
        <f>IF(N203="znížená",J203,0)</f>
        <v>0</v>
      </c>
      <c r="BG203" s="162">
        <f>IF(N203="zákl. prenesená",J203,0)</f>
        <v>0</v>
      </c>
      <c r="BH203" s="162">
        <f>IF(N203="zníž. prenesená",J203,0)</f>
        <v>0</v>
      </c>
      <c r="BI203" s="162">
        <f>IF(N203="nulová",J203,0)</f>
        <v>0</v>
      </c>
      <c r="BJ203" s="19" t="s">
        <v>92</v>
      </c>
      <c r="BK203" s="162">
        <f>ROUND(I203*H203,2)</f>
        <v>0</v>
      </c>
      <c r="BL203" s="19" t="s">
        <v>731</v>
      </c>
      <c r="BM203" s="292" t="s">
        <v>4489</v>
      </c>
    </row>
    <row r="204" s="2" customFormat="1" ht="24.15" customHeight="1">
      <c r="A204" s="42"/>
      <c r="B204" s="43"/>
      <c r="C204" s="337" t="s">
        <v>666</v>
      </c>
      <c r="D204" s="337" t="s">
        <v>592</v>
      </c>
      <c r="E204" s="338" t="s">
        <v>4490</v>
      </c>
      <c r="F204" s="339" t="s">
        <v>4491</v>
      </c>
      <c r="G204" s="340" t="s">
        <v>396</v>
      </c>
      <c r="H204" s="341">
        <v>581</v>
      </c>
      <c r="I204" s="342"/>
      <c r="J204" s="343">
        <f>ROUND(I204*H204,2)</f>
        <v>0</v>
      </c>
      <c r="K204" s="344"/>
      <c r="L204" s="345"/>
      <c r="M204" s="346" t="s">
        <v>1</v>
      </c>
      <c r="N204" s="347" t="s">
        <v>42</v>
      </c>
      <c r="O204" s="101"/>
      <c r="P204" s="290">
        <f>O204*H204</f>
        <v>0</v>
      </c>
      <c r="Q204" s="290">
        <v>0.00021000000000000001</v>
      </c>
      <c r="R204" s="290">
        <f>Q204*H204</f>
        <v>0.12201000000000001</v>
      </c>
      <c r="S204" s="290">
        <v>0</v>
      </c>
      <c r="T204" s="291">
        <f>S204*H204</f>
        <v>0</v>
      </c>
      <c r="U204" s="42"/>
      <c r="V204" s="42"/>
      <c r="W204" s="42"/>
      <c r="X204" s="42"/>
      <c r="Y204" s="42"/>
      <c r="Z204" s="42"/>
      <c r="AA204" s="42"/>
      <c r="AB204" s="42"/>
      <c r="AC204" s="42"/>
      <c r="AD204" s="42"/>
      <c r="AE204" s="42"/>
      <c r="AR204" s="292" t="s">
        <v>1012</v>
      </c>
      <c r="AT204" s="292" t="s">
        <v>592</v>
      </c>
      <c r="AU204" s="292" t="s">
        <v>92</v>
      </c>
      <c r="AY204" s="19" t="s">
        <v>387</v>
      </c>
      <c r="BE204" s="162">
        <f>IF(N204="základná",J204,0)</f>
        <v>0</v>
      </c>
      <c r="BF204" s="162">
        <f>IF(N204="znížená",J204,0)</f>
        <v>0</v>
      </c>
      <c r="BG204" s="162">
        <f>IF(N204="zákl. prenesená",J204,0)</f>
        <v>0</v>
      </c>
      <c r="BH204" s="162">
        <f>IF(N204="zníž. prenesená",J204,0)</f>
        <v>0</v>
      </c>
      <c r="BI204" s="162">
        <f>IF(N204="nulová",J204,0)</f>
        <v>0</v>
      </c>
      <c r="BJ204" s="19" t="s">
        <v>92</v>
      </c>
      <c r="BK204" s="162">
        <f>ROUND(I204*H204,2)</f>
        <v>0</v>
      </c>
      <c r="BL204" s="19" t="s">
        <v>1012</v>
      </c>
      <c r="BM204" s="292" t="s">
        <v>4492</v>
      </c>
    </row>
    <row r="205" s="2" customFormat="1" ht="16.5" customHeight="1">
      <c r="A205" s="42"/>
      <c r="B205" s="43"/>
      <c r="C205" s="337" t="s">
        <v>670</v>
      </c>
      <c r="D205" s="337" t="s">
        <v>592</v>
      </c>
      <c r="E205" s="338" t="s">
        <v>2287</v>
      </c>
      <c r="F205" s="339" t="s">
        <v>4493</v>
      </c>
      <c r="G205" s="340" t="s">
        <v>396</v>
      </c>
      <c r="H205" s="341">
        <v>326</v>
      </c>
      <c r="I205" s="342"/>
      <c r="J205" s="343">
        <f>ROUND(I205*H205,2)</f>
        <v>0</v>
      </c>
      <c r="K205" s="344"/>
      <c r="L205" s="345"/>
      <c r="M205" s="346" t="s">
        <v>1</v>
      </c>
      <c r="N205" s="347" t="s">
        <v>42</v>
      </c>
      <c r="O205" s="101"/>
      <c r="P205" s="290">
        <f>O205*H205</f>
        <v>0</v>
      </c>
      <c r="Q205" s="290">
        <v>5.0000000000000002E-05</v>
      </c>
      <c r="R205" s="290">
        <f>Q205*H205</f>
        <v>0.016300000000000002</v>
      </c>
      <c r="S205" s="290">
        <v>0</v>
      </c>
      <c r="T205" s="291">
        <f>S205*H205</f>
        <v>0</v>
      </c>
      <c r="U205" s="42"/>
      <c r="V205" s="42"/>
      <c r="W205" s="42"/>
      <c r="X205" s="42"/>
      <c r="Y205" s="42"/>
      <c r="Z205" s="42"/>
      <c r="AA205" s="42"/>
      <c r="AB205" s="42"/>
      <c r="AC205" s="42"/>
      <c r="AD205" s="42"/>
      <c r="AE205" s="42"/>
      <c r="AR205" s="292" t="s">
        <v>1012</v>
      </c>
      <c r="AT205" s="292" t="s">
        <v>592</v>
      </c>
      <c r="AU205" s="292" t="s">
        <v>92</v>
      </c>
      <c r="AY205" s="19" t="s">
        <v>387</v>
      </c>
      <c r="BE205" s="162">
        <f>IF(N205="základná",J205,0)</f>
        <v>0</v>
      </c>
      <c r="BF205" s="162">
        <f>IF(N205="znížená",J205,0)</f>
        <v>0</v>
      </c>
      <c r="BG205" s="162">
        <f>IF(N205="zákl. prenesená",J205,0)</f>
        <v>0</v>
      </c>
      <c r="BH205" s="162">
        <f>IF(N205="zníž. prenesená",J205,0)</f>
        <v>0</v>
      </c>
      <c r="BI205" s="162">
        <f>IF(N205="nulová",J205,0)</f>
        <v>0</v>
      </c>
      <c r="BJ205" s="19" t="s">
        <v>92</v>
      </c>
      <c r="BK205" s="162">
        <f>ROUND(I205*H205,2)</f>
        <v>0</v>
      </c>
      <c r="BL205" s="19" t="s">
        <v>1012</v>
      </c>
      <c r="BM205" s="292" t="s">
        <v>4494</v>
      </c>
    </row>
    <row r="206" s="2" customFormat="1" ht="24.15" customHeight="1">
      <c r="A206" s="42"/>
      <c r="B206" s="43"/>
      <c r="C206" s="280" t="s">
        <v>674</v>
      </c>
      <c r="D206" s="280" t="s">
        <v>393</v>
      </c>
      <c r="E206" s="281" t="s">
        <v>4495</v>
      </c>
      <c r="F206" s="282" t="s">
        <v>4496</v>
      </c>
      <c r="G206" s="283" t="s">
        <v>396</v>
      </c>
      <c r="H206" s="284">
        <v>422</v>
      </c>
      <c r="I206" s="285"/>
      <c r="J206" s="286">
        <f>ROUND(I206*H206,2)</f>
        <v>0</v>
      </c>
      <c r="K206" s="287"/>
      <c r="L206" s="45"/>
      <c r="M206" s="288" t="s">
        <v>1</v>
      </c>
      <c r="N206" s="289" t="s">
        <v>42</v>
      </c>
      <c r="O206" s="101"/>
      <c r="P206" s="290">
        <f>O206*H206</f>
        <v>0</v>
      </c>
      <c r="Q206" s="290">
        <v>0</v>
      </c>
      <c r="R206" s="290">
        <f>Q206*H206</f>
        <v>0</v>
      </c>
      <c r="S206" s="290">
        <v>0</v>
      </c>
      <c r="T206" s="291">
        <f>S206*H206</f>
        <v>0</v>
      </c>
      <c r="U206" s="42"/>
      <c r="V206" s="42"/>
      <c r="W206" s="42"/>
      <c r="X206" s="42"/>
      <c r="Y206" s="42"/>
      <c r="Z206" s="42"/>
      <c r="AA206" s="42"/>
      <c r="AB206" s="42"/>
      <c r="AC206" s="42"/>
      <c r="AD206" s="42"/>
      <c r="AE206" s="42"/>
      <c r="AR206" s="292" t="s">
        <v>731</v>
      </c>
      <c r="AT206" s="292" t="s">
        <v>393</v>
      </c>
      <c r="AU206" s="292" t="s">
        <v>92</v>
      </c>
      <c r="AY206" s="19" t="s">
        <v>387</v>
      </c>
      <c r="BE206" s="162">
        <f>IF(N206="základná",J206,0)</f>
        <v>0</v>
      </c>
      <c r="BF206" s="162">
        <f>IF(N206="znížená",J206,0)</f>
        <v>0</v>
      </c>
      <c r="BG206" s="162">
        <f>IF(N206="zákl. prenesená",J206,0)</f>
        <v>0</v>
      </c>
      <c r="BH206" s="162">
        <f>IF(N206="zníž. prenesená",J206,0)</f>
        <v>0</v>
      </c>
      <c r="BI206" s="162">
        <f>IF(N206="nulová",J206,0)</f>
        <v>0</v>
      </c>
      <c r="BJ206" s="19" t="s">
        <v>92</v>
      </c>
      <c r="BK206" s="162">
        <f>ROUND(I206*H206,2)</f>
        <v>0</v>
      </c>
      <c r="BL206" s="19" t="s">
        <v>731</v>
      </c>
      <c r="BM206" s="292" t="s">
        <v>4497</v>
      </c>
    </row>
    <row r="207" s="2" customFormat="1" ht="24.15" customHeight="1">
      <c r="A207" s="42"/>
      <c r="B207" s="43"/>
      <c r="C207" s="337" t="s">
        <v>677</v>
      </c>
      <c r="D207" s="337" t="s">
        <v>592</v>
      </c>
      <c r="E207" s="338" t="s">
        <v>4498</v>
      </c>
      <c r="F207" s="339" t="s">
        <v>4499</v>
      </c>
      <c r="G207" s="340" t="s">
        <v>396</v>
      </c>
      <c r="H207" s="341">
        <v>422</v>
      </c>
      <c r="I207" s="342"/>
      <c r="J207" s="343">
        <f>ROUND(I207*H207,2)</f>
        <v>0</v>
      </c>
      <c r="K207" s="344"/>
      <c r="L207" s="345"/>
      <c r="M207" s="346" t="s">
        <v>1</v>
      </c>
      <c r="N207" s="347" t="s">
        <v>42</v>
      </c>
      <c r="O207" s="101"/>
      <c r="P207" s="290">
        <f>O207*H207</f>
        <v>0</v>
      </c>
      <c r="Q207" s="290">
        <v>0.00042999999999999999</v>
      </c>
      <c r="R207" s="290">
        <f>Q207*H207</f>
        <v>0.18145999999999998</v>
      </c>
      <c r="S207" s="290">
        <v>0</v>
      </c>
      <c r="T207" s="291">
        <f>S207*H207</f>
        <v>0</v>
      </c>
      <c r="U207" s="42"/>
      <c r="V207" s="42"/>
      <c r="W207" s="42"/>
      <c r="X207" s="42"/>
      <c r="Y207" s="42"/>
      <c r="Z207" s="42"/>
      <c r="AA207" s="42"/>
      <c r="AB207" s="42"/>
      <c r="AC207" s="42"/>
      <c r="AD207" s="42"/>
      <c r="AE207" s="42"/>
      <c r="AR207" s="292" t="s">
        <v>1012</v>
      </c>
      <c r="AT207" s="292" t="s">
        <v>592</v>
      </c>
      <c r="AU207" s="292" t="s">
        <v>92</v>
      </c>
      <c r="AY207" s="19" t="s">
        <v>387</v>
      </c>
      <c r="BE207" s="162">
        <f>IF(N207="základná",J207,0)</f>
        <v>0</v>
      </c>
      <c r="BF207" s="162">
        <f>IF(N207="znížená",J207,0)</f>
        <v>0</v>
      </c>
      <c r="BG207" s="162">
        <f>IF(N207="zákl. prenesená",J207,0)</f>
        <v>0</v>
      </c>
      <c r="BH207" s="162">
        <f>IF(N207="zníž. prenesená",J207,0)</f>
        <v>0</v>
      </c>
      <c r="BI207" s="162">
        <f>IF(N207="nulová",J207,0)</f>
        <v>0</v>
      </c>
      <c r="BJ207" s="19" t="s">
        <v>92</v>
      </c>
      <c r="BK207" s="162">
        <f>ROUND(I207*H207,2)</f>
        <v>0</v>
      </c>
      <c r="BL207" s="19" t="s">
        <v>1012</v>
      </c>
      <c r="BM207" s="292" t="s">
        <v>4500</v>
      </c>
    </row>
    <row r="208" s="2" customFormat="1" ht="24.15" customHeight="1">
      <c r="A208" s="42"/>
      <c r="B208" s="43"/>
      <c r="C208" s="280" t="s">
        <v>682</v>
      </c>
      <c r="D208" s="280" t="s">
        <v>393</v>
      </c>
      <c r="E208" s="281" t="s">
        <v>4501</v>
      </c>
      <c r="F208" s="282" t="s">
        <v>4502</v>
      </c>
      <c r="G208" s="283" t="s">
        <v>396</v>
      </c>
      <c r="H208" s="284">
        <v>696</v>
      </c>
      <c r="I208" s="285"/>
      <c r="J208" s="286">
        <f>ROUND(I208*H208,2)</f>
        <v>0</v>
      </c>
      <c r="K208" s="287"/>
      <c r="L208" s="45"/>
      <c r="M208" s="288" t="s">
        <v>1</v>
      </c>
      <c r="N208" s="289" t="s">
        <v>42</v>
      </c>
      <c r="O208" s="101"/>
      <c r="P208" s="290">
        <f>O208*H208</f>
        <v>0</v>
      </c>
      <c r="Q208" s="290">
        <v>0</v>
      </c>
      <c r="R208" s="290">
        <f>Q208*H208</f>
        <v>0</v>
      </c>
      <c r="S208" s="290">
        <v>0</v>
      </c>
      <c r="T208" s="291">
        <f>S208*H208</f>
        <v>0</v>
      </c>
      <c r="U208" s="42"/>
      <c r="V208" s="42"/>
      <c r="W208" s="42"/>
      <c r="X208" s="42"/>
      <c r="Y208" s="42"/>
      <c r="Z208" s="42"/>
      <c r="AA208" s="42"/>
      <c r="AB208" s="42"/>
      <c r="AC208" s="42"/>
      <c r="AD208" s="42"/>
      <c r="AE208" s="42"/>
      <c r="AR208" s="292" t="s">
        <v>731</v>
      </c>
      <c r="AT208" s="292" t="s">
        <v>393</v>
      </c>
      <c r="AU208" s="292" t="s">
        <v>92</v>
      </c>
      <c r="AY208" s="19" t="s">
        <v>387</v>
      </c>
      <c r="BE208" s="162">
        <f>IF(N208="základná",J208,0)</f>
        <v>0</v>
      </c>
      <c r="BF208" s="162">
        <f>IF(N208="znížená",J208,0)</f>
        <v>0</v>
      </c>
      <c r="BG208" s="162">
        <f>IF(N208="zákl. prenesená",J208,0)</f>
        <v>0</v>
      </c>
      <c r="BH208" s="162">
        <f>IF(N208="zníž. prenesená",J208,0)</f>
        <v>0</v>
      </c>
      <c r="BI208" s="162">
        <f>IF(N208="nulová",J208,0)</f>
        <v>0</v>
      </c>
      <c r="BJ208" s="19" t="s">
        <v>92</v>
      </c>
      <c r="BK208" s="162">
        <f>ROUND(I208*H208,2)</f>
        <v>0</v>
      </c>
      <c r="BL208" s="19" t="s">
        <v>731</v>
      </c>
      <c r="BM208" s="292" t="s">
        <v>4503</v>
      </c>
    </row>
    <row r="209" s="2" customFormat="1" ht="24.15" customHeight="1">
      <c r="A209" s="42"/>
      <c r="B209" s="43"/>
      <c r="C209" s="280" t="s">
        <v>319</v>
      </c>
      <c r="D209" s="280" t="s">
        <v>393</v>
      </c>
      <c r="E209" s="281" t="s">
        <v>4504</v>
      </c>
      <c r="F209" s="282" t="s">
        <v>4505</v>
      </c>
      <c r="G209" s="283" t="s">
        <v>396</v>
      </c>
      <c r="H209" s="284">
        <v>1251</v>
      </c>
      <c r="I209" s="285"/>
      <c r="J209" s="286">
        <f>ROUND(I209*H209,2)</f>
        <v>0</v>
      </c>
      <c r="K209" s="287"/>
      <c r="L209" s="45"/>
      <c r="M209" s="288" t="s">
        <v>1</v>
      </c>
      <c r="N209" s="289" t="s">
        <v>42</v>
      </c>
      <c r="O209" s="101"/>
      <c r="P209" s="290">
        <f>O209*H209</f>
        <v>0</v>
      </c>
      <c r="Q209" s="290">
        <v>0</v>
      </c>
      <c r="R209" s="290">
        <f>Q209*H209</f>
        <v>0</v>
      </c>
      <c r="S209" s="290">
        <v>0</v>
      </c>
      <c r="T209" s="291">
        <f>S209*H209</f>
        <v>0</v>
      </c>
      <c r="U209" s="42"/>
      <c r="V209" s="42"/>
      <c r="W209" s="42"/>
      <c r="X209" s="42"/>
      <c r="Y209" s="42"/>
      <c r="Z209" s="42"/>
      <c r="AA209" s="42"/>
      <c r="AB209" s="42"/>
      <c r="AC209" s="42"/>
      <c r="AD209" s="42"/>
      <c r="AE209" s="42"/>
      <c r="AR209" s="292" t="s">
        <v>731</v>
      </c>
      <c r="AT209" s="292" t="s">
        <v>393</v>
      </c>
      <c r="AU209" s="292" t="s">
        <v>92</v>
      </c>
      <c r="AY209" s="19" t="s">
        <v>387</v>
      </c>
      <c r="BE209" s="162">
        <f>IF(N209="základná",J209,0)</f>
        <v>0</v>
      </c>
      <c r="BF209" s="162">
        <f>IF(N209="znížená",J209,0)</f>
        <v>0</v>
      </c>
      <c r="BG209" s="162">
        <f>IF(N209="zákl. prenesená",J209,0)</f>
        <v>0</v>
      </c>
      <c r="BH209" s="162">
        <f>IF(N209="zníž. prenesená",J209,0)</f>
        <v>0</v>
      </c>
      <c r="BI209" s="162">
        <f>IF(N209="nulová",J209,0)</f>
        <v>0</v>
      </c>
      <c r="BJ209" s="19" t="s">
        <v>92</v>
      </c>
      <c r="BK209" s="162">
        <f>ROUND(I209*H209,2)</f>
        <v>0</v>
      </c>
      <c r="BL209" s="19" t="s">
        <v>731</v>
      </c>
      <c r="BM209" s="292" t="s">
        <v>4506</v>
      </c>
    </row>
    <row r="210" s="2" customFormat="1" ht="24.15" customHeight="1">
      <c r="A210" s="42"/>
      <c r="B210" s="43"/>
      <c r="C210" s="280" t="s">
        <v>690</v>
      </c>
      <c r="D210" s="280" t="s">
        <v>393</v>
      </c>
      <c r="E210" s="281" t="s">
        <v>4507</v>
      </c>
      <c r="F210" s="282" t="s">
        <v>4508</v>
      </c>
      <c r="G210" s="283" t="s">
        <v>396</v>
      </c>
      <c r="H210" s="284">
        <v>106</v>
      </c>
      <c r="I210" s="285"/>
      <c r="J210" s="286">
        <f>ROUND(I210*H210,2)</f>
        <v>0</v>
      </c>
      <c r="K210" s="287"/>
      <c r="L210" s="45"/>
      <c r="M210" s="288" t="s">
        <v>1</v>
      </c>
      <c r="N210" s="289" t="s">
        <v>42</v>
      </c>
      <c r="O210" s="101"/>
      <c r="P210" s="290">
        <f>O210*H210</f>
        <v>0</v>
      </c>
      <c r="Q210" s="290">
        <v>0</v>
      </c>
      <c r="R210" s="290">
        <f>Q210*H210</f>
        <v>0</v>
      </c>
      <c r="S210" s="290">
        <v>0</v>
      </c>
      <c r="T210" s="291">
        <f>S210*H210</f>
        <v>0</v>
      </c>
      <c r="U210" s="42"/>
      <c r="V210" s="42"/>
      <c r="W210" s="42"/>
      <c r="X210" s="42"/>
      <c r="Y210" s="42"/>
      <c r="Z210" s="42"/>
      <c r="AA210" s="42"/>
      <c r="AB210" s="42"/>
      <c r="AC210" s="42"/>
      <c r="AD210" s="42"/>
      <c r="AE210" s="42"/>
      <c r="AR210" s="292" t="s">
        <v>731</v>
      </c>
      <c r="AT210" s="292" t="s">
        <v>393</v>
      </c>
      <c r="AU210" s="292" t="s">
        <v>92</v>
      </c>
      <c r="AY210" s="19" t="s">
        <v>387</v>
      </c>
      <c r="BE210" s="162">
        <f>IF(N210="základná",J210,0)</f>
        <v>0</v>
      </c>
      <c r="BF210" s="162">
        <f>IF(N210="znížená",J210,0)</f>
        <v>0</v>
      </c>
      <c r="BG210" s="162">
        <f>IF(N210="zákl. prenesená",J210,0)</f>
        <v>0</v>
      </c>
      <c r="BH210" s="162">
        <f>IF(N210="zníž. prenesená",J210,0)</f>
        <v>0</v>
      </c>
      <c r="BI210" s="162">
        <f>IF(N210="nulová",J210,0)</f>
        <v>0</v>
      </c>
      <c r="BJ210" s="19" t="s">
        <v>92</v>
      </c>
      <c r="BK210" s="162">
        <f>ROUND(I210*H210,2)</f>
        <v>0</v>
      </c>
      <c r="BL210" s="19" t="s">
        <v>731</v>
      </c>
      <c r="BM210" s="292" t="s">
        <v>4509</v>
      </c>
    </row>
    <row r="211" s="2" customFormat="1" ht="24.15" customHeight="1">
      <c r="A211" s="42"/>
      <c r="B211" s="43"/>
      <c r="C211" s="280" t="s">
        <v>696</v>
      </c>
      <c r="D211" s="280" t="s">
        <v>393</v>
      </c>
      <c r="E211" s="281" t="s">
        <v>4510</v>
      </c>
      <c r="F211" s="282" t="s">
        <v>4511</v>
      </c>
      <c r="G211" s="283" t="s">
        <v>396</v>
      </c>
      <c r="H211" s="284">
        <v>2088</v>
      </c>
      <c r="I211" s="285"/>
      <c r="J211" s="286">
        <f>ROUND(I211*H211,2)</f>
        <v>0</v>
      </c>
      <c r="K211" s="287"/>
      <c r="L211" s="45"/>
      <c r="M211" s="288" t="s">
        <v>1</v>
      </c>
      <c r="N211" s="289" t="s">
        <v>42</v>
      </c>
      <c r="O211" s="101"/>
      <c r="P211" s="290">
        <f>O211*H211</f>
        <v>0</v>
      </c>
      <c r="Q211" s="290">
        <v>0</v>
      </c>
      <c r="R211" s="290">
        <f>Q211*H211</f>
        <v>0</v>
      </c>
      <c r="S211" s="290">
        <v>0</v>
      </c>
      <c r="T211" s="291">
        <f>S211*H211</f>
        <v>0</v>
      </c>
      <c r="U211" s="42"/>
      <c r="V211" s="42"/>
      <c r="W211" s="42"/>
      <c r="X211" s="42"/>
      <c r="Y211" s="42"/>
      <c r="Z211" s="42"/>
      <c r="AA211" s="42"/>
      <c r="AB211" s="42"/>
      <c r="AC211" s="42"/>
      <c r="AD211" s="42"/>
      <c r="AE211" s="42"/>
      <c r="AR211" s="292" t="s">
        <v>731</v>
      </c>
      <c r="AT211" s="292" t="s">
        <v>393</v>
      </c>
      <c r="AU211" s="292" t="s">
        <v>92</v>
      </c>
      <c r="AY211" s="19" t="s">
        <v>387</v>
      </c>
      <c r="BE211" s="162">
        <f>IF(N211="základná",J211,0)</f>
        <v>0</v>
      </c>
      <c r="BF211" s="162">
        <f>IF(N211="znížená",J211,0)</f>
        <v>0</v>
      </c>
      <c r="BG211" s="162">
        <f>IF(N211="zákl. prenesená",J211,0)</f>
        <v>0</v>
      </c>
      <c r="BH211" s="162">
        <f>IF(N211="zníž. prenesená",J211,0)</f>
        <v>0</v>
      </c>
      <c r="BI211" s="162">
        <f>IF(N211="nulová",J211,0)</f>
        <v>0</v>
      </c>
      <c r="BJ211" s="19" t="s">
        <v>92</v>
      </c>
      <c r="BK211" s="162">
        <f>ROUND(I211*H211,2)</f>
        <v>0</v>
      </c>
      <c r="BL211" s="19" t="s">
        <v>731</v>
      </c>
      <c r="BM211" s="292" t="s">
        <v>4512</v>
      </c>
    </row>
    <row r="212" s="2" customFormat="1" ht="24.15" customHeight="1">
      <c r="A212" s="42"/>
      <c r="B212" s="43"/>
      <c r="C212" s="280" t="s">
        <v>701</v>
      </c>
      <c r="D212" s="280" t="s">
        <v>393</v>
      </c>
      <c r="E212" s="281" t="s">
        <v>4513</v>
      </c>
      <c r="F212" s="282" t="s">
        <v>4514</v>
      </c>
      <c r="G212" s="283" t="s">
        <v>396</v>
      </c>
      <c r="H212" s="284">
        <v>3753</v>
      </c>
      <c r="I212" s="285"/>
      <c r="J212" s="286">
        <f>ROUND(I212*H212,2)</f>
        <v>0</v>
      </c>
      <c r="K212" s="287"/>
      <c r="L212" s="45"/>
      <c r="M212" s="288" t="s">
        <v>1</v>
      </c>
      <c r="N212" s="289" t="s">
        <v>42</v>
      </c>
      <c r="O212" s="101"/>
      <c r="P212" s="290">
        <f>O212*H212</f>
        <v>0</v>
      </c>
      <c r="Q212" s="290">
        <v>0</v>
      </c>
      <c r="R212" s="290">
        <f>Q212*H212</f>
        <v>0</v>
      </c>
      <c r="S212" s="290">
        <v>0</v>
      </c>
      <c r="T212" s="291">
        <f>S212*H212</f>
        <v>0</v>
      </c>
      <c r="U212" s="42"/>
      <c r="V212" s="42"/>
      <c r="W212" s="42"/>
      <c r="X212" s="42"/>
      <c r="Y212" s="42"/>
      <c r="Z212" s="42"/>
      <c r="AA212" s="42"/>
      <c r="AB212" s="42"/>
      <c r="AC212" s="42"/>
      <c r="AD212" s="42"/>
      <c r="AE212" s="42"/>
      <c r="AR212" s="292" t="s">
        <v>731</v>
      </c>
      <c r="AT212" s="292" t="s">
        <v>393</v>
      </c>
      <c r="AU212" s="292" t="s">
        <v>92</v>
      </c>
      <c r="AY212" s="19" t="s">
        <v>387</v>
      </c>
      <c r="BE212" s="162">
        <f>IF(N212="základná",J212,0)</f>
        <v>0</v>
      </c>
      <c r="BF212" s="162">
        <f>IF(N212="znížená",J212,0)</f>
        <v>0</v>
      </c>
      <c r="BG212" s="162">
        <f>IF(N212="zákl. prenesená",J212,0)</f>
        <v>0</v>
      </c>
      <c r="BH212" s="162">
        <f>IF(N212="zníž. prenesená",J212,0)</f>
        <v>0</v>
      </c>
      <c r="BI212" s="162">
        <f>IF(N212="nulová",J212,0)</f>
        <v>0</v>
      </c>
      <c r="BJ212" s="19" t="s">
        <v>92</v>
      </c>
      <c r="BK212" s="162">
        <f>ROUND(I212*H212,2)</f>
        <v>0</v>
      </c>
      <c r="BL212" s="19" t="s">
        <v>731</v>
      </c>
      <c r="BM212" s="292" t="s">
        <v>4515</v>
      </c>
    </row>
    <row r="213" s="2" customFormat="1" ht="24.15" customHeight="1">
      <c r="A213" s="42"/>
      <c r="B213" s="43"/>
      <c r="C213" s="280" t="s">
        <v>705</v>
      </c>
      <c r="D213" s="280" t="s">
        <v>393</v>
      </c>
      <c r="E213" s="281" t="s">
        <v>4513</v>
      </c>
      <c r="F213" s="282" t="s">
        <v>4514</v>
      </c>
      <c r="G213" s="283" t="s">
        <v>396</v>
      </c>
      <c r="H213" s="284">
        <v>524</v>
      </c>
      <c r="I213" s="285"/>
      <c r="J213" s="286">
        <f>ROUND(I213*H213,2)</f>
        <v>0</v>
      </c>
      <c r="K213" s="287"/>
      <c r="L213" s="45"/>
      <c r="M213" s="288" t="s">
        <v>1</v>
      </c>
      <c r="N213" s="289" t="s">
        <v>42</v>
      </c>
      <c r="O213" s="101"/>
      <c r="P213" s="290">
        <f>O213*H213</f>
        <v>0</v>
      </c>
      <c r="Q213" s="290">
        <v>0</v>
      </c>
      <c r="R213" s="290">
        <f>Q213*H213</f>
        <v>0</v>
      </c>
      <c r="S213" s="290">
        <v>0</v>
      </c>
      <c r="T213" s="291">
        <f>S213*H213</f>
        <v>0</v>
      </c>
      <c r="U213" s="42"/>
      <c r="V213" s="42"/>
      <c r="W213" s="42"/>
      <c r="X213" s="42"/>
      <c r="Y213" s="42"/>
      <c r="Z213" s="42"/>
      <c r="AA213" s="42"/>
      <c r="AB213" s="42"/>
      <c r="AC213" s="42"/>
      <c r="AD213" s="42"/>
      <c r="AE213" s="42"/>
      <c r="AR213" s="292" t="s">
        <v>731</v>
      </c>
      <c r="AT213" s="292" t="s">
        <v>393</v>
      </c>
      <c r="AU213" s="292" t="s">
        <v>92</v>
      </c>
      <c r="AY213" s="19" t="s">
        <v>387</v>
      </c>
      <c r="BE213" s="162">
        <f>IF(N213="základná",J213,0)</f>
        <v>0</v>
      </c>
      <c r="BF213" s="162">
        <f>IF(N213="znížená",J213,0)</f>
        <v>0</v>
      </c>
      <c r="BG213" s="162">
        <f>IF(N213="zákl. prenesená",J213,0)</f>
        <v>0</v>
      </c>
      <c r="BH213" s="162">
        <f>IF(N213="zníž. prenesená",J213,0)</f>
        <v>0</v>
      </c>
      <c r="BI213" s="162">
        <f>IF(N213="nulová",J213,0)</f>
        <v>0</v>
      </c>
      <c r="BJ213" s="19" t="s">
        <v>92</v>
      </c>
      <c r="BK213" s="162">
        <f>ROUND(I213*H213,2)</f>
        <v>0</v>
      </c>
      <c r="BL213" s="19" t="s">
        <v>731</v>
      </c>
      <c r="BM213" s="292" t="s">
        <v>4516</v>
      </c>
    </row>
    <row r="214" s="2" customFormat="1" ht="24.15" customHeight="1">
      <c r="A214" s="42"/>
      <c r="B214" s="43"/>
      <c r="C214" s="280" t="s">
        <v>709</v>
      </c>
      <c r="D214" s="280" t="s">
        <v>393</v>
      </c>
      <c r="E214" s="281" t="s">
        <v>4517</v>
      </c>
      <c r="F214" s="282" t="s">
        <v>4518</v>
      </c>
      <c r="G214" s="283" t="s">
        <v>396</v>
      </c>
      <c r="H214" s="284">
        <v>318</v>
      </c>
      <c r="I214" s="285"/>
      <c r="J214" s="286">
        <f>ROUND(I214*H214,2)</f>
        <v>0</v>
      </c>
      <c r="K214" s="287"/>
      <c r="L214" s="45"/>
      <c r="M214" s="288" t="s">
        <v>1</v>
      </c>
      <c r="N214" s="289" t="s">
        <v>42</v>
      </c>
      <c r="O214" s="101"/>
      <c r="P214" s="290">
        <f>O214*H214</f>
        <v>0</v>
      </c>
      <c r="Q214" s="290">
        <v>0</v>
      </c>
      <c r="R214" s="290">
        <f>Q214*H214</f>
        <v>0</v>
      </c>
      <c r="S214" s="290">
        <v>0</v>
      </c>
      <c r="T214" s="291">
        <f>S214*H214</f>
        <v>0</v>
      </c>
      <c r="U214" s="42"/>
      <c r="V214" s="42"/>
      <c r="W214" s="42"/>
      <c r="X214" s="42"/>
      <c r="Y214" s="42"/>
      <c r="Z214" s="42"/>
      <c r="AA214" s="42"/>
      <c r="AB214" s="42"/>
      <c r="AC214" s="42"/>
      <c r="AD214" s="42"/>
      <c r="AE214" s="42"/>
      <c r="AR214" s="292" t="s">
        <v>731</v>
      </c>
      <c r="AT214" s="292" t="s">
        <v>393</v>
      </c>
      <c r="AU214" s="292" t="s">
        <v>92</v>
      </c>
      <c r="AY214" s="19" t="s">
        <v>387</v>
      </c>
      <c r="BE214" s="162">
        <f>IF(N214="základná",J214,0)</f>
        <v>0</v>
      </c>
      <c r="BF214" s="162">
        <f>IF(N214="znížená",J214,0)</f>
        <v>0</v>
      </c>
      <c r="BG214" s="162">
        <f>IF(N214="zákl. prenesená",J214,0)</f>
        <v>0</v>
      </c>
      <c r="BH214" s="162">
        <f>IF(N214="zníž. prenesená",J214,0)</f>
        <v>0</v>
      </c>
      <c r="BI214" s="162">
        <f>IF(N214="nulová",J214,0)</f>
        <v>0</v>
      </c>
      <c r="BJ214" s="19" t="s">
        <v>92</v>
      </c>
      <c r="BK214" s="162">
        <f>ROUND(I214*H214,2)</f>
        <v>0</v>
      </c>
      <c r="BL214" s="19" t="s">
        <v>731</v>
      </c>
      <c r="BM214" s="292" t="s">
        <v>4519</v>
      </c>
    </row>
    <row r="215" s="2" customFormat="1" ht="21.75" customHeight="1">
      <c r="A215" s="42"/>
      <c r="B215" s="43"/>
      <c r="C215" s="280" t="s">
        <v>713</v>
      </c>
      <c r="D215" s="280" t="s">
        <v>393</v>
      </c>
      <c r="E215" s="281" t="s">
        <v>4520</v>
      </c>
      <c r="F215" s="282" t="s">
        <v>4521</v>
      </c>
      <c r="G215" s="283" t="s">
        <v>436</v>
      </c>
      <c r="H215" s="284">
        <v>97</v>
      </c>
      <c r="I215" s="285"/>
      <c r="J215" s="286">
        <f>ROUND(I215*H215,2)</f>
        <v>0</v>
      </c>
      <c r="K215" s="287"/>
      <c r="L215" s="45"/>
      <c r="M215" s="288" t="s">
        <v>1</v>
      </c>
      <c r="N215" s="289" t="s">
        <v>42</v>
      </c>
      <c r="O215" s="101"/>
      <c r="P215" s="290">
        <f>O215*H215</f>
        <v>0</v>
      </c>
      <c r="Q215" s="290">
        <v>0</v>
      </c>
      <c r="R215" s="290">
        <f>Q215*H215</f>
        <v>0</v>
      </c>
      <c r="S215" s="290">
        <v>0.00040000000000000002</v>
      </c>
      <c r="T215" s="291">
        <f>S215*H215</f>
        <v>0.038800000000000001</v>
      </c>
      <c r="U215" s="42"/>
      <c r="V215" s="42"/>
      <c r="W215" s="42"/>
      <c r="X215" s="42"/>
      <c r="Y215" s="42"/>
      <c r="Z215" s="42"/>
      <c r="AA215" s="42"/>
      <c r="AB215" s="42"/>
      <c r="AC215" s="42"/>
      <c r="AD215" s="42"/>
      <c r="AE215" s="42"/>
      <c r="AR215" s="292" t="s">
        <v>731</v>
      </c>
      <c r="AT215" s="292" t="s">
        <v>393</v>
      </c>
      <c r="AU215" s="292" t="s">
        <v>92</v>
      </c>
      <c r="AY215" s="19" t="s">
        <v>387</v>
      </c>
      <c r="BE215" s="162">
        <f>IF(N215="základná",J215,0)</f>
        <v>0</v>
      </c>
      <c r="BF215" s="162">
        <f>IF(N215="znížená",J215,0)</f>
        <v>0</v>
      </c>
      <c r="BG215" s="162">
        <f>IF(N215="zákl. prenesená",J215,0)</f>
        <v>0</v>
      </c>
      <c r="BH215" s="162">
        <f>IF(N215="zníž. prenesená",J215,0)</f>
        <v>0</v>
      </c>
      <c r="BI215" s="162">
        <f>IF(N215="nulová",J215,0)</f>
        <v>0</v>
      </c>
      <c r="BJ215" s="19" t="s">
        <v>92</v>
      </c>
      <c r="BK215" s="162">
        <f>ROUND(I215*H215,2)</f>
        <v>0</v>
      </c>
      <c r="BL215" s="19" t="s">
        <v>731</v>
      </c>
      <c r="BM215" s="292" t="s">
        <v>4522</v>
      </c>
    </row>
    <row r="216" s="2" customFormat="1" ht="21.75" customHeight="1">
      <c r="A216" s="42"/>
      <c r="B216" s="43"/>
      <c r="C216" s="280" t="s">
        <v>720</v>
      </c>
      <c r="D216" s="280" t="s">
        <v>393</v>
      </c>
      <c r="E216" s="281" t="s">
        <v>4523</v>
      </c>
      <c r="F216" s="282" t="s">
        <v>4524</v>
      </c>
      <c r="G216" s="283" t="s">
        <v>436</v>
      </c>
      <c r="H216" s="284">
        <v>565</v>
      </c>
      <c r="I216" s="285"/>
      <c r="J216" s="286">
        <f>ROUND(I216*H216,2)</f>
        <v>0</v>
      </c>
      <c r="K216" s="287"/>
      <c r="L216" s="45"/>
      <c r="M216" s="288" t="s">
        <v>1</v>
      </c>
      <c r="N216" s="289" t="s">
        <v>42</v>
      </c>
      <c r="O216" s="101"/>
      <c r="P216" s="290">
        <f>O216*H216</f>
        <v>0</v>
      </c>
      <c r="Q216" s="290">
        <v>0</v>
      </c>
      <c r="R216" s="290">
        <f>Q216*H216</f>
        <v>0</v>
      </c>
      <c r="S216" s="290">
        <v>0.00050000000000000001</v>
      </c>
      <c r="T216" s="291">
        <f>S216*H216</f>
        <v>0.28250000000000003</v>
      </c>
      <c r="U216" s="42"/>
      <c r="V216" s="42"/>
      <c r="W216" s="42"/>
      <c r="X216" s="42"/>
      <c r="Y216" s="42"/>
      <c r="Z216" s="42"/>
      <c r="AA216" s="42"/>
      <c r="AB216" s="42"/>
      <c r="AC216" s="42"/>
      <c r="AD216" s="42"/>
      <c r="AE216" s="42"/>
      <c r="AR216" s="292" t="s">
        <v>731</v>
      </c>
      <c r="AT216" s="292" t="s">
        <v>393</v>
      </c>
      <c r="AU216" s="292" t="s">
        <v>92</v>
      </c>
      <c r="AY216" s="19" t="s">
        <v>387</v>
      </c>
      <c r="BE216" s="162">
        <f>IF(N216="základná",J216,0)</f>
        <v>0</v>
      </c>
      <c r="BF216" s="162">
        <f>IF(N216="znížená",J216,0)</f>
        <v>0</v>
      </c>
      <c r="BG216" s="162">
        <f>IF(N216="zákl. prenesená",J216,0)</f>
        <v>0</v>
      </c>
      <c r="BH216" s="162">
        <f>IF(N216="zníž. prenesená",J216,0)</f>
        <v>0</v>
      </c>
      <c r="BI216" s="162">
        <f>IF(N216="nulová",J216,0)</f>
        <v>0</v>
      </c>
      <c r="BJ216" s="19" t="s">
        <v>92</v>
      </c>
      <c r="BK216" s="162">
        <f>ROUND(I216*H216,2)</f>
        <v>0</v>
      </c>
      <c r="BL216" s="19" t="s">
        <v>731</v>
      </c>
      <c r="BM216" s="292" t="s">
        <v>4525</v>
      </c>
    </row>
    <row r="217" s="2" customFormat="1" ht="16.5" customHeight="1">
      <c r="A217" s="42"/>
      <c r="B217" s="43"/>
      <c r="C217" s="280" t="s">
        <v>725</v>
      </c>
      <c r="D217" s="280" t="s">
        <v>393</v>
      </c>
      <c r="E217" s="281" t="s">
        <v>4526</v>
      </c>
      <c r="F217" s="282" t="s">
        <v>4527</v>
      </c>
      <c r="G217" s="283" t="s">
        <v>436</v>
      </c>
      <c r="H217" s="284">
        <v>96</v>
      </c>
      <c r="I217" s="285"/>
      <c r="J217" s="286">
        <f>ROUND(I217*H217,2)</f>
        <v>0</v>
      </c>
      <c r="K217" s="287"/>
      <c r="L217" s="45"/>
      <c r="M217" s="288" t="s">
        <v>1</v>
      </c>
      <c r="N217" s="289" t="s">
        <v>42</v>
      </c>
      <c r="O217" s="101"/>
      <c r="P217" s="290">
        <f>O217*H217</f>
        <v>0</v>
      </c>
      <c r="Q217" s="290">
        <v>0</v>
      </c>
      <c r="R217" s="290">
        <f>Q217*H217</f>
        <v>0</v>
      </c>
      <c r="S217" s="290">
        <v>0.001</v>
      </c>
      <c r="T217" s="291">
        <f>S217*H217</f>
        <v>0.096000000000000002</v>
      </c>
      <c r="U217" s="42"/>
      <c r="V217" s="42"/>
      <c r="W217" s="42"/>
      <c r="X217" s="42"/>
      <c r="Y217" s="42"/>
      <c r="Z217" s="42"/>
      <c r="AA217" s="42"/>
      <c r="AB217" s="42"/>
      <c r="AC217" s="42"/>
      <c r="AD217" s="42"/>
      <c r="AE217" s="42"/>
      <c r="AR217" s="292" t="s">
        <v>731</v>
      </c>
      <c r="AT217" s="292" t="s">
        <v>393</v>
      </c>
      <c r="AU217" s="292" t="s">
        <v>92</v>
      </c>
      <c r="AY217" s="19" t="s">
        <v>387</v>
      </c>
      <c r="BE217" s="162">
        <f>IF(N217="základná",J217,0)</f>
        <v>0</v>
      </c>
      <c r="BF217" s="162">
        <f>IF(N217="znížená",J217,0)</f>
        <v>0</v>
      </c>
      <c r="BG217" s="162">
        <f>IF(N217="zákl. prenesená",J217,0)</f>
        <v>0</v>
      </c>
      <c r="BH217" s="162">
        <f>IF(N217="zníž. prenesená",J217,0)</f>
        <v>0</v>
      </c>
      <c r="BI217" s="162">
        <f>IF(N217="nulová",J217,0)</f>
        <v>0</v>
      </c>
      <c r="BJ217" s="19" t="s">
        <v>92</v>
      </c>
      <c r="BK217" s="162">
        <f>ROUND(I217*H217,2)</f>
        <v>0</v>
      </c>
      <c r="BL217" s="19" t="s">
        <v>731</v>
      </c>
      <c r="BM217" s="292" t="s">
        <v>4528</v>
      </c>
    </row>
    <row r="218" s="2" customFormat="1" ht="21.75" customHeight="1">
      <c r="A218" s="42"/>
      <c r="B218" s="43"/>
      <c r="C218" s="280" t="s">
        <v>731</v>
      </c>
      <c r="D218" s="280" t="s">
        <v>393</v>
      </c>
      <c r="E218" s="281" t="s">
        <v>4529</v>
      </c>
      <c r="F218" s="282" t="s">
        <v>4530</v>
      </c>
      <c r="G218" s="283" t="s">
        <v>436</v>
      </c>
      <c r="H218" s="284">
        <v>880</v>
      </c>
      <c r="I218" s="285"/>
      <c r="J218" s="286">
        <f>ROUND(I218*H218,2)</f>
        <v>0</v>
      </c>
      <c r="K218" s="287"/>
      <c r="L218" s="45"/>
      <c r="M218" s="288" t="s">
        <v>1</v>
      </c>
      <c r="N218" s="289" t="s">
        <v>42</v>
      </c>
      <c r="O218" s="101"/>
      <c r="P218" s="290">
        <f>O218*H218</f>
        <v>0</v>
      </c>
      <c r="Q218" s="290">
        <v>0</v>
      </c>
      <c r="R218" s="290">
        <f>Q218*H218</f>
        <v>0</v>
      </c>
      <c r="S218" s="290">
        <v>0.0028800000000000002</v>
      </c>
      <c r="T218" s="291">
        <f>S218*H218</f>
        <v>2.5344000000000002</v>
      </c>
      <c r="U218" s="42"/>
      <c r="V218" s="42"/>
      <c r="W218" s="42"/>
      <c r="X218" s="42"/>
      <c r="Y218" s="42"/>
      <c r="Z218" s="42"/>
      <c r="AA218" s="42"/>
      <c r="AB218" s="42"/>
      <c r="AC218" s="42"/>
      <c r="AD218" s="42"/>
      <c r="AE218" s="42"/>
      <c r="AR218" s="292" t="s">
        <v>731</v>
      </c>
      <c r="AT218" s="292" t="s">
        <v>393</v>
      </c>
      <c r="AU218" s="292" t="s">
        <v>92</v>
      </c>
      <c r="AY218" s="19" t="s">
        <v>387</v>
      </c>
      <c r="BE218" s="162">
        <f>IF(N218="základná",J218,0)</f>
        <v>0</v>
      </c>
      <c r="BF218" s="162">
        <f>IF(N218="znížená",J218,0)</f>
        <v>0</v>
      </c>
      <c r="BG218" s="162">
        <f>IF(N218="zákl. prenesená",J218,0)</f>
        <v>0</v>
      </c>
      <c r="BH218" s="162">
        <f>IF(N218="zníž. prenesená",J218,0)</f>
        <v>0</v>
      </c>
      <c r="BI218" s="162">
        <f>IF(N218="nulová",J218,0)</f>
        <v>0</v>
      </c>
      <c r="BJ218" s="19" t="s">
        <v>92</v>
      </c>
      <c r="BK218" s="162">
        <f>ROUND(I218*H218,2)</f>
        <v>0</v>
      </c>
      <c r="BL218" s="19" t="s">
        <v>731</v>
      </c>
      <c r="BM218" s="292" t="s">
        <v>4531</v>
      </c>
    </row>
    <row r="219" s="2" customFormat="1" ht="21.75" customHeight="1">
      <c r="A219" s="42"/>
      <c r="B219" s="43"/>
      <c r="C219" s="280" t="s">
        <v>736</v>
      </c>
      <c r="D219" s="280" t="s">
        <v>393</v>
      </c>
      <c r="E219" s="281" t="s">
        <v>4532</v>
      </c>
      <c r="F219" s="282" t="s">
        <v>4533</v>
      </c>
      <c r="G219" s="283" t="s">
        <v>436</v>
      </c>
      <c r="H219" s="284">
        <v>112</v>
      </c>
      <c r="I219" s="285"/>
      <c r="J219" s="286">
        <f>ROUND(I219*H219,2)</f>
        <v>0</v>
      </c>
      <c r="K219" s="287"/>
      <c r="L219" s="45"/>
      <c r="M219" s="288" t="s">
        <v>1</v>
      </c>
      <c r="N219" s="289" t="s">
        <v>42</v>
      </c>
      <c r="O219" s="101"/>
      <c r="P219" s="290">
        <f>O219*H219</f>
        <v>0</v>
      </c>
      <c r="Q219" s="290">
        <v>0</v>
      </c>
      <c r="R219" s="290">
        <f>Q219*H219</f>
        <v>0</v>
      </c>
      <c r="S219" s="290">
        <v>0.0032000000000000002</v>
      </c>
      <c r="T219" s="291">
        <f>S219*H219</f>
        <v>0.3584</v>
      </c>
      <c r="U219" s="42"/>
      <c r="V219" s="42"/>
      <c r="W219" s="42"/>
      <c r="X219" s="42"/>
      <c r="Y219" s="42"/>
      <c r="Z219" s="42"/>
      <c r="AA219" s="42"/>
      <c r="AB219" s="42"/>
      <c r="AC219" s="42"/>
      <c r="AD219" s="42"/>
      <c r="AE219" s="42"/>
      <c r="AR219" s="292" t="s">
        <v>731</v>
      </c>
      <c r="AT219" s="292" t="s">
        <v>393</v>
      </c>
      <c r="AU219" s="292" t="s">
        <v>92</v>
      </c>
      <c r="AY219" s="19" t="s">
        <v>387</v>
      </c>
      <c r="BE219" s="162">
        <f>IF(N219="základná",J219,0)</f>
        <v>0</v>
      </c>
      <c r="BF219" s="162">
        <f>IF(N219="znížená",J219,0)</f>
        <v>0</v>
      </c>
      <c r="BG219" s="162">
        <f>IF(N219="zákl. prenesená",J219,0)</f>
        <v>0</v>
      </c>
      <c r="BH219" s="162">
        <f>IF(N219="zníž. prenesená",J219,0)</f>
        <v>0</v>
      </c>
      <c r="BI219" s="162">
        <f>IF(N219="nulová",J219,0)</f>
        <v>0</v>
      </c>
      <c r="BJ219" s="19" t="s">
        <v>92</v>
      </c>
      <c r="BK219" s="162">
        <f>ROUND(I219*H219,2)</f>
        <v>0</v>
      </c>
      <c r="BL219" s="19" t="s">
        <v>731</v>
      </c>
      <c r="BM219" s="292" t="s">
        <v>4534</v>
      </c>
    </row>
    <row r="220" s="2" customFormat="1" ht="37.8" customHeight="1">
      <c r="A220" s="42"/>
      <c r="B220" s="43"/>
      <c r="C220" s="280" t="s">
        <v>741</v>
      </c>
      <c r="D220" s="280" t="s">
        <v>393</v>
      </c>
      <c r="E220" s="281" t="s">
        <v>4535</v>
      </c>
      <c r="F220" s="282" t="s">
        <v>4536</v>
      </c>
      <c r="G220" s="283" t="s">
        <v>396</v>
      </c>
      <c r="H220" s="284">
        <v>164</v>
      </c>
      <c r="I220" s="285"/>
      <c r="J220" s="286">
        <f>ROUND(I220*H220,2)</f>
        <v>0</v>
      </c>
      <c r="K220" s="287"/>
      <c r="L220" s="45"/>
      <c r="M220" s="288" t="s">
        <v>1</v>
      </c>
      <c r="N220" s="289" t="s">
        <v>42</v>
      </c>
      <c r="O220" s="101"/>
      <c r="P220" s="290">
        <f>O220*H220</f>
        <v>0</v>
      </c>
      <c r="Q220" s="290">
        <v>0</v>
      </c>
      <c r="R220" s="290">
        <f>Q220*H220</f>
        <v>0</v>
      </c>
      <c r="S220" s="290">
        <v>0.0044200000000000003</v>
      </c>
      <c r="T220" s="291">
        <f>S220*H220</f>
        <v>0.72488000000000008</v>
      </c>
      <c r="U220" s="42"/>
      <c r="V220" s="42"/>
      <c r="W220" s="42"/>
      <c r="X220" s="42"/>
      <c r="Y220" s="42"/>
      <c r="Z220" s="42"/>
      <c r="AA220" s="42"/>
      <c r="AB220" s="42"/>
      <c r="AC220" s="42"/>
      <c r="AD220" s="42"/>
      <c r="AE220" s="42"/>
      <c r="AR220" s="292" t="s">
        <v>731</v>
      </c>
      <c r="AT220" s="292" t="s">
        <v>393</v>
      </c>
      <c r="AU220" s="292" t="s">
        <v>92</v>
      </c>
      <c r="AY220" s="19" t="s">
        <v>387</v>
      </c>
      <c r="BE220" s="162">
        <f>IF(N220="základná",J220,0)</f>
        <v>0</v>
      </c>
      <c r="BF220" s="162">
        <f>IF(N220="znížená",J220,0)</f>
        <v>0</v>
      </c>
      <c r="BG220" s="162">
        <f>IF(N220="zákl. prenesená",J220,0)</f>
        <v>0</v>
      </c>
      <c r="BH220" s="162">
        <f>IF(N220="zníž. prenesená",J220,0)</f>
        <v>0</v>
      </c>
      <c r="BI220" s="162">
        <f>IF(N220="nulová",J220,0)</f>
        <v>0</v>
      </c>
      <c r="BJ220" s="19" t="s">
        <v>92</v>
      </c>
      <c r="BK220" s="162">
        <f>ROUND(I220*H220,2)</f>
        <v>0</v>
      </c>
      <c r="BL220" s="19" t="s">
        <v>731</v>
      </c>
      <c r="BM220" s="292" t="s">
        <v>4537</v>
      </c>
    </row>
    <row r="221" s="2" customFormat="1" ht="24.15" customHeight="1">
      <c r="A221" s="42"/>
      <c r="B221" s="43"/>
      <c r="C221" s="280" t="s">
        <v>745</v>
      </c>
      <c r="D221" s="280" t="s">
        <v>393</v>
      </c>
      <c r="E221" s="281" t="s">
        <v>4538</v>
      </c>
      <c r="F221" s="282" t="s">
        <v>4539</v>
      </c>
      <c r="G221" s="283" t="s">
        <v>396</v>
      </c>
      <c r="H221" s="284">
        <v>1786</v>
      </c>
      <c r="I221" s="285"/>
      <c r="J221" s="286">
        <f>ROUND(I221*H221,2)</f>
        <v>0</v>
      </c>
      <c r="K221" s="287"/>
      <c r="L221" s="45"/>
      <c r="M221" s="288" t="s">
        <v>1</v>
      </c>
      <c r="N221" s="289" t="s">
        <v>42</v>
      </c>
      <c r="O221" s="101"/>
      <c r="P221" s="290">
        <f>O221*H221</f>
        <v>0</v>
      </c>
      <c r="Q221" s="290">
        <v>0</v>
      </c>
      <c r="R221" s="290">
        <f>Q221*H221</f>
        <v>0</v>
      </c>
      <c r="S221" s="290">
        <v>0.0032000000000000002</v>
      </c>
      <c r="T221" s="291">
        <f>S221*H221</f>
        <v>5.7152000000000003</v>
      </c>
      <c r="U221" s="42"/>
      <c r="V221" s="42"/>
      <c r="W221" s="42"/>
      <c r="X221" s="42"/>
      <c r="Y221" s="42"/>
      <c r="Z221" s="42"/>
      <c r="AA221" s="42"/>
      <c r="AB221" s="42"/>
      <c r="AC221" s="42"/>
      <c r="AD221" s="42"/>
      <c r="AE221" s="42"/>
      <c r="AR221" s="292" t="s">
        <v>731</v>
      </c>
      <c r="AT221" s="292" t="s">
        <v>393</v>
      </c>
      <c r="AU221" s="292" t="s">
        <v>92</v>
      </c>
      <c r="AY221" s="19" t="s">
        <v>387</v>
      </c>
      <c r="BE221" s="162">
        <f>IF(N221="základná",J221,0)</f>
        <v>0</v>
      </c>
      <c r="BF221" s="162">
        <f>IF(N221="znížená",J221,0)</f>
        <v>0</v>
      </c>
      <c r="BG221" s="162">
        <f>IF(N221="zákl. prenesená",J221,0)</f>
        <v>0</v>
      </c>
      <c r="BH221" s="162">
        <f>IF(N221="zníž. prenesená",J221,0)</f>
        <v>0</v>
      </c>
      <c r="BI221" s="162">
        <f>IF(N221="nulová",J221,0)</f>
        <v>0</v>
      </c>
      <c r="BJ221" s="19" t="s">
        <v>92</v>
      </c>
      <c r="BK221" s="162">
        <f>ROUND(I221*H221,2)</f>
        <v>0</v>
      </c>
      <c r="BL221" s="19" t="s">
        <v>731</v>
      </c>
      <c r="BM221" s="292" t="s">
        <v>4540</v>
      </c>
    </row>
    <row r="222" s="2" customFormat="1" ht="24.15" customHeight="1">
      <c r="A222" s="42"/>
      <c r="B222" s="43"/>
      <c r="C222" s="280" t="s">
        <v>751</v>
      </c>
      <c r="D222" s="280" t="s">
        <v>393</v>
      </c>
      <c r="E222" s="281" t="s">
        <v>4541</v>
      </c>
      <c r="F222" s="282" t="s">
        <v>4542</v>
      </c>
      <c r="G222" s="283" t="s">
        <v>396</v>
      </c>
      <c r="H222" s="284">
        <v>265</v>
      </c>
      <c r="I222" s="285"/>
      <c r="J222" s="286">
        <f>ROUND(I222*H222,2)</f>
        <v>0</v>
      </c>
      <c r="K222" s="287"/>
      <c r="L222" s="45"/>
      <c r="M222" s="288" t="s">
        <v>1</v>
      </c>
      <c r="N222" s="289" t="s">
        <v>42</v>
      </c>
      <c r="O222" s="101"/>
      <c r="P222" s="290">
        <f>O222*H222</f>
        <v>0</v>
      </c>
      <c r="Q222" s="290">
        <v>0</v>
      </c>
      <c r="R222" s="290">
        <f>Q222*H222</f>
        <v>0</v>
      </c>
      <c r="S222" s="290">
        <v>0.0026800000000000001</v>
      </c>
      <c r="T222" s="291">
        <f>S222*H222</f>
        <v>0.71020000000000005</v>
      </c>
      <c r="U222" s="42"/>
      <c r="V222" s="42"/>
      <c r="W222" s="42"/>
      <c r="X222" s="42"/>
      <c r="Y222" s="42"/>
      <c r="Z222" s="42"/>
      <c r="AA222" s="42"/>
      <c r="AB222" s="42"/>
      <c r="AC222" s="42"/>
      <c r="AD222" s="42"/>
      <c r="AE222" s="42"/>
      <c r="AR222" s="292" t="s">
        <v>731</v>
      </c>
      <c r="AT222" s="292" t="s">
        <v>393</v>
      </c>
      <c r="AU222" s="292" t="s">
        <v>92</v>
      </c>
      <c r="AY222" s="19" t="s">
        <v>387</v>
      </c>
      <c r="BE222" s="162">
        <f>IF(N222="základná",J222,0)</f>
        <v>0</v>
      </c>
      <c r="BF222" s="162">
        <f>IF(N222="znížená",J222,0)</f>
        <v>0</v>
      </c>
      <c r="BG222" s="162">
        <f>IF(N222="zákl. prenesená",J222,0)</f>
        <v>0</v>
      </c>
      <c r="BH222" s="162">
        <f>IF(N222="zníž. prenesená",J222,0)</f>
        <v>0</v>
      </c>
      <c r="BI222" s="162">
        <f>IF(N222="nulová",J222,0)</f>
        <v>0</v>
      </c>
      <c r="BJ222" s="19" t="s">
        <v>92</v>
      </c>
      <c r="BK222" s="162">
        <f>ROUND(I222*H222,2)</f>
        <v>0</v>
      </c>
      <c r="BL222" s="19" t="s">
        <v>731</v>
      </c>
      <c r="BM222" s="292" t="s">
        <v>4543</v>
      </c>
    </row>
    <row r="223" s="2" customFormat="1" ht="24.15" customHeight="1">
      <c r="A223" s="42"/>
      <c r="B223" s="43"/>
      <c r="C223" s="280" t="s">
        <v>230</v>
      </c>
      <c r="D223" s="280" t="s">
        <v>393</v>
      </c>
      <c r="E223" s="281" t="s">
        <v>4544</v>
      </c>
      <c r="F223" s="282" t="s">
        <v>4545</v>
      </c>
      <c r="G223" s="283" t="s">
        <v>396</v>
      </c>
      <c r="H223" s="284">
        <v>539</v>
      </c>
      <c r="I223" s="285"/>
      <c r="J223" s="286">
        <f>ROUND(I223*H223,2)</f>
        <v>0</v>
      </c>
      <c r="K223" s="287"/>
      <c r="L223" s="45"/>
      <c r="M223" s="288" t="s">
        <v>1</v>
      </c>
      <c r="N223" s="289" t="s">
        <v>42</v>
      </c>
      <c r="O223" s="101"/>
      <c r="P223" s="290">
        <f>O223*H223</f>
        <v>0</v>
      </c>
      <c r="Q223" s="290">
        <v>0</v>
      </c>
      <c r="R223" s="290">
        <f>Q223*H223</f>
        <v>0</v>
      </c>
      <c r="S223" s="290">
        <v>0.0035000000000000001</v>
      </c>
      <c r="T223" s="291">
        <f>S223*H223</f>
        <v>1.8865000000000001</v>
      </c>
      <c r="U223" s="42"/>
      <c r="V223" s="42"/>
      <c r="W223" s="42"/>
      <c r="X223" s="42"/>
      <c r="Y223" s="42"/>
      <c r="Z223" s="42"/>
      <c r="AA223" s="42"/>
      <c r="AB223" s="42"/>
      <c r="AC223" s="42"/>
      <c r="AD223" s="42"/>
      <c r="AE223" s="42"/>
      <c r="AR223" s="292" t="s">
        <v>731</v>
      </c>
      <c r="AT223" s="292" t="s">
        <v>393</v>
      </c>
      <c r="AU223" s="292" t="s">
        <v>92</v>
      </c>
      <c r="AY223" s="19" t="s">
        <v>387</v>
      </c>
      <c r="BE223" s="162">
        <f>IF(N223="základná",J223,0)</f>
        <v>0</v>
      </c>
      <c r="BF223" s="162">
        <f>IF(N223="znížená",J223,0)</f>
        <v>0</v>
      </c>
      <c r="BG223" s="162">
        <f>IF(N223="zákl. prenesená",J223,0)</f>
        <v>0</v>
      </c>
      <c r="BH223" s="162">
        <f>IF(N223="zníž. prenesená",J223,0)</f>
        <v>0</v>
      </c>
      <c r="BI223" s="162">
        <f>IF(N223="nulová",J223,0)</f>
        <v>0</v>
      </c>
      <c r="BJ223" s="19" t="s">
        <v>92</v>
      </c>
      <c r="BK223" s="162">
        <f>ROUND(I223*H223,2)</f>
        <v>0</v>
      </c>
      <c r="BL223" s="19" t="s">
        <v>731</v>
      </c>
      <c r="BM223" s="292" t="s">
        <v>4546</v>
      </c>
    </row>
    <row r="224" s="2" customFormat="1" ht="16.5" customHeight="1">
      <c r="A224" s="42"/>
      <c r="B224" s="43"/>
      <c r="C224" s="280" t="s">
        <v>759</v>
      </c>
      <c r="D224" s="280" t="s">
        <v>393</v>
      </c>
      <c r="E224" s="281" t="s">
        <v>4547</v>
      </c>
      <c r="F224" s="282" t="s">
        <v>4548</v>
      </c>
      <c r="G224" s="283" t="s">
        <v>436</v>
      </c>
      <c r="H224" s="284">
        <v>7</v>
      </c>
      <c r="I224" s="285"/>
      <c r="J224" s="286">
        <f>ROUND(I224*H224,2)</f>
        <v>0</v>
      </c>
      <c r="K224" s="287"/>
      <c r="L224" s="45"/>
      <c r="M224" s="288" t="s">
        <v>1</v>
      </c>
      <c r="N224" s="289" t="s">
        <v>42</v>
      </c>
      <c r="O224" s="101"/>
      <c r="P224" s="290">
        <f>O224*H224</f>
        <v>0</v>
      </c>
      <c r="Q224" s="290">
        <v>0</v>
      </c>
      <c r="R224" s="290">
        <f>Q224*H224</f>
        <v>0</v>
      </c>
      <c r="S224" s="290">
        <v>0.00332</v>
      </c>
      <c r="T224" s="291">
        <f>S224*H224</f>
        <v>0.02324</v>
      </c>
      <c r="U224" s="42"/>
      <c r="V224" s="42"/>
      <c r="W224" s="42"/>
      <c r="X224" s="42"/>
      <c r="Y224" s="42"/>
      <c r="Z224" s="42"/>
      <c r="AA224" s="42"/>
      <c r="AB224" s="42"/>
      <c r="AC224" s="42"/>
      <c r="AD224" s="42"/>
      <c r="AE224" s="42"/>
      <c r="AR224" s="292" t="s">
        <v>731</v>
      </c>
      <c r="AT224" s="292" t="s">
        <v>393</v>
      </c>
      <c r="AU224" s="292" t="s">
        <v>92</v>
      </c>
      <c r="AY224" s="19" t="s">
        <v>387</v>
      </c>
      <c r="BE224" s="162">
        <f>IF(N224="základná",J224,0)</f>
        <v>0</v>
      </c>
      <c r="BF224" s="162">
        <f>IF(N224="znížená",J224,0)</f>
        <v>0</v>
      </c>
      <c r="BG224" s="162">
        <f>IF(N224="zákl. prenesená",J224,0)</f>
        <v>0</v>
      </c>
      <c r="BH224" s="162">
        <f>IF(N224="zníž. prenesená",J224,0)</f>
        <v>0</v>
      </c>
      <c r="BI224" s="162">
        <f>IF(N224="nulová",J224,0)</f>
        <v>0</v>
      </c>
      <c r="BJ224" s="19" t="s">
        <v>92</v>
      </c>
      <c r="BK224" s="162">
        <f>ROUND(I224*H224,2)</f>
        <v>0</v>
      </c>
      <c r="BL224" s="19" t="s">
        <v>731</v>
      </c>
      <c r="BM224" s="292" t="s">
        <v>4549</v>
      </c>
    </row>
    <row r="225" s="2" customFormat="1" ht="16.5" customHeight="1">
      <c r="A225" s="42"/>
      <c r="B225" s="43"/>
      <c r="C225" s="280" t="s">
        <v>763</v>
      </c>
      <c r="D225" s="280" t="s">
        <v>393</v>
      </c>
      <c r="E225" s="281" t="s">
        <v>4550</v>
      </c>
      <c r="F225" s="282" t="s">
        <v>4551</v>
      </c>
      <c r="G225" s="283" t="s">
        <v>436</v>
      </c>
      <c r="H225" s="284">
        <v>2</v>
      </c>
      <c r="I225" s="285"/>
      <c r="J225" s="286">
        <f>ROUND(I225*H225,2)</f>
        <v>0</v>
      </c>
      <c r="K225" s="287"/>
      <c r="L225" s="45"/>
      <c r="M225" s="288" t="s">
        <v>1</v>
      </c>
      <c r="N225" s="289" t="s">
        <v>42</v>
      </c>
      <c r="O225" s="101"/>
      <c r="P225" s="290">
        <f>O225*H225</f>
        <v>0</v>
      </c>
      <c r="Q225" s="290">
        <v>0</v>
      </c>
      <c r="R225" s="290">
        <f>Q225*H225</f>
        <v>0</v>
      </c>
      <c r="S225" s="290">
        <v>0</v>
      </c>
      <c r="T225" s="291">
        <f>S225*H225</f>
        <v>0</v>
      </c>
      <c r="U225" s="42"/>
      <c r="V225" s="42"/>
      <c r="W225" s="42"/>
      <c r="X225" s="42"/>
      <c r="Y225" s="42"/>
      <c r="Z225" s="42"/>
      <c r="AA225" s="42"/>
      <c r="AB225" s="42"/>
      <c r="AC225" s="42"/>
      <c r="AD225" s="42"/>
      <c r="AE225" s="42"/>
      <c r="AR225" s="292" t="s">
        <v>731</v>
      </c>
      <c r="AT225" s="292" t="s">
        <v>393</v>
      </c>
      <c r="AU225" s="292" t="s">
        <v>92</v>
      </c>
      <c r="AY225" s="19" t="s">
        <v>387</v>
      </c>
      <c r="BE225" s="162">
        <f>IF(N225="základná",J225,0)</f>
        <v>0</v>
      </c>
      <c r="BF225" s="162">
        <f>IF(N225="znížená",J225,0)</f>
        <v>0</v>
      </c>
      <c r="BG225" s="162">
        <f>IF(N225="zákl. prenesená",J225,0)</f>
        <v>0</v>
      </c>
      <c r="BH225" s="162">
        <f>IF(N225="zníž. prenesená",J225,0)</f>
        <v>0</v>
      </c>
      <c r="BI225" s="162">
        <f>IF(N225="nulová",J225,0)</f>
        <v>0</v>
      </c>
      <c r="BJ225" s="19" t="s">
        <v>92</v>
      </c>
      <c r="BK225" s="162">
        <f>ROUND(I225*H225,2)</f>
        <v>0</v>
      </c>
      <c r="BL225" s="19" t="s">
        <v>731</v>
      </c>
      <c r="BM225" s="292" t="s">
        <v>4552</v>
      </c>
    </row>
    <row r="226" s="2" customFormat="1" ht="16.5" customHeight="1">
      <c r="A226" s="42"/>
      <c r="B226" s="43"/>
      <c r="C226" s="280" t="s">
        <v>769</v>
      </c>
      <c r="D226" s="280" t="s">
        <v>393</v>
      </c>
      <c r="E226" s="281" t="s">
        <v>4553</v>
      </c>
      <c r="F226" s="282" t="s">
        <v>4554</v>
      </c>
      <c r="G226" s="283" t="s">
        <v>436</v>
      </c>
      <c r="H226" s="284">
        <v>3</v>
      </c>
      <c r="I226" s="285"/>
      <c r="J226" s="286">
        <f>ROUND(I226*H226,2)</f>
        <v>0</v>
      </c>
      <c r="K226" s="287"/>
      <c r="L226" s="45"/>
      <c r="M226" s="288" t="s">
        <v>1</v>
      </c>
      <c r="N226" s="289" t="s">
        <v>42</v>
      </c>
      <c r="O226" s="101"/>
      <c r="P226" s="290">
        <f>O226*H226</f>
        <v>0</v>
      </c>
      <c r="Q226" s="290">
        <v>0</v>
      </c>
      <c r="R226" s="290">
        <f>Q226*H226</f>
        <v>0</v>
      </c>
      <c r="S226" s="290">
        <v>0.00016000000000000001</v>
      </c>
      <c r="T226" s="291">
        <f>S226*H226</f>
        <v>0.00048000000000000007</v>
      </c>
      <c r="U226" s="42"/>
      <c r="V226" s="42"/>
      <c r="W226" s="42"/>
      <c r="X226" s="42"/>
      <c r="Y226" s="42"/>
      <c r="Z226" s="42"/>
      <c r="AA226" s="42"/>
      <c r="AB226" s="42"/>
      <c r="AC226" s="42"/>
      <c r="AD226" s="42"/>
      <c r="AE226" s="42"/>
      <c r="AR226" s="292" t="s">
        <v>731</v>
      </c>
      <c r="AT226" s="292" t="s">
        <v>393</v>
      </c>
      <c r="AU226" s="292" t="s">
        <v>92</v>
      </c>
      <c r="AY226" s="19" t="s">
        <v>387</v>
      </c>
      <c r="BE226" s="162">
        <f>IF(N226="základná",J226,0)</f>
        <v>0</v>
      </c>
      <c r="BF226" s="162">
        <f>IF(N226="znížená",J226,0)</f>
        <v>0</v>
      </c>
      <c r="BG226" s="162">
        <f>IF(N226="zákl. prenesená",J226,0)</f>
        <v>0</v>
      </c>
      <c r="BH226" s="162">
        <f>IF(N226="zníž. prenesená",J226,0)</f>
        <v>0</v>
      </c>
      <c r="BI226" s="162">
        <f>IF(N226="nulová",J226,0)</f>
        <v>0</v>
      </c>
      <c r="BJ226" s="19" t="s">
        <v>92</v>
      </c>
      <c r="BK226" s="162">
        <f>ROUND(I226*H226,2)</f>
        <v>0</v>
      </c>
      <c r="BL226" s="19" t="s">
        <v>731</v>
      </c>
      <c r="BM226" s="292" t="s">
        <v>4555</v>
      </c>
    </row>
    <row r="227" s="2" customFormat="1" ht="16.5" customHeight="1">
      <c r="A227" s="42"/>
      <c r="B227" s="43"/>
      <c r="C227" s="280" t="s">
        <v>775</v>
      </c>
      <c r="D227" s="280" t="s">
        <v>393</v>
      </c>
      <c r="E227" s="281" t="s">
        <v>4556</v>
      </c>
      <c r="F227" s="282" t="s">
        <v>4557</v>
      </c>
      <c r="G227" s="283" t="s">
        <v>436</v>
      </c>
      <c r="H227" s="284">
        <v>2</v>
      </c>
      <c r="I227" s="285"/>
      <c r="J227" s="286">
        <f>ROUND(I227*H227,2)</f>
        <v>0</v>
      </c>
      <c r="K227" s="287"/>
      <c r="L227" s="45"/>
      <c r="M227" s="288" t="s">
        <v>1</v>
      </c>
      <c r="N227" s="289" t="s">
        <v>42</v>
      </c>
      <c r="O227" s="101"/>
      <c r="P227" s="290">
        <f>O227*H227</f>
        <v>0</v>
      </c>
      <c r="Q227" s="290">
        <v>0</v>
      </c>
      <c r="R227" s="290">
        <f>Q227*H227</f>
        <v>0</v>
      </c>
      <c r="S227" s="290">
        <v>0.0015</v>
      </c>
      <c r="T227" s="291">
        <f>S227*H227</f>
        <v>0.0030000000000000001</v>
      </c>
      <c r="U227" s="42"/>
      <c r="V227" s="42"/>
      <c r="W227" s="42"/>
      <c r="X227" s="42"/>
      <c r="Y227" s="42"/>
      <c r="Z227" s="42"/>
      <c r="AA227" s="42"/>
      <c r="AB227" s="42"/>
      <c r="AC227" s="42"/>
      <c r="AD227" s="42"/>
      <c r="AE227" s="42"/>
      <c r="AR227" s="292" t="s">
        <v>731</v>
      </c>
      <c r="AT227" s="292" t="s">
        <v>393</v>
      </c>
      <c r="AU227" s="292" t="s">
        <v>92</v>
      </c>
      <c r="AY227" s="19" t="s">
        <v>387</v>
      </c>
      <c r="BE227" s="162">
        <f>IF(N227="základná",J227,0)</f>
        <v>0</v>
      </c>
      <c r="BF227" s="162">
        <f>IF(N227="znížená",J227,0)</f>
        <v>0</v>
      </c>
      <c r="BG227" s="162">
        <f>IF(N227="zákl. prenesená",J227,0)</f>
        <v>0</v>
      </c>
      <c r="BH227" s="162">
        <f>IF(N227="zníž. prenesená",J227,0)</f>
        <v>0</v>
      </c>
      <c r="BI227" s="162">
        <f>IF(N227="nulová",J227,0)</f>
        <v>0</v>
      </c>
      <c r="BJ227" s="19" t="s">
        <v>92</v>
      </c>
      <c r="BK227" s="162">
        <f>ROUND(I227*H227,2)</f>
        <v>0</v>
      </c>
      <c r="BL227" s="19" t="s">
        <v>731</v>
      </c>
      <c r="BM227" s="292" t="s">
        <v>4558</v>
      </c>
    </row>
    <row r="228" s="2" customFormat="1" ht="33" customHeight="1">
      <c r="A228" s="42"/>
      <c r="B228" s="43"/>
      <c r="C228" s="280" t="s">
        <v>779</v>
      </c>
      <c r="D228" s="280" t="s">
        <v>393</v>
      </c>
      <c r="E228" s="281" t="s">
        <v>4559</v>
      </c>
      <c r="F228" s="282" t="s">
        <v>4560</v>
      </c>
      <c r="G228" s="283" t="s">
        <v>436</v>
      </c>
      <c r="H228" s="284">
        <v>180</v>
      </c>
      <c r="I228" s="285"/>
      <c r="J228" s="286">
        <f>ROUND(I228*H228,2)</f>
        <v>0</v>
      </c>
      <c r="K228" s="287"/>
      <c r="L228" s="45"/>
      <c r="M228" s="288" t="s">
        <v>1</v>
      </c>
      <c r="N228" s="289" t="s">
        <v>42</v>
      </c>
      <c r="O228" s="101"/>
      <c r="P228" s="290">
        <f>O228*H228</f>
        <v>0</v>
      </c>
      <c r="Q228" s="290">
        <v>0</v>
      </c>
      <c r="R228" s="290">
        <f>Q228*H228</f>
        <v>0</v>
      </c>
      <c r="S228" s="290">
        <v>0</v>
      </c>
      <c r="T228" s="291">
        <f>S228*H228</f>
        <v>0</v>
      </c>
      <c r="U228" s="42"/>
      <c r="V228" s="42"/>
      <c r="W228" s="42"/>
      <c r="X228" s="42"/>
      <c r="Y228" s="42"/>
      <c r="Z228" s="42"/>
      <c r="AA228" s="42"/>
      <c r="AB228" s="42"/>
      <c r="AC228" s="42"/>
      <c r="AD228" s="42"/>
      <c r="AE228" s="42"/>
      <c r="AR228" s="292" t="s">
        <v>731</v>
      </c>
      <c r="AT228" s="292" t="s">
        <v>393</v>
      </c>
      <c r="AU228" s="292" t="s">
        <v>92</v>
      </c>
      <c r="AY228" s="19" t="s">
        <v>387</v>
      </c>
      <c r="BE228" s="162">
        <f>IF(N228="základná",J228,0)</f>
        <v>0</v>
      </c>
      <c r="BF228" s="162">
        <f>IF(N228="znížená",J228,0)</f>
        <v>0</v>
      </c>
      <c r="BG228" s="162">
        <f>IF(N228="zákl. prenesená",J228,0)</f>
        <v>0</v>
      </c>
      <c r="BH228" s="162">
        <f>IF(N228="zníž. prenesená",J228,0)</f>
        <v>0</v>
      </c>
      <c r="BI228" s="162">
        <f>IF(N228="nulová",J228,0)</f>
        <v>0</v>
      </c>
      <c r="BJ228" s="19" t="s">
        <v>92</v>
      </c>
      <c r="BK228" s="162">
        <f>ROUND(I228*H228,2)</f>
        <v>0</v>
      </c>
      <c r="BL228" s="19" t="s">
        <v>731</v>
      </c>
      <c r="BM228" s="292" t="s">
        <v>4561</v>
      </c>
    </row>
    <row r="229" s="2" customFormat="1" ht="24.15" customHeight="1">
      <c r="A229" s="42"/>
      <c r="B229" s="43"/>
      <c r="C229" s="280" t="s">
        <v>787</v>
      </c>
      <c r="D229" s="280" t="s">
        <v>393</v>
      </c>
      <c r="E229" s="281" t="s">
        <v>4562</v>
      </c>
      <c r="F229" s="282" t="s">
        <v>4563</v>
      </c>
      <c r="G229" s="283" t="s">
        <v>396</v>
      </c>
      <c r="H229" s="284">
        <v>9</v>
      </c>
      <c r="I229" s="285"/>
      <c r="J229" s="286">
        <f>ROUND(I229*H229,2)</f>
        <v>0</v>
      </c>
      <c r="K229" s="287"/>
      <c r="L229" s="45"/>
      <c r="M229" s="288" t="s">
        <v>1</v>
      </c>
      <c r="N229" s="289" t="s">
        <v>42</v>
      </c>
      <c r="O229" s="101"/>
      <c r="P229" s="290">
        <f>O229*H229</f>
        <v>0</v>
      </c>
      <c r="Q229" s="290">
        <v>0</v>
      </c>
      <c r="R229" s="290">
        <f>Q229*H229</f>
        <v>0</v>
      </c>
      <c r="S229" s="290">
        <v>0.001</v>
      </c>
      <c r="T229" s="291">
        <f>S229*H229</f>
        <v>0.0090000000000000011</v>
      </c>
      <c r="U229" s="42"/>
      <c r="V229" s="42"/>
      <c r="W229" s="42"/>
      <c r="X229" s="42"/>
      <c r="Y229" s="42"/>
      <c r="Z229" s="42"/>
      <c r="AA229" s="42"/>
      <c r="AB229" s="42"/>
      <c r="AC229" s="42"/>
      <c r="AD229" s="42"/>
      <c r="AE229" s="42"/>
      <c r="AR229" s="292" t="s">
        <v>731</v>
      </c>
      <c r="AT229" s="292" t="s">
        <v>393</v>
      </c>
      <c r="AU229" s="292" t="s">
        <v>92</v>
      </c>
      <c r="AY229" s="19" t="s">
        <v>387</v>
      </c>
      <c r="BE229" s="162">
        <f>IF(N229="základná",J229,0)</f>
        <v>0</v>
      </c>
      <c r="BF229" s="162">
        <f>IF(N229="znížená",J229,0)</f>
        <v>0</v>
      </c>
      <c r="BG229" s="162">
        <f>IF(N229="zákl. prenesená",J229,0)</f>
        <v>0</v>
      </c>
      <c r="BH229" s="162">
        <f>IF(N229="zníž. prenesená",J229,0)</f>
        <v>0</v>
      </c>
      <c r="BI229" s="162">
        <f>IF(N229="nulová",J229,0)</f>
        <v>0</v>
      </c>
      <c r="BJ229" s="19" t="s">
        <v>92</v>
      </c>
      <c r="BK229" s="162">
        <f>ROUND(I229*H229,2)</f>
        <v>0</v>
      </c>
      <c r="BL229" s="19" t="s">
        <v>731</v>
      </c>
      <c r="BM229" s="292" t="s">
        <v>4564</v>
      </c>
    </row>
    <row r="230" s="2" customFormat="1" ht="24.15" customHeight="1">
      <c r="A230" s="42"/>
      <c r="B230" s="43"/>
      <c r="C230" s="280" t="s">
        <v>792</v>
      </c>
      <c r="D230" s="280" t="s">
        <v>393</v>
      </c>
      <c r="E230" s="281" t="s">
        <v>4565</v>
      </c>
      <c r="F230" s="282" t="s">
        <v>4566</v>
      </c>
      <c r="G230" s="283" t="s">
        <v>436</v>
      </c>
      <c r="H230" s="284">
        <v>2</v>
      </c>
      <c r="I230" s="285"/>
      <c r="J230" s="286">
        <f>ROUND(I230*H230,2)</f>
        <v>0</v>
      </c>
      <c r="K230" s="287"/>
      <c r="L230" s="45"/>
      <c r="M230" s="288" t="s">
        <v>1</v>
      </c>
      <c r="N230" s="289" t="s">
        <v>42</v>
      </c>
      <c r="O230" s="101"/>
      <c r="P230" s="290">
        <f>O230*H230</f>
        <v>0</v>
      </c>
      <c r="Q230" s="290">
        <v>0</v>
      </c>
      <c r="R230" s="290">
        <f>Q230*H230</f>
        <v>0</v>
      </c>
      <c r="S230" s="290">
        <v>0.00032000000000000003</v>
      </c>
      <c r="T230" s="291">
        <f>S230*H230</f>
        <v>0.00064000000000000005</v>
      </c>
      <c r="U230" s="42"/>
      <c r="V230" s="42"/>
      <c r="W230" s="42"/>
      <c r="X230" s="42"/>
      <c r="Y230" s="42"/>
      <c r="Z230" s="42"/>
      <c r="AA230" s="42"/>
      <c r="AB230" s="42"/>
      <c r="AC230" s="42"/>
      <c r="AD230" s="42"/>
      <c r="AE230" s="42"/>
      <c r="AR230" s="292" t="s">
        <v>731</v>
      </c>
      <c r="AT230" s="292" t="s">
        <v>393</v>
      </c>
      <c r="AU230" s="292" t="s">
        <v>92</v>
      </c>
      <c r="AY230" s="19" t="s">
        <v>387</v>
      </c>
      <c r="BE230" s="162">
        <f>IF(N230="základná",J230,0)</f>
        <v>0</v>
      </c>
      <c r="BF230" s="162">
        <f>IF(N230="znížená",J230,0)</f>
        <v>0</v>
      </c>
      <c r="BG230" s="162">
        <f>IF(N230="zákl. prenesená",J230,0)</f>
        <v>0</v>
      </c>
      <c r="BH230" s="162">
        <f>IF(N230="zníž. prenesená",J230,0)</f>
        <v>0</v>
      </c>
      <c r="BI230" s="162">
        <f>IF(N230="nulová",J230,0)</f>
        <v>0</v>
      </c>
      <c r="BJ230" s="19" t="s">
        <v>92</v>
      </c>
      <c r="BK230" s="162">
        <f>ROUND(I230*H230,2)</f>
        <v>0</v>
      </c>
      <c r="BL230" s="19" t="s">
        <v>731</v>
      </c>
      <c r="BM230" s="292" t="s">
        <v>4567</v>
      </c>
    </row>
    <row r="231" s="2" customFormat="1" ht="24.15" customHeight="1">
      <c r="A231" s="42"/>
      <c r="B231" s="43"/>
      <c r="C231" s="280" t="s">
        <v>798</v>
      </c>
      <c r="D231" s="280" t="s">
        <v>393</v>
      </c>
      <c r="E231" s="281" t="s">
        <v>4568</v>
      </c>
      <c r="F231" s="282" t="s">
        <v>4569</v>
      </c>
      <c r="G231" s="283" t="s">
        <v>396</v>
      </c>
      <c r="H231" s="284">
        <v>1251</v>
      </c>
      <c r="I231" s="285"/>
      <c r="J231" s="286">
        <f>ROUND(I231*H231,2)</f>
        <v>0</v>
      </c>
      <c r="K231" s="287"/>
      <c r="L231" s="45"/>
      <c r="M231" s="288" t="s">
        <v>1</v>
      </c>
      <c r="N231" s="289" t="s">
        <v>42</v>
      </c>
      <c r="O231" s="101"/>
      <c r="P231" s="290">
        <f>O231*H231</f>
        <v>0</v>
      </c>
      <c r="Q231" s="290">
        <v>0</v>
      </c>
      <c r="R231" s="290">
        <f>Q231*H231</f>
        <v>0</v>
      </c>
      <c r="S231" s="290">
        <v>0.00013999999999999999</v>
      </c>
      <c r="T231" s="291">
        <f>S231*H231</f>
        <v>0.17513999999999999</v>
      </c>
      <c r="U231" s="42"/>
      <c r="V231" s="42"/>
      <c r="W231" s="42"/>
      <c r="X231" s="42"/>
      <c r="Y231" s="42"/>
      <c r="Z231" s="42"/>
      <c r="AA231" s="42"/>
      <c r="AB231" s="42"/>
      <c r="AC231" s="42"/>
      <c r="AD231" s="42"/>
      <c r="AE231" s="42"/>
      <c r="AR231" s="292" t="s">
        <v>731</v>
      </c>
      <c r="AT231" s="292" t="s">
        <v>393</v>
      </c>
      <c r="AU231" s="292" t="s">
        <v>92</v>
      </c>
      <c r="AY231" s="19" t="s">
        <v>387</v>
      </c>
      <c r="BE231" s="162">
        <f>IF(N231="základná",J231,0)</f>
        <v>0</v>
      </c>
      <c r="BF231" s="162">
        <f>IF(N231="znížená",J231,0)</f>
        <v>0</v>
      </c>
      <c r="BG231" s="162">
        <f>IF(N231="zákl. prenesená",J231,0)</f>
        <v>0</v>
      </c>
      <c r="BH231" s="162">
        <f>IF(N231="zníž. prenesená",J231,0)</f>
        <v>0</v>
      </c>
      <c r="BI231" s="162">
        <f>IF(N231="nulová",J231,0)</f>
        <v>0</v>
      </c>
      <c r="BJ231" s="19" t="s">
        <v>92</v>
      </c>
      <c r="BK231" s="162">
        <f>ROUND(I231*H231,2)</f>
        <v>0</v>
      </c>
      <c r="BL231" s="19" t="s">
        <v>731</v>
      </c>
      <c r="BM231" s="292" t="s">
        <v>4570</v>
      </c>
    </row>
    <row r="232" s="2" customFormat="1" ht="24.15" customHeight="1">
      <c r="A232" s="42"/>
      <c r="B232" s="43"/>
      <c r="C232" s="280" t="s">
        <v>805</v>
      </c>
      <c r="D232" s="280" t="s">
        <v>393</v>
      </c>
      <c r="E232" s="281" t="s">
        <v>4571</v>
      </c>
      <c r="F232" s="282" t="s">
        <v>4572</v>
      </c>
      <c r="G232" s="283" t="s">
        <v>396</v>
      </c>
      <c r="H232" s="284">
        <v>106</v>
      </c>
      <c r="I232" s="285"/>
      <c r="J232" s="286">
        <f>ROUND(I232*H232,2)</f>
        <v>0</v>
      </c>
      <c r="K232" s="287"/>
      <c r="L232" s="45"/>
      <c r="M232" s="288" t="s">
        <v>1</v>
      </c>
      <c r="N232" s="289" t="s">
        <v>42</v>
      </c>
      <c r="O232" s="101"/>
      <c r="P232" s="290">
        <f>O232*H232</f>
        <v>0</v>
      </c>
      <c r="Q232" s="290">
        <v>0</v>
      </c>
      <c r="R232" s="290">
        <f>Q232*H232</f>
        <v>0</v>
      </c>
      <c r="S232" s="290">
        <v>0.00019000000000000001</v>
      </c>
      <c r="T232" s="291">
        <f>S232*H232</f>
        <v>0.020140000000000002</v>
      </c>
      <c r="U232" s="42"/>
      <c r="V232" s="42"/>
      <c r="W232" s="42"/>
      <c r="X232" s="42"/>
      <c r="Y232" s="42"/>
      <c r="Z232" s="42"/>
      <c r="AA232" s="42"/>
      <c r="AB232" s="42"/>
      <c r="AC232" s="42"/>
      <c r="AD232" s="42"/>
      <c r="AE232" s="42"/>
      <c r="AR232" s="292" t="s">
        <v>731</v>
      </c>
      <c r="AT232" s="292" t="s">
        <v>393</v>
      </c>
      <c r="AU232" s="292" t="s">
        <v>92</v>
      </c>
      <c r="AY232" s="19" t="s">
        <v>387</v>
      </c>
      <c r="BE232" s="162">
        <f>IF(N232="základná",J232,0)</f>
        <v>0</v>
      </c>
      <c r="BF232" s="162">
        <f>IF(N232="znížená",J232,0)</f>
        <v>0</v>
      </c>
      <c r="BG232" s="162">
        <f>IF(N232="zákl. prenesená",J232,0)</f>
        <v>0</v>
      </c>
      <c r="BH232" s="162">
        <f>IF(N232="zníž. prenesená",J232,0)</f>
        <v>0</v>
      </c>
      <c r="BI232" s="162">
        <f>IF(N232="nulová",J232,0)</f>
        <v>0</v>
      </c>
      <c r="BJ232" s="19" t="s">
        <v>92</v>
      </c>
      <c r="BK232" s="162">
        <f>ROUND(I232*H232,2)</f>
        <v>0</v>
      </c>
      <c r="BL232" s="19" t="s">
        <v>731</v>
      </c>
      <c r="BM232" s="292" t="s">
        <v>4573</v>
      </c>
    </row>
    <row r="233" s="2" customFormat="1" ht="33" customHeight="1">
      <c r="A233" s="42"/>
      <c r="B233" s="43"/>
      <c r="C233" s="280" t="s">
        <v>812</v>
      </c>
      <c r="D233" s="280" t="s">
        <v>393</v>
      </c>
      <c r="E233" s="281" t="s">
        <v>4574</v>
      </c>
      <c r="F233" s="282" t="s">
        <v>4575</v>
      </c>
      <c r="G233" s="283" t="s">
        <v>396</v>
      </c>
      <c r="H233" s="284">
        <v>3380</v>
      </c>
      <c r="I233" s="285"/>
      <c r="J233" s="286">
        <f>ROUND(I233*H233,2)</f>
        <v>0</v>
      </c>
      <c r="K233" s="287"/>
      <c r="L233" s="45"/>
      <c r="M233" s="288" t="s">
        <v>1</v>
      </c>
      <c r="N233" s="289" t="s">
        <v>42</v>
      </c>
      <c r="O233" s="101"/>
      <c r="P233" s="290">
        <f>O233*H233</f>
        <v>0</v>
      </c>
      <c r="Q233" s="290">
        <v>0</v>
      </c>
      <c r="R233" s="290">
        <f>Q233*H233</f>
        <v>0</v>
      </c>
      <c r="S233" s="290">
        <v>0.0097999999999999997</v>
      </c>
      <c r="T233" s="291">
        <f>S233*H233</f>
        <v>33.124000000000002</v>
      </c>
      <c r="U233" s="42"/>
      <c r="V233" s="42"/>
      <c r="W233" s="42"/>
      <c r="X233" s="42"/>
      <c r="Y233" s="42"/>
      <c r="Z233" s="42"/>
      <c r="AA233" s="42"/>
      <c r="AB233" s="42"/>
      <c r="AC233" s="42"/>
      <c r="AD233" s="42"/>
      <c r="AE233" s="42"/>
      <c r="AR233" s="292" t="s">
        <v>731</v>
      </c>
      <c r="AT233" s="292" t="s">
        <v>393</v>
      </c>
      <c r="AU233" s="292" t="s">
        <v>92</v>
      </c>
      <c r="AY233" s="19" t="s">
        <v>387</v>
      </c>
      <c r="BE233" s="162">
        <f>IF(N233="základná",J233,0)</f>
        <v>0</v>
      </c>
      <c r="BF233" s="162">
        <f>IF(N233="znížená",J233,0)</f>
        <v>0</v>
      </c>
      <c r="BG233" s="162">
        <f>IF(N233="zákl. prenesená",J233,0)</f>
        <v>0</v>
      </c>
      <c r="BH233" s="162">
        <f>IF(N233="zníž. prenesená",J233,0)</f>
        <v>0</v>
      </c>
      <c r="BI233" s="162">
        <f>IF(N233="nulová",J233,0)</f>
        <v>0</v>
      </c>
      <c r="BJ233" s="19" t="s">
        <v>92</v>
      </c>
      <c r="BK233" s="162">
        <f>ROUND(I233*H233,2)</f>
        <v>0</v>
      </c>
      <c r="BL233" s="19" t="s">
        <v>731</v>
      </c>
      <c r="BM233" s="292" t="s">
        <v>4576</v>
      </c>
    </row>
    <row r="234" s="2" customFormat="1" ht="33" customHeight="1">
      <c r="A234" s="42"/>
      <c r="B234" s="43"/>
      <c r="C234" s="280" t="s">
        <v>322</v>
      </c>
      <c r="D234" s="280" t="s">
        <v>393</v>
      </c>
      <c r="E234" s="281" t="s">
        <v>4577</v>
      </c>
      <c r="F234" s="282" t="s">
        <v>4578</v>
      </c>
      <c r="G234" s="283" t="s">
        <v>396</v>
      </c>
      <c r="H234" s="284">
        <v>42</v>
      </c>
      <c r="I234" s="285"/>
      <c r="J234" s="286">
        <f>ROUND(I234*H234,2)</f>
        <v>0</v>
      </c>
      <c r="K234" s="287"/>
      <c r="L234" s="45"/>
      <c r="M234" s="288" t="s">
        <v>1</v>
      </c>
      <c r="N234" s="289" t="s">
        <v>42</v>
      </c>
      <c r="O234" s="101"/>
      <c r="P234" s="290">
        <f>O234*H234</f>
        <v>0</v>
      </c>
      <c r="Q234" s="290">
        <v>0</v>
      </c>
      <c r="R234" s="290">
        <f>Q234*H234</f>
        <v>0</v>
      </c>
      <c r="S234" s="290">
        <v>0.0038600000000000001</v>
      </c>
      <c r="T234" s="291">
        <f>S234*H234</f>
        <v>0.16212000000000001</v>
      </c>
      <c r="U234" s="42"/>
      <c r="V234" s="42"/>
      <c r="W234" s="42"/>
      <c r="X234" s="42"/>
      <c r="Y234" s="42"/>
      <c r="Z234" s="42"/>
      <c r="AA234" s="42"/>
      <c r="AB234" s="42"/>
      <c r="AC234" s="42"/>
      <c r="AD234" s="42"/>
      <c r="AE234" s="42"/>
      <c r="AR234" s="292" t="s">
        <v>731</v>
      </c>
      <c r="AT234" s="292" t="s">
        <v>393</v>
      </c>
      <c r="AU234" s="292" t="s">
        <v>92</v>
      </c>
      <c r="AY234" s="19" t="s">
        <v>387</v>
      </c>
      <c r="BE234" s="162">
        <f>IF(N234="základná",J234,0)</f>
        <v>0</v>
      </c>
      <c r="BF234" s="162">
        <f>IF(N234="znížená",J234,0)</f>
        <v>0</v>
      </c>
      <c r="BG234" s="162">
        <f>IF(N234="zákl. prenesená",J234,0)</f>
        <v>0</v>
      </c>
      <c r="BH234" s="162">
        <f>IF(N234="zníž. prenesená",J234,0)</f>
        <v>0</v>
      </c>
      <c r="BI234" s="162">
        <f>IF(N234="nulová",J234,0)</f>
        <v>0</v>
      </c>
      <c r="BJ234" s="19" t="s">
        <v>92</v>
      </c>
      <c r="BK234" s="162">
        <f>ROUND(I234*H234,2)</f>
        <v>0</v>
      </c>
      <c r="BL234" s="19" t="s">
        <v>731</v>
      </c>
      <c r="BM234" s="292" t="s">
        <v>4579</v>
      </c>
    </row>
    <row r="235" s="2" customFormat="1" ht="24.15" customHeight="1">
      <c r="A235" s="42"/>
      <c r="B235" s="43"/>
      <c r="C235" s="280" t="s">
        <v>822</v>
      </c>
      <c r="D235" s="280" t="s">
        <v>393</v>
      </c>
      <c r="E235" s="281" t="s">
        <v>4580</v>
      </c>
      <c r="F235" s="282" t="s">
        <v>4581</v>
      </c>
      <c r="G235" s="283" t="s">
        <v>396</v>
      </c>
      <c r="H235" s="284">
        <v>918</v>
      </c>
      <c r="I235" s="285"/>
      <c r="J235" s="286">
        <f>ROUND(I235*H235,2)</f>
        <v>0</v>
      </c>
      <c r="K235" s="287"/>
      <c r="L235" s="45"/>
      <c r="M235" s="288" t="s">
        <v>1</v>
      </c>
      <c r="N235" s="289" t="s">
        <v>42</v>
      </c>
      <c r="O235" s="101"/>
      <c r="P235" s="290">
        <f>O235*H235</f>
        <v>0</v>
      </c>
      <c r="Q235" s="290">
        <v>0</v>
      </c>
      <c r="R235" s="290">
        <f>Q235*H235</f>
        <v>0</v>
      </c>
      <c r="S235" s="290">
        <v>1.0000000000000001E-05</v>
      </c>
      <c r="T235" s="291">
        <f>S235*H235</f>
        <v>0.0091800000000000007</v>
      </c>
      <c r="U235" s="42"/>
      <c r="V235" s="42"/>
      <c r="W235" s="42"/>
      <c r="X235" s="42"/>
      <c r="Y235" s="42"/>
      <c r="Z235" s="42"/>
      <c r="AA235" s="42"/>
      <c r="AB235" s="42"/>
      <c r="AC235" s="42"/>
      <c r="AD235" s="42"/>
      <c r="AE235" s="42"/>
      <c r="AR235" s="292" t="s">
        <v>731</v>
      </c>
      <c r="AT235" s="292" t="s">
        <v>393</v>
      </c>
      <c r="AU235" s="292" t="s">
        <v>92</v>
      </c>
      <c r="AY235" s="19" t="s">
        <v>387</v>
      </c>
      <c r="BE235" s="162">
        <f>IF(N235="základná",J235,0)</f>
        <v>0</v>
      </c>
      <c r="BF235" s="162">
        <f>IF(N235="znížená",J235,0)</f>
        <v>0</v>
      </c>
      <c r="BG235" s="162">
        <f>IF(N235="zákl. prenesená",J235,0)</f>
        <v>0</v>
      </c>
      <c r="BH235" s="162">
        <f>IF(N235="zníž. prenesená",J235,0)</f>
        <v>0</v>
      </c>
      <c r="BI235" s="162">
        <f>IF(N235="nulová",J235,0)</f>
        <v>0</v>
      </c>
      <c r="BJ235" s="19" t="s">
        <v>92</v>
      </c>
      <c r="BK235" s="162">
        <f>ROUND(I235*H235,2)</f>
        <v>0</v>
      </c>
      <c r="BL235" s="19" t="s">
        <v>731</v>
      </c>
      <c r="BM235" s="292" t="s">
        <v>4582</v>
      </c>
    </row>
    <row r="236" s="2" customFormat="1" ht="16.5" customHeight="1">
      <c r="A236" s="42"/>
      <c r="B236" s="43"/>
      <c r="C236" s="280" t="s">
        <v>829</v>
      </c>
      <c r="D236" s="280" t="s">
        <v>393</v>
      </c>
      <c r="E236" s="281" t="s">
        <v>4583</v>
      </c>
      <c r="F236" s="282" t="s">
        <v>4584</v>
      </c>
      <c r="G236" s="283" t="s">
        <v>396</v>
      </c>
      <c r="H236" s="284">
        <v>1834</v>
      </c>
      <c r="I236" s="285"/>
      <c r="J236" s="286">
        <f>ROUND(I236*H236,2)</f>
        <v>0</v>
      </c>
      <c r="K236" s="287"/>
      <c r="L236" s="45"/>
      <c r="M236" s="288" t="s">
        <v>1</v>
      </c>
      <c r="N236" s="289" t="s">
        <v>42</v>
      </c>
      <c r="O236" s="101"/>
      <c r="P236" s="290">
        <f>O236*H236</f>
        <v>0</v>
      </c>
      <c r="Q236" s="290">
        <v>0</v>
      </c>
      <c r="R236" s="290">
        <f>Q236*H236</f>
        <v>0</v>
      </c>
      <c r="S236" s="290">
        <v>8.0000000000000007E-05</v>
      </c>
      <c r="T236" s="291">
        <f>S236*H236</f>
        <v>0.14672000000000002</v>
      </c>
      <c r="U236" s="42"/>
      <c r="V236" s="42"/>
      <c r="W236" s="42"/>
      <c r="X236" s="42"/>
      <c r="Y236" s="42"/>
      <c r="Z236" s="42"/>
      <c r="AA236" s="42"/>
      <c r="AB236" s="42"/>
      <c r="AC236" s="42"/>
      <c r="AD236" s="42"/>
      <c r="AE236" s="42"/>
      <c r="AR236" s="292" t="s">
        <v>731</v>
      </c>
      <c r="AT236" s="292" t="s">
        <v>393</v>
      </c>
      <c r="AU236" s="292" t="s">
        <v>92</v>
      </c>
      <c r="AY236" s="19" t="s">
        <v>387</v>
      </c>
      <c r="BE236" s="162">
        <f>IF(N236="základná",J236,0)</f>
        <v>0</v>
      </c>
      <c r="BF236" s="162">
        <f>IF(N236="znížená",J236,0)</f>
        <v>0</v>
      </c>
      <c r="BG236" s="162">
        <f>IF(N236="zákl. prenesená",J236,0)</f>
        <v>0</v>
      </c>
      <c r="BH236" s="162">
        <f>IF(N236="zníž. prenesená",J236,0)</f>
        <v>0</v>
      </c>
      <c r="BI236" s="162">
        <f>IF(N236="nulová",J236,0)</f>
        <v>0</v>
      </c>
      <c r="BJ236" s="19" t="s">
        <v>92</v>
      </c>
      <c r="BK236" s="162">
        <f>ROUND(I236*H236,2)</f>
        <v>0</v>
      </c>
      <c r="BL236" s="19" t="s">
        <v>731</v>
      </c>
      <c r="BM236" s="292" t="s">
        <v>4585</v>
      </c>
    </row>
    <row r="237" s="2" customFormat="1" ht="24.15" customHeight="1">
      <c r="A237" s="42"/>
      <c r="B237" s="43"/>
      <c r="C237" s="280" t="s">
        <v>834</v>
      </c>
      <c r="D237" s="280" t="s">
        <v>393</v>
      </c>
      <c r="E237" s="281" t="s">
        <v>4586</v>
      </c>
      <c r="F237" s="282" t="s">
        <v>4587</v>
      </c>
      <c r="G237" s="283" t="s">
        <v>396</v>
      </c>
      <c r="H237" s="284">
        <v>2088</v>
      </c>
      <c r="I237" s="285"/>
      <c r="J237" s="286">
        <f>ROUND(I237*H237,2)</f>
        <v>0</v>
      </c>
      <c r="K237" s="287"/>
      <c r="L237" s="45"/>
      <c r="M237" s="288" t="s">
        <v>1</v>
      </c>
      <c r="N237" s="289" t="s">
        <v>42</v>
      </c>
      <c r="O237" s="101"/>
      <c r="P237" s="290">
        <f>O237*H237</f>
        <v>0</v>
      </c>
      <c r="Q237" s="290">
        <v>0</v>
      </c>
      <c r="R237" s="290">
        <f>Q237*H237</f>
        <v>0</v>
      </c>
      <c r="S237" s="290">
        <v>0.00010000000000000001</v>
      </c>
      <c r="T237" s="291">
        <f>S237*H237</f>
        <v>0.20880000000000001</v>
      </c>
      <c r="U237" s="42"/>
      <c r="V237" s="42"/>
      <c r="W237" s="42"/>
      <c r="X237" s="42"/>
      <c r="Y237" s="42"/>
      <c r="Z237" s="42"/>
      <c r="AA237" s="42"/>
      <c r="AB237" s="42"/>
      <c r="AC237" s="42"/>
      <c r="AD237" s="42"/>
      <c r="AE237" s="42"/>
      <c r="AR237" s="292" t="s">
        <v>731</v>
      </c>
      <c r="AT237" s="292" t="s">
        <v>393</v>
      </c>
      <c r="AU237" s="292" t="s">
        <v>92</v>
      </c>
      <c r="AY237" s="19" t="s">
        <v>387</v>
      </c>
      <c r="BE237" s="162">
        <f>IF(N237="základná",J237,0)</f>
        <v>0</v>
      </c>
      <c r="BF237" s="162">
        <f>IF(N237="znížená",J237,0)</f>
        <v>0</v>
      </c>
      <c r="BG237" s="162">
        <f>IF(N237="zákl. prenesená",J237,0)</f>
        <v>0</v>
      </c>
      <c r="BH237" s="162">
        <f>IF(N237="zníž. prenesená",J237,0)</f>
        <v>0</v>
      </c>
      <c r="BI237" s="162">
        <f>IF(N237="nulová",J237,0)</f>
        <v>0</v>
      </c>
      <c r="BJ237" s="19" t="s">
        <v>92</v>
      </c>
      <c r="BK237" s="162">
        <f>ROUND(I237*H237,2)</f>
        <v>0</v>
      </c>
      <c r="BL237" s="19" t="s">
        <v>731</v>
      </c>
      <c r="BM237" s="292" t="s">
        <v>4588</v>
      </c>
    </row>
    <row r="238" s="2" customFormat="1" ht="24.15" customHeight="1">
      <c r="A238" s="42"/>
      <c r="B238" s="43"/>
      <c r="C238" s="280" t="s">
        <v>839</v>
      </c>
      <c r="D238" s="280" t="s">
        <v>393</v>
      </c>
      <c r="E238" s="281" t="s">
        <v>4589</v>
      </c>
      <c r="F238" s="282" t="s">
        <v>4590</v>
      </c>
      <c r="G238" s="283" t="s">
        <v>396</v>
      </c>
      <c r="H238" s="284">
        <v>581</v>
      </c>
      <c r="I238" s="285"/>
      <c r="J238" s="286">
        <f>ROUND(I238*H238,2)</f>
        <v>0</v>
      </c>
      <c r="K238" s="287"/>
      <c r="L238" s="45"/>
      <c r="M238" s="288" t="s">
        <v>1</v>
      </c>
      <c r="N238" s="289" t="s">
        <v>42</v>
      </c>
      <c r="O238" s="101"/>
      <c r="P238" s="290">
        <f>O238*H238</f>
        <v>0</v>
      </c>
      <c r="Q238" s="290">
        <v>0</v>
      </c>
      <c r="R238" s="290">
        <f>Q238*H238</f>
        <v>0</v>
      </c>
      <c r="S238" s="290">
        <v>1.0000000000000001E-05</v>
      </c>
      <c r="T238" s="291">
        <f>S238*H238</f>
        <v>0.0058100000000000001</v>
      </c>
      <c r="U238" s="42"/>
      <c r="V238" s="42"/>
      <c r="W238" s="42"/>
      <c r="X238" s="42"/>
      <c r="Y238" s="42"/>
      <c r="Z238" s="42"/>
      <c r="AA238" s="42"/>
      <c r="AB238" s="42"/>
      <c r="AC238" s="42"/>
      <c r="AD238" s="42"/>
      <c r="AE238" s="42"/>
      <c r="AR238" s="292" t="s">
        <v>731</v>
      </c>
      <c r="AT238" s="292" t="s">
        <v>393</v>
      </c>
      <c r="AU238" s="292" t="s">
        <v>92</v>
      </c>
      <c r="AY238" s="19" t="s">
        <v>387</v>
      </c>
      <c r="BE238" s="162">
        <f>IF(N238="základná",J238,0)</f>
        <v>0</v>
      </c>
      <c r="BF238" s="162">
        <f>IF(N238="znížená",J238,0)</f>
        <v>0</v>
      </c>
      <c r="BG238" s="162">
        <f>IF(N238="zákl. prenesená",J238,0)</f>
        <v>0</v>
      </c>
      <c r="BH238" s="162">
        <f>IF(N238="zníž. prenesená",J238,0)</f>
        <v>0</v>
      </c>
      <c r="BI238" s="162">
        <f>IF(N238="nulová",J238,0)</f>
        <v>0</v>
      </c>
      <c r="BJ238" s="19" t="s">
        <v>92</v>
      </c>
      <c r="BK238" s="162">
        <f>ROUND(I238*H238,2)</f>
        <v>0</v>
      </c>
      <c r="BL238" s="19" t="s">
        <v>731</v>
      </c>
      <c r="BM238" s="292" t="s">
        <v>4591</v>
      </c>
    </row>
    <row r="239" s="2" customFormat="1" ht="24.15" customHeight="1">
      <c r="A239" s="42"/>
      <c r="B239" s="43"/>
      <c r="C239" s="280" t="s">
        <v>842</v>
      </c>
      <c r="D239" s="280" t="s">
        <v>393</v>
      </c>
      <c r="E239" s="281" t="s">
        <v>4592</v>
      </c>
      <c r="F239" s="282" t="s">
        <v>4593</v>
      </c>
      <c r="G239" s="283" t="s">
        <v>396</v>
      </c>
      <c r="H239" s="284">
        <v>422</v>
      </c>
      <c r="I239" s="285"/>
      <c r="J239" s="286">
        <f>ROUND(I239*H239,2)</f>
        <v>0</v>
      </c>
      <c r="K239" s="287"/>
      <c r="L239" s="45"/>
      <c r="M239" s="288" t="s">
        <v>1</v>
      </c>
      <c r="N239" s="289" t="s">
        <v>42</v>
      </c>
      <c r="O239" s="101"/>
      <c r="P239" s="290">
        <f>O239*H239</f>
        <v>0</v>
      </c>
      <c r="Q239" s="290">
        <v>0</v>
      </c>
      <c r="R239" s="290">
        <f>Q239*H239</f>
        <v>0</v>
      </c>
      <c r="S239" s="290">
        <v>1.0000000000000001E-05</v>
      </c>
      <c r="T239" s="291">
        <f>S239*H239</f>
        <v>0.0042200000000000007</v>
      </c>
      <c r="U239" s="42"/>
      <c r="V239" s="42"/>
      <c r="W239" s="42"/>
      <c r="X239" s="42"/>
      <c r="Y239" s="42"/>
      <c r="Z239" s="42"/>
      <c r="AA239" s="42"/>
      <c r="AB239" s="42"/>
      <c r="AC239" s="42"/>
      <c r="AD239" s="42"/>
      <c r="AE239" s="42"/>
      <c r="AR239" s="292" t="s">
        <v>731</v>
      </c>
      <c r="AT239" s="292" t="s">
        <v>393</v>
      </c>
      <c r="AU239" s="292" t="s">
        <v>92</v>
      </c>
      <c r="AY239" s="19" t="s">
        <v>387</v>
      </c>
      <c r="BE239" s="162">
        <f>IF(N239="základná",J239,0)</f>
        <v>0</v>
      </c>
      <c r="BF239" s="162">
        <f>IF(N239="znížená",J239,0)</f>
        <v>0</v>
      </c>
      <c r="BG239" s="162">
        <f>IF(N239="zákl. prenesená",J239,0)</f>
        <v>0</v>
      </c>
      <c r="BH239" s="162">
        <f>IF(N239="zníž. prenesená",J239,0)</f>
        <v>0</v>
      </c>
      <c r="BI239" s="162">
        <f>IF(N239="nulová",J239,0)</f>
        <v>0</v>
      </c>
      <c r="BJ239" s="19" t="s">
        <v>92</v>
      </c>
      <c r="BK239" s="162">
        <f>ROUND(I239*H239,2)</f>
        <v>0</v>
      </c>
      <c r="BL239" s="19" t="s">
        <v>731</v>
      </c>
      <c r="BM239" s="292" t="s">
        <v>4594</v>
      </c>
    </row>
    <row r="240" s="12" customFormat="1" ht="22.8" customHeight="1">
      <c r="A240" s="12"/>
      <c r="B240" s="252"/>
      <c r="C240" s="253"/>
      <c r="D240" s="254" t="s">
        <v>75</v>
      </c>
      <c r="E240" s="265" t="s">
        <v>2210</v>
      </c>
      <c r="F240" s="265" t="s">
        <v>2211</v>
      </c>
      <c r="G240" s="253"/>
      <c r="H240" s="253"/>
      <c r="I240" s="256"/>
      <c r="J240" s="266">
        <f>BK240</f>
        <v>0</v>
      </c>
      <c r="K240" s="253"/>
      <c r="L240" s="257"/>
      <c r="M240" s="258"/>
      <c r="N240" s="259"/>
      <c r="O240" s="259"/>
      <c r="P240" s="260">
        <f>SUM(P241:P250)</f>
        <v>0</v>
      </c>
      <c r="Q240" s="259"/>
      <c r="R240" s="260">
        <f>SUM(R241:R250)</f>
        <v>0</v>
      </c>
      <c r="S240" s="259"/>
      <c r="T240" s="261">
        <f>SUM(T241:T250)</f>
        <v>0</v>
      </c>
      <c r="U240" s="12"/>
      <c r="V240" s="12"/>
      <c r="W240" s="12"/>
      <c r="X240" s="12"/>
      <c r="Y240" s="12"/>
      <c r="Z240" s="12"/>
      <c r="AA240" s="12"/>
      <c r="AB240" s="12"/>
      <c r="AC240" s="12"/>
      <c r="AD240" s="12"/>
      <c r="AE240" s="12"/>
      <c r="AR240" s="262" t="s">
        <v>99</v>
      </c>
      <c r="AT240" s="263" t="s">
        <v>75</v>
      </c>
      <c r="AU240" s="263" t="s">
        <v>84</v>
      </c>
      <c r="AY240" s="262" t="s">
        <v>387</v>
      </c>
      <c r="BK240" s="264">
        <f>SUM(BK241:BK250)</f>
        <v>0</v>
      </c>
    </row>
    <row r="241" s="2" customFormat="1" ht="16.5" customHeight="1">
      <c r="A241" s="42"/>
      <c r="B241" s="43"/>
      <c r="C241" s="280" t="s">
        <v>847</v>
      </c>
      <c r="D241" s="280" t="s">
        <v>393</v>
      </c>
      <c r="E241" s="281" t="s">
        <v>4595</v>
      </c>
      <c r="F241" s="282" t="s">
        <v>4596</v>
      </c>
      <c r="G241" s="283" t="s">
        <v>436</v>
      </c>
      <c r="H241" s="284">
        <v>38</v>
      </c>
      <c r="I241" s="285"/>
      <c r="J241" s="286">
        <f>ROUND(I241*H241,2)</f>
        <v>0</v>
      </c>
      <c r="K241" s="287"/>
      <c r="L241" s="45"/>
      <c r="M241" s="288" t="s">
        <v>1</v>
      </c>
      <c r="N241" s="289" t="s">
        <v>42</v>
      </c>
      <c r="O241" s="101"/>
      <c r="P241" s="290">
        <f>O241*H241</f>
        <v>0</v>
      </c>
      <c r="Q241" s="290">
        <v>0</v>
      </c>
      <c r="R241" s="290">
        <f>Q241*H241</f>
        <v>0</v>
      </c>
      <c r="S241" s="290">
        <v>0</v>
      </c>
      <c r="T241" s="291">
        <f>S241*H241</f>
        <v>0</v>
      </c>
      <c r="U241" s="42"/>
      <c r="V241" s="42"/>
      <c r="W241" s="42"/>
      <c r="X241" s="42"/>
      <c r="Y241" s="42"/>
      <c r="Z241" s="42"/>
      <c r="AA241" s="42"/>
      <c r="AB241" s="42"/>
      <c r="AC241" s="42"/>
      <c r="AD241" s="42"/>
      <c r="AE241" s="42"/>
      <c r="AR241" s="292" t="s">
        <v>731</v>
      </c>
      <c r="AT241" s="292" t="s">
        <v>393</v>
      </c>
      <c r="AU241" s="292" t="s">
        <v>92</v>
      </c>
      <c r="AY241" s="19" t="s">
        <v>387</v>
      </c>
      <c r="BE241" s="162">
        <f>IF(N241="základná",J241,0)</f>
        <v>0</v>
      </c>
      <c r="BF241" s="162">
        <f>IF(N241="znížená",J241,0)</f>
        <v>0</v>
      </c>
      <c r="BG241" s="162">
        <f>IF(N241="zákl. prenesená",J241,0)</f>
        <v>0</v>
      </c>
      <c r="BH241" s="162">
        <f>IF(N241="zníž. prenesená",J241,0)</f>
        <v>0</v>
      </c>
      <c r="BI241" s="162">
        <f>IF(N241="nulová",J241,0)</f>
        <v>0</v>
      </c>
      <c r="BJ241" s="19" t="s">
        <v>92</v>
      </c>
      <c r="BK241" s="162">
        <f>ROUND(I241*H241,2)</f>
        <v>0</v>
      </c>
      <c r="BL241" s="19" t="s">
        <v>731</v>
      </c>
      <c r="BM241" s="292" t="s">
        <v>4597</v>
      </c>
    </row>
    <row r="242" s="2" customFormat="1" ht="37.8" customHeight="1">
      <c r="A242" s="42"/>
      <c r="B242" s="43"/>
      <c r="C242" s="280" t="s">
        <v>315</v>
      </c>
      <c r="D242" s="280" t="s">
        <v>393</v>
      </c>
      <c r="E242" s="281" t="s">
        <v>4598</v>
      </c>
      <c r="F242" s="282" t="s">
        <v>4599</v>
      </c>
      <c r="G242" s="283" t="s">
        <v>436</v>
      </c>
      <c r="H242" s="284">
        <v>38</v>
      </c>
      <c r="I242" s="285"/>
      <c r="J242" s="286">
        <f>ROUND(I242*H242,2)</f>
        <v>0</v>
      </c>
      <c r="K242" s="287"/>
      <c r="L242" s="45"/>
      <c r="M242" s="288" t="s">
        <v>1</v>
      </c>
      <c r="N242" s="289" t="s">
        <v>42</v>
      </c>
      <c r="O242" s="101"/>
      <c r="P242" s="290">
        <f>O242*H242</f>
        <v>0</v>
      </c>
      <c r="Q242" s="290">
        <v>0</v>
      </c>
      <c r="R242" s="290">
        <f>Q242*H242</f>
        <v>0</v>
      </c>
      <c r="S242" s="290">
        <v>0</v>
      </c>
      <c r="T242" s="291">
        <f>S242*H242</f>
        <v>0</v>
      </c>
      <c r="U242" s="42"/>
      <c r="V242" s="42"/>
      <c r="W242" s="42"/>
      <c r="X242" s="42"/>
      <c r="Y242" s="42"/>
      <c r="Z242" s="42"/>
      <c r="AA242" s="42"/>
      <c r="AB242" s="42"/>
      <c r="AC242" s="42"/>
      <c r="AD242" s="42"/>
      <c r="AE242" s="42"/>
      <c r="AR242" s="292" t="s">
        <v>731</v>
      </c>
      <c r="AT242" s="292" t="s">
        <v>393</v>
      </c>
      <c r="AU242" s="292" t="s">
        <v>92</v>
      </c>
      <c r="AY242" s="19" t="s">
        <v>387</v>
      </c>
      <c r="BE242" s="162">
        <f>IF(N242="základná",J242,0)</f>
        <v>0</v>
      </c>
      <c r="BF242" s="162">
        <f>IF(N242="znížená",J242,0)</f>
        <v>0</v>
      </c>
      <c r="BG242" s="162">
        <f>IF(N242="zákl. prenesená",J242,0)</f>
        <v>0</v>
      </c>
      <c r="BH242" s="162">
        <f>IF(N242="zníž. prenesená",J242,0)</f>
        <v>0</v>
      </c>
      <c r="BI242" s="162">
        <f>IF(N242="nulová",J242,0)</f>
        <v>0</v>
      </c>
      <c r="BJ242" s="19" t="s">
        <v>92</v>
      </c>
      <c r="BK242" s="162">
        <f>ROUND(I242*H242,2)</f>
        <v>0</v>
      </c>
      <c r="BL242" s="19" t="s">
        <v>731</v>
      </c>
      <c r="BM242" s="292" t="s">
        <v>4600</v>
      </c>
    </row>
    <row r="243" s="2" customFormat="1" ht="16.5" customHeight="1">
      <c r="A243" s="42"/>
      <c r="B243" s="43"/>
      <c r="C243" s="280" t="s">
        <v>857</v>
      </c>
      <c r="D243" s="280" t="s">
        <v>393</v>
      </c>
      <c r="E243" s="281" t="s">
        <v>2284</v>
      </c>
      <c r="F243" s="282" t="s">
        <v>4300</v>
      </c>
      <c r="G243" s="283" t="s">
        <v>396</v>
      </c>
      <c r="H243" s="284">
        <v>262</v>
      </c>
      <c r="I243" s="285"/>
      <c r="J243" s="286">
        <f>ROUND(I243*H243,2)</f>
        <v>0</v>
      </c>
      <c r="K243" s="287"/>
      <c r="L243" s="45"/>
      <c r="M243" s="288" t="s">
        <v>1</v>
      </c>
      <c r="N243" s="289" t="s">
        <v>42</v>
      </c>
      <c r="O243" s="101"/>
      <c r="P243" s="290">
        <f>O243*H243</f>
        <v>0</v>
      </c>
      <c r="Q243" s="290">
        <v>0</v>
      </c>
      <c r="R243" s="290">
        <f>Q243*H243</f>
        <v>0</v>
      </c>
      <c r="S243" s="290">
        <v>0</v>
      </c>
      <c r="T243" s="291">
        <f>S243*H243</f>
        <v>0</v>
      </c>
      <c r="U243" s="42"/>
      <c r="V243" s="42"/>
      <c r="W243" s="42"/>
      <c r="X243" s="42"/>
      <c r="Y243" s="42"/>
      <c r="Z243" s="42"/>
      <c r="AA243" s="42"/>
      <c r="AB243" s="42"/>
      <c r="AC243" s="42"/>
      <c r="AD243" s="42"/>
      <c r="AE243" s="42"/>
      <c r="AR243" s="292" t="s">
        <v>731</v>
      </c>
      <c r="AT243" s="292" t="s">
        <v>393</v>
      </c>
      <c r="AU243" s="292" t="s">
        <v>92</v>
      </c>
      <c r="AY243" s="19" t="s">
        <v>387</v>
      </c>
      <c r="BE243" s="162">
        <f>IF(N243="základná",J243,0)</f>
        <v>0</v>
      </c>
      <c r="BF243" s="162">
        <f>IF(N243="znížená",J243,0)</f>
        <v>0</v>
      </c>
      <c r="BG243" s="162">
        <f>IF(N243="zákl. prenesená",J243,0)</f>
        <v>0</v>
      </c>
      <c r="BH243" s="162">
        <f>IF(N243="zníž. prenesená",J243,0)</f>
        <v>0</v>
      </c>
      <c r="BI243" s="162">
        <f>IF(N243="nulová",J243,0)</f>
        <v>0</v>
      </c>
      <c r="BJ243" s="19" t="s">
        <v>92</v>
      </c>
      <c r="BK243" s="162">
        <f>ROUND(I243*H243,2)</f>
        <v>0</v>
      </c>
      <c r="BL243" s="19" t="s">
        <v>731</v>
      </c>
      <c r="BM243" s="292" t="s">
        <v>4601</v>
      </c>
    </row>
    <row r="244" s="2" customFormat="1" ht="21.75" customHeight="1">
      <c r="A244" s="42"/>
      <c r="B244" s="43"/>
      <c r="C244" s="280" t="s">
        <v>861</v>
      </c>
      <c r="D244" s="280" t="s">
        <v>393</v>
      </c>
      <c r="E244" s="281" t="s">
        <v>2329</v>
      </c>
      <c r="F244" s="282" t="s">
        <v>2330</v>
      </c>
      <c r="G244" s="283" t="s">
        <v>396</v>
      </c>
      <c r="H244" s="284">
        <v>1572</v>
      </c>
      <c r="I244" s="285"/>
      <c r="J244" s="286">
        <f>ROUND(I244*H244,2)</f>
        <v>0</v>
      </c>
      <c r="K244" s="287"/>
      <c r="L244" s="45"/>
      <c r="M244" s="288" t="s">
        <v>1</v>
      </c>
      <c r="N244" s="289" t="s">
        <v>42</v>
      </c>
      <c r="O244" s="101"/>
      <c r="P244" s="290">
        <f>O244*H244</f>
        <v>0</v>
      </c>
      <c r="Q244" s="290">
        <v>0</v>
      </c>
      <c r="R244" s="290">
        <f>Q244*H244</f>
        <v>0</v>
      </c>
      <c r="S244" s="290">
        <v>0</v>
      </c>
      <c r="T244" s="291">
        <f>S244*H244</f>
        <v>0</v>
      </c>
      <c r="U244" s="42"/>
      <c r="V244" s="42"/>
      <c r="W244" s="42"/>
      <c r="X244" s="42"/>
      <c r="Y244" s="42"/>
      <c r="Z244" s="42"/>
      <c r="AA244" s="42"/>
      <c r="AB244" s="42"/>
      <c r="AC244" s="42"/>
      <c r="AD244" s="42"/>
      <c r="AE244" s="42"/>
      <c r="AR244" s="292" t="s">
        <v>731</v>
      </c>
      <c r="AT244" s="292" t="s">
        <v>393</v>
      </c>
      <c r="AU244" s="292" t="s">
        <v>92</v>
      </c>
      <c r="AY244" s="19" t="s">
        <v>387</v>
      </c>
      <c r="BE244" s="162">
        <f>IF(N244="základná",J244,0)</f>
        <v>0</v>
      </c>
      <c r="BF244" s="162">
        <f>IF(N244="znížená",J244,0)</f>
        <v>0</v>
      </c>
      <c r="BG244" s="162">
        <f>IF(N244="zákl. prenesená",J244,0)</f>
        <v>0</v>
      </c>
      <c r="BH244" s="162">
        <f>IF(N244="zníž. prenesená",J244,0)</f>
        <v>0</v>
      </c>
      <c r="BI244" s="162">
        <f>IF(N244="nulová",J244,0)</f>
        <v>0</v>
      </c>
      <c r="BJ244" s="19" t="s">
        <v>92</v>
      </c>
      <c r="BK244" s="162">
        <f>ROUND(I244*H244,2)</f>
        <v>0</v>
      </c>
      <c r="BL244" s="19" t="s">
        <v>731</v>
      </c>
      <c r="BM244" s="292" t="s">
        <v>4602</v>
      </c>
    </row>
    <row r="245" s="2" customFormat="1" ht="16.5" customHeight="1">
      <c r="A245" s="42"/>
      <c r="B245" s="43"/>
      <c r="C245" s="280" t="s">
        <v>864</v>
      </c>
      <c r="D245" s="280" t="s">
        <v>393</v>
      </c>
      <c r="E245" s="281" t="s">
        <v>2356</v>
      </c>
      <c r="F245" s="282" t="s">
        <v>2357</v>
      </c>
      <c r="G245" s="283" t="s">
        <v>436</v>
      </c>
      <c r="H245" s="284">
        <v>20</v>
      </c>
      <c r="I245" s="285"/>
      <c r="J245" s="286">
        <f>ROUND(I245*H245,2)</f>
        <v>0</v>
      </c>
      <c r="K245" s="287"/>
      <c r="L245" s="45"/>
      <c r="M245" s="288" t="s">
        <v>1</v>
      </c>
      <c r="N245" s="289" t="s">
        <v>42</v>
      </c>
      <c r="O245" s="101"/>
      <c r="P245" s="290">
        <f>O245*H245</f>
        <v>0</v>
      </c>
      <c r="Q245" s="290">
        <v>0</v>
      </c>
      <c r="R245" s="290">
        <f>Q245*H245</f>
        <v>0</v>
      </c>
      <c r="S245" s="290">
        <v>0</v>
      </c>
      <c r="T245" s="291">
        <f>S245*H245</f>
        <v>0</v>
      </c>
      <c r="U245" s="42"/>
      <c r="V245" s="42"/>
      <c r="W245" s="42"/>
      <c r="X245" s="42"/>
      <c r="Y245" s="42"/>
      <c r="Z245" s="42"/>
      <c r="AA245" s="42"/>
      <c r="AB245" s="42"/>
      <c r="AC245" s="42"/>
      <c r="AD245" s="42"/>
      <c r="AE245" s="42"/>
      <c r="AR245" s="292" t="s">
        <v>731</v>
      </c>
      <c r="AT245" s="292" t="s">
        <v>393</v>
      </c>
      <c r="AU245" s="292" t="s">
        <v>92</v>
      </c>
      <c r="AY245" s="19" t="s">
        <v>387</v>
      </c>
      <c r="BE245" s="162">
        <f>IF(N245="základná",J245,0)</f>
        <v>0</v>
      </c>
      <c r="BF245" s="162">
        <f>IF(N245="znížená",J245,0)</f>
        <v>0</v>
      </c>
      <c r="BG245" s="162">
        <f>IF(N245="zákl. prenesená",J245,0)</f>
        <v>0</v>
      </c>
      <c r="BH245" s="162">
        <f>IF(N245="zníž. prenesená",J245,0)</f>
        <v>0</v>
      </c>
      <c r="BI245" s="162">
        <f>IF(N245="nulová",J245,0)</f>
        <v>0</v>
      </c>
      <c r="BJ245" s="19" t="s">
        <v>92</v>
      </c>
      <c r="BK245" s="162">
        <f>ROUND(I245*H245,2)</f>
        <v>0</v>
      </c>
      <c r="BL245" s="19" t="s">
        <v>731</v>
      </c>
      <c r="BM245" s="292" t="s">
        <v>4603</v>
      </c>
    </row>
    <row r="246" s="2" customFormat="1" ht="24.15" customHeight="1">
      <c r="A246" s="42"/>
      <c r="B246" s="43"/>
      <c r="C246" s="280" t="s">
        <v>866</v>
      </c>
      <c r="D246" s="280" t="s">
        <v>393</v>
      </c>
      <c r="E246" s="281" t="s">
        <v>4604</v>
      </c>
      <c r="F246" s="282" t="s">
        <v>4605</v>
      </c>
      <c r="G246" s="283" t="s">
        <v>436</v>
      </c>
      <c r="H246" s="284">
        <v>2</v>
      </c>
      <c r="I246" s="285"/>
      <c r="J246" s="286">
        <f>ROUND(I246*H246,2)</f>
        <v>0</v>
      </c>
      <c r="K246" s="287"/>
      <c r="L246" s="45"/>
      <c r="M246" s="288" t="s">
        <v>1</v>
      </c>
      <c r="N246" s="289" t="s">
        <v>42</v>
      </c>
      <c r="O246" s="101"/>
      <c r="P246" s="290">
        <f>O246*H246</f>
        <v>0</v>
      </c>
      <c r="Q246" s="290">
        <v>0</v>
      </c>
      <c r="R246" s="290">
        <f>Q246*H246</f>
        <v>0</v>
      </c>
      <c r="S246" s="290">
        <v>0</v>
      </c>
      <c r="T246" s="291">
        <f>S246*H246</f>
        <v>0</v>
      </c>
      <c r="U246" s="42"/>
      <c r="V246" s="42"/>
      <c r="W246" s="42"/>
      <c r="X246" s="42"/>
      <c r="Y246" s="42"/>
      <c r="Z246" s="42"/>
      <c r="AA246" s="42"/>
      <c r="AB246" s="42"/>
      <c r="AC246" s="42"/>
      <c r="AD246" s="42"/>
      <c r="AE246" s="42"/>
      <c r="AR246" s="292" t="s">
        <v>731</v>
      </c>
      <c r="AT246" s="292" t="s">
        <v>393</v>
      </c>
      <c r="AU246" s="292" t="s">
        <v>92</v>
      </c>
      <c r="AY246" s="19" t="s">
        <v>387</v>
      </c>
      <c r="BE246" s="162">
        <f>IF(N246="základná",J246,0)</f>
        <v>0</v>
      </c>
      <c r="BF246" s="162">
        <f>IF(N246="znížená",J246,0)</f>
        <v>0</v>
      </c>
      <c r="BG246" s="162">
        <f>IF(N246="zákl. prenesená",J246,0)</f>
        <v>0</v>
      </c>
      <c r="BH246" s="162">
        <f>IF(N246="zníž. prenesená",J246,0)</f>
        <v>0</v>
      </c>
      <c r="BI246" s="162">
        <f>IF(N246="nulová",J246,0)</f>
        <v>0</v>
      </c>
      <c r="BJ246" s="19" t="s">
        <v>92</v>
      </c>
      <c r="BK246" s="162">
        <f>ROUND(I246*H246,2)</f>
        <v>0</v>
      </c>
      <c r="BL246" s="19" t="s">
        <v>731</v>
      </c>
      <c r="BM246" s="292" t="s">
        <v>4606</v>
      </c>
    </row>
    <row r="247" s="2" customFormat="1" ht="37.8" customHeight="1">
      <c r="A247" s="42"/>
      <c r="B247" s="43"/>
      <c r="C247" s="280" t="s">
        <v>869</v>
      </c>
      <c r="D247" s="280" t="s">
        <v>393</v>
      </c>
      <c r="E247" s="281" t="s">
        <v>4607</v>
      </c>
      <c r="F247" s="282" t="s">
        <v>4608</v>
      </c>
      <c r="G247" s="283" t="s">
        <v>436</v>
      </c>
      <c r="H247" s="284">
        <v>2</v>
      </c>
      <c r="I247" s="285"/>
      <c r="J247" s="286">
        <f>ROUND(I247*H247,2)</f>
        <v>0</v>
      </c>
      <c r="K247" s="287"/>
      <c r="L247" s="45"/>
      <c r="M247" s="288" t="s">
        <v>1</v>
      </c>
      <c r="N247" s="289" t="s">
        <v>42</v>
      </c>
      <c r="O247" s="101"/>
      <c r="P247" s="290">
        <f>O247*H247</f>
        <v>0</v>
      </c>
      <c r="Q247" s="290">
        <v>0</v>
      </c>
      <c r="R247" s="290">
        <f>Q247*H247</f>
        <v>0</v>
      </c>
      <c r="S247" s="290">
        <v>0</v>
      </c>
      <c r="T247" s="291">
        <f>S247*H247</f>
        <v>0</v>
      </c>
      <c r="U247" s="42"/>
      <c r="V247" s="42"/>
      <c r="W247" s="42"/>
      <c r="X247" s="42"/>
      <c r="Y247" s="42"/>
      <c r="Z247" s="42"/>
      <c r="AA247" s="42"/>
      <c r="AB247" s="42"/>
      <c r="AC247" s="42"/>
      <c r="AD247" s="42"/>
      <c r="AE247" s="42"/>
      <c r="AR247" s="292" t="s">
        <v>731</v>
      </c>
      <c r="AT247" s="292" t="s">
        <v>393</v>
      </c>
      <c r="AU247" s="292" t="s">
        <v>92</v>
      </c>
      <c r="AY247" s="19" t="s">
        <v>387</v>
      </c>
      <c r="BE247" s="162">
        <f>IF(N247="základná",J247,0)</f>
        <v>0</v>
      </c>
      <c r="BF247" s="162">
        <f>IF(N247="znížená",J247,0)</f>
        <v>0</v>
      </c>
      <c r="BG247" s="162">
        <f>IF(N247="zákl. prenesená",J247,0)</f>
        <v>0</v>
      </c>
      <c r="BH247" s="162">
        <f>IF(N247="zníž. prenesená",J247,0)</f>
        <v>0</v>
      </c>
      <c r="BI247" s="162">
        <f>IF(N247="nulová",J247,0)</f>
        <v>0</v>
      </c>
      <c r="BJ247" s="19" t="s">
        <v>92</v>
      </c>
      <c r="BK247" s="162">
        <f>ROUND(I247*H247,2)</f>
        <v>0</v>
      </c>
      <c r="BL247" s="19" t="s">
        <v>731</v>
      </c>
      <c r="BM247" s="292" t="s">
        <v>4609</v>
      </c>
    </row>
    <row r="248" s="2" customFormat="1" ht="37.8" customHeight="1">
      <c r="A248" s="42"/>
      <c r="B248" s="43"/>
      <c r="C248" s="280" t="s">
        <v>289</v>
      </c>
      <c r="D248" s="280" t="s">
        <v>393</v>
      </c>
      <c r="E248" s="281" t="s">
        <v>2365</v>
      </c>
      <c r="F248" s="282" t="s">
        <v>2366</v>
      </c>
      <c r="G248" s="283" t="s">
        <v>436</v>
      </c>
      <c r="H248" s="284">
        <v>2</v>
      </c>
      <c r="I248" s="285"/>
      <c r="J248" s="286">
        <f>ROUND(I248*H248,2)</f>
        <v>0</v>
      </c>
      <c r="K248" s="287"/>
      <c r="L248" s="45"/>
      <c r="M248" s="288" t="s">
        <v>1</v>
      </c>
      <c r="N248" s="289" t="s">
        <v>42</v>
      </c>
      <c r="O248" s="101"/>
      <c r="P248" s="290">
        <f>O248*H248</f>
        <v>0</v>
      </c>
      <c r="Q248" s="290">
        <v>0</v>
      </c>
      <c r="R248" s="290">
        <f>Q248*H248</f>
        <v>0</v>
      </c>
      <c r="S248" s="290">
        <v>0</v>
      </c>
      <c r="T248" s="291">
        <f>S248*H248</f>
        <v>0</v>
      </c>
      <c r="U248" s="42"/>
      <c r="V248" s="42"/>
      <c r="W248" s="42"/>
      <c r="X248" s="42"/>
      <c r="Y248" s="42"/>
      <c r="Z248" s="42"/>
      <c r="AA248" s="42"/>
      <c r="AB248" s="42"/>
      <c r="AC248" s="42"/>
      <c r="AD248" s="42"/>
      <c r="AE248" s="42"/>
      <c r="AR248" s="292" t="s">
        <v>731</v>
      </c>
      <c r="AT248" s="292" t="s">
        <v>393</v>
      </c>
      <c r="AU248" s="292" t="s">
        <v>92</v>
      </c>
      <c r="AY248" s="19" t="s">
        <v>387</v>
      </c>
      <c r="BE248" s="162">
        <f>IF(N248="základná",J248,0)</f>
        <v>0</v>
      </c>
      <c r="BF248" s="162">
        <f>IF(N248="znížená",J248,0)</f>
        <v>0</v>
      </c>
      <c r="BG248" s="162">
        <f>IF(N248="zákl. prenesená",J248,0)</f>
        <v>0</v>
      </c>
      <c r="BH248" s="162">
        <f>IF(N248="zníž. prenesená",J248,0)</f>
        <v>0</v>
      </c>
      <c r="BI248" s="162">
        <f>IF(N248="nulová",J248,0)</f>
        <v>0</v>
      </c>
      <c r="BJ248" s="19" t="s">
        <v>92</v>
      </c>
      <c r="BK248" s="162">
        <f>ROUND(I248*H248,2)</f>
        <v>0</v>
      </c>
      <c r="BL248" s="19" t="s">
        <v>731</v>
      </c>
      <c r="BM248" s="292" t="s">
        <v>4610</v>
      </c>
    </row>
    <row r="249" s="2" customFormat="1" ht="24.15" customHeight="1">
      <c r="A249" s="42"/>
      <c r="B249" s="43"/>
      <c r="C249" s="280" t="s">
        <v>875</v>
      </c>
      <c r="D249" s="280" t="s">
        <v>393</v>
      </c>
      <c r="E249" s="281" t="s">
        <v>4611</v>
      </c>
      <c r="F249" s="282" t="s">
        <v>4612</v>
      </c>
      <c r="G249" s="283" t="s">
        <v>436</v>
      </c>
      <c r="H249" s="284">
        <v>2</v>
      </c>
      <c r="I249" s="285"/>
      <c r="J249" s="286">
        <f>ROUND(I249*H249,2)</f>
        <v>0</v>
      </c>
      <c r="K249" s="287"/>
      <c r="L249" s="45"/>
      <c r="M249" s="288" t="s">
        <v>1</v>
      </c>
      <c r="N249" s="289" t="s">
        <v>42</v>
      </c>
      <c r="O249" s="101"/>
      <c r="P249" s="290">
        <f>O249*H249</f>
        <v>0</v>
      </c>
      <c r="Q249" s="290">
        <v>0</v>
      </c>
      <c r="R249" s="290">
        <f>Q249*H249</f>
        <v>0</v>
      </c>
      <c r="S249" s="290">
        <v>0</v>
      </c>
      <c r="T249" s="291">
        <f>S249*H249</f>
        <v>0</v>
      </c>
      <c r="U249" s="42"/>
      <c r="V249" s="42"/>
      <c r="W249" s="42"/>
      <c r="X249" s="42"/>
      <c r="Y249" s="42"/>
      <c r="Z249" s="42"/>
      <c r="AA249" s="42"/>
      <c r="AB249" s="42"/>
      <c r="AC249" s="42"/>
      <c r="AD249" s="42"/>
      <c r="AE249" s="42"/>
      <c r="AR249" s="292" t="s">
        <v>731</v>
      </c>
      <c r="AT249" s="292" t="s">
        <v>393</v>
      </c>
      <c r="AU249" s="292" t="s">
        <v>92</v>
      </c>
      <c r="AY249" s="19" t="s">
        <v>387</v>
      </c>
      <c r="BE249" s="162">
        <f>IF(N249="základná",J249,0)</f>
        <v>0</v>
      </c>
      <c r="BF249" s="162">
        <f>IF(N249="znížená",J249,0)</f>
        <v>0</v>
      </c>
      <c r="BG249" s="162">
        <f>IF(N249="zákl. prenesená",J249,0)</f>
        <v>0</v>
      </c>
      <c r="BH249" s="162">
        <f>IF(N249="zníž. prenesená",J249,0)</f>
        <v>0</v>
      </c>
      <c r="BI249" s="162">
        <f>IF(N249="nulová",J249,0)</f>
        <v>0</v>
      </c>
      <c r="BJ249" s="19" t="s">
        <v>92</v>
      </c>
      <c r="BK249" s="162">
        <f>ROUND(I249*H249,2)</f>
        <v>0</v>
      </c>
      <c r="BL249" s="19" t="s">
        <v>731</v>
      </c>
      <c r="BM249" s="292" t="s">
        <v>4613</v>
      </c>
    </row>
    <row r="250" s="2" customFormat="1" ht="33" customHeight="1">
      <c r="A250" s="42"/>
      <c r="B250" s="43"/>
      <c r="C250" s="280" t="s">
        <v>881</v>
      </c>
      <c r="D250" s="280" t="s">
        <v>393</v>
      </c>
      <c r="E250" s="281" t="s">
        <v>2371</v>
      </c>
      <c r="F250" s="282" t="s">
        <v>2372</v>
      </c>
      <c r="G250" s="283" t="s">
        <v>436</v>
      </c>
      <c r="H250" s="284">
        <v>2</v>
      </c>
      <c r="I250" s="285"/>
      <c r="J250" s="286">
        <f>ROUND(I250*H250,2)</f>
        <v>0</v>
      </c>
      <c r="K250" s="287"/>
      <c r="L250" s="45"/>
      <c r="M250" s="288" t="s">
        <v>1</v>
      </c>
      <c r="N250" s="289" t="s">
        <v>42</v>
      </c>
      <c r="O250" s="101"/>
      <c r="P250" s="290">
        <f>O250*H250</f>
        <v>0</v>
      </c>
      <c r="Q250" s="290">
        <v>0</v>
      </c>
      <c r="R250" s="290">
        <f>Q250*H250</f>
        <v>0</v>
      </c>
      <c r="S250" s="290">
        <v>0</v>
      </c>
      <c r="T250" s="291">
        <f>S250*H250</f>
        <v>0</v>
      </c>
      <c r="U250" s="42"/>
      <c r="V250" s="42"/>
      <c r="W250" s="42"/>
      <c r="X250" s="42"/>
      <c r="Y250" s="42"/>
      <c r="Z250" s="42"/>
      <c r="AA250" s="42"/>
      <c r="AB250" s="42"/>
      <c r="AC250" s="42"/>
      <c r="AD250" s="42"/>
      <c r="AE250" s="42"/>
      <c r="AR250" s="292" t="s">
        <v>731</v>
      </c>
      <c r="AT250" s="292" t="s">
        <v>393</v>
      </c>
      <c r="AU250" s="292" t="s">
        <v>92</v>
      </c>
      <c r="AY250" s="19" t="s">
        <v>387</v>
      </c>
      <c r="BE250" s="162">
        <f>IF(N250="základná",J250,0)</f>
        <v>0</v>
      </c>
      <c r="BF250" s="162">
        <f>IF(N250="znížená",J250,0)</f>
        <v>0</v>
      </c>
      <c r="BG250" s="162">
        <f>IF(N250="zákl. prenesená",J250,0)</f>
        <v>0</v>
      </c>
      <c r="BH250" s="162">
        <f>IF(N250="zníž. prenesená",J250,0)</f>
        <v>0</v>
      </c>
      <c r="BI250" s="162">
        <f>IF(N250="nulová",J250,0)</f>
        <v>0</v>
      </c>
      <c r="BJ250" s="19" t="s">
        <v>92</v>
      </c>
      <c r="BK250" s="162">
        <f>ROUND(I250*H250,2)</f>
        <v>0</v>
      </c>
      <c r="BL250" s="19" t="s">
        <v>731</v>
      </c>
      <c r="BM250" s="292" t="s">
        <v>4614</v>
      </c>
    </row>
    <row r="251" s="12" customFormat="1" ht="22.8" customHeight="1">
      <c r="A251" s="12"/>
      <c r="B251" s="252"/>
      <c r="C251" s="253"/>
      <c r="D251" s="254" t="s">
        <v>75</v>
      </c>
      <c r="E251" s="265" t="s">
        <v>4615</v>
      </c>
      <c r="F251" s="265" t="s">
        <v>4616</v>
      </c>
      <c r="G251" s="253"/>
      <c r="H251" s="253"/>
      <c r="I251" s="256"/>
      <c r="J251" s="266">
        <f>BK251</f>
        <v>0</v>
      </c>
      <c r="K251" s="253"/>
      <c r="L251" s="257"/>
      <c r="M251" s="258"/>
      <c r="N251" s="259"/>
      <c r="O251" s="259"/>
      <c r="P251" s="260">
        <f>P252</f>
        <v>0</v>
      </c>
      <c r="Q251" s="259"/>
      <c r="R251" s="260">
        <f>R252</f>
        <v>0</v>
      </c>
      <c r="S251" s="259"/>
      <c r="T251" s="261">
        <f>T252</f>
        <v>0</v>
      </c>
      <c r="U251" s="12"/>
      <c r="V251" s="12"/>
      <c r="W251" s="12"/>
      <c r="X251" s="12"/>
      <c r="Y251" s="12"/>
      <c r="Z251" s="12"/>
      <c r="AA251" s="12"/>
      <c r="AB251" s="12"/>
      <c r="AC251" s="12"/>
      <c r="AD251" s="12"/>
      <c r="AE251" s="12"/>
      <c r="AR251" s="262" t="s">
        <v>99</v>
      </c>
      <c r="AT251" s="263" t="s">
        <v>75</v>
      </c>
      <c r="AU251" s="263" t="s">
        <v>84</v>
      </c>
      <c r="AY251" s="262" t="s">
        <v>387</v>
      </c>
      <c r="BK251" s="264">
        <f>BK252</f>
        <v>0</v>
      </c>
    </row>
    <row r="252" s="2" customFormat="1" ht="16.5" customHeight="1">
      <c r="A252" s="42"/>
      <c r="B252" s="43"/>
      <c r="C252" s="280" t="s">
        <v>887</v>
      </c>
      <c r="D252" s="280" t="s">
        <v>393</v>
      </c>
      <c r="E252" s="281" t="s">
        <v>4617</v>
      </c>
      <c r="F252" s="282" t="s">
        <v>4618</v>
      </c>
      <c r="G252" s="283" t="s">
        <v>436</v>
      </c>
      <c r="H252" s="284">
        <v>3</v>
      </c>
      <c r="I252" s="285"/>
      <c r="J252" s="286">
        <f>ROUND(I252*H252,2)</f>
        <v>0</v>
      </c>
      <c r="K252" s="287"/>
      <c r="L252" s="45"/>
      <c r="M252" s="288" t="s">
        <v>1</v>
      </c>
      <c r="N252" s="289" t="s">
        <v>42</v>
      </c>
      <c r="O252" s="101"/>
      <c r="P252" s="290">
        <f>O252*H252</f>
        <v>0</v>
      </c>
      <c r="Q252" s="290">
        <v>0</v>
      </c>
      <c r="R252" s="290">
        <f>Q252*H252</f>
        <v>0</v>
      </c>
      <c r="S252" s="290">
        <v>0</v>
      </c>
      <c r="T252" s="291">
        <f>S252*H252</f>
        <v>0</v>
      </c>
      <c r="U252" s="42"/>
      <c r="V252" s="42"/>
      <c r="W252" s="42"/>
      <c r="X252" s="42"/>
      <c r="Y252" s="42"/>
      <c r="Z252" s="42"/>
      <c r="AA252" s="42"/>
      <c r="AB252" s="42"/>
      <c r="AC252" s="42"/>
      <c r="AD252" s="42"/>
      <c r="AE252" s="42"/>
      <c r="AR252" s="292" t="s">
        <v>731</v>
      </c>
      <c r="AT252" s="292" t="s">
        <v>393</v>
      </c>
      <c r="AU252" s="292" t="s">
        <v>92</v>
      </c>
      <c r="AY252" s="19" t="s">
        <v>387</v>
      </c>
      <c r="BE252" s="162">
        <f>IF(N252="základná",J252,0)</f>
        <v>0</v>
      </c>
      <c r="BF252" s="162">
        <f>IF(N252="znížená",J252,0)</f>
        <v>0</v>
      </c>
      <c r="BG252" s="162">
        <f>IF(N252="zákl. prenesená",J252,0)</f>
        <v>0</v>
      </c>
      <c r="BH252" s="162">
        <f>IF(N252="zníž. prenesená",J252,0)</f>
        <v>0</v>
      </c>
      <c r="BI252" s="162">
        <f>IF(N252="nulová",J252,0)</f>
        <v>0</v>
      </c>
      <c r="BJ252" s="19" t="s">
        <v>92</v>
      </c>
      <c r="BK252" s="162">
        <f>ROUND(I252*H252,2)</f>
        <v>0</v>
      </c>
      <c r="BL252" s="19" t="s">
        <v>731</v>
      </c>
      <c r="BM252" s="292" t="s">
        <v>4619</v>
      </c>
    </row>
    <row r="253" s="12" customFormat="1" ht="22.8" customHeight="1">
      <c r="A253" s="12"/>
      <c r="B253" s="252"/>
      <c r="C253" s="253"/>
      <c r="D253" s="254" t="s">
        <v>75</v>
      </c>
      <c r="E253" s="265" t="s">
        <v>2050</v>
      </c>
      <c r="F253" s="265" t="s">
        <v>4335</v>
      </c>
      <c r="G253" s="253"/>
      <c r="H253" s="253"/>
      <c r="I253" s="256"/>
      <c r="J253" s="266">
        <f>BK253</f>
        <v>0</v>
      </c>
      <c r="K253" s="253"/>
      <c r="L253" s="257"/>
      <c r="M253" s="258"/>
      <c r="N253" s="259"/>
      <c r="O253" s="259"/>
      <c r="P253" s="260">
        <f>SUM(P254:P255)</f>
        <v>0</v>
      </c>
      <c r="Q253" s="259"/>
      <c r="R253" s="260">
        <f>SUM(R254:R255)</f>
        <v>0</v>
      </c>
      <c r="S253" s="259"/>
      <c r="T253" s="261">
        <f>SUM(T254:T255)</f>
        <v>0</v>
      </c>
      <c r="U253" s="12"/>
      <c r="V253" s="12"/>
      <c r="W253" s="12"/>
      <c r="X253" s="12"/>
      <c r="Y253" s="12"/>
      <c r="Z253" s="12"/>
      <c r="AA253" s="12"/>
      <c r="AB253" s="12"/>
      <c r="AC253" s="12"/>
      <c r="AD253" s="12"/>
      <c r="AE253" s="12"/>
      <c r="AR253" s="262" t="s">
        <v>99</v>
      </c>
      <c r="AT253" s="263" t="s">
        <v>75</v>
      </c>
      <c r="AU253" s="263" t="s">
        <v>84</v>
      </c>
      <c r="AY253" s="262" t="s">
        <v>387</v>
      </c>
      <c r="BK253" s="264">
        <f>SUM(BK254:BK255)</f>
        <v>0</v>
      </c>
    </row>
    <row r="254" s="2" customFormat="1" ht="37.8" customHeight="1">
      <c r="A254" s="42"/>
      <c r="B254" s="43"/>
      <c r="C254" s="280" t="s">
        <v>889</v>
      </c>
      <c r="D254" s="280" t="s">
        <v>393</v>
      </c>
      <c r="E254" s="281" t="s">
        <v>4620</v>
      </c>
      <c r="F254" s="282" t="s">
        <v>4621</v>
      </c>
      <c r="G254" s="283" t="s">
        <v>436</v>
      </c>
      <c r="H254" s="284">
        <v>180</v>
      </c>
      <c r="I254" s="285"/>
      <c r="J254" s="286">
        <f>ROUND(I254*H254,2)</f>
        <v>0</v>
      </c>
      <c r="K254" s="287"/>
      <c r="L254" s="45"/>
      <c r="M254" s="288" t="s">
        <v>1</v>
      </c>
      <c r="N254" s="289" t="s">
        <v>42</v>
      </c>
      <c r="O254" s="101"/>
      <c r="P254" s="290">
        <f>O254*H254</f>
        <v>0</v>
      </c>
      <c r="Q254" s="290">
        <v>0</v>
      </c>
      <c r="R254" s="290">
        <f>Q254*H254</f>
        <v>0</v>
      </c>
      <c r="S254" s="290">
        <v>0</v>
      </c>
      <c r="T254" s="291">
        <f>S254*H254</f>
        <v>0</v>
      </c>
      <c r="U254" s="42"/>
      <c r="V254" s="42"/>
      <c r="W254" s="42"/>
      <c r="X254" s="42"/>
      <c r="Y254" s="42"/>
      <c r="Z254" s="42"/>
      <c r="AA254" s="42"/>
      <c r="AB254" s="42"/>
      <c r="AC254" s="42"/>
      <c r="AD254" s="42"/>
      <c r="AE254" s="42"/>
      <c r="AR254" s="292" t="s">
        <v>731</v>
      </c>
      <c r="AT254" s="292" t="s">
        <v>393</v>
      </c>
      <c r="AU254" s="292" t="s">
        <v>92</v>
      </c>
      <c r="AY254" s="19" t="s">
        <v>387</v>
      </c>
      <c r="BE254" s="162">
        <f>IF(N254="základná",J254,0)</f>
        <v>0</v>
      </c>
      <c r="BF254" s="162">
        <f>IF(N254="znížená",J254,0)</f>
        <v>0</v>
      </c>
      <c r="BG254" s="162">
        <f>IF(N254="zákl. prenesená",J254,0)</f>
        <v>0</v>
      </c>
      <c r="BH254" s="162">
        <f>IF(N254="zníž. prenesená",J254,0)</f>
        <v>0</v>
      </c>
      <c r="BI254" s="162">
        <f>IF(N254="nulová",J254,0)</f>
        <v>0</v>
      </c>
      <c r="BJ254" s="19" t="s">
        <v>92</v>
      </c>
      <c r="BK254" s="162">
        <f>ROUND(I254*H254,2)</f>
        <v>0</v>
      </c>
      <c r="BL254" s="19" t="s">
        <v>731</v>
      </c>
      <c r="BM254" s="292" t="s">
        <v>4622</v>
      </c>
    </row>
    <row r="255" s="2" customFormat="1" ht="37.8" customHeight="1">
      <c r="A255" s="42"/>
      <c r="B255" s="43"/>
      <c r="C255" s="280" t="s">
        <v>891</v>
      </c>
      <c r="D255" s="280" t="s">
        <v>393</v>
      </c>
      <c r="E255" s="281" t="s">
        <v>4623</v>
      </c>
      <c r="F255" s="282" t="s">
        <v>4624</v>
      </c>
      <c r="G255" s="283" t="s">
        <v>436</v>
      </c>
      <c r="H255" s="284">
        <v>10</v>
      </c>
      <c r="I255" s="285"/>
      <c r="J255" s="286">
        <f>ROUND(I255*H255,2)</f>
        <v>0</v>
      </c>
      <c r="K255" s="287"/>
      <c r="L255" s="45"/>
      <c r="M255" s="288" t="s">
        <v>1</v>
      </c>
      <c r="N255" s="289" t="s">
        <v>42</v>
      </c>
      <c r="O255" s="101"/>
      <c r="P255" s="290">
        <f>O255*H255</f>
        <v>0</v>
      </c>
      <c r="Q255" s="290">
        <v>0</v>
      </c>
      <c r="R255" s="290">
        <f>Q255*H255</f>
        <v>0</v>
      </c>
      <c r="S255" s="290">
        <v>0</v>
      </c>
      <c r="T255" s="291">
        <f>S255*H255</f>
        <v>0</v>
      </c>
      <c r="U255" s="42"/>
      <c r="V255" s="42"/>
      <c r="W255" s="42"/>
      <c r="X255" s="42"/>
      <c r="Y255" s="42"/>
      <c r="Z255" s="42"/>
      <c r="AA255" s="42"/>
      <c r="AB255" s="42"/>
      <c r="AC255" s="42"/>
      <c r="AD255" s="42"/>
      <c r="AE255" s="42"/>
      <c r="AR255" s="292" t="s">
        <v>731</v>
      </c>
      <c r="AT255" s="292" t="s">
        <v>393</v>
      </c>
      <c r="AU255" s="292" t="s">
        <v>92</v>
      </c>
      <c r="AY255" s="19" t="s">
        <v>387</v>
      </c>
      <c r="BE255" s="162">
        <f>IF(N255="základná",J255,0)</f>
        <v>0</v>
      </c>
      <c r="BF255" s="162">
        <f>IF(N255="znížená",J255,0)</f>
        <v>0</v>
      </c>
      <c r="BG255" s="162">
        <f>IF(N255="zákl. prenesená",J255,0)</f>
        <v>0</v>
      </c>
      <c r="BH255" s="162">
        <f>IF(N255="zníž. prenesená",J255,0)</f>
        <v>0</v>
      </c>
      <c r="BI255" s="162">
        <f>IF(N255="nulová",J255,0)</f>
        <v>0</v>
      </c>
      <c r="BJ255" s="19" t="s">
        <v>92</v>
      </c>
      <c r="BK255" s="162">
        <f>ROUND(I255*H255,2)</f>
        <v>0</v>
      </c>
      <c r="BL255" s="19" t="s">
        <v>731</v>
      </c>
      <c r="BM255" s="292" t="s">
        <v>4625</v>
      </c>
    </row>
    <row r="256" s="2" customFormat="1" ht="49.92" customHeight="1">
      <c r="A256" s="42"/>
      <c r="B256" s="43"/>
      <c r="C256" s="44"/>
      <c r="D256" s="44"/>
      <c r="E256" s="255" t="s">
        <v>1777</v>
      </c>
      <c r="F256" s="255" t="s">
        <v>1778</v>
      </c>
      <c r="G256" s="44"/>
      <c r="H256" s="44"/>
      <c r="I256" s="44"/>
      <c r="J256" s="231">
        <f>BK256</f>
        <v>0</v>
      </c>
      <c r="K256" s="44"/>
      <c r="L256" s="45"/>
      <c r="M256" s="349"/>
      <c r="N256" s="350"/>
      <c r="O256" s="101"/>
      <c r="P256" s="101"/>
      <c r="Q256" s="101"/>
      <c r="R256" s="101"/>
      <c r="S256" s="101"/>
      <c r="T256" s="102"/>
      <c r="U256" s="42"/>
      <c r="V256" s="42"/>
      <c r="W256" s="42"/>
      <c r="X256" s="42"/>
      <c r="Y256" s="42"/>
      <c r="Z256" s="42"/>
      <c r="AA256" s="42"/>
      <c r="AB256" s="42"/>
      <c r="AC256" s="42"/>
      <c r="AD256" s="42"/>
      <c r="AE256" s="42"/>
      <c r="AT256" s="19" t="s">
        <v>75</v>
      </c>
      <c r="AU256" s="19" t="s">
        <v>76</v>
      </c>
      <c r="AY256" s="19" t="s">
        <v>1779</v>
      </c>
      <c r="BK256" s="162">
        <f>SUM(BK257:BK261)</f>
        <v>0</v>
      </c>
    </row>
    <row r="257" s="2" customFormat="1" ht="16.32" customHeight="1">
      <c r="A257" s="42"/>
      <c r="B257" s="43"/>
      <c r="C257" s="352" t="s">
        <v>1</v>
      </c>
      <c r="D257" s="352" t="s">
        <v>393</v>
      </c>
      <c r="E257" s="353" t="s">
        <v>1</v>
      </c>
      <c r="F257" s="354" t="s">
        <v>1</v>
      </c>
      <c r="G257" s="355" t="s">
        <v>1</v>
      </c>
      <c r="H257" s="356"/>
      <c r="I257" s="357"/>
      <c r="J257" s="358">
        <f>BK257</f>
        <v>0</v>
      </c>
      <c r="K257" s="287"/>
      <c r="L257" s="45"/>
      <c r="M257" s="359" t="s">
        <v>1</v>
      </c>
      <c r="N257" s="360" t="s">
        <v>42</v>
      </c>
      <c r="O257" s="101"/>
      <c r="P257" s="101"/>
      <c r="Q257" s="101"/>
      <c r="R257" s="101"/>
      <c r="S257" s="101"/>
      <c r="T257" s="102"/>
      <c r="U257" s="42"/>
      <c r="V257" s="42"/>
      <c r="W257" s="42"/>
      <c r="X257" s="42"/>
      <c r="Y257" s="42"/>
      <c r="Z257" s="42"/>
      <c r="AA257" s="42"/>
      <c r="AB257" s="42"/>
      <c r="AC257" s="42"/>
      <c r="AD257" s="42"/>
      <c r="AE257" s="42"/>
      <c r="AT257" s="19" t="s">
        <v>1779</v>
      </c>
      <c r="AU257" s="19" t="s">
        <v>84</v>
      </c>
      <c r="AY257" s="19" t="s">
        <v>1779</v>
      </c>
      <c r="BE257" s="162">
        <f>IF(N257="základná",J257,0)</f>
        <v>0</v>
      </c>
      <c r="BF257" s="162">
        <f>IF(N257="znížená",J257,0)</f>
        <v>0</v>
      </c>
      <c r="BG257" s="162">
        <f>IF(N257="zákl. prenesená",J257,0)</f>
        <v>0</v>
      </c>
      <c r="BH257" s="162">
        <f>IF(N257="zníž. prenesená",J257,0)</f>
        <v>0</v>
      </c>
      <c r="BI257" s="162">
        <f>IF(N257="nulová",J257,0)</f>
        <v>0</v>
      </c>
      <c r="BJ257" s="19" t="s">
        <v>92</v>
      </c>
      <c r="BK257" s="162">
        <f>I257*H257</f>
        <v>0</v>
      </c>
    </row>
    <row r="258" s="2" customFormat="1" ht="16.32" customHeight="1">
      <c r="A258" s="42"/>
      <c r="B258" s="43"/>
      <c r="C258" s="352" t="s">
        <v>1</v>
      </c>
      <c r="D258" s="352" t="s">
        <v>393</v>
      </c>
      <c r="E258" s="353" t="s">
        <v>1</v>
      </c>
      <c r="F258" s="354" t="s">
        <v>1</v>
      </c>
      <c r="G258" s="355" t="s">
        <v>1</v>
      </c>
      <c r="H258" s="356"/>
      <c r="I258" s="357"/>
      <c r="J258" s="358">
        <f>BK258</f>
        <v>0</v>
      </c>
      <c r="K258" s="287"/>
      <c r="L258" s="45"/>
      <c r="M258" s="359" t="s">
        <v>1</v>
      </c>
      <c r="N258" s="360" t="s">
        <v>42</v>
      </c>
      <c r="O258" s="101"/>
      <c r="P258" s="101"/>
      <c r="Q258" s="101"/>
      <c r="R258" s="101"/>
      <c r="S258" s="101"/>
      <c r="T258" s="102"/>
      <c r="U258" s="42"/>
      <c r="V258" s="42"/>
      <c r="W258" s="42"/>
      <c r="X258" s="42"/>
      <c r="Y258" s="42"/>
      <c r="Z258" s="42"/>
      <c r="AA258" s="42"/>
      <c r="AB258" s="42"/>
      <c r="AC258" s="42"/>
      <c r="AD258" s="42"/>
      <c r="AE258" s="42"/>
      <c r="AT258" s="19" t="s">
        <v>1779</v>
      </c>
      <c r="AU258" s="19" t="s">
        <v>84</v>
      </c>
      <c r="AY258" s="19" t="s">
        <v>1779</v>
      </c>
      <c r="BE258" s="162">
        <f>IF(N258="základná",J258,0)</f>
        <v>0</v>
      </c>
      <c r="BF258" s="162">
        <f>IF(N258="znížená",J258,0)</f>
        <v>0</v>
      </c>
      <c r="BG258" s="162">
        <f>IF(N258="zákl. prenesená",J258,0)</f>
        <v>0</v>
      </c>
      <c r="BH258" s="162">
        <f>IF(N258="zníž. prenesená",J258,0)</f>
        <v>0</v>
      </c>
      <c r="BI258" s="162">
        <f>IF(N258="nulová",J258,0)</f>
        <v>0</v>
      </c>
      <c r="BJ258" s="19" t="s">
        <v>92</v>
      </c>
      <c r="BK258" s="162">
        <f>I258*H258</f>
        <v>0</v>
      </c>
    </row>
    <row r="259" s="2" customFormat="1" ht="16.32" customHeight="1">
      <c r="A259" s="42"/>
      <c r="B259" s="43"/>
      <c r="C259" s="352" t="s">
        <v>1</v>
      </c>
      <c r="D259" s="352" t="s">
        <v>393</v>
      </c>
      <c r="E259" s="353" t="s">
        <v>1</v>
      </c>
      <c r="F259" s="354" t="s">
        <v>1</v>
      </c>
      <c r="G259" s="355" t="s">
        <v>1</v>
      </c>
      <c r="H259" s="356"/>
      <c r="I259" s="357"/>
      <c r="J259" s="358">
        <f>BK259</f>
        <v>0</v>
      </c>
      <c r="K259" s="287"/>
      <c r="L259" s="45"/>
      <c r="M259" s="359" t="s">
        <v>1</v>
      </c>
      <c r="N259" s="360" t="s">
        <v>42</v>
      </c>
      <c r="O259" s="101"/>
      <c r="P259" s="101"/>
      <c r="Q259" s="101"/>
      <c r="R259" s="101"/>
      <c r="S259" s="101"/>
      <c r="T259" s="102"/>
      <c r="U259" s="42"/>
      <c r="V259" s="42"/>
      <c r="W259" s="42"/>
      <c r="X259" s="42"/>
      <c r="Y259" s="42"/>
      <c r="Z259" s="42"/>
      <c r="AA259" s="42"/>
      <c r="AB259" s="42"/>
      <c r="AC259" s="42"/>
      <c r="AD259" s="42"/>
      <c r="AE259" s="42"/>
      <c r="AT259" s="19" t="s">
        <v>1779</v>
      </c>
      <c r="AU259" s="19" t="s">
        <v>84</v>
      </c>
      <c r="AY259" s="19" t="s">
        <v>1779</v>
      </c>
      <c r="BE259" s="162">
        <f>IF(N259="základná",J259,0)</f>
        <v>0</v>
      </c>
      <c r="BF259" s="162">
        <f>IF(N259="znížená",J259,0)</f>
        <v>0</v>
      </c>
      <c r="BG259" s="162">
        <f>IF(N259="zákl. prenesená",J259,0)</f>
        <v>0</v>
      </c>
      <c r="BH259" s="162">
        <f>IF(N259="zníž. prenesená",J259,0)</f>
        <v>0</v>
      </c>
      <c r="BI259" s="162">
        <f>IF(N259="nulová",J259,0)</f>
        <v>0</v>
      </c>
      <c r="BJ259" s="19" t="s">
        <v>92</v>
      </c>
      <c r="BK259" s="162">
        <f>I259*H259</f>
        <v>0</v>
      </c>
    </row>
    <row r="260" s="2" customFormat="1" ht="16.32" customHeight="1">
      <c r="A260" s="42"/>
      <c r="B260" s="43"/>
      <c r="C260" s="352" t="s">
        <v>1</v>
      </c>
      <c r="D260" s="352" t="s">
        <v>393</v>
      </c>
      <c r="E260" s="353" t="s">
        <v>1</v>
      </c>
      <c r="F260" s="354" t="s">
        <v>1</v>
      </c>
      <c r="G260" s="355" t="s">
        <v>1</v>
      </c>
      <c r="H260" s="356"/>
      <c r="I260" s="357"/>
      <c r="J260" s="358">
        <f>BK260</f>
        <v>0</v>
      </c>
      <c r="K260" s="287"/>
      <c r="L260" s="45"/>
      <c r="M260" s="359" t="s">
        <v>1</v>
      </c>
      <c r="N260" s="360" t="s">
        <v>42</v>
      </c>
      <c r="O260" s="101"/>
      <c r="P260" s="101"/>
      <c r="Q260" s="101"/>
      <c r="R260" s="101"/>
      <c r="S260" s="101"/>
      <c r="T260" s="102"/>
      <c r="U260" s="42"/>
      <c r="V260" s="42"/>
      <c r="W260" s="42"/>
      <c r="X260" s="42"/>
      <c r="Y260" s="42"/>
      <c r="Z260" s="42"/>
      <c r="AA260" s="42"/>
      <c r="AB260" s="42"/>
      <c r="AC260" s="42"/>
      <c r="AD260" s="42"/>
      <c r="AE260" s="42"/>
      <c r="AT260" s="19" t="s">
        <v>1779</v>
      </c>
      <c r="AU260" s="19" t="s">
        <v>84</v>
      </c>
      <c r="AY260" s="19" t="s">
        <v>1779</v>
      </c>
      <c r="BE260" s="162">
        <f>IF(N260="základná",J260,0)</f>
        <v>0</v>
      </c>
      <c r="BF260" s="162">
        <f>IF(N260="znížená",J260,0)</f>
        <v>0</v>
      </c>
      <c r="BG260" s="162">
        <f>IF(N260="zákl. prenesená",J260,0)</f>
        <v>0</v>
      </c>
      <c r="BH260" s="162">
        <f>IF(N260="zníž. prenesená",J260,0)</f>
        <v>0</v>
      </c>
      <c r="BI260" s="162">
        <f>IF(N260="nulová",J260,0)</f>
        <v>0</v>
      </c>
      <c r="BJ260" s="19" t="s">
        <v>92</v>
      </c>
      <c r="BK260" s="162">
        <f>I260*H260</f>
        <v>0</v>
      </c>
    </row>
    <row r="261" s="2" customFormat="1" ht="16.32" customHeight="1">
      <c r="A261" s="42"/>
      <c r="B261" s="43"/>
      <c r="C261" s="352" t="s">
        <v>1</v>
      </c>
      <c r="D261" s="352" t="s">
        <v>393</v>
      </c>
      <c r="E261" s="353" t="s">
        <v>1</v>
      </c>
      <c r="F261" s="354" t="s">
        <v>1</v>
      </c>
      <c r="G261" s="355" t="s">
        <v>1</v>
      </c>
      <c r="H261" s="356"/>
      <c r="I261" s="357"/>
      <c r="J261" s="358">
        <f>BK261</f>
        <v>0</v>
      </c>
      <c r="K261" s="287"/>
      <c r="L261" s="45"/>
      <c r="M261" s="359" t="s">
        <v>1</v>
      </c>
      <c r="N261" s="360" t="s">
        <v>42</v>
      </c>
      <c r="O261" s="361"/>
      <c r="P261" s="361"/>
      <c r="Q261" s="361"/>
      <c r="R261" s="361"/>
      <c r="S261" s="361"/>
      <c r="T261" s="362"/>
      <c r="U261" s="42"/>
      <c r="V261" s="42"/>
      <c r="W261" s="42"/>
      <c r="X261" s="42"/>
      <c r="Y261" s="42"/>
      <c r="Z261" s="42"/>
      <c r="AA261" s="42"/>
      <c r="AB261" s="42"/>
      <c r="AC261" s="42"/>
      <c r="AD261" s="42"/>
      <c r="AE261" s="42"/>
      <c r="AT261" s="19" t="s">
        <v>1779</v>
      </c>
      <c r="AU261" s="19" t="s">
        <v>84</v>
      </c>
      <c r="AY261" s="19" t="s">
        <v>1779</v>
      </c>
      <c r="BE261" s="162">
        <f>IF(N261="základná",J261,0)</f>
        <v>0</v>
      </c>
      <c r="BF261" s="162">
        <f>IF(N261="znížená",J261,0)</f>
        <v>0</v>
      </c>
      <c r="BG261" s="162">
        <f>IF(N261="zákl. prenesená",J261,0)</f>
        <v>0</v>
      </c>
      <c r="BH261" s="162">
        <f>IF(N261="zníž. prenesená",J261,0)</f>
        <v>0</v>
      </c>
      <c r="BI261" s="162">
        <f>IF(N261="nulová",J261,0)</f>
        <v>0</v>
      </c>
      <c r="BJ261" s="19" t="s">
        <v>92</v>
      </c>
      <c r="BK261" s="162">
        <f>I261*H261</f>
        <v>0</v>
      </c>
    </row>
    <row r="262" s="2" customFormat="1" ht="6.96" customHeight="1">
      <c r="A262" s="42"/>
      <c r="B262" s="76"/>
      <c r="C262" s="77"/>
      <c r="D262" s="77"/>
      <c r="E262" s="77"/>
      <c r="F262" s="77"/>
      <c r="G262" s="77"/>
      <c r="H262" s="77"/>
      <c r="I262" s="77"/>
      <c r="J262" s="77"/>
      <c r="K262" s="77"/>
      <c r="L262" s="45"/>
      <c r="M262" s="42"/>
      <c r="O262" s="42"/>
      <c r="P262" s="42"/>
      <c r="Q262" s="42"/>
      <c r="R262" s="42"/>
      <c r="S262" s="42"/>
      <c r="T262" s="42"/>
      <c r="U262" s="42"/>
      <c r="V262" s="42"/>
      <c r="W262" s="42"/>
      <c r="X262" s="42"/>
      <c r="Y262" s="42"/>
      <c r="Z262" s="42"/>
      <c r="AA262" s="42"/>
      <c r="AB262" s="42"/>
      <c r="AC262" s="42"/>
      <c r="AD262" s="42"/>
      <c r="AE262" s="42"/>
    </row>
  </sheetData>
  <sheetProtection sheet="1" autoFilter="0" formatColumns="0" formatRows="0" objects="1" scenarios="1" spinCount="100000" saltValue="pAm7WQQ4QQgGZqiVFe45BBzTHEC2H1JJ/XtW9LPO67xM6Der0eCjHb6E4OGhAzLo94fa4Sh2x8iplplhdHApYQ==" hashValue="01Y4JAva5+Po7vQ7bxAPZvLjBEzSCjQlvuQ0tkPukjIKHvicFzSVZR+K3L3t7LRoE+/C8up+5dyhU8rG6eUEMA==" algorithmName="SHA-512" password="C551"/>
  <autoFilter ref="C141:K261"/>
  <mergeCells count="14">
    <mergeCell ref="E7:H7"/>
    <mergeCell ref="E9:H9"/>
    <mergeCell ref="E18:H18"/>
    <mergeCell ref="E27:H27"/>
    <mergeCell ref="E85:H85"/>
    <mergeCell ref="E87:H87"/>
    <mergeCell ref="D116:F116"/>
    <mergeCell ref="D117:F117"/>
    <mergeCell ref="D118:F118"/>
    <mergeCell ref="D119:F119"/>
    <mergeCell ref="D120:F120"/>
    <mergeCell ref="E132:H132"/>
    <mergeCell ref="E134:H134"/>
    <mergeCell ref="L2:V2"/>
  </mergeCells>
  <dataValidations count="2">
    <dataValidation type="list" allowBlank="1" showInputMessage="1" showErrorMessage="1" error="Povolené sú hodnoty K, M." sqref="D257:D262">
      <formula1>"K, M"</formula1>
    </dataValidation>
    <dataValidation type="list" allowBlank="1" showInputMessage="1" showErrorMessage="1" error="Povolené sú hodnoty základná, znížená, nulová." sqref="N257:N262">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130</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s="2" customFormat="1" ht="12" customHeight="1">
      <c r="A8" s="42"/>
      <c r="B8" s="45"/>
      <c r="C8" s="42"/>
      <c r="D8" s="175" t="s">
        <v>160</v>
      </c>
      <c r="E8" s="42"/>
      <c r="F8" s="42"/>
      <c r="G8" s="42"/>
      <c r="H8" s="42"/>
      <c r="I8" s="42"/>
      <c r="J8" s="42"/>
      <c r="K8" s="42"/>
      <c r="L8" s="73"/>
      <c r="S8" s="42"/>
      <c r="T8" s="42"/>
      <c r="U8" s="42"/>
      <c r="V8" s="42"/>
      <c r="W8" s="42"/>
      <c r="X8" s="42"/>
      <c r="Y8" s="42"/>
      <c r="Z8" s="42"/>
      <c r="AA8" s="42"/>
      <c r="AB8" s="42"/>
      <c r="AC8" s="42"/>
      <c r="AD8" s="42"/>
      <c r="AE8" s="42"/>
    </row>
    <row r="9" s="2" customFormat="1" ht="16.5" customHeight="1">
      <c r="A9" s="42"/>
      <c r="B9" s="45"/>
      <c r="C9" s="42"/>
      <c r="D9" s="42"/>
      <c r="E9" s="177" t="s">
        <v>4626</v>
      </c>
      <c r="F9" s="42"/>
      <c r="G9" s="42"/>
      <c r="H9" s="42"/>
      <c r="I9" s="42"/>
      <c r="J9" s="42"/>
      <c r="K9" s="42"/>
      <c r="L9" s="73"/>
      <c r="S9" s="42"/>
      <c r="T9" s="42"/>
      <c r="U9" s="42"/>
      <c r="V9" s="42"/>
      <c r="W9" s="42"/>
      <c r="X9" s="42"/>
      <c r="Y9" s="42"/>
      <c r="Z9" s="42"/>
      <c r="AA9" s="42"/>
      <c r="AB9" s="42"/>
      <c r="AC9" s="42"/>
      <c r="AD9" s="42"/>
      <c r="AE9" s="42"/>
    </row>
    <row r="10" s="2" customFormat="1">
      <c r="A10" s="42"/>
      <c r="B10" s="45"/>
      <c r="C10" s="42"/>
      <c r="D10" s="42"/>
      <c r="E10" s="42"/>
      <c r="F10" s="42"/>
      <c r="G10" s="42"/>
      <c r="H10" s="42"/>
      <c r="I10" s="42"/>
      <c r="J10" s="42"/>
      <c r="K10" s="42"/>
      <c r="L10" s="73"/>
      <c r="S10" s="42"/>
      <c r="T10" s="42"/>
      <c r="U10" s="42"/>
      <c r="V10" s="42"/>
      <c r="W10" s="42"/>
      <c r="X10" s="42"/>
      <c r="Y10" s="42"/>
      <c r="Z10" s="42"/>
      <c r="AA10" s="42"/>
      <c r="AB10" s="42"/>
      <c r="AC10" s="42"/>
      <c r="AD10" s="42"/>
      <c r="AE10" s="42"/>
    </row>
    <row r="11" s="2" customFormat="1" ht="12" customHeight="1">
      <c r="A11" s="42"/>
      <c r="B11" s="45"/>
      <c r="C11" s="42"/>
      <c r="D11" s="175" t="s">
        <v>17</v>
      </c>
      <c r="E11" s="42"/>
      <c r="F11" s="151" t="s">
        <v>1</v>
      </c>
      <c r="G11" s="42"/>
      <c r="H11" s="42"/>
      <c r="I11" s="175" t="s">
        <v>18</v>
      </c>
      <c r="J11" s="151" t="s">
        <v>1</v>
      </c>
      <c r="K11" s="42"/>
      <c r="L11" s="73"/>
      <c r="S11" s="42"/>
      <c r="T11" s="42"/>
      <c r="U11" s="42"/>
      <c r="V11" s="42"/>
      <c r="W11" s="42"/>
      <c r="X11" s="42"/>
      <c r="Y11" s="42"/>
      <c r="Z11" s="42"/>
      <c r="AA11" s="42"/>
      <c r="AB11" s="42"/>
      <c r="AC11" s="42"/>
      <c r="AD11" s="42"/>
      <c r="AE11" s="42"/>
    </row>
    <row r="12" s="2" customFormat="1" ht="12" customHeight="1">
      <c r="A12" s="42"/>
      <c r="B12" s="45"/>
      <c r="C12" s="42"/>
      <c r="D12" s="175" t="s">
        <v>19</v>
      </c>
      <c r="E12" s="42"/>
      <c r="F12" s="151" t="s">
        <v>4627</v>
      </c>
      <c r="G12" s="42"/>
      <c r="H12" s="42"/>
      <c r="I12" s="175" t="s">
        <v>21</v>
      </c>
      <c r="J12" s="178" t="str">
        <f>'Rekapitulácia stavby'!AN8</f>
        <v>9. 5. 2022</v>
      </c>
      <c r="K12" s="42"/>
      <c r="L12" s="73"/>
      <c r="S12" s="42"/>
      <c r="T12" s="42"/>
      <c r="U12" s="42"/>
      <c r="V12" s="42"/>
      <c r="W12" s="42"/>
      <c r="X12" s="42"/>
      <c r="Y12" s="42"/>
      <c r="Z12" s="42"/>
      <c r="AA12" s="42"/>
      <c r="AB12" s="42"/>
      <c r="AC12" s="42"/>
      <c r="AD12" s="42"/>
      <c r="AE12" s="42"/>
    </row>
    <row r="13" s="2" customFormat="1" ht="10.8" customHeight="1">
      <c r="A13" s="42"/>
      <c r="B13" s="45"/>
      <c r="C13" s="42"/>
      <c r="D13" s="42"/>
      <c r="E13" s="42"/>
      <c r="F13" s="42"/>
      <c r="G13" s="42"/>
      <c r="H13" s="42"/>
      <c r="I13" s="42"/>
      <c r="J13" s="42"/>
      <c r="K13" s="42"/>
      <c r="L13" s="73"/>
      <c r="S13" s="42"/>
      <c r="T13" s="42"/>
      <c r="U13" s="42"/>
      <c r="V13" s="42"/>
      <c r="W13" s="42"/>
      <c r="X13" s="42"/>
      <c r="Y13" s="42"/>
      <c r="Z13" s="42"/>
      <c r="AA13" s="42"/>
      <c r="AB13" s="42"/>
      <c r="AC13" s="42"/>
      <c r="AD13" s="42"/>
      <c r="AE13" s="42"/>
    </row>
    <row r="14" s="2" customFormat="1" ht="12" customHeight="1">
      <c r="A14" s="42"/>
      <c r="B14" s="45"/>
      <c r="C14" s="42"/>
      <c r="D14" s="175" t="s">
        <v>23</v>
      </c>
      <c r="E14" s="42"/>
      <c r="F14" s="42"/>
      <c r="G14" s="42"/>
      <c r="H14" s="42"/>
      <c r="I14" s="175" t="s">
        <v>24</v>
      </c>
      <c r="J14" s="151" t="str">
        <f>IF('Rekapitulácia stavby'!AN10="","",'Rekapitulácia stavby'!AN10)</f>
        <v/>
      </c>
      <c r="K14" s="42"/>
      <c r="L14" s="73"/>
      <c r="S14" s="42"/>
      <c r="T14" s="42"/>
      <c r="U14" s="42"/>
      <c r="V14" s="42"/>
      <c r="W14" s="42"/>
      <c r="X14" s="42"/>
      <c r="Y14" s="42"/>
      <c r="Z14" s="42"/>
      <c r="AA14" s="42"/>
      <c r="AB14" s="42"/>
      <c r="AC14" s="42"/>
      <c r="AD14" s="42"/>
      <c r="AE14" s="42"/>
    </row>
    <row r="15" s="2" customFormat="1" ht="18" customHeight="1">
      <c r="A15" s="42"/>
      <c r="B15" s="45"/>
      <c r="C15" s="42"/>
      <c r="D15" s="42"/>
      <c r="E15" s="151" t="str">
        <f>IF('Rekapitulácia stavby'!E11="","",'Rekapitulácia stavby'!E11)</f>
        <v>A BKPŠ, SPOL. S.R.O.</v>
      </c>
      <c r="F15" s="42"/>
      <c r="G15" s="42"/>
      <c r="H15" s="42"/>
      <c r="I15" s="175" t="s">
        <v>26</v>
      </c>
      <c r="J15" s="151" t="str">
        <f>IF('Rekapitulácia stavby'!AN11="","",'Rekapitulácia stavby'!AN11)</f>
        <v/>
      </c>
      <c r="K15" s="42"/>
      <c r="L15" s="73"/>
      <c r="S15" s="42"/>
      <c r="T15" s="42"/>
      <c r="U15" s="42"/>
      <c r="V15" s="42"/>
      <c r="W15" s="42"/>
      <c r="X15" s="42"/>
      <c r="Y15" s="42"/>
      <c r="Z15" s="42"/>
      <c r="AA15" s="42"/>
      <c r="AB15" s="42"/>
      <c r="AC15" s="42"/>
      <c r="AD15" s="42"/>
      <c r="AE15" s="42"/>
    </row>
    <row r="16" s="2" customFormat="1" ht="6.96" customHeight="1">
      <c r="A16" s="42"/>
      <c r="B16" s="45"/>
      <c r="C16" s="42"/>
      <c r="D16" s="42"/>
      <c r="E16" s="42"/>
      <c r="F16" s="42"/>
      <c r="G16" s="42"/>
      <c r="H16" s="42"/>
      <c r="I16" s="42"/>
      <c r="J16" s="42"/>
      <c r="K16" s="42"/>
      <c r="L16" s="73"/>
      <c r="S16" s="42"/>
      <c r="T16" s="42"/>
      <c r="U16" s="42"/>
      <c r="V16" s="42"/>
      <c r="W16" s="42"/>
      <c r="X16" s="42"/>
      <c r="Y16" s="42"/>
      <c r="Z16" s="42"/>
      <c r="AA16" s="42"/>
      <c r="AB16" s="42"/>
      <c r="AC16" s="42"/>
      <c r="AD16" s="42"/>
      <c r="AE16" s="42"/>
    </row>
    <row r="17" s="2" customFormat="1" ht="12" customHeight="1">
      <c r="A17" s="42"/>
      <c r="B17" s="45"/>
      <c r="C17" s="42"/>
      <c r="D17" s="175" t="s">
        <v>27</v>
      </c>
      <c r="E17" s="42"/>
      <c r="F17" s="42"/>
      <c r="G17" s="42"/>
      <c r="H17" s="42"/>
      <c r="I17" s="175" t="s">
        <v>24</v>
      </c>
      <c r="J17" s="35" t="str">
        <f>'Rekapitulácia stavby'!AN13</f>
        <v>Vyplň údaj</v>
      </c>
      <c r="K17" s="42"/>
      <c r="L17" s="73"/>
      <c r="S17" s="42"/>
      <c r="T17" s="42"/>
      <c r="U17" s="42"/>
      <c r="V17" s="42"/>
      <c r="W17" s="42"/>
      <c r="X17" s="42"/>
      <c r="Y17" s="42"/>
      <c r="Z17" s="42"/>
      <c r="AA17" s="42"/>
      <c r="AB17" s="42"/>
      <c r="AC17" s="42"/>
      <c r="AD17" s="42"/>
      <c r="AE17" s="42"/>
    </row>
    <row r="18" s="2" customFormat="1" ht="18" customHeight="1">
      <c r="A18" s="42"/>
      <c r="B18" s="45"/>
      <c r="C18" s="42"/>
      <c r="D18" s="42"/>
      <c r="E18" s="35" t="str">
        <f>'Rekapitulácia stavby'!E14</f>
        <v>Vyplň údaj</v>
      </c>
      <c r="F18" s="151"/>
      <c r="G18" s="151"/>
      <c r="H18" s="151"/>
      <c r="I18" s="175" t="s">
        <v>26</v>
      </c>
      <c r="J18" s="35" t="str">
        <f>'Rekapitulácia stavby'!AN14</f>
        <v>Vyplň údaj</v>
      </c>
      <c r="K18" s="42"/>
      <c r="L18" s="73"/>
      <c r="S18" s="42"/>
      <c r="T18" s="42"/>
      <c r="U18" s="42"/>
      <c r="V18" s="42"/>
      <c r="W18" s="42"/>
      <c r="X18" s="42"/>
      <c r="Y18" s="42"/>
      <c r="Z18" s="42"/>
      <c r="AA18" s="42"/>
      <c r="AB18" s="42"/>
      <c r="AC18" s="42"/>
      <c r="AD18" s="42"/>
      <c r="AE18" s="42"/>
    </row>
    <row r="19" s="2" customFormat="1" ht="6.96" customHeight="1">
      <c r="A19" s="42"/>
      <c r="B19" s="45"/>
      <c r="C19" s="42"/>
      <c r="D19" s="42"/>
      <c r="E19" s="42"/>
      <c r="F19" s="42"/>
      <c r="G19" s="42"/>
      <c r="H19" s="42"/>
      <c r="I19" s="42"/>
      <c r="J19" s="42"/>
      <c r="K19" s="42"/>
      <c r="L19" s="73"/>
      <c r="S19" s="42"/>
      <c r="T19" s="42"/>
      <c r="U19" s="42"/>
      <c r="V19" s="42"/>
      <c r="W19" s="42"/>
      <c r="X19" s="42"/>
      <c r="Y19" s="42"/>
      <c r="Z19" s="42"/>
      <c r="AA19" s="42"/>
      <c r="AB19" s="42"/>
      <c r="AC19" s="42"/>
      <c r="AD19" s="42"/>
      <c r="AE19" s="42"/>
    </row>
    <row r="20" s="2" customFormat="1" ht="12" customHeight="1">
      <c r="A20" s="42"/>
      <c r="B20" s="45"/>
      <c r="C20" s="42"/>
      <c r="D20" s="175" t="s">
        <v>29</v>
      </c>
      <c r="E20" s="42"/>
      <c r="F20" s="42"/>
      <c r="G20" s="42"/>
      <c r="H20" s="42"/>
      <c r="I20" s="175" t="s">
        <v>24</v>
      </c>
      <c r="J20" s="151" t="s">
        <v>1</v>
      </c>
      <c r="K20" s="42"/>
      <c r="L20" s="73"/>
      <c r="S20" s="42"/>
      <c r="T20" s="42"/>
      <c r="U20" s="42"/>
      <c r="V20" s="42"/>
      <c r="W20" s="42"/>
      <c r="X20" s="42"/>
      <c r="Y20" s="42"/>
      <c r="Z20" s="42"/>
      <c r="AA20" s="42"/>
      <c r="AB20" s="42"/>
      <c r="AC20" s="42"/>
      <c r="AD20" s="42"/>
      <c r="AE20" s="42"/>
    </row>
    <row r="21" s="2" customFormat="1" ht="18" customHeight="1">
      <c r="A21" s="42"/>
      <c r="B21" s="45"/>
      <c r="C21" s="42"/>
      <c r="D21" s="42"/>
      <c r="E21" s="151" t="s">
        <v>4628</v>
      </c>
      <c r="F21" s="42"/>
      <c r="G21" s="42"/>
      <c r="H21" s="42"/>
      <c r="I21" s="175" t="s">
        <v>26</v>
      </c>
      <c r="J21" s="151" t="s">
        <v>1</v>
      </c>
      <c r="K21" s="42"/>
      <c r="L21" s="73"/>
      <c r="S21" s="42"/>
      <c r="T21" s="42"/>
      <c r="U21" s="42"/>
      <c r="V21" s="42"/>
      <c r="W21" s="42"/>
      <c r="X21" s="42"/>
      <c r="Y21" s="42"/>
      <c r="Z21" s="42"/>
      <c r="AA21" s="42"/>
      <c r="AB21" s="42"/>
      <c r="AC21" s="42"/>
      <c r="AD21" s="42"/>
      <c r="AE21" s="42"/>
    </row>
    <row r="22" s="2" customFormat="1" ht="6.96" customHeight="1">
      <c r="A22" s="42"/>
      <c r="B22" s="45"/>
      <c r="C22" s="42"/>
      <c r="D22" s="42"/>
      <c r="E22" s="42"/>
      <c r="F22" s="42"/>
      <c r="G22" s="42"/>
      <c r="H22" s="42"/>
      <c r="I22" s="42"/>
      <c r="J22" s="42"/>
      <c r="K22" s="42"/>
      <c r="L22" s="73"/>
      <c r="S22" s="42"/>
      <c r="T22" s="42"/>
      <c r="U22" s="42"/>
      <c r="V22" s="42"/>
      <c r="W22" s="42"/>
      <c r="X22" s="42"/>
      <c r="Y22" s="42"/>
      <c r="Z22" s="42"/>
      <c r="AA22" s="42"/>
      <c r="AB22" s="42"/>
      <c r="AC22" s="42"/>
      <c r="AD22" s="42"/>
      <c r="AE22" s="42"/>
    </row>
    <row r="23" s="2" customFormat="1" ht="12" customHeight="1">
      <c r="A23" s="42"/>
      <c r="B23" s="45"/>
      <c r="C23" s="42"/>
      <c r="D23" s="175" t="s">
        <v>31</v>
      </c>
      <c r="E23" s="42"/>
      <c r="F23" s="42"/>
      <c r="G23" s="42"/>
      <c r="H23" s="42"/>
      <c r="I23" s="175" t="s">
        <v>24</v>
      </c>
      <c r="J23" s="151" t="s">
        <v>1</v>
      </c>
      <c r="K23" s="42"/>
      <c r="L23" s="73"/>
      <c r="S23" s="42"/>
      <c r="T23" s="42"/>
      <c r="U23" s="42"/>
      <c r="V23" s="42"/>
      <c r="W23" s="42"/>
      <c r="X23" s="42"/>
      <c r="Y23" s="42"/>
      <c r="Z23" s="42"/>
      <c r="AA23" s="42"/>
      <c r="AB23" s="42"/>
      <c r="AC23" s="42"/>
      <c r="AD23" s="42"/>
      <c r="AE23" s="42"/>
    </row>
    <row r="24" s="2" customFormat="1" ht="18" customHeight="1">
      <c r="A24" s="42"/>
      <c r="B24" s="45"/>
      <c r="C24" s="42"/>
      <c r="D24" s="42"/>
      <c r="E24" s="151" t="s">
        <v>4629</v>
      </c>
      <c r="F24" s="42"/>
      <c r="G24" s="42"/>
      <c r="H24" s="42"/>
      <c r="I24" s="175" t="s">
        <v>26</v>
      </c>
      <c r="J24" s="151" t="s">
        <v>1</v>
      </c>
      <c r="K24" s="42"/>
      <c r="L24" s="73"/>
      <c r="S24" s="42"/>
      <c r="T24" s="42"/>
      <c r="U24" s="42"/>
      <c r="V24" s="42"/>
      <c r="W24" s="42"/>
      <c r="X24" s="42"/>
      <c r="Y24" s="42"/>
      <c r="Z24" s="42"/>
      <c r="AA24" s="42"/>
      <c r="AB24" s="42"/>
      <c r="AC24" s="42"/>
      <c r="AD24" s="42"/>
      <c r="AE24" s="42"/>
    </row>
    <row r="25" s="2" customFormat="1" ht="6.96" customHeight="1">
      <c r="A25" s="42"/>
      <c r="B25" s="45"/>
      <c r="C25" s="42"/>
      <c r="D25" s="42"/>
      <c r="E25" s="42"/>
      <c r="F25" s="42"/>
      <c r="G25" s="42"/>
      <c r="H25" s="42"/>
      <c r="I25" s="42"/>
      <c r="J25" s="42"/>
      <c r="K25" s="42"/>
      <c r="L25" s="73"/>
      <c r="S25" s="42"/>
      <c r="T25" s="42"/>
      <c r="U25" s="42"/>
      <c r="V25" s="42"/>
      <c r="W25" s="42"/>
      <c r="X25" s="42"/>
      <c r="Y25" s="42"/>
      <c r="Z25" s="42"/>
      <c r="AA25" s="42"/>
      <c r="AB25" s="42"/>
      <c r="AC25" s="42"/>
      <c r="AD25" s="42"/>
      <c r="AE25" s="42"/>
    </row>
    <row r="26" s="2" customFormat="1" ht="12" customHeight="1">
      <c r="A26" s="42"/>
      <c r="B26" s="45"/>
      <c r="C26" s="42"/>
      <c r="D26" s="175" t="s">
        <v>33</v>
      </c>
      <c r="E26" s="42"/>
      <c r="F26" s="42"/>
      <c r="G26" s="42"/>
      <c r="H26" s="42"/>
      <c r="I26" s="42"/>
      <c r="J26" s="42"/>
      <c r="K26" s="42"/>
      <c r="L26" s="73"/>
      <c r="S26" s="42"/>
      <c r="T26" s="42"/>
      <c r="U26" s="42"/>
      <c r="V26" s="42"/>
      <c r="W26" s="42"/>
      <c r="X26" s="42"/>
      <c r="Y26" s="42"/>
      <c r="Z26" s="42"/>
      <c r="AA26" s="42"/>
      <c r="AB26" s="42"/>
      <c r="AC26" s="42"/>
      <c r="AD26" s="42"/>
      <c r="AE26" s="42"/>
    </row>
    <row r="27" s="8" customFormat="1" ht="16.5" customHeight="1">
      <c r="A27" s="179"/>
      <c r="B27" s="180"/>
      <c r="C27" s="179"/>
      <c r="D27" s="179"/>
      <c r="E27" s="181" t="s">
        <v>1</v>
      </c>
      <c r="F27" s="181"/>
      <c r="G27" s="181"/>
      <c r="H27" s="181"/>
      <c r="I27" s="179"/>
      <c r="J27" s="179"/>
      <c r="K27" s="179"/>
      <c r="L27" s="182"/>
      <c r="S27" s="179"/>
      <c r="T27" s="179"/>
      <c r="U27" s="179"/>
      <c r="V27" s="179"/>
      <c r="W27" s="179"/>
      <c r="X27" s="179"/>
      <c r="Y27" s="179"/>
      <c r="Z27" s="179"/>
      <c r="AA27" s="179"/>
      <c r="AB27" s="179"/>
      <c r="AC27" s="179"/>
      <c r="AD27" s="179"/>
      <c r="AE27" s="179"/>
    </row>
    <row r="28" s="2" customFormat="1" ht="6.96" customHeight="1">
      <c r="A28" s="42"/>
      <c r="B28" s="45"/>
      <c r="C28" s="42"/>
      <c r="D28" s="42"/>
      <c r="E28" s="42"/>
      <c r="F28" s="42"/>
      <c r="G28" s="42"/>
      <c r="H28" s="42"/>
      <c r="I28" s="42"/>
      <c r="J28" s="42"/>
      <c r="K28" s="42"/>
      <c r="L28" s="73"/>
      <c r="S28" s="42"/>
      <c r="T28" s="42"/>
      <c r="U28" s="42"/>
      <c r="V28" s="42"/>
      <c r="W28" s="42"/>
      <c r="X28" s="42"/>
      <c r="Y28" s="42"/>
      <c r="Z28" s="42"/>
      <c r="AA28" s="42"/>
      <c r="AB28" s="42"/>
      <c r="AC28" s="42"/>
      <c r="AD28" s="42"/>
      <c r="AE28" s="42"/>
    </row>
    <row r="29" s="2" customFormat="1" ht="6.96" customHeight="1">
      <c r="A29" s="42"/>
      <c r="B29" s="45"/>
      <c r="C29" s="42"/>
      <c r="D29" s="184"/>
      <c r="E29" s="184"/>
      <c r="F29" s="184"/>
      <c r="G29" s="184"/>
      <c r="H29" s="184"/>
      <c r="I29" s="184"/>
      <c r="J29" s="184"/>
      <c r="K29" s="184"/>
      <c r="L29" s="73"/>
      <c r="S29" s="42"/>
      <c r="T29" s="42"/>
      <c r="U29" s="42"/>
      <c r="V29" s="42"/>
      <c r="W29" s="42"/>
      <c r="X29" s="42"/>
      <c r="Y29" s="42"/>
      <c r="Z29" s="42"/>
      <c r="AA29" s="42"/>
      <c r="AB29" s="42"/>
      <c r="AC29" s="42"/>
      <c r="AD29" s="42"/>
      <c r="AE29" s="42"/>
    </row>
    <row r="30" s="2" customFormat="1" ht="14.4" customHeight="1">
      <c r="A30" s="42"/>
      <c r="B30" s="45"/>
      <c r="C30" s="42"/>
      <c r="D30" s="151" t="s">
        <v>212</v>
      </c>
      <c r="E30" s="42"/>
      <c r="F30" s="42"/>
      <c r="G30" s="42"/>
      <c r="H30" s="42"/>
      <c r="I30" s="42"/>
      <c r="J30" s="185">
        <f>J96</f>
        <v>0</v>
      </c>
      <c r="K30" s="42"/>
      <c r="L30" s="73"/>
      <c r="S30" s="42"/>
      <c r="T30" s="42"/>
      <c r="U30" s="42"/>
      <c r="V30" s="42"/>
      <c r="W30" s="42"/>
      <c r="X30" s="42"/>
      <c r="Y30" s="42"/>
      <c r="Z30" s="42"/>
      <c r="AA30" s="42"/>
      <c r="AB30" s="42"/>
      <c r="AC30" s="42"/>
      <c r="AD30" s="42"/>
      <c r="AE30" s="42"/>
    </row>
    <row r="31" s="2" customFormat="1" ht="14.4" customHeight="1">
      <c r="A31" s="42"/>
      <c r="B31" s="45"/>
      <c r="C31" s="42"/>
      <c r="D31" s="186" t="s">
        <v>137</v>
      </c>
      <c r="E31" s="42"/>
      <c r="F31" s="42"/>
      <c r="G31" s="42"/>
      <c r="H31" s="42"/>
      <c r="I31" s="42"/>
      <c r="J31" s="185">
        <f>J108</f>
        <v>0</v>
      </c>
      <c r="K31" s="42"/>
      <c r="L31" s="73"/>
      <c r="S31" s="42"/>
      <c r="T31" s="42"/>
      <c r="U31" s="42"/>
      <c r="V31" s="42"/>
      <c r="W31" s="42"/>
      <c r="X31" s="42"/>
      <c r="Y31" s="42"/>
      <c r="Z31" s="42"/>
      <c r="AA31" s="42"/>
      <c r="AB31" s="42"/>
      <c r="AC31" s="42"/>
      <c r="AD31" s="42"/>
      <c r="AE31" s="42"/>
    </row>
    <row r="32" s="2" customFormat="1" ht="25.44" customHeight="1">
      <c r="A32" s="42"/>
      <c r="B32" s="45"/>
      <c r="C32" s="42"/>
      <c r="D32" s="187" t="s">
        <v>36</v>
      </c>
      <c r="E32" s="42"/>
      <c r="F32" s="42"/>
      <c r="G32" s="42"/>
      <c r="H32" s="42"/>
      <c r="I32" s="42"/>
      <c r="J32" s="188">
        <f>ROUND(J30 + J31, 2)</f>
        <v>0</v>
      </c>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42"/>
      <c r="E34" s="42"/>
      <c r="F34" s="189" t="s">
        <v>38</v>
      </c>
      <c r="G34" s="42"/>
      <c r="H34" s="42"/>
      <c r="I34" s="189" t="s">
        <v>37</v>
      </c>
      <c r="J34" s="189" t="s">
        <v>39</v>
      </c>
      <c r="K34" s="42"/>
      <c r="L34" s="73"/>
      <c r="S34" s="42"/>
      <c r="T34" s="42"/>
      <c r="U34" s="42"/>
      <c r="V34" s="42"/>
      <c r="W34" s="42"/>
      <c r="X34" s="42"/>
      <c r="Y34" s="42"/>
      <c r="Z34" s="42"/>
      <c r="AA34" s="42"/>
      <c r="AB34" s="42"/>
      <c r="AC34" s="42"/>
      <c r="AD34" s="42"/>
      <c r="AE34" s="42"/>
    </row>
    <row r="35" s="2" customFormat="1" ht="14.4" customHeight="1">
      <c r="A35" s="42"/>
      <c r="B35" s="45"/>
      <c r="C35" s="42"/>
      <c r="D35" s="190" t="s">
        <v>40</v>
      </c>
      <c r="E35" s="191" t="s">
        <v>41</v>
      </c>
      <c r="F35" s="192">
        <f>ROUND((ROUND((SUM(BE108:BE115) + SUM(BE135:BE175)),  2) + SUM(BE177:BE181)), 2)</f>
        <v>0</v>
      </c>
      <c r="G35" s="193"/>
      <c r="H35" s="193"/>
      <c r="I35" s="194">
        <v>0.20000000000000001</v>
      </c>
      <c r="J35" s="192">
        <f>ROUND((ROUND(((SUM(BE108:BE115) + SUM(BE135:BE175))*I35),  2) + (SUM(BE177:BE181)*I35)), 2)</f>
        <v>0</v>
      </c>
      <c r="K35" s="42"/>
      <c r="L35" s="73"/>
      <c r="S35" s="42"/>
      <c r="T35" s="42"/>
      <c r="U35" s="42"/>
      <c r="V35" s="42"/>
      <c r="W35" s="42"/>
      <c r="X35" s="42"/>
      <c r="Y35" s="42"/>
      <c r="Z35" s="42"/>
      <c r="AA35" s="42"/>
      <c r="AB35" s="42"/>
      <c r="AC35" s="42"/>
      <c r="AD35" s="42"/>
      <c r="AE35" s="42"/>
    </row>
    <row r="36" s="2" customFormat="1" ht="14.4" customHeight="1">
      <c r="A36" s="42"/>
      <c r="B36" s="45"/>
      <c r="C36" s="42"/>
      <c r="D36" s="42"/>
      <c r="E36" s="191" t="s">
        <v>42</v>
      </c>
      <c r="F36" s="192">
        <f>ROUND((ROUND((SUM(BF108:BF115) + SUM(BF135:BF175)),  2) + SUM(BF177:BF181)), 2)</f>
        <v>0</v>
      </c>
      <c r="G36" s="193"/>
      <c r="H36" s="193"/>
      <c r="I36" s="194">
        <v>0.20000000000000001</v>
      </c>
      <c r="J36" s="192">
        <f>ROUND((ROUND(((SUM(BF108:BF115) + SUM(BF135:BF175))*I36),  2) + (SUM(BF177:BF181)*I36)), 2)</f>
        <v>0</v>
      </c>
      <c r="K36" s="42"/>
      <c r="L36" s="73"/>
      <c r="S36" s="42"/>
      <c r="T36" s="42"/>
      <c r="U36" s="42"/>
      <c r="V36" s="42"/>
      <c r="W36" s="42"/>
      <c r="X36" s="42"/>
      <c r="Y36" s="42"/>
      <c r="Z36" s="42"/>
      <c r="AA36" s="42"/>
      <c r="AB36" s="42"/>
      <c r="AC36" s="42"/>
      <c r="AD36" s="42"/>
      <c r="AE36" s="42"/>
    </row>
    <row r="37" hidden="1" s="2" customFormat="1" ht="14.4" customHeight="1">
      <c r="A37" s="42"/>
      <c r="B37" s="45"/>
      <c r="C37" s="42"/>
      <c r="D37" s="42"/>
      <c r="E37" s="175" t="s">
        <v>43</v>
      </c>
      <c r="F37" s="195">
        <f>ROUND((ROUND((SUM(BG108:BG115) + SUM(BG135:BG175)),  2) + SUM(BG177:BG181)), 2)</f>
        <v>0</v>
      </c>
      <c r="G37" s="42"/>
      <c r="H37" s="42"/>
      <c r="I37" s="196">
        <v>0.20000000000000001</v>
      </c>
      <c r="J37" s="195">
        <f>0</f>
        <v>0</v>
      </c>
      <c r="K37" s="42"/>
      <c r="L37" s="73"/>
      <c r="S37" s="42"/>
      <c r="T37" s="42"/>
      <c r="U37" s="42"/>
      <c r="V37" s="42"/>
      <c r="W37" s="42"/>
      <c r="X37" s="42"/>
      <c r="Y37" s="42"/>
      <c r="Z37" s="42"/>
      <c r="AA37" s="42"/>
      <c r="AB37" s="42"/>
      <c r="AC37" s="42"/>
      <c r="AD37" s="42"/>
      <c r="AE37" s="42"/>
    </row>
    <row r="38" hidden="1" s="2" customFormat="1" ht="14.4" customHeight="1">
      <c r="A38" s="42"/>
      <c r="B38" s="45"/>
      <c r="C38" s="42"/>
      <c r="D38" s="42"/>
      <c r="E38" s="175" t="s">
        <v>44</v>
      </c>
      <c r="F38" s="195">
        <f>ROUND((ROUND((SUM(BH108:BH115) + SUM(BH135:BH175)),  2) + SUM(BH177:BH181)), 2)</f>
        <v>0</v>
      </c>
      <c r="G38" s="42"/>
      <c r="H38" s="42"/>
      <c r="I38" s="196">
        <v>0.20000000000000001</v>
      </c>
      <c r="J38" s="195">
        <f>0</f>
        <v>0</v>
      </c>
      <c r="K38" s="42"/>
      <c r="L38" s="73"/>
      <c r="S38" s="42"/>
      <c r="T38" s="42"/>
      <c r="U38" s="42"/>
      <c r="V38" s="42"/>
      <c r="W38" s="42"/>
      <c r="X38" s="42"/>
      <c r="Y38" s="42"/>
      <c r="Z38" s="42"/>
      <c r="AA38" s="42"/>
      <c r="AB38" s="42"/>
      <c r="AC38" s="42"/>
      <c r="AD38" s="42"/>
      <c r="AE38" s="42"/>
    </row>
    <row r="39" hidden="1" s="2" customFormat="1" ht="14.4" customHeight="1">
      <c r="A39" s="42"/>
      <c r="B39" s="45"/>
      <c r="C39" s="42"/>
      <c r="D39" s="42"/>
      <c r="E39" s="191" t="s">
        <v>45</v>
      </c>
      <c r="F39" s="192">
        <f>ROUND((ROUND((SUM(BI108:BI115) + SUM(BI135:BI175)),  2) + SUM(BI177:BI181)), 2)</f>
        <v>0</v>
      </c>
      <c r="G39" s="193"/>
      <c r="H39" s="193"/>
      <c r="I39" s="194">
        <v>0</v>
      </c>
      <c r="J39" s="192">
        <f>0</f>
        <v>0</v>
      </c>
      <c r="K39" s="42"/>
      <c r="L39" s="73"/>
      <c r="S39" s="42"/>
      <c r="T39" s="42"/>
      <c r="U39" s="42"/>
      <c r="V39" s="42"/>
      <c r="W39" s="42"/>
      <c r="X39" s="42"/>
      <c r="Y39" s="42"/>
      <c r="Z39" s="42"/>
      <c r="AA39" s="42"/>
      <c r="AB39" s="42"/>
      <c r="AC39" s="42"/>
      <c r="AD39" s="42"/>
      <c r="AE39" s="42"/>
    </row>
    <row r="40" s="2" customFormat="1" ht="6.96" customHeight="1">
      <c r="A40" s="42"/>
      <c r="B40" s="45"/>
      <c r="C40" s="42"/>
      <c r="D40" s="42"/>
      <c r="E40" s="42"/>
      <c r="F40" s="42"/>
      <c r="G40" s="42"/>
      <c r="H40" s="42"/>
      <c r="I40" s="42"/>
      <c r="J40" s="42"/>
      <c r="K40" s="42"/>
      <c r="L40" s="73"/>
      <c r="S40" s="42"/>
      <c r="T40" s="42"/>
      <c r="U40" s="42"/>
      <c r="V40" s="42"/>
      <c r="W40" s="42"/>
      <c r="X40" s="42"/>
      <c r="Y40" s="42"/>
      <c r="Z40" s="42"/>
      <c r="AA40" s="42"/>
      <c r="AB40" s="42"/>
      <c r="AC40" s="42"/>
      <c r="AD40" s="42"/>
      <c r="AE40" s="42"/>
    </row>
    <row r="41" s="2" customFormat="1" ht="25.44" customHeight="1">
      <c r="A41" s="42"/>
      <c r="B41" s="45"/>
      <c r="C41" s="197"/>
      <c r="D41" s="198" t="s">
        <v>46</v>
      </c>
      <c r="E41" s="199"/>
      <c r="F41" s="199"/>
      <c r="G41" s="200" t="s">
        <v>47</v>
      </c>
      <c r="H41" s="201" t="s">
        <v>48</v>
      </c>
      <c r="I41" s="199"/>
      <c r="J41" s="202">
        <f>SUM(J32:J39)</f>
        <v>0</v>
      </c>
      <c r="K41" s="203"/>
      <c r="L41" s="73"/>
      <c r="S41" s="42"/>
      <c r="T41" s="42"/>
      <c r="U41" s="42"/>
      <c r="V41" s="42"/>
      <c r="W41" s="42"/>
      <c r="X41" s="42"/>
      <c r="Y41" s="42"/>
      <c r="Z41" s="42"/>
      <c r="AA41" s="42"/>
      <c r="AB41" s="42"/>
      <c r="AC41" s="42"/>
      <c r="AD41" s="42"/>
      <c r="AE41" s="42"/>
    </row>
    <row r="42" s="2" customFormat="1" ht="14.4"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row>
    <row r="43" s="1" customFormat="1" ht="14.4" customHeight="1">
      <c r="B43" s="22"/>
      <c r="L43" s="22"/>
    </row>
    <row r="44" s="1" customFormat="1" ht="14.4" customHeight="1">
      <c r="B44" s="22"/>
      <c r="L44" s="22"/>
    </row>
    <row r="45" s="1" customFormat="1" ht="14.4" customHeight="1">
      <c r="B45" s="22"/>
      <c r="L45" s="22"/>
    </row>
    <row r="46" s="1" customFormat="1" ht="14.4" customHeight="1">
      <c r="B46" s="22"/>
      <c r="L46" s="2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2" customFormat="1" ht="12" customHeight="1">
      <c r="A86" s="42"/>
      <c r="B86" s="43"/>
      <c r="C86" s="34" t="s">
        <v>160</v>
      </c>
      <c r="D86" s="44"/>
      <c r="E86" s="44"/>
      <c r="F86" s="44"/>
      <c r="G86" s="44"/>
      <c r="H86" s="44"/>
      <c r="I86" s="44"/>
      <c r="J86" s="44"/>
      <c r="K86" s="44"/>
      <c r="L86" s="73"/>
      <c r="S86" s="42"/>
      <c r="T86" s="42"/>
      <c r="U86" s="42"/>
      <c r="V86" s="42"/>
      <c r="W86" s="42"/>
      <c r="X86" s="42"/>
      <c r="Y86" s="42"/>
      <c r="Z86" s="42"/>
      <c r="AA86" s="42"/>
      <c r="AB86" s="42"/>
      <c r="AC86" s="42"/>
      <c r="AD86" s="42"/>
      <c r="AE86" s="42"/>
    </row>
    <row r="87" s="2" customFormat="1" ht="16.5" customHeight="1">
      <c r="A87" s="42"/>
      <c r="B87" s="43"/>
      <c r="C87" s="44"/>
      <c r="D87" s="44"/>
      <c r="E87" s="86" t="str">
        <f>E9</f>
        <v>10 - Modernizácia osvetlenia</v>
      </c>
      <c r="F87" s="44"/>
      <c r="G87" s="44"/>
      <c r="H87" s="44"/>
      <c r="I87" s="44"/>
      <c r="J87" s="44"/>
      <c r="K87" s="44"/>
      <c r="L87" s="73"/>
      <c r="S87" s="42"/>
      <c r="T87" s="42"/>
      <c r="U87" s="42"/>
      <c r="V87" s="42"/>
      <c r="W87" s="42"/>
      <c r="X87" s="42"/>
      <c r="Y87" s="42"/>
      <c r="Z87" s="42"/>
      <c r="AA87" s="42"/>
      <c r="AB87" s="42"/>
      <c r="AC87" s="42"/>
      <c r="AD87" s="42"/>
      <c r="AE87" s="42"/>
    </row>
    <row r="88" s="2" customFormat="1" ht="6.96" customHeight="1">
      <c r="A88" s="42"/>
      <c r="B88" s="43"/>
      <c r="C88" s="44"/>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2" customHeight="1">
      <c r="A89" s="42"/>
      <c r="B89" s="43"/>
      <c r="C89" s="34" t="s">
        <v>19</v>
      </c>
      <c r="D89" s="44"/>
      <c r="E89" s="44"/>
      <c r="F89" s="29" t="str">
        <f>F12</f>
        <v>BRATISLAVA</v>
      </c>
      <c r="G89" s="44"/>
      <c r="H89" s="44"/>
      <c r="I89" s="34" t="s">
        <v>21</v>
      </c>
      <c r="J89" s="89" t="str">
        <f>IF(J12="","",J12)</f>
        <v>9. 5. 2022</v>
      </c>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15.15" customHeight="1">
      <c r="A91" s="42"/>
      <c r="B91" s="43"/>
      <c r="C91" s="34" t="s">
        <v>23</v>
      </c>
      <c r="D91" s="44"/>
      <c r="E91" s="44"/>
      <c r="F91" s="29" t="str">
        <f>E15</f>
        <v>A BKPŠ, SPOL. S.R.O.</v>
      </c>
      <c r="G91" s="44"/>
      <c r="H91" s="44"/>
      <c r="I91" s="34" t="s">
        <v>29</v>
      </c>
      <c r="J91" s="38" t="str">
        <f>E21</f>
        <v>Ing. Fondrk František</v>
      </c>
      <c r="K91" s="44"/>
      <c r="L91" s="73"/>
      <c r="S91" s="42"/>
      <c r="T91" s="42"/>
      <c r="U91" s="42"/>
      <c r="V91" s="42"/>
      <c r="W91" s="42"/>
      <c r="X91" s="42"/>
      <c r="Y91" s="42"/>
      <c r="Z91" s="42"/>
      <c r="AA91" s="42"/>
      <c r="AB91" s="42"/>
      <c r="AC91" s="42"/>
      <c r="AD91" s="42"/>
      <c r="AE91" s="42"/>
    </row>
    <row r="92" s="2" customFormat="1" ht="15.15" customHeight="1">
      <c r="A92" s="42"/>
      <c r="B92" s="43"/>
      <c r="C92" s="34" t="s">
        <v>27</v>
      </c>
      <c r="D92" s="44"/>
      <c r="E92" s="44"/>
      <c r="F92" s="29" t="str">
        <f>IF(E18="","",E18)</f>
        <v>Vyplň údaj</v>
      </c>
      <c r="G92" s="44"/>
      <c r="H92" s="44"/>
      <c r="I92" s="34" t="s">
        <v>31</v>
      </c>
      <c r="J92" s="38" t="str">
        <f>E24</f>
        <v>PIK FONDRK sro</v>
      </c>
      <c r="K92" s="44"/>
      <c r="L92" s="73"/>
      <c r="S92" s="42"/>
      <c r="T92" s="42"/>
      <c r="U92" s="42"/>
      <c r="V92" s="42"/>
      <c r="W92" s="42"/>
      <c r="X92" s="42"/>
      <c r="Y92" s="42"/>
      <c r="Z92" s="42"/>
      <c r="AA92" s="42"/>
      <c r="AB92" s="42"/>
      <c r="AC92" s="42"/>
      <c r="AD92" s="42"/>
      <c r="AE92" s="42"/>
    </row>
    <row r="93" s="2" customFormat="1" ht="10.32" customHeight="1">
      <c r="A93" s="42"/>
      <c r="B93" s="43"/>
      <c r="C93" s="44"/>
      <c r="D93" s="44"/>
      <c r="E93" s="44"/>
      <c r="F93" s="44"/>
      <c r="G93" s="44"/>
      <c r="H93" s="44"/>
      <c r="I93" s="44"/>
      <c r="J93" s="44"/>
      <c r="K93" s="44"/>
      <c r="L93" s="73"/>
      <c r="S93" s="42"/>
      <c r="T93" s="42"/>
      <c r="U93" s="42"/>
      <c r="V93" s="42"/>
      <c r="W93" s="42"/>
      <c r="X93" s="42"/>
      <c r="Y93" s="42"/>
      <c r="Z93" s="42"/>
      <c r="AA93" s="42"/>
      <c r="AB93" s="42"/>
      <c r="AC93" s="42"/>
      <c r="AD93" s="42"/>
      <c r="AE93" s="42"/>
    </row>
    <row r="94" s="2" customFormat="1" ht="29.28" customHeight="1">
      <c r="A94" s="42"/>
      <c r="B94" s="43"/>
      <c r="C94" s="216" t="s">
        <v>335</v>
      </c>
      <c r="D94" s="168"/>
      <c r="E94" s="168"/>
      <c r="F94" s="168"/>
      <c r="G94" s="168"/>
      <c r="H94" s="168"/>
      <c r="I94" s="168"/>
      <c r="J94" s="217" t="s">
        <v>336</v>
      </c>
      <c r="K94" s="168"/>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2.8" customHeight="1">
      <c r="A96" s="42"/>
      <c r="B96" s="43"/>
      <c r="C96" s="218" t="s">
        <v>337</v>
      </c>
      <c r="D96" s="44"/>
      <c r="E96" s="44"/>
      <c r="F96" s="44"/>
      <c r="G96" s="44"/>
      <c r="H96" s="44"/>
      <c r="I96" s="44"/>
      <c r="J96" s="120">
        <f>J135</f>
        <v>0</v>
      </c>
      <c r="K96" s="44"/>
      <c r="L96" s="73"/>
      <c r="S96" s="42"/>
      <c r="T96" s="42"/>
      <c r="U96" s="42"/>
      <c r="V96" s="42"/>
      <c r="W96" s="42"/>
      <c r="X96" s="42"/>
      <c r="Y96" s="42"/>
      <c r="Z96" s="42"/>
      <c r="AA96" s="42"/>
      <c r="AB96" s="42"/>
      <c r="AC96" s="42"/>
      <c r="AD96" s="42"/>
      <c r="AE96" s="42"/>
      <c r="AU96" s="19" t="s">
        <v>338</v>
      </c>
    </row>
    <row r="97" s="9" customFormat="1" ht="24.96" customHeight="1">
      <c r="A97" s="9"/>
      <c r="B97" s="219"/>
      <c r="C97" s="220"/>
      <c r="D97" s="221" t="s">
        <v>4630</v>
      </c>
      <c r="E97" s="222"/>
      <c r="F97" s="222"/>
      <c r="G97" s="222"/>
      <c r="H97" s="222"/>
      <c r="I97" s="222"/>
      <c r="J97" s="223">
        <f>J136</f>
        <v>0</v>
      </c>
      <c r="K97" s="220"/>
      <c r="L97" s="224"/>
      <c r="S97" s="9"/>
      <c r="T97" s="9"/>
      <c r="U97" s="9"/>
      <c r="V97" s="9"/>
      <c r="W97" s="9"/>
      <c r="X97" s="9"/>
      <c r="Y97" s="9"/>
      <c r="Z97" s="9"/>
      <c r="AA97" s="9"/>
      <c r="AB97" s="9"/>
      <c r="AC97" s="9"/>
      <c r="AD97" s="9"/>
      <c r="AE97" s="9"/>
    </row>
    <row r="98" s="10" customFormat="1" ht="19.92" customHeight="1">
      <c r="A98" s="10"/>
      <c r="B98" s="225"/>
      <c r="C98" s="143"/>
      <c r="D98" s="226" t="s">
        <v>4631</v>
      </c>
      <c r="E98" s="227"/>
      <c r="F98" s="227"/>
      <c r="G98" s="227"/>
      <c r="H98" s="227"/>
      <c r="I98" s="227"/>
      <c r="J98" s="228">
        <f>J137</f>
        <v>0</v>
      </c>
      <c r="K98" s="143"/>
      <c r="L98" s="229"/>
      <c r="S98" s="10"/>
      <c r="T98" s="10"/>
      <c r="U98" s="10"/>
      <c r="V98" s="10"/>
      <c r="W98" s="10"/>
      <c r="X98" s="10"/>
      <c r="Y98" s="10"/>
      <c r="Z98" s="10"/>
      <c r="AA98" s="10"/>
      <c r="AB98" s="10"/>
      <c r="AC98" s="10"/>
      <c r="AD98" s="10"/>
      <c r="AE98" s="10"/>
    </row>
    <row r="99" s="9" customFormat="1" ht="24.96" customHeight="1">
      <c r="A99" s="9"/>
      <c r="B99" s="219"/>
      <c r="C99" s="220"/>
      <c r="D99" s="221" t="s">
        <v>4191</v>
      </c>
      <c r="E99" s="222"/>
      <c r="F99" s="222"/>
      <c r="G99" s="222"/>
      <c r="H99" s="222"/>
      <c r="I99" s="222"/>
      <c r="J99" s="223">
        <f>J139</f>
        <v>0</v>
      </c>
      <c r="K99" s="220"/>
      <c r="L99" s="224"/>
      <c r="S99" s="9"/>
      <c r="T99" s="9"/>
      <c r="U99" s="9"/>
      <c r="V99" s="9"/>
      <c r="W99" s="9"/>
      <c r="X99" s="9"/>
      <c r="Y99" s="9"/>
      <c r="Z99" s="9"/>
      <c r="AA99" s="9"/>
      <c r="AB99" s="9"/>
      <c r="AC99" s="9"/>
      <c r="AD99" s="9"/>
      <c r="AE99" s="9"/>
    </row>
    <row r="100" s="10" customFormat="1" ht="19.92" customHeight="1">
      <c r="A100" s="10"/>
      <c r="B100" s="225"/>
      <c r="C100" s="143"/>
      <c r="D100" s="226" t="s">
        <v>4632</v>
      </c>
      <c r="E100" s="227"/>
      <c r="F100" s="227"/>
      <c r="G100" s="227"/>
      <c r="H100" s="227"/>
      <c r="I100" s="227"/>
      <c r="J100" s="228">
        <f>J140</f>
        <v>0</v>
      </c>
      <c r="K100" s="143"/>
      <c r="L100" s="229"/>
      <c r="S100" s="10"/>
      <c r="T100" s="10"/>
      <c r="U100" s="10"/>
      <c r="V100" s="10"/>
      <c r="W100" s="10"/>
      <c r="X100" s="10"/>
      <c r="Y100" s="10"/>
      <c r="Z100" s="10"/>
      <c r="AA100" s="10"/>
      <c r="AB100" s="10"/>
      <c r="AC100" s="10"/>
      <c r="AD100" s="10"/>
      <c r="AE100" s="10"/>
    </row>
    <row r="101" s="9" customFormat="1" ht="24.96" customHeight="1">
      <c r="A101" s="9"/>
      <c r="B101" s="219"/>
      <c r="C101" s="220"/>
      <c r="D101" s="221" t="s">
        <v>2066</v>
      </c>
      <c r="E101" s="222"/>
      <c r="F101" s="222"/>
      <c r="G101" s="222"/>
      <c r="H101" s="222"/>
      <c r="I101" s="222"/>
      <c r="J101" s="223">
        <f>J143</f>
        <v>0</v>
      </c>
      <c r="K101" s="220"/>
      <c r="L101" s="224"/>
      <c r="S101" s="9"/>
      <c r="T101" s="9"/>
      <c r="U101" s="9"/>
      <c r="V101" s="9"/>
      <c r="W101" s="9"/>
      <c r="X101" s="9"/>
      <c r="Y101" s="9"/>
      <c r="Z101" s="9"/>
      <c r="AA101" s="9"/>
      <c r="AB101" s="9"/>
      <c r="AC101" s="9"/>
      <c r="AD101" s="9"/>
      <c r="AE101" s="9"/>
    </row>
    <row r="102" s="10" customFormat="1" ht="19.92" customHeight="1">
      <c r="A102" s="10"/>
      <c r="B102" s="225"/>
      <c r="C102" s="143"/>
      <c r="D102" s="226" t="s">
        <v>2067</v>
      </c>
      <c r="E102" s="227"/>
      <c r="F102" s="227"/>
      <c r="G102" s="227"/>
      <c r="H102" s="227"/>
      <c r="I102" s="227"/>
      <c r="J102" s="228">
        <f>J144</f>
        <v>0</v>
      </c>
      <c r="K102" s="143"/>
      <c r="L102" s="229"/>
      <c r="S102" s="10"/>
      <c r="T102" s="10"/>
      <c r="U102" s="10"/>
      <c r="V102" s="10"/>
      <c r="W102" s="10"/>
      <c r="X102" s="10"/>
      <c r="Y102" s="10"/>
      <c r="Z102" s="10"/>
      <c r="AA102" s="10"/>
      <c r="AB102" s="10"/>
      <c r="AC102" s="10"/>
      <c r="AD102" s="10"/>
      <c r="AE102" s="10"/>
    </row>
    <row r="103" s="10" customFormat="1" ht="19.92" customHeight="1">
      <c r="A103" s="10"/>
      <c r="B103" s="225"/>
      <c r="C103" s="143"/>
      <c r="D103" s="226" t="s">
        <v>4194</v>
      </c>
      <c r="E103" s="227"/>
      <c r="F103" s="227"/>
      <c r="G103" s="227"/>
      <c r="H103" s="227"/>
      <c r="I103" s="227"/>
      <c r="J103" s="228">
        <f>J171</f>
        <v>0</v>
      </c>
      <c r="K103" s="143"/>
      <c r="L103" s="229"/>
      <c r="S103" s="10"/>
      <c r="T103" s="10"/>
      <c r="U103" s="10"/>
      <c r="V103" s="10"/>
      <c r="W103" s="10"/>
      <c r="X103" s="10"/>
      <c r="Y103" s="10"/>
      <c r="Z103" s="10"/>
      <c r="AA103" s="10"/>
      <c r="AB103" s="10"/>
      <c r="AC103" s="10"/>
      <c r="AD103" s="10"/>
      <c r="AE103" s="10"/>
    </row>
    <row r="104" s="9" customFormat="1" ht="24.96" customHeight="1">
      <c r="A104" s="9"/>
      <c r="B104" s="219"/>
      <c r="C104" s="220"/>
      <c r="D104" s="221" t="s">
        <v>4195</v>
      </c>
      <c r="E104" s="222"/>
      <c r="F104" s="222"/>
      <c r="G104" s="222"/>
      <c r="H104" s="222"/>
      <c r="I104" s="222"/>
      <c r="J104" s="223">
        <f>J174</f>
        <v>0</v>
      </c>
      <c r="K104" s="220"/>
      <c r="L104" s="224"/>
      <c r="S104" s="9"/>
      <c r="T104" s="9"/>
      <c r="U104" s="9"/>
      <c r="V104" s="9"/>
      <c r="W104" s="9"/>
      <c r="X104" s="9"/>
      <c r="Y104" s="9"/>
      <c r="Z104" s="9"/>
      <c r="AA104" s="9"/>
      <c r="AB104" s="9"/>
      <c r="AC104" s="9"/>
      <c r="AD104" s="9"/>
      <c r="AE104" s="9"/>
    </row>
    <row r="105" s="9" customFormat="1" ht="21.84" customHeight="1">
      <c r="A105" s="9"/>
      <c r="B105" s="219"/>
      <c r="C105" s="220"/>
      <c r="D105" s="230" t="s">
        <v>364</v>
      </c>
      <c r="E105" s="220"/>
      <c r="F105" s="220"/>
      <c r="G105" s="220"/>
      <c r="H105" s="220"/>
      <c r="I105" s="220"/>
      <c r="J105" s="231">
        <f>J176</f>
        <v>0</v>
      </c>
      <c r="K105" s="220"/>
      <c r="L105" s="224"/>
      <c r="S105" s="9"/>
      <c r="T105" s="9"/>
      <c r="U105" s="9"/>
      <c r="V105" s="9"/>
      <c r="W105" s="9"/>
      <c r="X105" s="9"/>
      <c r="Y105" s="9"/>
      <c r="Z105" s="9"/>
      <c r="AA105" s="9"/>
      <c r="AB105" s="9"/>
      <c r="AC105" s="9"/>
      <c r="AD105" s="9"/>
      <c r="AE105" s="9"/>
    </row>
    <row r="106" s="2" customFormat="1" ht="21.84" customHeight="1">
      <c r="A106" s="42"/>
      <c r="B106" s="43"/>
      <c r="C106" s="44"/>
      <c r="D106" s="44"/>
      <c r="E106" s="44"/>
      <c r="F106" s="44"/>
      <c r="G106" s="44"/>
      <c r="H106" s="44"/>
      <c r="I106" s="44"/>
      <c r="J106" s="44"/>
      <c r="K106" s="44"/>
      <c r="L106" s="73"/>
      <c r="S106" s="42"/>
      <c r="T106" s="42"/>
      <c r="U106" s="42"/>
      <c r="V106" s="42"/>
      <c r="W106" s="42"/>
      <c r="X106" s="42"/>
      <c r="Y106" s="42"/>
      <c r="Z106" s="42"/>
      <c r="AA106" s="42"/>
      <c r="AB106" s="42"/>
      <c r="AC106" s="42"/>
      <c r="AD106" s="42"/>
      <c r="AE106" s="42"/>
    </row>
    <row r="107" s="2" customFormat="1" ht="6.96" customHeight="1">
      <c r="A107" s="42"/>
      <c r="B107" s="43"/>
      <c r="C107" s="44"/>
      <c r="D107" s="44"/>
      <c r="E107" s="44"/>
      <c r="F107" s="44"/>
      <c r="G107" s="44"/>
      <c r="H107" s="44"/>
      <c r="I107" s="44"/>
      <c r="J107" s="44"/>
      <c r="K107" s="44"/>
      <c r="L107" s="73"/>
      <c r="S107" s="42"/>
      <c r="T107" s="42"/>
      <c r="U107" s="42"/>
      <c r="V107" s="42"/>
      <c r="W107" s="42"/>
      <c r="X107" s="42"/>
      <c r="Y107" s="42"/>
      <c r="Z107" s="42"/>
      <c r="AA107" s="42"/>
      <c r="AB107" s="42"/>
      <c r="AC107" s="42"/>
      <c r="AD107" s="42"/>
      <c r="AE107" s="42"/>
    </row>
    <row r="108" s="2" customFormat="1" ht="29.28" customHeight="1">
      <c r="A108" s="42"/>
      <c r="B108" s="43"/>
      <c r="C108" s="218" t="s">
        <v>365</v>
      </c>
      <c r="D108" s="44"/>
      <c r="E108" s="44"/>
      <c r="F108" s="44"/>
      <c r="G108" s="44"/>
      <c r="H108" s="44"/>
      <c r="I108" s="44"/>
      <c r="J108" s="232">
        <f>ROUND(J109 + J110 + J111 + J112 + J113 + J114,2)</f>
        <v>0</v>
      </c>
      <c r="K108" s="44"/>
      <c r="L108" s="73"/>
      <c r="N108" s="233" t="s">
        <v>40</v>
      </c>
      <c r="S108" s="42"/>
      <c r="T108" s="42"/>
      <c r="U108" s="42"/>
      <c r="V108" s="42"/>
      <c r="W108" s="42"/>
      <c r="X108" s="42"/>
      <c r="Y108" s="42"/>
      <c r="Z108" s="42"/>
      <c r="AA108" s="42"/>
      <c r="AB108" s="42"/>
      <c r="AC108" s="42"/>
      <c r="AD108" s="42"/>
      <c r="AE108" s="42"/>
    </row>
    <row r="109" s="2" customFormat="1" ht="18" customHeight="1">
      <c r="A109" s="42"/>
      <c r="B109" s="43"/>
      <c r="C109" s="44"/>
      <c r="D109" s="163" t="s">
        <v>366</v>
      </c>
      <c r="E109" s="158"/>
      <c r="F109" s="158"/>
      <c r="G109" s="44"/>
      <c r="H109" s="44"/>
      <c r="I109" s="44"/>
      <c r="J109" s="159">
        <v>0</v>
      </c>
      <c r="K109" s="44"/>
      <c r="L109" s="234"/>
      <c r="M109" s="235"/>
      <c r="N109" s="236" t="s">
        <v>42</v>
      </c>
      <c r="O109" s="235"/>
      <c r="P109" s="235"/>
      <c r="Q109" s="235"/>
      <c r="R109" s="235"/>
      <c r="S109" s="237"/>
      <c r="T109" s="237"/>
      <c r="U109" s="237"/>
      <c r="V109" s="237"/>
      <c r="W109" s="237"/>
      <c r="X109" s="237"/>
      <c r="Y109" s="237"/>
      <c r="Z109" s="237"/>
      <c r="AA109" s="237"/>
      <c r="AB109" s="237"/>
      <c r="AC109" s="237"/>
      <c r="AD109" s="237"/>
      <c r="AE109" s="237"/>
      <c r="AF109" s="235"/>
      <c r="AG109" s="235"/>
      <c r="AH109" s="235"/>
      <c r="AI109" s="235"/>
      <c r="AJ109" s="235"/>
      <c r="AK109" s="235"/>
      <c r="AL109" s="235"/>
      <c r="AM109" s="235"/>
      <c r="AN109" s="235"/>
      <c r="AO109" s="235"/>
      <c r="AP109" s="235"/>
      <c r="AQ109" s="235"/>
      <c r="AR109" s="235"/>
      <c r="AS109" s="235"/>
      <c r="AT109" s="235"/>
      <c r="AU109" s="235"/>
      <c r="AV109" s="235"/>
      <c r="AW109" s="235"/>
      <c r="AX109" s="235"/>
      <c r="AY109" s="238" t="s">
        <v>367</v>
      </c>
      <c r="AZ109" s="235"/>
      <c r="BA109" s="235"/>
      <c r="BB109" s="235"/>
      <c r="BC109" s="235"/>
      <c r="BD109" s="235"/>
      <c r="BE109" s="239">
        <f>IF(N109="základná",J109,0)</f>
        <v>0</v>
      </c>
      <c r="BF109" s="239">
        <f>IF(N109="znížená",J109,0)</f>
        <v>0</v>
      </c>
      <c r="BG109" s="239">
        <f>IF(N109="zákl. prenesená",J109,0)</f>
        <v>0</v>
      </c>
      <c r="BH109" s="239">
        <f>IF(N109="zníž. prenesená",J109,0)</f>
        <v>0</v>
      </c>
      <c r="BI109" s="239">
        <f>IF(N109="nulová",J109,0)</f>
        <v>0</v>
      </c>
      <c r="BJ109" s="238" t="s">
        <v>92</v>
      </c>
      <c r="BK109" s="235"/>
      <c r="BL109" s="235"/>
      <c r="BM109" s="235"/>
    </row>
    <row r="110" s="2" customFormat="1" ht="18" customHeight="1">
      <c r="A110" s="42"/>
      <c r="B110" s="43"/>
      <c r="C110" s="44"/>
      <c r="D110" s="163" t="s">
        <v>2072</v>
      </c>
      <c r="E110" s="158"/>
      <c r="F110" s="158"/>
      <c r="G110" s="44"/>
      <c r="H110" s="44"/>
      <c r="I110" s="44"/>
      <c r="J110" s="159">
        <v>0</v>
      </c>
      <c r="K110" s="44"/>
      <c r="L110" s="234"/>
      <c r="M110" s="235"/>
      <c r="N110" s="236" t="s">
        <v>42</v>
      </c>
      <c r="O110" s="235"/>
      <c r="P110" s="235"/>
      <c r="Q110" s="235"/>
      <c r="R110" s="235"/>
      <c r="S110" s="237"/>
      <c r="T110" s="237"/>
      <c r="U110" s="237"/>
      <c r="V110" s="237"/>
      <c r="W110" s="237"/>
      <c r="X110" s="237"/>
      <c r="Y110" s="237"/>
      <c r="Z110" s="237"/>
      <c r="AA110" s="237"/>
      <c r="AB110" s="237"/>
      <c r="AC110" s="237"/>
      <c r="AD110" s="237"/>
      <c r="AE110" s="237"/>
      <c r="AF110" s="235"/>
      <c r="AG110" s="235"/>
      <c r="AH110" s="235"/>
      <c r="AI110" s="235"/>
      <c r="AJ110" s="235"/>
      <c r="AK110" s="235"/>
      <c r="AL110" s="235"/>
      <c r="AM110" s="235"/>
      <c r="AN110" s="235"/>
      <c r="AO110" s="235"/>
      <c r="AP110" s="235"/>
      <c r="AQ110" s="235"/>
      <c r="AR110" s="235"/>
      <c r="AS110" s="235"/>
      <c r="AT110" s="235"/>
      <c r="AU110" s="235"/>
      <c r="AV110" s="235"/>
      <c r="AW110" s="235"/>
      <c r="AX110" s="235"/>
      <c r="AY110" s="238" t="s">
        <v>367</v>
      </c>
      <c r="AZ110" s="235"/>
      <c r="BA110" s="235"/>
      <c r="BB110" s="235"/>
      <c r="BC110" s="235"/>
      <c r="BD110" s="235"/>
      <c r="BE110" s="239">
        <f>IF(N110="základná",J110,0)</f>
        <v>0</v>
      </c>
      <c r="BF110" s="239">
        <f>IF(N110="znížená",J110,0)</f>
        <v>0</v>
      </c>
      <c r="BG110" s="239">
        <f>IF(N110="zákl. prenesená",J110,0)</f>
        <v>0</v>
      </c>
      <c r="BH110" s="239">
        <f>IF(N110="zníž. prenesená",J110,0)</f>
        <v>0</v>
      </c>
      <c r="BI110" s="239">
        <f>IF(N110="nulová",J110,0)</f>
        <v>0</v>
      </c>
      <c r="BJ110" s="238" t="s">
        <v>92</v>
      </c>
      <c r="BK110" s="235"/>
      <c r="BL110" s="235"/>
      <c r="BM110" s="235"/>
    </row>
    <row r="111" s="2" customFormat="1" ht="18" customHeight="1">
      <c r="A111" s="42"/>
      <c r="B111" s="43"/>
      <c r="C111" s="44"/>
      <c r="D111" s="163" t="s">
        <v>368</v>
      </c>
      <c r="E111" s="158"/>
      <c r="F111" s="158"/>
      <c r="G111" s="44"/>
      <c r="H111" s="44"/>
      <c r="I111" s="44"/>
      <c r="J111" s="159">
        <v>0</v>
      </c>
      <c r="K111" s="44"/>
      <c r="L111" s="234"/>
      <c r="M111" s="235"/>
      <c r="N111" s="236" t="s">
        <v>42</v>
      </c>
      <c r="O111" s="235"/>
      <c r="P111" s="235"/>
      <c r="Q111" s="235"/>
      <c r="R111" s="235"/>
      <c r="S111" s="237"/>
      <c r="T111" s="237"/>
      <c r="U111" s="237"/>
      <c r="V111" s="237"/>
      <c r="W111" s="237"/>
      <c r="X111" s="237"/>
      <c r="Y111" s="237"/>
      <c r="Z111" s="237"/>
      <c r="AA111" s="237"/>
      <c r="AB111" s="237"/>
      <c r="AC111" s="237"/>
      <c r="AD111" s="237"/>
      <c r="AE111" s="237"/>
      <c r="AF111" s="235"/>
      <c r="AG111" s="235"/>
      <c r="AH111" s="235"/>
      <c r="AI111" s="235"/>
      <c r="AJ111" s="235"/>
      <c r="AK111" s="235"/>
      <c r="AL111" s="235"/>
      <c r="AM111" s="235"/>
      <c r="AN111" s="235"/>
      <c r="AO111" s="235"/>
      <c r="AP111" s="235"/>
      <c r="AQ111" s="235"/>
      <c r="AR111" s="235"/>
      <c r="AS111" s="235"/>
      <c r="AT111" s="235"/>
      <c r="AU111" s="235"/>
      <c r="AV111" s="235"/>
      <c r="AW111" s="235"/>
      <c r="AX111" s="235"/>
      <c r="AY111" s="238" t="s">
        <v>367</v>
      </c>
      <c r="AZ111" s="235"/>
      <c r="BA111" s="235"/>
      <c r="BB111" s="235"/>
      <c r="BC111" s="235"/>
      <c r="BD111" s="235"/>
      <c r="BE111" s="239">
        <f>IF(N111="základná",J111,0)</f>
        <v>0</v>
      </c>
      <c r="BF111" s="239">
        <f>IF(N111="znížená",J111,0)</f>
        <v>0</v>
      </c>
      <c r="BG111" s="239">
        <f>IF(N111="zákl. prenesená",J111,0)</f>
        <v>0</v>
      </c>
      <c r="BH111" s="239">
        <f>IF(N111="zníž. prenesená",J111,0)</f>
        <v>0</v>
      </c>
      <c r="BI111" s="239">
        <f>IF(N111="nulová",J111,0)</f>
        <v>0</v>
      </c>
      <c r="BJ111" s="238" t="s">
        <v>92</v>
      </c>
      <c r="BK111" s="235"/>
      <c r="BL111" s="235"/>
      <c r="BM111" s="235"/>
    </row>
    <row r="112" s="2" customFormat="1" ht="18" customHeight="1">
      <c r="A112" s="42"/>
      <c r="B112" s="43"/>
      <c r="C112" s="44"/>
      <c r="D112" s="163" t="s">
        <v>369</v>
      </c>
      <c r="E112" s="158"/>
      <c r="F112" s="158"/>
      <c r="G112" s="44"/>
      <c r="H112" s="44"/>
      <c r="I112" s="44"/>
      <c r="J112" s="159">
        <v>0</v>
      </c>
      <c r="K112" s="44"/>
      <c r="L112" s="234"/>
      <c r="M112" s="235"/>
      <c r="N112" s="236" t="s">
        <v>42</v>
      </c>
      <c r="O112" s="235"/>
      <c r="P112" s="235"/>
      <c r="Q112" s="235"/>
      <c r="R112" s="235"/>
      <c r="S112" s="237"/>
      <c r="T112" s="237"/>
      <c r="U112" s="237"/>
      <c r="V112" s="237"/>
      <c r="W112" s="237"/>
      <c r="X112" s="237"/>
      <c r="Y112" s="237"/>
      <c r="Z112" s="237"/>
      <c r="AA112" s="237"/>
      <c r="AB112" s="237"/>
      <c r="AC112" s="237"/>
      <c r="AD112" s="237"/>
      <c r="AE112" s="237"/>
      <c r="AF112" s="235"/>
      <c r="AG112" s="235"/>
      <c r="AH112" s="235"/>
      <c r="AI112" s="235"/>
      <c r="AJ112" s="235"/>
      <c r="AK112" s="235"/>
      <c r="AL112" s="235"/>
      <c r="AM112" s="235"/>
      <c r="AN112" s="235"/>
      <c r="AO112" s="235"/>
      <c r="AP112" s="235"/>
      <c r="AQ112" s="235"/>
      <c r="AR112" s="235"/>
      <c r="AS112" s="235"/>
      <c r="AT112" s="235"/>
      <c r="AU112" s="235"/>
      <c r="AV112" s="235"/>
      <c r="AW112" s="235"/>
      <c r="AX112" s="235"/>
      <c r="AY112" s="238" t="s">
        <v>367</v>
      </c>
      <c r="AZ112" s="235"/>
      <c r="BA112" s="235"/>
      <c r="BB112" s="235"/>
      <c r="BC112" s="235"/>
      <c r="BD112" s="235"/>
      <c r="BE112" s="239">
        <f>IF(N112="základná",J112,0)</f>
        <v>0</v>
      </c>
      <c r="BF112" s="239">
        <f>IF(N112="znížená",J112,0)</f>
        <v>0</v>
      </c>
      <c r="BG112" s="239">
        <f>IF(N112="zákl. prenesená",J112,0)</f>
        <v>0</v>
      </c>
      <c r="BH112" s="239">
        <f>IF(N112="zníž. prenesená",J112,0)</f>
        <v>0</v>
      </c>
      <c r="BI112" s="239">
        <f>IF(N112="nulová",J112,0)</f>
        <v>0</v>
      </c>
      <c r="BJ112" s="238" t="s">
        <v>92</v>
      </c>
      <c r="BK112" s="235"/>
      <c r="BL112" s="235"/>
      <c r="BM112" s="235"/>
    </row>
    <row r="113" s="2" customFormat="1" ht="18" customHeight="1">
      <c r="A113" s="42"/>
      <c r="B113" s="43"/>
      <c r="C113" s="44"/>
      <c r="D113" s="163" t="s">
        <v>370</v>
      </c>
      <c r="E113" s="158"/>
      <c r="F113" s="158"/>
      <c r="G113" s="44"/>
      <c r="H113" s="44"/>
      <c r="I113" s="44"/>
      <c r="J113" s="159">
        <v>0</v>
      </c>
      <c r="K113" s="44"/>
      <c r="L113" s="234"/>
      <c r="M113" s="235"/>
      <c r="N113" s="236" t="s">
        <v>42</v>
      </c>
      <c r="O113" s="235"/>
      <c r="P113" s="235"/>
      <c r="Q113" s="235"/>
      <c r="R113" s="235"/>
      <c r="S113" s="237"/>
      <c r="T113" s="237"/>
      <c r="U113" s="237"/>
      <c r="V113" s="237"/>
      <c r="W113" s="237"/>
      <c r="X113" s="237"/>
      <c r="Y113" s="237"/>
      <c r="Z113" s="237"/>
      <c r="AA113" s="237"/>
      <c r="AB113" s="237"/>
      <c r="AC113" s="237"/>
      <c r="AD113" s="237"/>
      <c r="AE113" s="237"/>
      <c r="AF113" s="235"/>
      <c r="AG113" s="235"/>
      <c r="AH113" s="235"/>
      <c r="AI113" s="235"/>
      <c r="AJ113" s="235"/>
      <c r="AK113" s="235"/>
      <c r="AL113" s="235"/>
      <c r="AM113" s="235"/>
      <c r="AN113" s="235"/>
      <c r="AO113" s="235"/>
      <c r="AP113" s="235"/>
      <c r="AQ113" s="235"/>
      <c r="AR113" s="235"/>
      <c r="AS113" s="235"/>
      <c r="AT113" s="235"/>
      <c r="AU113" s="235"/>
      <c r="AV113" s="235"/>
      <c r="AW113" s="235"/>
      <c r="AX113" s="235"/>
      <c r="AY113" s="238" t="s">
        <v>367</v>
      </c>
      <c r="AZ113" s="235"/>
      <c r="BA113" s="235"/>
      <c r="BB113" s="235"/>
      <c r="BC113" s="235"/>
      <c r="BD113" s="235"/>
      <c r="BE113" s="239">
        <f>IF(N113="základná",J113,0)</f>
        <v>0</v>
      </c>
      <c r="BF113" s="239">
        <f>IF(N113="znížená",J113,0)</f>
        <v>0</v>
      </c>
      <c r="BG113" s="239">
        <f>IF(N113="zákl. prenesená",J113,0)</f>
        <v>0</v>
      </c>
      <c r="BH113" s="239">
        <f>IF(N113="zníž. prenesená",J113,0)</f>
        <v>0</v>
      </c>
      <c r="BI113" s="239">
        <f>IF(N113="nulová",J113,0)</f>
        <v>0</v>
      </c>
      <c r="BJ113" s="238" t="s">
        <v>92</v>
      </c>
      <c r="BK113" s="235"/>
      <c r="BL113" s="235"/>
      <c r="BM113" s="235"/>
    </row>
    <row r="114" s="2" customFormat="1" ht="18" customHeight="1">
      <c r="A114" s="42"/>
      <c r="B114" s="43"/>
      <c r="C114" s="44"/>
      <c r="D114" s="158" t="s">
        <v>371</v>
      </c>
      <c r="E114" s="44"/>
      <c r="F114" s="44"/>
      <c r="G114" s="44"/>
      <c r="H114" s="44"/>
      <c r="I114" s="44"/>
      <c r="J114" s="159">
        <f>ROUND(J30*T114,2)</f>
        <v>0</v>
      </c>
      <c r="K114" s="44"/>
      <c r="L114" s="234"/>
      <c r="M114" s="235"/>
      <c r="N114" s="236" t="s">
        <v>42</v>
      </c>
      <c r="O114" s="235"/>
      <c r="P114" s="235"/>
      <c r="Q114" s="235"/>
      <c r="R114" s="235"/>
      <c r="S114" s="237"/>
      <c r="T114" s="237"/>
      <c r="U114" s="237"/>
      <c r="V114" s="237"/>
      <c r="W114" s="237"/>
      <c r="X114" s="237"/>
      <c r="Y114" s="237"/>
      <c r="Z114" s="237"/>
      <c r="AA114" s="237"/>
      <c r="AB114" s="237"/>
      <c r="AC114" s="237"/>
      <c r="AD114" s="237"/>
      <c r="AE114" s="237"/>
      <c r="AF114" s="235"/>
      <c r="AG114" s="235"/>
      <c r="AH114" s="235"/>
      <c r="AI114" s="235"/>
      <c r="AJ114" s="235"/>
      <c r="AK114" s="235"/>
      <c r="AL114" s="235"/>
      <c r="AM114" s="235"/>
      <c r="AN114" s="235"/>
      <c r="AO114" s="235"/>
      <c r="AP114" s="235"/>
      <c r="AQ114" s="235"/>
      <c r="AR114" s="235"/>
      <c r="AS114" s="235"/>
      <c r="AT114" s="235"/>
      <c r="AU114" s="235"/>
      <c r="AV114" s="235"/>
      <c r="AW114" s="235"/>
      <c r="AX114" s="235"/>
      <c r="AY114" s="238" t="s">
        <v>372</v>
      </c>
      <c r="AZ114" s="235"/>
      <c r="BA114" s="235"/>
      <c r="BB114" s="235"/>
      <c r="BC114" s="235"/>
      <c r="BD114" s="235"/>
      <c r="BE114" s="239">
        <f>IF(N114="základná",J114,0)</f>
        <v>0</v>
      </c>
      <c r="BF114" s="239">
        <f>IF(N114="znížená",J114,0)</f>
        <v>0</v>
      </c>
      <c r="BG114" s="239">
        <f>IF(N114="zákl. prenesená",J114,0)</f>
        <v>0</v>
      </c>
      <c r="BH114" s="239">
        <f>IF(N114="zníž. prenesená",J114,0)</f>
        <v>0</v>
      </c>
      <c r="BI114" s="239">
        <f>IF(N114="nulová",J114,0)</f>
        <v>0</v>
      </c>
      <c r="BJ114" s="238" t="s">
        <v>92</v>
      </c>
      <c r="BK114" s="235"/>
      <c r="BL114" s="235"/>
      <c r="BM114" s="235"/>
    </row>
    <row r="115" s="2" customFormat="1">
      <c r="A115" s="42"/>
      <c r="B115" s="43"/>
      <c r="C115" s="44"/>
      <c r="D115" s="44"/>
      <c r="E115" s="44"/>
      <c r="F115" s="44"/>
      <c r="G115" s="44"/>
      <c r="H115" s="44"/>
      <c r="I115" s="44"/>
      <c r="J115" s="44"/>
      <c r="K115" s="44"/>
      <c r="L115" s="73"/>
      <c r="S115" s="42"/>
      <c r="T115" s="42"/>
      <c r="U115" s="42"/>
      <c r="V115" s="42"/>
      <c r="W115" s="42"/>
      <c r="X115" s="42"/>
      <c r="Y115" s="42"/>
      <c r="Z115" s="42"/>
      <c r="AA115" s="42"/>
      <c r="AB115" s="42"/>
      <c r="AC115" s="42"/>
      <c r="AD115" s="42"/>
      <c r="AE115" s="42"/>
    </row>
    <row r="116" s="2" customFormat="1" ht="29.28" customHeight="1">
      <c r="A116" s="42"/>
      <c r="B116" s="43"/>
      <c r="C116" s="167" t="s">
        <v>142</v>
      </c>
      <c r="D116" s="168"/>
      <c r="E116" s="168"/>
      <c r="F116" s="168"/>
      <c r="G116" s="168"/>
      <c r="H116" s="168"/>
      <c r="I116" s="168"/>
      <c r="J116" s="169">
        <f>ROUND(J96+J108,2)</f>
        <v>0</v>
      </c>
      <c r="K116" s="168"/>
      <c r="L116" s="73"/>
      <c r="S116" s="42"/>
      <c r="T116" s="42"/>
      <c r="U116" s="42"/>
      <c r="V116" s="42"/>
      <c r="W116" s="42"/>
      <c r="X116" s="42"/>
      <c r="Y116" s="42"/>
      <c r="Z116" s="42"/>
      <c r="AA116" s="42"/>
      <c r="AB116" s="42"/>
      <c r="AC116" s="42"/>
      <c r="AD116" s="42"/>
      <c r="AE116" s="42"/>
    </row>
    <row r="117" s="2" customFormat="1" ht="6.96" customHeight="1">
      <c r="A117" s="42"/>
      <c r="B117" s="76"/>
      <c r="C117" s="77"/>
      <c r="D117" s="77"/>
      <c r="E117" s="77"/>
      <c r="F117" s="77"/>
      <c r="G117" s="77"/>
      <c r="H117" s="77"/>
      <c r="I117" s="77"/>
      <c r="J117" s="77"/>
      <c r="K117" s="77"/>
      <c r="L117" s="73"/>
      <c r="S117" s="42"/>
      <c r="T117" s="42"/>
      <c r="U117" s="42"/>
      <c r="V117" s="42"/>
      <c r="W117" s="42"/>
      <c r="X117" s="42"/>
      <c r="Y117" s="42"/>
      <c r="Z117" s="42"/>
      <c r="AA117" s="42"/>
      <c r="AB117" s="42"/>
      <c r="AC117" s="42"/>
      <c r="AD117" s="42"/>
      <c r="AE117" s="42"/>
    </row>
    <row r="121" s="2" customFormat="1" ht="6.96" customHeight="1">
      <c r="A121" s="42"/>
      <c r="B121" s="78"/>
      <c r="C121" s="79"/>
      <c r="D121" s="79"/>
      <c r="E121" s="79"/>
      <c r="F121" s="79"/>
      <c r="G121" s="79"/>
      <c r="H121" s="79"/>
      <c r="I121" s="79"/>
      <c r="J121" s="79"/>
      <c r="K121" s="79"/>
      <c r="L121" s="73"/>
      <c r="S121" s="42"/>
      <c r="T121" s="42"/>
      <c r="U121" s="42"/>
      <c r="V121" s="42"/>
      <c r="W121" s="42"/>
      <c r="X121" s="42"/>
      <c r="Y121" s="42"/>
      <c r="Z121" s="42"/>
      <c r="AA121" s="42"/>
      <c r="AB121" s="42"/>
      <c r="AC121" s="42"/>
      <c r="AD121" s="42"/>
      <c r="AE121" s="42"/>
    </row>
    <row r="122" s="2" customFormat="1" ht="24.96" customHeight="1">
      <c r="A122" s="42"/>
      <c r="B122" s="43"/>
      <c r="C122" s="25" t="s">
        <v>373</v>
      </c>
      <c r="D122" s="44"/>
      <c r="E122" s="44"/>
      <c r="F122" s="44"/>
      <c r="G122" s="44"/>
      <c r="H122" s="44"/>
      <c r="I122" s="44"/>
      <c r="J122" s="44"/>
      <c r="K122" s="44"/>
      <c r="L122" s="73"/>
      <c r="S122" s="42"/>
      <c r="T122" s="42"/>
      <c r="U122" s="42"/>
      <c r="V122" s="42"/>
      <c r="W122" s="42"/>
      <c r="X122" s="42"/>
      <c r="Y122" s="42"/>
      <c r="Z122" s="42"/>
      <c r="AA122" s="42"/>
      <c r="AB122" s="42"/>
      <c r="AC122" s="42"/>
      <c r="AD122" s="42"/>
      <c r="AE122" s="42"/>
    </row>
    <row r="123" s="2" customFormat="1" ht="6.96" customHeight="1">
      <c r="A123" s="42"/>
      <c r="B123" s="43"/>
      <c r="C123" s="44"/>
      <c r="D123" s="44"/>
      <c r="E123" s="44"/>
      <c r="F123" s="44"/>
      <c r="G123" s="44"/>
      <c r="H123" s="44"/>
      <c r="I123" s="44"/>
      <c r="J123" s="44"/>
      <c r="K123" s="44"/>
      <c r="L123" s="73"/>
      <c r="S123" s="42"/>
      <c r="T123" s="42"/>
      <c r="U123" s="42"/>
      <c r="V123" s="42"/>
      <c r="W123" s="42"/>
      <c r="X123" s="42"/>
      <c r="Y123" s="42"/>
      <c r="Z123" s="42"/>
      <c r="AA123" s="42"/>
      <c r="AB123" s="42"/>
      <c r="AC123" s="42"/>
      <c r="AD123" s="42"/>
      <c r="AE123" s="42"/>
    </row>
    <row r="124" s="2" customFormat="1" ht="12" customHeight="1">
      <c r="A124" s="42"/>
      <c r="B124" s="43"/>
      <c r="C124" s="34" t="s">
        <v>15</v>
      </c>
      <c r="D124" s="44"/>
      <c r="E124" s="44"/>
      <c r="F124" s="44"/>
      <c r="G124" s="44"/>
      <c r="H124" s="44"/>
      <c r="I124" s="44"/>
      <c r="J124" s="44"/>
      <c r="K124" s="44"/>
      <c r="L124" s="73"/>
      <c r="S124" s="42"/>
      <c r="T124" s="42"/>
      <c r="U124" s="42"/>
      <c r="V124" s="42"/>
      <c r="W124" s="42"/>
      <c r="X124" s="42"/>
      <c r="Y124" s="42"/>
      <c r="Z124" s="42"/>
      <c r="AA124" s="42"/>
      <c r="AB124" s="42"/>
      <c r="AC124" s="42"/>
      <c r="AD124" s="42"/>
      <c r="AE124" s="42"/>
    </row>
    <row r="125" s="2" customFormat="1" ht="39.75" customHeight="1">
      <c r="A125" s="42"/>
      <c r="B125" s="43"/>
      <c r="C125" s="44"/>
      <c r="D125" s="44"/>
      <c r="E125" s="215" t="str">
        <f>E7</f>
        <v>OPRAVA POŠKODENÝCH PODLÁH A PRIESTOROV GARÁŽÍ NA 3.PP, 2.PP, 1.PP, MEZANÍNU, HOSPODÁRSKEHO A BANK. DVORA V OBJEKTE NBS</v>
      </c>
      <c r="F125" s="34"/>
      <c r="G125" s="34"/>
      <c r="H125" s="34"/>
      <c r="I125" s="44"/>
      <c r="J125" s="44"/>
      <c r="K125" s="44"/>
      <c r="L125" s="73"/>
      <c r="S125" s="42"/>
      <c r="T125" s="42"/>
      <c r="U125" s="42"/>
      <c r="V125" s="42"/>
      <c r="W125" s="42"/>
      <c r="X125" s="42"/>
      <c r="Y125" s="42"/>
      <c r="Z125" s="42"/>
      <c r="AA125" s="42"/>
      <c r="AB125" s="42"/>
      <c r="AC125" s="42"/>
      <c r="AD125" s="42"/>
      <c r="AE125" s="42"/>
    </row>
    <row r="126" s="2" customFormat="1" ht="12" customHeight="1">
      <c r="A126" s="42"/>
      <c r="B126" s="43"/>
      <c r="C126" s="34" t="s">
        <v>160</v>
      </c>
      <c r="D126" s="44"/>
      <c r="E126" s="44"/>
      <c r="F126" s="44"/>
      <c r="G126" s="44"/>
      <c r="H126" s="44"/>
      <c r="I126" s="44"/>
      <c r="J126" s="44"/>
      <c r="K126" s="44"/>
      <c r="L126" s="73"/>
      <c r="S126" s="42"/>
      <c r="T126" s="42"/>
      <c r="U126" s="42"/>
      <c r="V126" s="42"/>
      <c r="W126" s="42"/>
      <c r="X126" s="42"/>
      <c r="Y126" s="42"/>
      <c r="Z126" s="42"/>
      <c r="AA126" s="42"/>
      <c r="AB126" s="42"/>
      <c r="AC126" s="42"/>
      <c r="AD126" s="42"/>
      <c r="AE126" s="42"/>
    </row>
    <row r="127" s="2" customFormat="1" ht="16.5" customHeight="1">
      <c r="A127" s="42"/>
      <c r="B127" s="43"/>
      <c r="C127" s="44"/>
      <c r="D127" s="44"/>
      <c r="E127" s="86" t="str">
        <f>E9</f>
        <v>10 - Modernizácia osvetlenia</v>
      </c>
      <c r="F127" s="44"/>
      <c r="G127" s="44"/>
      <c r="H127" s="44"/>
      <c r="I127" s="44"/>
      <c r="J127" s="44"/>
      <c r="K127" s="44"/>
      <c r="L127" s="73"/>
      <c r="S127" s="42"/>
      <c r="T127" s="42"/>
      <c r="U127" s="42"/>
      <c r="V127" s="42"/>
      <c r="W127" s="42"/>
      <c r="X127" s="42"/>
      <c r="Y127" s="42"/>
      <c r="Z127" s="42"/>
      <c r="AA127" s="42"/>
      <c r="AB127" s="42"/>
      <c r="AC127" s="42"/>
      <c r="AD127" s="42"/>
      <c r="AE127" s="42"/>
    </row>
    <row r="128" s="2" customFormat="1" ht="6.96" customHeight="1">
      <c r="A128" s="42"/>
      <c r="B128" s="43"/>
      <c r="C128" s="44"/>
      <c r="D128" s="44"/>
      <c r="E128" s="44"/>
      <c r="F128" s="44"/>
      <c r="G128" s="44"/>
      <c r="H128" s="44"/>
      <c r="I128" s="44"/>
      <c r="J128" s="44"/>
      <c r="K128" s="44"/>
      <c r="L128" s="73"/>
      <c r="S128" s="42"/>
      <c r="T128" s="42"/>
      <c r="U128" s="42"/>
      <c r="V128" s="42"/>
      <c r="W128" s="42"/>
      <c r="X128" s="42"/>
      <c r="Y128" s="42"/>
      <c r="Z128" s="42"/>
      <c r="AA128" s="42"/>
      <c r="AB128" s="42"/>
      <c r="AC128" s="42"/>
      <c r="AD128" s="42"/>
      <c r="AE128" s="42"/>
    </row>
    <row r="129" s="2" customFormat="1" ht="12" customHeight="1">
      <c r="A129" s="42"/>
      <c r="B129" s="43"/>
      <c r="C129" s="34" t="s">
        <v>19</v>
      </c>
      <c r="D129" s="44"/>
      <c r="E129" s="44"/>
      <c r="F129" s="29" t="str">
        <f>F12</f>
        <v>BRATISLAVA</v>
      </c>
      <c r="G129" s="44"/>
      <c r="H129" s="44"/>
      <c r="I129" s="34" t="s">
        <v>21</v>
      </c>
      <c r="J129" s="89" t="str">
        <f>IF(J12="","",J12)</f>
        <v>9. 5. 2022</v>
      </c>
      <c r="K129" s="44"/>
      <c r="L129" s="73"/>
      <c r="S129" s="42"/>
      <c r="T129" s="42"/>
      <c r="U129" s="42"/>
      <c r="V129" s="42"/>
      <c r="W129" s="42"/>
      <c r="X129" s="42"/>
      <c r="Y129" s="42"/>
      <c r="Z129" s="42"/>
      <c r="AA129" s="42"/>
      <c r="AB129" s="42"/>
      <c r="AC129" s="42"/>
      <c r="AD129" s="42"/>
      <c r="AE129" s="42"/>
    </row>
    <row r="130" s="2" customFormat="1" ht="6.96" customHeight="1">
      <c r="A130" s="42"/>
      <c r="B130" s="43"/>
      <c r="C130" s="44"/>
      <c r="D130" s="44"/>
      <c r="E130" s="44"/>
      <c r="F130" s="44"/>
      <c r="G130" s="44"/>
      <c r="H130" s="44"/>
      <c r="I130" s="44"/>
      <c r="J130" s="44"/>
      <c r="K130" s="44"/>
      <c r="L130" s="73"/>
      <c r="S130" s="42"/>
      <c r="T130" s="42"/>
      <c r="U130" s="42"/>
      <c r="V130" s="42"/>
      <c r="W130" s="42"/>
      <c r="X130" s="42"/>
      <c r="Y130" s="42"/>
      <c r="Z130" s="42"/>
      <c r="AA130" s="42"/>
      <c r="AB130" s="42"/>
      <c r="AC130" s="42"/>
      <c r="AD130" s="42"/>
      <c r="AE130" s="42"/>
    </row>
    <row r="131" s="2" customFormat="1" ht="15.15" customHeight="1">
      <c r="A131" s="42"/>
      <c r="B131" s="43"/>
      <c r="C131" s="34" t="s">
        <v>23</v>
      </c>
      <c r="D131" s="44"/>
      <c r="E131" s="44"/>
      <c r="F131" s="29" t="str">
        <f>E15</f>
        <v>A BKPŠ, SPOL. S.R.O.</v>
      </c>
      <c r="G131" s="44"/>
      <c r="H131" s="44"/>
      <c r="I131" s="34" t="s">
        <v>29</v>
      </c>
      <c r="J131" s="38" t="str">
        <f>E21</f>
        <v>Ing. Fondrk František</v>
      </c>
      <c r="K131" s="44"/>
      <c r="L131" s="73"/>
      <c r="S131" s="42"/>
      <c r="T131" s="42"/>
      <c r="U131" s="42"/>
      <c r="V131" s="42"/>
      <c r="W131" s="42"/>
      <c r="X131" s="42"/>
      <c r="Y131" s="42"/>
      <c r="Z131" s="42"/>
      <c r="AA131" s="42"/>
      <c r="AB131" s="42"/>
      <c r="AC131" s="42"/>
      <c r="AD131" s="42"/>
      <c r="AE131" s="42"/>
    </row>
    <row r="132" s="2" customFormat="1" ht="15.15" customHeight="1">
      <c r="A132" s="42"/>
      <c r="B132" s="43"/>
      <c r="C132" s="34" t="s">
        <v>27</v>
      </c>
      <c r="D132" s="44"/>
      <c r="E132" s="44"/>
      <c r="F132" s="29" t="str">
        <f>IF(E18="","",E18)</f>
        <v>Vyplň údaj</v>
      </c>
      <c r="G132" s="44"/>
      <c r="H132" s="44"/>
      <c r="I132" s="34" t="s">
        <v>31</v>
      </c>
      <c r="J132" s="38" t="str">
        <f>E24</f>
        <v>PIK FONDRK sro</v>
      </c>
      <c r="K132" s="44"/>
      <c r="L132" s="73"/>
      <c r="S132" s="42"/>
      <c r="T132" s="42"/>
      <c r="U132" s="42"/>
      <c r="V132" s="42"/>
      <c r="W132" s="42"/>
      <c r="X132" s="42"/>
      <c r="Y132" s="42"/>
      <c r="Z132" s="42"/>
      <c r="AA132" s="42"/>
      <c r="AB132" s="42"/>
      <c r="AC132" s="42"/>
      <c r="AD132" s="42"/>
      <c r="AE132" s="42"/>
    </row>
    <row r="133" s="2" customFormat="1" ht="10.32" customHeight="1">
      <c r="A133" s="42"/>
      <c r="B133" s="43"/>
      <c r="C133" s="44"/>
      <c r="D133" s="44"/>
      <c r="E133" s="44"/>
      <c r="F133" s="44"/>
      <c r="G133" s="44"/>
      <c r="H133" s="44"/>
      <c r="I133" s="44"/>
      <c r="J133" s="44"/>
      <c r="K133" s="44"/>
      <c r="L133" s="73"/>
      <c r="S133" s="42"/>
      <c r="T133" s="42"/>
      <c r="U133" s="42"/>
      <c r="V133" s="42"/>
      <c r="W133" s="42"/>
      <c r="X133" s="42"/>
      <c r="Y133" s="42"/>
      <c r="Z133" s="42"/>
      <c r="AA133" s="42"/>
      <c r="AB133" s="42"/>
      <c r="AC133" s="42"/>
      <c r="AD133" s="42"/>
      <c r="AE133" s="42"/>
    </row>
    <row r="134" s="11" customFormat="1" ht="29.28" customHeight="1">
      <c r="A134" s="240"/>
      <c r="B134" s="241"/>
      <c r="C134" s="242" t="s">
        <v>374</v>
      </c>
      <c r="D134" s="243" t="s">
        <v>61</v>
      </c>
      <c r="E134" s="243" t="s">
        <v>57</v>
      </c>
      <c r="F134" s="243" t="s">
        <v>58</v>
      </c>
      <c r="G134" s="243" t="s">
        <v>375</v>
      </c>
      <c r="H134" s="243" t="s">
        <v>376</v>
      </c>
      <c r="I134" s="243" t="s">
        <v>377</v>
      </c>
      <c r="J134" s="244" t="s">
        <v>336</v>
      </c>
      <c r="K134" s="245" t="s">
        <v>378</v>
      </c>
      <c r="L134" s="246"/>
      <c r="M134" s="110" t="s">
        <v>1</v>
      </c>
      <c r="N134" s="111" t="s">
        <v>40</v>
      </c>
      <c r="O134" s="111" t="s">
        <v>379</v>
      </c>
      <c r="P134" s="111" t="s">
        <v>380</v>
      </c>
      <c r="Q134" s="111" t="s">
        <v>381</v>
      </c>
      <c r="R134" s="111" t="s">
        <v>382</v>
      </c>
      <c r="S134" s="111" t="s">
        <v>383</v>
      </c>
      <c r="T134" s="112" t="s">
        <v>384</v>
      </c>
      <c r="U134" s="240"/>
      <c r="V134" s="240"/>
      <c r="W134" s="240"/>
      <c r="X134" s="240"/>
      <c r="Y134" s="240"/>
      <c r="Z134" s="240"/>
      <c r="AA134" s="240"/>
      <c r="AB134" s="240"/>
      <c r="AC134" s="240"/>
      <c r="AD134" s="240"/>
      <c r="AE134" s="240"/>
    </row>
    <row r="135" s="2" customFormat="1" ht="22.8" customHeight="1">
      <c r="A135" s="42"/>
      <c r="B135" s="43"/>
      <c r="C135" s="117" t="s">
        <v>212</v>
      </c>
      <c r="D135" s="44"/>
      <c r="E135" s="44"/>
      <c r="F135" s="44"/>
      <c r="G135" s="44"/>
      <c r="H135" s="44"/>
      <c r="I135" s="44"/>
      <c r="J135" s="247">
        <f>BK135</f>
        <v>0</v>
      </c>
      <c r="K135" s="44"/>
      <c r="L135" s="45"/>
      <c r="M135" s="113"/>
      <c r="N135" s="248"/>
      <c r="O135" s="114"/>
      <c r="P135" s="249">
        <f>P136+P139+P143+P174+P176</f>
        <v>0</v>
      </c>
      <c r="Q135" s="114"/>
      <c r="R135" s="249">
        <f>R136+R139+R143+R174+R176</f>
        <v>6.3804400000000001</v>
      </c>
      <c r="S135" s="114"/>
      <c r="T135" s="250">
        <f>T136+T139+T143+T174+T176</f>
        <v>4.9991899999999996</v>
      </c>
      <c r="U135" s="42"/>
      <c r="V135" s="42"/>
      <c r="W135" s="42"/>
      <c r="X135" s="42"/>
      <c r="Y135" s="42"/>
      <c r="Z135" s="42"/>
      <c r="AA135" s="42"/>
      <c r="AB135" s="42"/>
      <c r="AC135" s="42"/>
      <c r="AD135" s="42"/>
      <c r="AE135" s="42"/>
      <c r="AT135" s="19" t="s">
        <v>75</v>
      </c>
      <c r="AU135" s="19" t="s">
        <v>338</v>
      </c>
      <c r="BK135" s="251">
        <f>BK136+BK139+BK143+BK174+BK176</f>
        <v>0</v>
      </c>
    </row>
    <row r="136" s="12" customFormat="1" ht="25.92" customHeight="1">
      <c r="A136" s="12"/>
      <c r="B136" s="252"/>
      <c r="C136" s="253"/>
      <c r="D136" s="254" t="s">
        <v>75</v>
      </c>
      <c r="E136" s="255" t="s">
        <v>107</v>
      </c>
      <c r="F136" s="255" t="s">
        <v>4633</v>
      </c>
      <c r="G136" s="253"/>
      <c r="H136" s="253"/>
      <c r="I136" s="256"/>
      <c r="J136" s="231">
        <f>BK136</f>
        <v>0</v>
      </c>
      <c r="K136" s="253"/>
      <c r="L136" s="257"/>
      <c r="M136" s="258"/>
      <c r="N136" s="259"/>
      <c r="O136" s="259"/>
      <c r="P136" s="260">
        <f>P137</f>
        <v>0</v>
      </c>
      <c r="Q136" s="259"/>
      <c r="R136" s="260">
        <f>R137</f>
        <v>0.69120000000000004</v>
      </c>
      <c r="S136" s="259"/>
      <c r="T136" s="261">
        <f>T137</f>
        <v>0</v>
      </c>
      <c r="U136" s="12"/>
      <c r="V136" s="12"/>
      <c r="W136" s="12"/>
      <c r="X136" s="12"/>
      <c r="Y136" s="12"/>
      <c r="Z136" s="12"/>
      <c r="AA136" s="12"/>
      <c r="AB136" s="12"/>
      <c r="AC136" s="12"/>
      <c r="AD136" s="12"/>
      <c r="AE136" s="12"/>
      <c r="AR136" s="262" t="s">
        <v>84</v>
      </c>
      <c r="AT136" s="263" t="s">
        <v>75</v>
      </c>
      <c r="AU136" s="263" t="s">
        <v>76</v>
      </c>
      <c r="AY136" s="262" t="s">
        <v>387</v>
      </c>
      <c r="BK136" s="264">
        <f>BK137</f>
        <v>0</v>
      </c>
    </row>
    <row r="137" s="12" customFormat="1" ht="22.8" customHeight="1">
      <c r="A137" s="12"/>
      <c r="B137" s="252"/>
      <c r="C137" s="253"/>
      <c r="D137" s="254" t="s">
        <v>75</v>
      </c>
      <c r="E137" s="265" t="s">
        <v>4634</v>
      </c>
      <c r="F137" s="265" t="s">
        <v>4635</v>
      </c>
      <c r="G137" s="253"/>
      <c r="H137" s="253"/>
      <c r="I137" s="256"/>
      <c r="J137" s="266">
        <f>BK137</f>
        <v>0</v>
      </c>
      <c r="K137" s="253"/>
      <c r="L137" s="257"/>
      <c r="M137" s="258"/>
      <c r="N137" s="259"/>
      <c r="O137" s="259"/>
      <c r="P137" s="260">
        <f>P138</f>
        <v>0</v>
      </c>
      <c r="Q137" s="259"/>
      <c r="R137" s="260">
        <f>R138</f>
        <v>0.69120000000000004</v>
      </c>
      <c r="S137" s="259"/>
      <c r="T137" s="261">
        <f>T138</f>
        <v>0</v>
      </c>
      <c r="U137" s="12"/>
      <c r="V137" s="12"/>
      <c r="W137" s="12"/>
      <c r="X137" s="12"/>
      <c r="Y137" s="12"/>
      <c r="Z137" s="12"/>
      <c r="AA137" s="12"/>
      <c r="AB137" s="12"/>
      <c r="AC137" s="12"/>
      <c r="AD137" s="12"/>
      <c r="AE137" s="12"/>
      <c r="AR137" s="262" t="s">
        <v>84</v>
      </c>
      <c r="AT137" s="263" t="s">
        <v>75</v>
      </c>
      <c r="AU137" s="263" t="s">
        <v>84</v>
      </c>
      <c r="AY137" s="262" t="s">
        <v>387</v>
      </c>
      <c r="BK137" s="264">
        <f>BK138</f>
        <v>0</v>
      </c>
    </row>
    <row r="138" s="2" customFormat="1" ht="24.15" customHeight="1">
      <c r="A138" s="42"/>
      <c r="B138" s="43"/>
      <c r="C138" s="280" t="s">
        <v>84</v>
      </c>
      <c r="D138" s="280" t="s">
        <v>393</v>
      </c>
      <c r="E138" s="281" t="s">
        <v>4636</v>
      </c>
      <c r="F138" s="282" t="s">
        <v>469</v>
      </c>
      <c r="G138" s="283" t="s">
        <v>405</v>
      </c>
      <c r="H138" s="284">
        <v>360</v>
      </c>
      <c r="I138" s="285"/>
      <c r="J138" s="286">
        <f>ROUND(I138*H138,2)</f>
        <v>0</v>
      </c>
      <c r="K138" s="287"/>
      <c r="L138" s="45"/>
      <c r="M138" s="288" t="s">
        <v>1</v>
      </c>
      <c r="N138" s="289" t="s">
        <v>42</v>
      </c>
      <c r="O138" s="101"/>
      <c r="P138" s="290">
        <f>O138*H138</f>
        <v>0</v>
      </c>
      <c r="Q138" s="290">
        <v>0.0019200000000000001</v>
      </c>
      <c r="R138" s="290">
        <f>Q138*H138</f>
        <v>0.69120000000000004</v>
      </c>
      <c r="S138" s="290">
        <v>0</v>
      </c>
      <c r="T138" s="291">
        <f>S138*H138</f>
        <v>0</v>
      </c>
      <c r="U138" s="42"/>
      <c r="V138" s="42"/>
      <c r="W138" s="42"/>
      <c r="X138" s="42"/>
      <c r="Y138" s="42"/>
      <c r="Z138" s="42"/>
      <c r="AA138" s="42"/>
      <c r="AB138" s="42"/>
      <c r="AC138" s="42"/>
      <c r="AD138" s="42"/>
      <c r="AE138" s="42"/>
      <c r="AR138" s="292" t="s">
        <v>386</v>
      </c>
      <c r="AT138" s="292" t="s">
        <v>393</v>
      </c>
      <c r="AU138" s="292" t="s">
        <v>92</v>
      </c>
      <c r="AY138" s="19" t="s">
        <v>387</v>
      </c>
      <c r="BE138" s="162">
        <f>IF(N138="základná",J138,0)</f>
        <v>0</v>
      </c>
      <c r="BF138" s="162">
        <f>IF(N138="znížená",J138,0)</f>
        <v>0</v>
      </c>
      <c r="BG138" s="162">
        <f>IF(N138="zákl. prenesená",J138,0)</f>
        <v>0</v>
      </c>
      <c r="BH138" s="162">
        <f>IF(N138="zníž. prenesená",J138,0)</f>
        <v>0</v>
      </c>
      <c r="BI138" s="162">
        <f>IF(N138="nulová",J138,0)</f>
        <v>0</v>
      </c>
      <c r="BJ138" s="19" t="s">
        <v>92</v>
      </c>
      <c r="BK138" s="162">
        <f>ROUND(I138*H138,2)</f>
        <v>0</v>
      </c>
      <c r="BL138" s="19" t="s">
        <v>386</v>
      </c>
      <c r="BM138" s="292" t="s">
        <v>4637</v>
      </c>
    </row>
    <row r="139" s="12" customFormat="1" ht="25.92" customHeight="1">
      <c r="A139" s="12"/>
      <c r="B139" s="252"/>
      <c r="C139" s="253"/>
      <c r="D139" s="254" t="s">
        <v>75</v>
      </c>
      <c r="E139" s="255" t="s">
        <v>866</v>
      </c>
      <c r="F139" s="255" t="s">
        <v>4196</v>
      </c>
      <c r="G139" s="253"/>
      <c r="H139" s="253"/>
      <c r="I139" s="256"/>
      <c r="J139" s="231">
        <f>BK139</f>
        <v>0</v>
      </c>
      <c r="K139" s="253"/>
      <c r="L139" s="257"/>
      <c r="M139" s="258"/>
      <c r="N139" s="259"/>
      <c r="O139" s="259"/>
      <c r="P139" s="260">
        <f>P140</f>
        <v>0</v>
      </c>
      <c r="Q139" s="259"/>
      <c r="R139" s="260">
        <f>R140</f>
        <v>0.036500000000000005</v>
      </c>
      <c r="S139" s="259"/>
      <c r="T139" s="261">
        <f>T140</f>
        <v>0</v>
      </c>
      <c r="U139" s="12"/>
      <c r="V139" s="12"/>
      <c r="W139" s="12"/>
      <c r="X139" s="12"/>
      <c r="Y139" s="12"/>
      <c r="Z139" s="12"/>
      <c r="AA139" s="12"/>
      <c r="AB139" s="12"/>
      <c r="AC139" s="12"/>
      <c r="AD139" s="12"/>
      <c r="AE139" s="12"/>
      <c r="AR139" s="262" t="s">
        <v>84</v>
      </c>
      <c r="AT139" s="263" t="s">
        <v>75</v>
      </c>
      <c r="AU139" s="263" t="s">
        <v>76</v>
      </c>
      <c r="AY139" s="262" t="s">
        <v>387</v>
      </c>
      <c r="BK139" s="264">
        <f>BK140</f>
        <v>0</v>
      </c>
    </row>
    <row r="140" s="12" customFormat="1" ht="22.8" customHeight="1">
      <c r="A140" s="12"/>
      <c r="B140" s="252"/>
      <c r="C140" s="253"/>
      <c r="D140" s="254" t="s">
        <v>75</v>
      </c>
      <c r="E140" s="265" t="s">
        <v>4638</v>
      </c>
      <c r="F140" s="265" t="s">
        <v>4639</v>
      </c>
      <c r="G140" s="253"/>
      <c r="H140" s="253"/>
      <c r="I140" s="256"/>
      <c r="J140" s="266">
        <f>BK140</f>
        <v>0</v>
      </c>
      <c r="K140" s="253"/>
      <c r="L140" s="257"/>
      <c r="M140" s="258"/>
      <c r="N140" s="259"/>
      <c r="O140" s="259"/>
      <c r="P140" s="260">
        <f>SUM(P141:P142)</f>
        <v>0</v>
      </c>
      <c r="Q140" s="259"/>
      <c r="R140" s="260">
        <f>SUM(R141:R142)</f>
        <v>0.036500000000000005</v>
      </c>
      <c r="S140" s="259"/>
      <c r="T140" s="261">
        <f>SUM(T141:T142)</f>
        <v>0</v>
      </c>
      <c r="U140" s="12"/>
      <c r="V140" s="12"/>
      <c r="W140" s="12"/>
      <c r="X140" s="12"/>
      <c r="Y140" s="12"/>
      <c r="Z140" s="12"/>
      <c r="AA140" s="12"/>
      <c r="AB140" s="12"/>
      <c r="AC140" s="12"/>
      <c r="AD140" s="12"/>
      <c r="AE140" s="12"/>
      <c r="AR140" s="262" t="s">
        <v>84</v>
      </c>
      <c r="AT140" s="263" t="s">
        <v>75</v>
      </c>
      <c r="AU140" s="263" t="s">
        <v>84</v>
      </c>
      <c r="AY140" s="262" t="s">
        <v>387</v>
      </c>
      <c r="BK140" s="264">
        <f>SUM(BK141:BK142)</f>
        <v>0</v>
      </c>
    </row>
    <row r="141" s="2" customFormat="1" ht="33" customHeight="1">
      <c r="A141" s="42"/>
      <c r="B141" s="43"/>
      <c r="C141" s="280" t="s">
        <v>92</v>
      </c>
      <c r="D141" s="280" t="s">
        <v>393</v>
      </c>
      <c r="E141" s="281" t="s">
        <v>4640</v>
      </c>
      <c r="F141" s="282" t="s">
        <v>4641</v>
      </c>
      <c r="G141" s="283" t="s">
        <v>436</v>
      </c>
      <c r="H141" s="284">
        <v>3650</v>
      </c>
      <c r="I141" s="285"/>
      <c r="J141" s="286">
        <f>ROUND(I141*H141,2)</f>
        <v>0</v>
      </c>
      <c r="K141" s="287"/>
      <c r="L141" s="45"/>
      <c r="M141" s="288" t="s">
        <v>1</v>
      </c>
      <c r="N141" s="289" t="s">
        <v>42</v>
      </c>
      <c r="O141" s="101"/>
      <c r="P141" s="290">
        <f>O141*H141</f>
        <v>0</v>
      </c>
      <c r="Q141" s="290">
        <v>0</v>
      </c>
      <c r="R141" s="290">
        <f>Q141*H141</f>
        <v>0</v>
      </c>
      <c r="S141" s="290">
        <v>0</v>
      </c>
      <c r="T141" s="291">
        <f>S141*H141</f>
        <v>0</v>
      </c>
      <c r="U141" s="42"/>
      <c r="V141" s="42"/>
      <c r="W141" s="42"/>
      <c r="X141" s="42"/>
      <c r="Y141" s="42"/>
      <c r="Z141" s="42"/>
      <c r="AA141" s="42"/>
      <c r="AB141" s="42"/>
      <c r="AC141" s="42"/>
      <c r="AD141" s="42"/>
      <c r="AE141" s="42"/>
      <c r="AR141" s="292" t="s">
        <v>386</v>
      </c>
      <c r="AT141" s="292" t="s">
        <v>393</v>
      </c>
      <c r="AU141" s="292" t="s">
        <v>92</v>
      </c>
      <c r="AY141" s="19" t="s">
        <v>387</v>
      </c>
      <c r="BE141" s="162">
        <f>IF(N141="základná",J141,0)</f>
        <v>0</v>
      </c>
      <c r="BF141" s="162">
        <f>IF(N141="znížená",J141,0)</f>
        <v>0</v>
      </c>
      <c r="BG141" s="162">
        <f>IF(N141="zákl. prenesená",J141,0)</f>
        <v>0</v>
      </c>
      <c r="BH141" s="162">
        <f>IF(N141="zníž. prenesená",J141,0)</f>
        <v>0</v>
      </c>
      <c r="BI141" s="162">
        <f>IF(N141="nulová",J141,0)</f>
        <v>0</v>
      </c>
      <c r="BJ141" s="19" t="s">
        <v>92</v>
      </c>
      <c r="BK141" s="162">
        <f>ROUND(I141*H141,2)</f>
        <v>0</v>
      </c>
      <c r="BL141" s="19" t="s">
        <v>386</v>
      </c>
      <c r="BM141" s="292" t="s">
        <v>4642</v>
      </c>
    </row>
    <row r="142" s="2" customFormat="1" ht="24.15" customHeight="1">
      <c r="A142" s="42"/>
      <c r="B142" s="43"/>
      <c r="C142" s="337" t="s">
        <v>99</v>
      </c>
      <c r="D142" s="337" t="s">
        <v>592</v>
      </c>
      <c r="E142" s="338" t="s">
        <v>4643</v>
      </c>
      <c r="F142" s="339" t="s">
        <v>4644</v>
      </c>
      <c r="G142" s="340" t="s">
        <v>436</v>
      </c>
      <c r="H142" s="341">
        <v>3650</v>
      </c>
      <c r="I142" s="342"/>
      <c r="J142" s="343">
        <f>ROUND(I142*H142,2)</f>
        <v>0</v>
      </c>
      <c r="K142" s="344"/>
      <c r="L142" s="345"/>
      <c r="M142" s="346" t="s">
        <v>1</v>
      </c>
      <c r="N142" s="347" t="s">
        <v>42</v>
      </c>
      <c r="O142" s="101"/>
      <c r="P142" s="290">
        <f>O142*H142</f>
        <v>0</v>
      </c>
      <c r="Q142" s="290">
        <v>1.0000000000000001E-05</v>
      </c>
      <c r="R142" s="290">
        <f>Q142*H142</f>
        <v>0.036500000000000005</v>
      </c>
      <c r="S142" s="290">
        <v>0</v>
      </c>
      <c r="T142" s="291">
        <f>S142*H142</f>
        <v>0</v>
      </c>
      <c r="U142" s="42"/>
      <c r="V142" s="42"/>
      <c r="W142" s="42"/>
      <c r="X142" s="42"/>
      <c r="Y142" s="42"/>
      <c r="Z142" s="42"/>
      <c r="AA142" s="42"/>
      <c r="AB142" s="42"/>
      <c r="AC142" s="42"/>
      <c r="AD142" s="42"/>
      <c r="AE142" s="42"/>
      <c r="AR142" s="292" t="s">
        <v>443</v>
      </c>
      <c r="AT142" s="292" t="s">
        <v>592</v>
      </c>
      <c r="AU142" s="292" t="s">
        <v>92</v>
      </c>
      <c r="AY142" s="19" t="s">
        <v>387</v>
      </c>
      <c r="BE142" s="162">
        <f>IF(N142="základná",J142,0)</f>
        <v>0</v>
      </c>
      <c r="BF142" s="162">
        <f>IF(N142="znížená",J142,0)</f>
        <v>0</v>
      </c>
      <c r="BG142" s="162">
        <f>IF(N142="zákl. prenesená",J142,0)</f>
        <v>0</v>
      </c>
      <c r="BH142" s="162">
        <f>IF(N142="zníž. prenesená",J142,0)</f>
        <v>0</v>
      </c>
      <c r="BI142" s="162">
        <f>IF(N142="nulová",J142,0)</f>
        <v>0</v>
      </c>
      <c r="BJ142" s="19" t="s">
        <v>92</v>
      </c>
      <c r="BK142" s="162">
        <f>ROUND(I142*H142,2)</f>
        <v>0</v>
      </c>
      <c r="BL142" s="19" t="s">
        <v>386</v>
      </c>
      <c r="BM142" s="292" t="s">
        <v>4645</v>
      </c>
    </row>
    <row r="143" s="12" customFormat="1" ht="25.92" customHeight="1">
      <c r="A143" s="12"/>
      <c r="B143" s="252"/>
      <c r="C143" s="253"/>
      <c r="D143" s="254" t="s">
        <v>75</v>
      </c>
      <c r="E143" s="255" t="s">
        <v>592</v>
      </c>
      <c r="F143" s="255" t="s">
        <v>2128</v>
      </c>
      <c r="G143" s="253"/>
      <c r="H143" s="253"/>
      <c r="I143" s="256"/>
      <c r="J143" s="231">
        <f>BK143</f>
        <v>0</v>
      </c>
      <c r="K143" s="253"/>
      <c r="L143" s="257"/>
      <c r="M143" s="258"/>
      <c r="N143" s="259"/>
      <c r="O143" s="259"/>
      <c r="P143" s="260">
        <f>P144+P171</f>
        <v>0</v>
      </c>
      <c r="Q143" s="259"/>
      <c r="R143" s="260">
        <f>R144+R171</f>
        <v>5.6527399999999997</v>
      </c>
      <c r="S143" s="259"/>
      <c r="T143" s="261">
        <f>T144+T171</f>
        <v>4.9991899999999996</v>
      </c>
      <c r="U143" s="12"/>
      <c r="V143" s="12"/>
      <c r="W143" s="12"/>
      <c r="X143" s="12"/>
      <c r="Y143" s="12"/>
      <c r="Z143" s="12"/>
      <c r="AA143" s="12"/>
      <c r="AB143" s="12"/>
      <c r="AC143" s="12"/>
      <c r="AD143" s="12"/>
      <c r="AE143" s="12"/>
      <c r="AR143" s="262" t="s">
        <v>99</v>
      </c>
      <c r="AT143" s="263" t="s">
        <v>75</v>
      </c>
      <c r="AU143" s="263" t="s">
        <v>76</v>
      </c>
      <c r="AY143" s="262" t="s">
        <v>387</v>
      </c>
      <c r="BK143" s="264">
        <f>BK144+BK171</f>
        <v>0</v>
      </c>
    </row>
    <row r="144" s="12" customFormat="1" ht="22.8" customHeight="1">
      <c r="A144" s="12"/>
      <c r="B144" s="252"/>
      <c r="C144" s="253"/>
      <c r="D144" s="254" t="s">
        <v>75</v>
      </c>
      <c r="E144" s="265" t="s">
        <v>1956</v>
      </c>
      <c r="F144" s="265" t="s">
        <v>2129</v>
      </c>
      <c r="G144" s="253"/>
      <c r="H144" s="253"/>
      <c r="I144" s="256"/>
      <c r="J144" s="266">
        <f>BK144</f>
        <v>0</v>
      </c>
      <c r="K144" s="253"/>
      <c r="L144" s="257"/>
      <c r="M144" s="258"/>
      <c r="N144" s="259"/>
      <c r="O144" s="259"/>
      <c r="P144" s="260">
        <f>SUM(P145:P170)</f>
        <v>0</v>
      </c>
      <c r="Q144" s="259"/>
      <c r="R144" s="260">
        <f>SUM(R145:R170)</f>
        <v>5.6527399999999997</v>
      </c>
      <c r="S144" s="259"/>
      <c r="T144" s="261">
        <f>SUM(T145:T170)</f>
        <v>4.9991899999999996</v>
      </c>
      <c r="U144" s="12"/>
      <c r="V144" s="12"/>
      <c r="W144" s="12"/>
      <c r="X144" s="12"/>
      <c r="Y144" s="12"/>
      <c r="Z144" s="12"/>
      <c r="AA144" s="12"/>
      <c r="AB144" s="12"/>
      <c r="AC144" s="12"/>
      <c r="AD144" s="12"/>
      <c r="AE144" s="12"/>
      <c r="AR144" s="262" t="s">
        <v>99</v>
      </c>
      <c r="AT144" s="263" t="s">
        <v>75</v>
      </c>
      <c r="AU144" s="263" t="s">
        <v>84</v>
      </c>
      <c r="AY144" s="262" t="s">
        <v>387</v>
      </c>
      <c r="BK144" s="264">
        <f>SUM(BK145:BK170)</f>
        <v>0</v>
      </c>
    </row>
    <row r="145" s="2" customFormat="1" ht="37.8" customHeight="1">
      <c r="A145" s="42"/>
      <c r="B145" s="43"/>
      <c r="C145" s="280" t="s">
        <v>386</v>
      </c>
      <c r="D145" s="280" t="s">
        <v>393</v>
      </c>
      <c r="E145" s="281" t="s">
        <v>4646</v>
      </c>
      <c r="F145" s="282" t="s">
        <v>4647</v>
      </c>
      <c r="G145" s="283" t="s">
        <v>436</v>
      </c>
      <c r="H145" s="284">
        <v>88</v>
      </c>
      <c r="I145" s="285"/>
      <c r="J145" s="286">
        <f>ROUND(I145*H145,2)</f>
        <v>0</v>
      </c>
      <c r="K145" s="287"/>
      <c r="L145" s="45"/>
      <c r="M145" s="288" t="s">
        <v>1</v>
      </c>
      <c r="N145" s="289" t="s">
        <v>42</v>
      </c>
      <c r="O145" s="101"/>
      <c r="P145" s="290">
        <f>O145*H145</f>
        <v>0</v>
      </c>
      <c r="Q145" s="290">
        <v>0</v>
      </c>
      <c r="R145" s="290">
        <f>Q145*H145</f>
        <v>0</v>
      </c>
      <c r="S145" s="290">
        <v>0</v>
      </c>
      <c r="T145" s="291">
        <f>S145*H145</f>
        <v>0</v>
      </c>
      <c r="U145" s="42"/>
      <c r="V145" s="42"/>
      <c r="W145" s="42"/>
      <c r="X145" s="42"/>
      <c r="Y145" s="42"/>
      <c r="Z145" s="42"/>
      <c r="AA145" s="42"/>
      <c r="AB145" s="42"/>
      <c r="AC145" s="42"/>
      <c r="AD145" s="42"/>
      <c r="AE145" s="42"/>
      <c r="AR145" s="292" t="s">
        <v>731</v>
      </c>
      <c r="AT145" s="292" t="s">
        <v>393</v>
      </c>
      <c r="AU145" s="292" t="s">
        <v>92</v>
      </c>
      <c r="AY145" s="19" t="s">
        <v>387</v>
      </c>
      <c r="BE145" s="162">
        <f>IF(N145="základná",J145,0)</f>
        <v>0</v>
      </c>
      <c r="BF145" s="162">
        <f>IF(N145="znížená",J145,0)</f>
        <v>0</v>
      </c>
      <c r="BG145" s="162">
        <f>IF(N145="zákl. prenesená",J145,0)</f>
        <v>0</v>
      </c>
      <c r="BH145" s="162">
        <f>IF(N145="zníž. prenesená",J145,0)</f>
        <v>0</v>
      </c>
      <c r="BI145" s="162">
        <f>IF(N145="nulová",J145,0)</f>
        <v>0</v>
      </c>
      <c r="BJ145" s="19" t="s">
        <v>92</v>
      </c>
      <c r="BK145" s="162">
        <f>ROUND(I145*H145,2)</f>
        <v>0</v>
      </c>
      <c r="BL145" s="19" t="s">
        <v>731</v>
      </c>
      <c r="BM145" s="292" t="s">
        <v>4648</v>
      </c>
    </row>
    <row r="146" s="2" customFormat="1" ht="33" customHeight="1">
      <c r="A146" s="42"/>
      <c r="B146" s="43"/>
      <c r="C146" s="337" t="s">
        <v>429</v>
      </c>
      <c r="D146" s="337" t="s">
        <v>592</v>
      </c>
      <c r="E146" s="338" t="s">
        <v>4649</v>
      </c>
      <c r="F146" s="339" t="s">
        <v>4650</v>
      </c>
      <c r="G146" s="340" t="s">
        <v>436</v>
      </c>
      <c r="H146" s="341">
        <v>88</v>
      </c>
      <c r="I146" s="342"/>
      <c r="J146" s="343">
        <f>ROUND(I146*H146,2)</f>
        <v>0</v>
      </c>
      <c r="K146" s="344"/>
      <c r="L146" s="345"/>
      <c r="M146" s="346" t="s">
        <v>1</v>
      </c>
      <c r="N146" s="347" t="s">
        <v>42</v>
      </c>
      <c r="O146" s="101"/>
      <c r="P146" s="290">
        <f>O146*H146</f>
        <v>0</v>
      </c>
      <c r="Q146" s="290">
        <v>0.00016000000000000001</v>
      </c>
      <c r="R146" s="290">
        <f>Q146*H146</f>
        <v>0.014080000000000001</v>
      </c>
      <c r="S146" s="290">
        <v>0</v>
      </c>
      <c r="T146" s="291">
        <f>S146*H146</f>
        <v>0</v>
      </c>
      <c r="U146" s="42"/>
      <c r="V146" s="42"/>
      <c r="W146" s="42"/>
      <c r="X146" s="42"/>
      <c r="Y146" s="42"/>
      <c r="Z146" s="42"/>
      <c r="AA146" s="42"/>
      <c r="AB146" s="42"/>
      <c r="AC146" s="42"/>
      <c r="AD146" s="42"/>
      <c r="AE146" s="42"/>
      <c r="AR146" s="292" t="s">
        <v>1012</v>
      </c>
      <c r="AT146" s="292" t="s">
        <v>592</v>
      </c>
      <c r="AU146" s="292" t="s">
        <v>92</v>
      </c>
      <c r="AY146" s="19" t="s">
        <v>387</v>
      </c>
      <c r="BE146" s="162">
        <f>IF(N146="základná",J146,0)</f>
        <v>0</v>
      </c>
      <c r="BF146" s="162">
        <f>IF(N146="znížená",J146,0)</f>
        <v>0</v>
      </c>
      <c r="BG146" s="162">
        <f>IF(N146="zákl. prenesená",J146,0)</f>
        <v>0</v>
      </c>
      <c r="BH146" s="162">
        <f>IF(N146="zníž. prenesená",J146,0)</f>
        <v>0</v>
      </c>
      <c r="BI146" s="162">
        <f>IF(N146="nulová",J146,0)</f>
        <v>0</v>
      </c>
      <c r="BJ146" s="19" t="s">
        <v>92</v>
      </c>
      <c r="BK146" s="162">
        <f>ROUND(I146*H146,2)</f>
        <v>0</v>
      </c>
      <c r="BL146" s="19" t="s">
        <v>1012</v>
      </c>
      <c r="BM146" s="292" t="s">
        <v>4651</v>
      </c>
    </row>
    <row r="147" s="2" customFormat="1" ht="24.15" customHeight="1">
      <c r="A147" s="42"/>
      <c r="B147" s="43"/>
      <c r="C147" s="280" t="s">
        <v>433</v>
      </c>
      <c r="D147" s="280" t="s">
        <v>393</v>
      </c>
      <c r="E147" s="281" t="s">
        <v>4652</v>
      </c>
      <c r="F147" s="282" t="s">
        <v>4653</v>
      </c>
      <c r="G147" s="283" t="s">
        <v>396</v>
      </c>
      <c r="H147" s="284">
        <v>1950</v>
      </c>
      <c r="I147" s="285"/>
      <c r="J147" s="286">
        <f>ROUND(I147*H147,2)</f>
        <v>0</v>
      </c>
      <c r="K147" s="287"/>
      <c r="L147" s="45"/>
      <c r="M147" s="288" t="s">
        <v>1</v>
      </c>
      <c r="N147" s="289" t="s">
        <v>42</v>
      </c>
      <c r="O147" s="101"/>
      <c r="P147" s="290">
        <f>O147*H147</f>
        <v>0</v>
      </c>
      <c r="Q147" s="290">
        <v>0</v>
      </c>
      <c r="R147" s="290">
        <f>Q147*H147</f>
        <v>0</v>
      </c>
      <c r="S147" s="290">
        <v>0</v>
      </c>
      <c r="T147" s="291">
        <f>S147*H147</f>
        <v>0</v>
      </c>
      <c r="U147" s="42"/>
      <c r="V147" s="42"/>
      <c r="W147" s="42"/>
      <c r="X147" s="42"/>
      <c r="Y147" s="42"/>
      <c r="Z147" s="42"/>
      <c r="AA147" s="42"/>
      <c r="AB147" s="42"/>
      <c r="AC147" s="42"/>
      <c r="AD147" s="42"/>
      <c r="AE147" s="42"/>
      <c r="AR147" s="292" t="s">
        <v>731</v>
      </c>
      <c r="AT147" s="292" t="s">
        <v>393</v>
      </c>
      <c r="AU147" s="292" t="s">
        <v>92</v>
      </c>
      <c r="AY147" s="19" t="s">
        <v>387</v>
      </c>
      <c r="BE147" s="162">
        <f>IF(N147="základná",J147,0)</f>
        <v>0</v>
      </c>
      <c r="BF147" s="162">
        <f>IF(N147="znížená",J147,0)</f>
        <v>0</v>
      </c>
      <c r="BG147" s="162">
        <f>IF(N147="zákl. prenesená",J147,0)</f>
        <v>0</v>
      </c>
      <c r="BH147" s="162">
        <f>IF(N147="zníž. prenesená",J147,0)</f>
        <v>0</v>
      </c>
      <c r="BI147" s="162">
        <f>IF(N147="nulová",J147,0)</f>
        <v>0</v>
      </c>
      <c r="BJ147" s="19" t="s">
        <v>92</v>
      </c>
      <c r="BK147" s="162">
        <f>ROUND(I147*H147,2)</f>
        <v>0</v>
      </c>
      <c r="BL147" s="19" t="s">
        <v>731</v>
      </c>
      <c r="BM147" s="292" t="s">
        <v>4654</v>
      </c>
    </row>
    <row r="148" s="2" customFormat="1" ht="37.8" customHeight="1">
      <c r="A148" s="42"/>
      <c r="B148" s="43"/>
      <c r="C148" s="337" t="s">
        <v>439</v>
      </c>
      <c r="D148" s="337" t="s">
        <v>592</v>
      </c>
      <c r="E148" s="338" t="s">
        <v>4655</v>
      </c>
      <c r="F148" s="339" t="s">
        <v>4656</v>
      </c>
      <c r="G148" s="340" t="s">
        <v>396</v>
      </c>
      <c r="H148" s="341">
        <v>1950</v>
      </c>
      <c r="I148" s="342"/>
      <c r="J148" s="343">
        <f>ROUND(I148*H148,2)</f>
        <v>0</v>
      </c>
      <c r="K148" s="344"/>
      <c r="L148" s="345"/>
      <c r="M148" s="346" t="s">
        <v>1</v>
      </c>
      <c r="N148" s="347" t="s">
        <v>42</v>
      </c>
      <c r="O148" s="101"/>
      <c r="P148" s="290">
        <f>O148*H148</f>
        <v>0</v>
      </c>
      <c r="Q148" s="290">
        <v>0.00012</v>
      </c>
      <c r="R148" s="290">
        <f>Q148*H148</f>
        <v>0.23400000000000001</v>
      </c>
      <c r="S148" s="290">
        <v>0</v>
      </c>
      <c r="T148" s="291">
        <f>S148*H148</f>
        <v>0</v>
      </c>
      <c r="U148" s="42"/>
      <c r="V148" s="42"/>
      <c r="W148" s="42"/>
      <c r="X148" s="42"/>
      <c r="Y148" s="42"/>
      <c r="Z148" s="42"/>
      <c r="AA148" s="42"/>
      <c r="AB148" s="42"/>
      <c r="AC148" s="42"/>
      <c r="AD148" s="42"/>
      <c r="AE148" s="42"/>
      <c r="AR148" s="292" t="s">
        <v>1012</v>
      </c>
      <c r="AT148" s="292" t="s">
        <v>592</v>
      </c>
      <c r="AU148" s="292" t="s">
        <v>92</v>
      </c>
      <c r="AY148" s="19" t="s">
        <v>387</v>
      </c>
      <c r="BE148" s="162">
        <f>IF(N148="základná",J148,0)</f>
        <v>0</v>
      </c>
      <c r="BF148" s="162">
        <f>IF(N148="znížená",J148,0)</f>
        <v>0</v>
      </c>
      <c r="BG148" s="162">
        <f>IF(N148="zákl. prenesená",J148,0)</f>
        <v>0</v>
      </c>
      <c r="BH148" s="162">
        <f>IF(N148="zníž. prenesená",J148,0)</f>
        <v>0</v>
      </c>
      <c r="BI148" s="162">
        <f>IF(N148="nulová",J148,0)</f>
        <v>0</v>
      </c>
      <c r="BJ148" s="19" t="s">
        <v>92</v>
      </c>
      <c r="BK148" s="162">
        <f>ROUND(I148*H148,2)</f>
        <v>0</v>
      </c>
      <c r="BL148" s="19" t="s">
        <v>1012</v>
      </c>
      <c r="BM148" s="292" t="s">
        <v>4657</v>
      </c>
    </row>
    <row r="149" s="2" customFormat="1" ht="24.15" customHeight="1">
      <c r="A149" s="42"/>
      <c r="B149" s="43"/>
      <c r="C149" s="337" t="s">
        <v>443</v>
      </c>
      <c r="D149" s="337" t="s">
        <v>592</v>
      </c>
      <c r="E149" s="338" t="s">
        <v>4658</v>
      </c>
      <c r="F149" s="339" t="s">
        <v>4659</v>
      </c>
      <c r="G149" s="340" t="s">
        <v>436</v>
      </c>
      <c r="H149" s="341">
        <v>650</v>
      </c>
      <c r="I149" s="342"/>
      <c r="J149" s="343">
        <f>ROUND(I149*H149,2)</f>
        <v>0</v>
      </c>
      <c r="K149" s="344"/>
      <c r="L149" s="345"/>
      <c r="M149" s="346" t="s">
        <v>1</v>
      </c>
      <c r="N149" s="347" t="s">
        <v>42</v>
      </c>
      <c r="O149" s="101"/>
      <c r="P149" s="290">
        <f>O149*H149</f>
        <v>0</v>
      </c>
      <c r="Q149" s="290">
        <v>1.0000000000000001E-05</v>
      </c>
      <c r="R149" s="290">
        <f>Q149*H149</f>
        <v>0.0065000000000000006</v>
      </c>
      <c r="S149" s="290">
        <v>0</v>
      </c>
      <c r="T149" s="291">
        <f>S149*H149</f>
        <v>0</v>
      </c>
      <c r="U149" s="42"/>
      <c r="V149" s="42"/>
      <c r="W149" s="42"/>
      <c r="X149" s="42"/>
      <c r="Y149" s="42"/>
      <c r="Z149" s="42"/>
      <c r="AA149" s="42"/>
      <c r="AB149" s="42"/>
      <c r="AC149" s="42"/>
      <c r="AD149" s="42"/>
      <c r="AE149" s="42"/>
      <c r="AR149" s="292" t="s">
        <v>1012</v>
      </c>
      <c r="AT149" s="292" t="s">
        <v>592</v>
      </c>
      <c r="AU149" s="292" t="s">
        <v>92</v>
      </c>
      <c r="AY149" s="19" t="s">
        <v>387</v>
      </c>
      <c r="BE149" s="162">
        <f>IF(N149="základná",J149,0)</f>
        <v>0</v>
      </c>
      <c r="BF149" s="162">
        <f>IF(N149="znížená",J149,0)</f>
        <v>0</v>
      </c>
      <c r="BG149" s="162">
        <f>IF(N149="zákl. prenesená",J149,0)</f>
        <v>0</v>
      </c>
      <c r="BH149" s="162">
        <f>IF(N149="zníž. prenesená",J149,0)</f>
        <v>0</v>
      </c>
      <c r="BI149" s="162">
        <f>IF(N149="nulová",J149,0)</f>
        <v>0</v>
      </c>
      <c r="BJ149" s="19" t="s">
        <v>92</v>
      </c>
      <c r="BK149" s="162">
        <f>ROUND(I149*H149,2)</f>
        <v>0</v>
      </c>
      <c r="BL149" s="19" t="s">
        <v>1012</v>
      </c>
      <c r="BM149" s="292" t="s">
        <v>4660</v>
      </c>
    </row>
    <row r="150" s="2" customFormat="1" ht="21.75" customHeight="1">
      <c r="A150" s="42"/>
      <c r="B150" s="43"/>
      <c r="C150" s="280" t="s">
        <v>427</v>
      </c>
      <c r="D150" s="280" t="s">
        <v>393</v>
      </c>
      <c r="E150" s="281" t="s">
        <v>4397</v>
      </c>
      <c r="F150" s="282" t="s">
        <v>4661</v>
      </c>
      <c r="G150" s="283" t="s">
        <v>436</v>
      </c>
      <c r="H150" s="284">
        <v>3650</v>
      </c>
      <c r="I150" s="285"/>
      <c r="J150" s="286">
        <f>ROUND(I150*H150,2)</f>
        <v>0</v>
      </c>
      <c r="K150" s="287"/>
      <c r="L150" s="45"/>
      <c r="M150" s="288" t="s">
        <v>1</v>
      </c>
      <c r="N150" s="289" t="s">
        <v>42</v>
      </c>
      <c r="O150" s="101"/>
      <c r="P150" s="290">
        <f>O150*H150</f>
        <v>0</v>
      </c>
      <c r="Q150" s="290">
        <v>0</v>
      </c>
      <c r="R150" s="290">
        <f>Q150*H150</f>
        <v>0</v>
      </c>
      <c r="S150" s="290">
        <v>0</v>
      </c>
      <c r="T150" s="291">
        <f>S150*H150</f>
        <v>0</v>
      </c>
      <c r="U150" s="42"/>
      <c r="V150" s="42"/>
      <c r="W150" s="42"/>
      <c r="X150" s="42"/>
      <c r="Y150" s="42"/>
      <c r="Z150" s="42"/>
      <c r="AA150" s="42"/>
      <c r="AB150" s="42"/>
      <c r="AC150" s="42"/>
      <c r="AD150" s="42"/>
      <c r="AE150" s="42"/>
      <c r="AR150" s="292" t="s">
        <v>731</v>
      </c>
      <c r="AT150" s="292" t="s">
        <v>393</v>
      </c>
      <c r="AU150" s="292" t="s">
        <v>92</v>
      </c>
      <c r="AY150" s="19" t="s">
        <v>387</v>
      </c>
      <c r="BE150" s="162">
        <f>IF(N150="základná",J150,0)</f>
        <v>0</v>
      </c>
      <c r="BF150" s="162">
        <f>IF(N150="znížená",J150,0)</f>
        <v>0</v>
      </c>
      <c r="BG150" s="162">
        <f>IF(N150="zákl. prenesená",J150,0)</f>
        <v>0</v>
      </c>
      <c r="BH150" s="162">
        <f>IF(N150="zníž. prenesená",J150,0)</f>
        <v>0</v>
      </c>
      <c r="BI150" s="162">
        <f>IF(N150="nulová",J150,0)</f>
        <v>0</v>
      </c>
      <c r="BJ150" s="19" t="s">
        <v>92</v>
      </c>
      <c r="BK150" s="162">
        <f>ROUND(I150*H150,2)</f>
        <v>0</v>
      </c>
      <c r="BL150" s="19" t="s">
        <v>731</v>
      </c>
      <c r="BM150" s="292" t="s">
        <v>4662</v>
      </c>
    </row>
    <row r="151" s="2" customFormat="1" ht="16.5" customHeight="1">
      <c r="A151" s="42"/>
      <c r="B151" s="43"/>
      <c r="C151" s="337" t="s">
        <v>128</v>
      </c>
      <c r="D151" s="337" t="s">
        <v>592</v>
      </c>
      <c r="E151" s="338" t="s">
        <v>4663</v>
      </c>
      <c r="F151" s="339" t="s">
        <v>4664</v>
      </c>
      <c r="G151" s="340" t="s">
        <v>436</v>
      </c>
      <c r="H151" s="341">
        <v>3650</v>
      </c>
      <c r="I151" s="342"/>
      <c r="J151" s="343">
        <f>ROUND(I151*H151,2)</f>
        <v>0</v>
      </c>
      <c r="K151" s="344"/>
      <c r="L151" s="345"/>
      <c r="M151" s="346" t="s">
        <v>1</v>
      </c>
      <c r="N151" s="347" t="s">
        <v>42</v>
      </c>
      <c r="O151" s="101"/>
      <c r="P151" s="290">
        <f>O151*H151</f>
        <v>0</v>
      </c>
      <c r="Q151" s="290">
        <v>0.00010000000000000001</v>
      </c>
      <c r="R151" s="290">
        <f>Q151*H151</f>
        <v>0.36499999999999999</v>
      </c>
      <c r="S151" s="290">
        <v>0</v>
      </c>
      <c r="T151" s="291">
        <f>S151*H151</f>
        <v>0</v>
      </c>
      <c r="U151" s="42"/>
      <c r="V151" s="42"/>
      <c r="W151" s="42"/>
      <c r="X151" s="42"/>
      <c r="Y151" s="42"/>
      <c r="Z151" s="42"/>
      <c r="AA151" s="42"/>
      <c r="AB151" s="42"/>
      <c r="AC151" s="42"/>
      <c r="AD151" s="42"/>
      <c r="AE151" s="42"/>
      <c r="AR151" s="292" t="s">
        <v>1012</v>
      </c>
      <c r="AT151" s="292" t="s">
        <v>592</v>
      </c>
      <c r="AU151" s="292" t="s">
        <v>92</v>
      </c>
      <c r="AY151" s="19" t="s">
        <v>387</v>
      </c>
      <c r="BE151" s="162">
        <f>IF(N151="základná",J151,0)</f>
        <v>0</v>
      </c>
      <c r="BF151" s="162">
        <f>IF(N151="znížená",J151,0)</f>
        <v>0</v>
      </c>
      <c r="BG151" s="162">
        <f>IF(N151="zákl. prenesená",J151,0)</f>
        <v>0</v>
      </c>
      <c r="BH151" s="162">
        <f>IF(N151="zníž. prenesená",J151,0)</f>
        <v>0</v>
      </c>
      <c r="BI151" s="162">
        <f>IF(N151="nulová",J151,0)</f>
        <v>0</v>
      </c>
      <c r="BJ151" s="19" t="s">
        <v>92</v>
      </c>
      <c r="BK151" s="162">
        <f>ROUND(I151*H151,2)</f>
        <v>0</v>
      </c>
      <c r="BL151" s="19" t="s">
        <v>1012</v>
      </c>
      <c r="BM151" s="292" t="s">
        <v>4665</v>
      </c>
    </row>
    <row r="152" s="2" customFormat="1" ht="33" customHeight="1">
      <c r="A152" s="42"/>
      <c r="B152" s="43"/>
      <c r="C152" s="280" t="s">
        <v>131</v>
      </c>
      <c r="D152" s="280" t="s">
        <v>393</v>
      </c>
      <c r="E152" s="281" t="s">
        <v>4666</v>
      </c>
      <c r="F152" s="282" t="s">
        <v>4667</v>
      </c>
      <c r="G152" s="283" t="s">
        <v>396</v>
      </c>
      <c r="H152" s="284">
        <v>1733</v>
      </c>
      <c r="I152" s="285"/>
      <c r="J152" s="286">
        <f>ROUND(I152*H152,2)</f>
        <v>0</v>
      </c>
      <c r="K152" s="287"/>
      <c r="L152" s="45"/>
      <c r="M152" s="288" t="s">
        <v>1</v>
      </c>
      <c r="N152" s="289" t="s">
        <v>42</v>
      </c>
      <c r="O152" s="101"/>
      <c r="P152" s="290">
        <f>O152*H152</f>
        <v>0</v>
      </c>
      <c r="Q152" s="290">
        <v>0</v>
      </c>
      <c r="R152" s="290">
        <f>Q152*H152</f>
        <v>0</v>
      </c>
      <c r="S152" s="290">
        <v>0</v>
      </c>
      <c r="T152" s="291">
        <f>S152*H152</f>
        <v>0</v>
      </c>
      <c r="U152" s="42"/>
      <c r="V152" s="42"/>
      <c r="W152" s="42"/>
      <c r="X152" s="42"/>
      <c r="Y152" s="42"/>
      <c r="Z152" s="42"/>
      <c r="AA152" s="42"/>
      <c r="AB152" s="42"/>
      <c r="AC152" s="42"/>
      <c r="AD152" s="42"/>
      <c r="AE152" s="42"/>
      <c r="AR152" s="292" t="s">
        <v>731</v>
      </c>
      <c r="AT152" s="292" t="s">
        <v>393</v>
      </c>
      <c r="AU152" s="292" t="s">
        <v>92</v>
      </c>
      <c r="AY152" s="19" t="s">
        <v>387</v>
      </c>
      <c r="BE152" s="162">
        <f>IF(N152="základná",J152,0)</f>
        <v>0</v>
      </c>
      <c r="BF152" s="162">
        <f>IF(N152="znížená",J152,0)</f>
        <v>0</v>
      </c>
      <c r="BG152" s="162">
        <f>IF(N152="zákl. prenesená",J152,0)</f>
        <v>0</v>
      </c>
      <c r="BH152" s="162">
        <f>IF(N152="zníž. prenesená",J152,0)</f>
        <v>0</v>
      </c>
      <c r="BI152" s="162">
        <f>IF(N152="nulová",J152,0)</f>
        <v>0</v>
      </c>
      <c r="BJ152" s="19" t="s">
        <v>92</v>
      </c>
      <c r="BK152" s="162">
        <f>ROUND(I152*H152,2)</f>
        <v>0</v>
      </c>
      <c r="BL152" s="19" t="s">
        <v>731</v>
      </c>
      <c r="BM152" s="292" t="s">
        <v>4668</v>
      </c>
    </row>
    <row r="153" s="2" customFormat="1" ht="37.8" customHeight="1">
      <c r="A153" s="42"/>
      <c r="B153" s="43"/>
      <c r="C153" s="337" t="s">
        <v>467</v>
      </c>
      <c r="D153" s="337" t="s">
        <v>592</v>
      </c>
      <c r="E153" s="338" t="s">
        <v>4669</v>
      </c>
      <c r="F153" s="339" t="s">
        <v>4670</v>
      </c>
      <c r="G153" s="340" t="s">
        <v>396</v>
      </c>
      <c r="H153" s="341">
        <v>1733</v>
      </c>
      <c r="I153" s="342"/>
      <c r="J153" s="343">
        <f>ROUND(I153*H153,2)</f>
        <v>0</v>
      </c>
      <c r="K153" s="344"/>
      <c r="L153" s="345"/>
      <c r="M153" s="346" t="s">
        <v>1</v>
      </c>
      <c r="N153" s="347" t="s">
        <v>42</v>
      </c>
      <c r="O153" s="101"/>
      <c r="P153" s="290">
        <f>O153*H153</f>
        <v>0</v>
      </c>
      <c r="Q153" s="290">
        <v>0.00173</v>
      </c>
      <c r="R153" s="290">
        <f>Q153*H153</f>
        <v>2.9980899999999999</v>
      </c>
      <c r="S153" s="290">
        <v>0</v>
      </c>
      <c r="T153" s="291">
        <f>S153*H153</f>
        <v>0</v>
      </c>
      <c r="U153" s="42"/>
      <c r="V153" s="42"/>
      <c r="W153" s="42"/>
      <c r="X153" s="42"/>
      <c r="Y153" s="42"/>
      <c r="Z153" s="42"/>
      <c r="AA153" s="42"/>
      <c r="AB153" s="42"/>
      <c r="AC153" s="42"/>
      <c r="AD153" s="42"/>
      <c r="AE153" s="42"/>
      <c r="AR153" s="292" t="s">
        <v>1012</v>
      </c>
      <c r="AT153" s="292" t="s">
        <v>592</v>
      </c>
      <c r="AU153" s="292" t="s">
        <v>92</v>
      </c>
      <c r="AY153" s="19" t="s">
        <v>387</v>
      </c>
      <c r="BE153" s="162">
        <f>IF(N153="základná",J153,0)</f>
        <v>0</v>
      </c>
      <c r="BF153" s="162">
        <f>IF(N153="znížená",J153,0)</f>
        <v>0</v>
      </c>
      <c r="BG153" s="162">
        <f>IF(N153="zákl. prenesená",J153,0)</f>
        <v>0</v>
      </c>
      <c r="BH153" s="162">
        <f>IF(N153="zníž. prenesená",J153,0)</f>
        <v>0</v>
      </c>
      <c r="BI153" s="162">
        <f>IF(N153="nulová",J153,0)</f>
        <v>0</v>
      </c>
      <c r="BJ153" s="19" t="s">
        <v>92</v>
      </c>
      <c r="BK153" s="162">
        <f>ROUND(I153*H153,2)</f>
        <v>0</v>
      </c>
      <c r="BL153" s="19" t="s">
        <v>1012</v>
      </c>
      <c r="BM153" s="292" t="s">
        <v>4671</v>
      </c>
    </row>
    <row r="154" s="2" customFormat="1" ht="24.15" customHeight="1">
      <c r="A154" s="42"/>
      <c r="B154" s="43"/>
      <c r="C154" s="280" t="s">
        <v>471</v>
      </c>
      <c r="D154" s="280" t="s">
        <v>393</v>
      </c>
      <c r="E154" s="281" t="s">
        <v>1974</v>
      </c>
      <c r="F154" s="282" t="s">
        <v>4672</v>
      </c>
      <c r="G154" s="283" t="s">
        <v>405</v>
      </c>
      <c r="H154" s="284">
        <v>3.5</v>
      </c>
      <c r="I154" s="285"/>
      <c r="J154" s="286">
        <f>ROUND(I154*H154,2)</f>
        <v>0</v>
      </c>
      <c r="K154" s="287"/>
      <c r="L154" s="45"/>
      <c r="M154" s="288" t="s">
        <v>1</v>
      </c>
      <c r="N154" s="289" t="s">
        <v>42</v>
      </c>
      <c r="O154" s="101"/>
      <c r="P154" s="290">
        <f>O154*H154</f>
        <v>0</v>
      </c>
      <c r="Q154" s="290">
        <v>0</v>
      </c>
      <c r="R154" s="290">
        <f>Q154*H154</f>
        <v>0</v>
      </c>
      <c r="S154" s="290">
        <v>0</v>
      </c>
      <c r="T154" s="291">
        <f>S154*H154</f>
        <v>0</v>
      </c>
      <c r="U154" s="42"/>
      <c r="V154" s="42"/>
      <c r="W154" s="42"/>
      <c r="X154" s="42"/>
      <c r="Y154" s="42"/>
      <c r="Z154" s="42"/>
      <c r="AA154" s="42"/>
      <c r="AB154" s="42"/>
      <c r="AC154" s="42"/>
      <c r="AD154" s="42"/>
      <c r="AE154" s="42"/>
      <c r="AR154" s="292" t="s">
        <v>731</v>
      </c>
      <c r="AT154" s="292" t="s">
        <v>393</v>
      </c>
      <c r="AU154" s="292" t="s">
        <v>92</v>
      </c>
      <c r="AY154" s="19" t="s">
        <v>387</v>
      </c>
      <c r="BE154" s="162">
        <f>IF(N154="základná",J154,0)</f>
        <v>0</v>
      </c>
      <c r="BF154" s="162">
        <f>IF(N154="znížená",J154,0)</f>
        <v>0</v>
      </c>
      <c r="BG154" s="162">
        <f>IF(N154="zákl. prenesená",J154,0)</f>
        <v>0</v>
      </c>
      <c r="BH154" s="162">
        <f>IF(N154="zníž. prenesená",J154,0)</f>
        <v>0</v>
      </c>
      <c r="BI154" s="162">
        <f>IF(N154="nulová",J154,0)</f>
        <v>0</v>
      </c>
      <c r="BJ154" s="19" t="s">
        <v>92</v>
      </c>
      <c r="BK154" s="162">
        <f>ROUND(I154*H154,2)</f>
        <v>0</v>
      </c>
      <c r="BL154" s="19" t="s">
        <v>731</v>
      </c>
      <c r="BM154" s="292" t="s">
        <v>4673</v>
      </c>
    </row>
    <row r="155" s="2" customFormat="1" ht="16.5" customHeight="1">
      <c r="A155" s="42"/>
      <c r="B155" s="43"/>
      <c r="C155" s="280" t="s">
        <v>475</v>
      </c>
      <c r="D155" s="280" t="s">
        <v>393</v>
      </c>
      <c r="E155" s="281" t="s">
        <v>4674</v>
      </c>
      <c r="F155" s="282" t="s">
        <v>4675</v>
      </c>
      <c r="G155" s="283" t="s">
        <v>436</v>
      </c>
      <c r="H155" s="284">
        <v>77</v>
      </c>
      <c r="I155" s="285"/>
      <c r="J155" s="286">
        <f>ROUND(I155*H155,2)</f>
        <v>0</v>
      </c>
      <c r="K155" s="287"/>
      <c r="L155" s="45"/>
      <c r="M155" s="288" t="s">
        <v>1</v>
      </c>
      <c r="N155" s="289" t="s">
        <v>42</v>
      </c>
      <c r="O155" s="101"/>
      <c r="P155" s="290">
        <f>O155*H155</f>
        <v>0</v>
      </c>
      <c r="Q155" s="290">
        <v>0</v>
      </c>
      <c r="R155" s="290">
        <f>Q155*H155</f>
        <v>0</v>
      </c>
      <c r="S155" s="290">
        <v>0</v>
      </c>
      <c r="T155" s="291">
        <f>S155*H155</f>
        <v>0</v>
      </c>
      <c r="U155" s="42"/>
      <c r="V155" s="42"/>
      <c r="W155" s="42"/>
      <c r="X155" s="42"/>
      <c r="Y155" s="42"/>
      <c r="Z155" s="42"/>
      <c r="AA155" s="42"/>
      <c r="AB155" s="42"/>
      <c r="AC155" s="42"/>
      <c r="AD155" s="42"/>
      <c r="AE155" s="42"/>
      <c r="AR155" s="292" t="s">
        <v>731</v>
      </c>
      <c r="AT155" s="292" t="s">
        <v>393</v>
      </c>
      <c r="AU155" s="292" t="s">
        <v>92</v>
      </c>
      <c r="AY155" s="19" t="s">
        <v>387</v>
      </c>
      <c r="BE155" s="162">
        <f>IF(N155="základná",J155,0)</f>
        <v>0</v>
      </c>
      <c r="BF155" s="162">
        <f>IF(N155="znížená",J155,0)</f>
        <v>0</v>
      </c>
      <c r="BG155" s="162">
        <f>IF(N155="zákl. prenesená",J155,0)</f>
        <v>0</v>
      </c>
      <c r="BH155" s="162">
        <f>IF(N155="zníž. prenesená",J155,0)</f>
        <v>0</v>
      </c>
      <c r="BI155" s="162">
        <f>IF(N155="nulová",J155,0)</f>
        <v>0</v>
      </c>
      <c r="BJ155" s="19" t="s">
        <v>92</v>
      </c>
      <c r="BK155" s="162">
        <f>ROUND(I155*H155,2)</f>
        <v>0</v>
      </c>
      <c r="BL155" s="19" t="s">
        <v>731</v>
      </c>
      <c r="BM155" s="292" t="s">
        <v>4676</v>
      </c>
    </row>
    <row r="156" s="2" customFormat="1" ht="24.15" customHeight="1">
      <c r="A156" s="42"/>
      <c r="B156" s="43"/>
      <c r="C156" s="337" t="s">
        <v>479</v>
      </c>
      <c r="D156" s="337" t="s">
        <v>592</v>
      </c>
      <c r="E156" s="338" t="s">
        <v>4677</v>
      </c>
      <c r="F156" s="339" t="s">
        <v>4678</v>
      </c>
      <c r="G156" s="340" t="s">
        <v>436</v>
      </c>
      <c r="H156" s="341">
        <v>77</v>
      </c>
      <c r="I156" s="342"/>
      <c r="J156" s="343">
        <f>ROUND(I156*H156,2)</f>
        <v>0</v>
      </c>
      <c r="K156" s="344"/>
      <c r="L156" s="345"/>
      <c r="M156" s="346" t="s">
        <v>1</v>
      </c>
      <c r="N156" s="347" t="s">
        <v>42</v>
      </c>
      <c r="O156" s="101"/>
      <c r="P156" s="290">
        <f>O156*H156</f>
        <v>0</v>
      </c>
      <c r="Q156" s="290">
        <v>0.00027999999999999998</v>
      </c>
      <c r="R156" s="290">
        <f>Q156*H156</f>
        <v>0.021559999999999999</v>
      </c>
      <c r="S156" s="290">
        <v>0</v>
      </c>
      <c r="T156" s="291">
        <f>S156*H156</f>
        <v>0</v>
      </c>
      <c r="U156" s="42"/>
      <c r="V156" s="42"/>
      <c r="W156" s="42"/>
      <c r="X156" s="42"/>
      <c r="Y156" s="42"/>
      <c r="Z156" s="42"/>
      <c r="AA156" s="42"/>
      <c r="AB156" s="42"/>
      <c r="AC156" s="42"/>
      <c r="AD156" s="42"/>
      <c r="AE156" s="42"/>
      <c r="AR156" s="292" t="s">
        <v>1012</v>
      </c>
      <c r="AT156" s="292" t="s">
        <v>592</v>
      </c>
      <c r="AU156" s="292" t="s">
        <v>92</v>
      </c>
      <c r="AY156" s="19" t="s">
        <v>387</v>
      </c>
      <c r="BE156" s="162">
        <f>IF(N156="základná",J156,0)</f>
        <v>0</v>
      </c>
      <c r="BF156" s="162">
        <f>IF(N156="znížená",J156,0)</f>
        <v>0</v>
      </c>
      <c r="BG156" s="162">
        <f>IF(N156="zákl. prenesená",J156,0)</f>
        <v>0</v>
      </c>
      <c r="BH156" s="162">
        <f>IF(N156="zníž. prenesená",J156,0)</f>
        <v>0</v>
      </c>
      <c r="BI156" s="162">
        <f>IF(N156="nulová",J156,0)</f>
        <v>0</v>
      </c>
      <c r="BJ156" s="19" t="s">
        <v>92</v>
      </c>
      <c r="BK156" s="162">
        <f>ROUND(I156*H156,2)</f>
        <v>0</v>
      </c>
      <c r="BL156" s="19" t="s">
        <v>1012</v>
      </c>
      <c r="BM156" s="292" t="s">
        <v>4679</v>
      </c>
    </row>
    <row r="157" s="2" customFormat="1" ht="21.75" customHeight="1">
      <c r="A157" s="42"/>
      <c r="B157" s="43"/>
      <c r="C157" s="280" t="s">
        <v>422</v>
      </c>
      <c r="D157" s="280" t="s">
        <v>393</v>
      </c>
      <c r="E157" s="281" t="s">
        <v>4680</v>
      </c>
      <c r="F157" s="282" t="s">
        <v>4681</v>
      </c>
      <c r="G157" s="283" t="s">
        <v>436</v>
      </c>
      <c r="H157" s="284">
        <v>346</v>
      </c>
      <c r="I157" s="285"/>
      <c r="J157" s="286">
        <f>ROUND(I157*H157,2)</f>
        <v>0</v>
      </c>
      <c r="K157" s="287"/>
      <c r="L157" s="45"/>
      <c r="M157" s="288" t="s">
        <v>1</v>
      </c>
      <c r="N157" s="289" t="s">
        <v>42</v>
      </c>
      <c r="O157" s="101"/>
      <c r="P157" s="290">
        <f>O157*H157</f>
        <v>0</v>
      </c>
      <c r="Q157" s="290">
        <v>0</v>
      </c>
      <c r="R157" s="290">
        <f>Q157*H157</f>
        <v>0</v>
      </c>
      <c r="S157" s="290">
        <v>0</v>
      </c>
      <c r="T157" s="291">
        <f>S157*H157</f>
        <v>0</v>
      </c>
      <c r="U157" s="42"/>
      <c r="V157" s="42"/>
      <c r="W157" s="42"/>
      <c r="X157" s="42"/>
      <c r="Y157" s="42"/>
      <c r="Z157" s="42"/>
      <c r="AA157" s="42"/>
      <c r="AB157" s="42"/>
      <c r="AC157" s="42"/>
      <c r="AD157" s="42"/>
      <c r="AE157" s="42"/>
      <c r="AR157" s="292" t="s">
        <v>731</v>
      </c>
      <c r="AT157" s="292" t="s">
        <v>393</v>
      </c>
      <c r="AU157" s="292" t="s">
        <v>92</v>
      </c>
      <c r="AY157" s="19" t="s">
        <v>387</v>
      </c>
      <c r="BE157" s="162">
        <f>IF(N157="základná",J157,0)</f>
        <v>0</v>
      </c>
      <c r="BF157" s="162">
        <f>IF(N157="znížená",J157,0)</f>
        <v>0</v>
      </c>
      <c r="BG157" s="162">
        <f>IF(N157="zákl. prenesená",J157,0)</f>
        <v>0</v>
      </c>
      <c r="BH157" s="162">
        <f>IF(N157="zníž. prenesená",J157,0)</f>
        <v>0</v>
      </c>
      <c r="BI157" s="162">
        <f>IF(N157="nulová",J157,0)</f>
        <v>0</v>
      </c>
      <c r="BJ157" s="19" t="s">
        <v>92</v>
      </c>
      <c r="BK157" s="162">
        <f>ROUND(I157*H157,2)</f>
        <v>0</v>
      </c>
      <c r="BL157" s="19" t="s">
        <v>731</v>
      </c>
      <c r="BM157" s="292" t="s">
        <v>4682</v>
      </c>
    </row>
    <row r="158" s="2" customFormat="1" ht="21.75" customHeight="1">
      <c r="A158" s="42"/>
      <c r="B158" s="43"/>
      <c r="C158" s="280" t="s">
        <v>488</v>
      </c>
      <c r="D158" s="280" t="s">
        <v>393</v>
      </c>
      <c r="E158" s="281" t="s">
        <v>4683</v>
      </c>
      <c r="F158" s="282" t="s">
        <v>4684</v>
      </c>
      <c r="G158" s="283" t="s">
        <v>436</v>
      </c>
      <c r="H158" s="284">
        <v>346</v>
      </c>
      <c r="I158" s="285"/>
      <c r="J158" s="286">
        <f>ROUND(I158*H158,2)</f>
        <v>0</v>
      </c>
      <c r="K158" s="287"/>
      <c r="L158" s="45"/>
      <c r="M158" s="288" t="s">
        <v>1</v>
      </c>
      <c r="N158" s="289" t="s">
        <v>42</v>
      </c>
      <c r="O158" s="101"/>
      <c r="P158" s="290">
        <f>O158*H158</f>
        <v>0</v>
      </c>
      <c r="Q158" s="290">
        <v>0</v>
      </c>
      <c r="R158" s="290">
        <f>Q158*H158</f>
        <v>0</v>
      </c>
      <c r="S158" s="290">
        <v>0</v>
      </c>
      <c r="T158" s="291">
        <f>S158*H158</f>
        <v>0</v>
      </c>
      <c r="U158" s="42"/>
      <c r="V158" s="42"/>
      <c r="W158" s="42"/>
      <c r="X158" s="42"/>
      <c r="Y158" s="42"/>
      <c r="Z158" s="42"/>
      <c r="AA158" s="42"/>
      <c r="AB158" s="42"/>
      <c r="AC158" s="42"/>
      <c r="AD158" s="42"/>
      <c r="AE158" s="42"/>
      <c r="AR158" s="292" t="s">
        <v>731</v>
      </c>
      <c r="AT158" s="292" t="s">
        <v>393</v>
      </c>
      <c r="AU158" s="292" t="s">
        <v>92</v>
      </c>
      <c r="AY158" s="19" t="s">
        <v>387</v>
      </c>
      <c r="BE158" s="162">
        <f>IF(N158="základná",J158,0)</f>
        <v>0</v>
      </c>
      <c r="BF158" s="162">
        <f>IF(N158="znížená",J158,0)</f>
        <v>0</v>
      </c>
      <c r="BG158" s="162">
        <f>IF(N158="zákl. prenesená",J158,0)</f>
        <v>0</v>
      </c>
      <c r="BH158" s="162">
        <f>IF(N158="zníž. prenesená",J158,0)</f>
        <v>0</v>
      </c>
      <c r="BI158" s="162">
        <f>IF(N158="nulová",J158,0)</f>
        <v>0</v>
      </c>
      <c r="BJ158" s="19" t="s">
        <v>92</v>
      </c>
      <c r="BK158" s="162">
        <f>ROUND(I158*H158,2)</f>
        <v>0</v>
      </c>
      <c r="BL158" s="19" t="s">
        <v>731</v>
      </c>
      <c r="BM158" s="292" t="s">
        <v>4685</v>
      </c>
    </row>
    <row r="159" s="2" customFormat="1" ht="21.75" customHeight="1">
      <c r="A159" s="42"/>
      <c r="B159" s="43"/>
      <c r="C159" s="280" t="s">
        <v>493</v>
      </c>
      <c r="D159" s="280" t="s">
        <v>393</v>
      </c>
      <c r="E159" s="281" t="s">
        <v>4686</v>
      </c>
      <c r="F159" s="282" t="s">
        <v>4687</v>
      </c>
      <c r="G159" s="283" t="s">
        <v>396</v>
      </c>
      <c r="H159" s="284">
        <v>5199</v>
      </c>
      <c r="I159" s="285"/>
      <c r="J159" s="286">
        <f>ROUND(I159*H159,2)</f>
        <v>0</v>
      </c>
      <c r="K159" s="287"/>
      <c r="L159" s="45"/>
      <c r="M159" s="288" t="s">
        <v>1</v>
      </c>
      <c r="N159" s="289" t="s">
        <v>42</v>
      </c>
      <c r="O159" s="101"/>
      <c r="P159" s="290">
        <f>O159*H159</f>
        <v>0</v>
      </c>
      <c r="Q159" s="290">
        <v>0</v>
      </c>
      <c r="R159" s="290">
        <f>Q159*H159</f>
        <v>0</v>
      </c>
      <c r="S159" s="290">
        <v>0</v>
      </c>
      <c r="T159" s="291">
        <f>S159*H159</f>
        <v>0</v>
      </c>
      <c r="U159" s="42"/>
      <c r="V159" s="42"/>
      <c r="W159" s="42"/>
      <c r="X159" s="42"/>
      <c r="Y159" s="42"/>
      <c r="Z159" s="42"/>
      <c r="AA159" s="42"/>
      <c r="AB159" s="42"/>
      <c r="AC159" s="42"/>
      <c r="AD159" s="42"/>
      <c r="AE159" s="42"/>
      <c r="AR159" s="292" t="s">
        <v>731</v>
      </c>
      <c r="AT159" s="292" t="s">
        <v>393</v>
      </c>
      <c r="AU159" s="292" t="s">
        <v>92</v>
      </c>
      <c r="AY159" s="19" t="s">
        <v>387</v>
      </c>
      <c r="BE159" s="162">
        <f>IF(N159="základná",J159,0)</f>
        <v>0</v>
      </c>
      <c r="BF159" s="162">
        <f>IF(N159="znížená",J159,0)</f>
        <v>0</v>
      </c>
      <c r="BG159" s="162">
        <f>IF(N159="zákl. prenesená",J159,0)</f>
        <v>0</v>
      </c>
      <c r="BH159" s="162">
        <f>IF(N159="zníž. prenesená",J159,0)</f>
        <v>0</v>
      </c>
      <c r="BI159" s="162">
        <f>IF(N159="nulová",J159,0)</f>
        <v>0</v>
      </c>
      <c r="BJ159" s="19" t="s">
        <v>92</v>
      </c>
      <c r="BK159" s="162">
        <f>ROUND(I159*H159,2)</f>
        <v>0</v>
      </c>
      <c r="BL159" s="19" t="s">
        <v>731</v>
      </c>
      <c r="BM159" s="292" t="s">
        <v>4688</v>
      </c>
    </row>
    <row r="160" s="2" customFormat="1" ht="16.5" customHeight="1">
      <c r="A160" s="42"/>
      <c r="B160" s="43"/>
      <c r="C160" s="337" t="s">
        <v>499</v>
      </c>
      <c r="D160" s="337" t="s">
        <v>592</v>
      </c>
      <c r="E160" s="338" t="s">
        <v>2026</v>
      </c>
      <c r="F160" s="339" t="s">
        <v>2027</v>
      </c>
      <c r="G160" s="340" t="s">
        <v>396</v>
      </c>
      <c r="H160" s="341">
        <v>5199</v>
      </c>
      <c r="I160" s="342"/>
      <c r="J160" s="343">
        <f>ROUND(I160*H160,2)</f>
        <v>0</v>
      </c>
      <c r="K160" s="344"/>
      <c r="L160" s="345"/>
      <c r="M160" s="346" t="s">
        <v>1</v>
      </c>
      <c r="N160" s="347" t="s">
        <v>42</v>
      </c>
      <c r="O160" s="101"/>
      <c r="P160" s="290">
        <f>O160*H160</f>
        <v>0</v>
      </c>
      <c r="Q160" s="290">
        <v>0.00019000000000000001</v>
      </c>
      <c r="R160" s="290">
        <f>Q160*H160</f>
        <v>0.98781000000000008</v>
      </c>
      <c r="S160" s="290">
        <v>0</v>
      </c>
      <c r="T160" s="291">
        <f>S160*H160</f>
        <v>0</v>
      </c>
      <c r="U160" s="42"/>
      <c r="V160" s="42"/>
      <c r="W160" s="42"/>
      <c r="X160" s="42"/>
      <c r="Y160" s="42"/>
      <c r="Z160" s="42"/>
      <c r="AA160" s="42"/>
      <c r="AB160" s="42"/>
      <c r="AC160" s="42"/>
      <c r="AD160" s="42"/>
      <c r="AE160" s="42"/>
      <c r="AR160" s="292" t="s">
        <v>1012</v>
      </c>
      <c r="AT160" s="292" t="s">
        <v>592</v>
      </c>
      <c r="AU160" s="292" t="s">
        <v>92</v>
      </c>
      <c r="AY160" s="19" t="s">
        <v>387</v>
      </c>
      <c r="BE160" s="162">
        <f>IF(N160="základná",J160,0)</f>
        <v>0</v>
      </c>
      <c r="BF160" s="162">
        <f>IF(N160="znížená",J160,0)</f>
        <v>0</v>
      </c>
      <c r="BG160" s="162">
        <f>IF(N160="zákl. prenesená",J160,0)</f>
        <v>0</v>
      </c>
      <c r="BH160" s="162">
        <f>IF(N160="zníž. prenesená",J160,0)</f>
        <v>0</v>
      </c>
      <c r="BI160" s="162">
        <f>IF(N160="nulová",J160,0)</f>
        <v>0</v>
      </c>
      <c r="BJ160" s="19" t="s">
        <v>92</v>
      </c>
      <c r="BK160" s="162">
        <f>ROUND(I160*H160,2)</f>
        <v>0</v>
      </c>
      <c r="BL160" s="19" t="s">
        <v>1012</v>
      </c>
      <c r="BM160" s="292" t="s">
        <v>4689</v>
      </c>
    </row>
    <row r="161" s="2" customFormat="1" ht="21.75" customHeight="1">
      <c r="A161" s="42"/>
      <c r="B161" s="43"/>
      <c r="C161" s="280" t="s">
        <v>7</v>
      </c>
      <c r="D161" s="280" t="s">
        <v>393</v>
      </c>
      <c r="E161" s="281" t="s">
        <v>4690</v>
      </c>
      <c r="F161" s="282" t="s">
        <v>4691</v>
      </c>
      <c r="G161" s="283" t="s">
        <v>396</v>
      </c>
      <c r="H161" s="284">
        <v>1950</v>
      </c>
      <c r="I161" s="285"/>
      <c r="J161" s="286">
        <f>ROUND(I161*H161,2)</f>
        <v>0</v>
      </c>
      <c r="K161" s="287"/>
      <c r="L161" s="45"/>
      <c r="M161" s="288" t="s">
        <v>1</v>
      </c>
      <c r="N161" s="289" t="s">
        <v>42</v>
      </c>
      <c r="O161" s="101"/>
      <c r="P161" s="290">
        <f>O161*H161</f>
        <v>0</v>
      </c>
      <c r="Q161" s="290">
        <v>0</v>
      </c>
      <c r="R161" s="290">
        <f>Q161*H161</f>
        <v>0</v>
      </c>
      <c r="S161" s="290">
        <v>0</v>
      </c>
      <c r="T161" s="291">
        <f>S161*H161</f>
        <v>0</v>
      </c>
      <c r="U161" s="42"/>
      <c r="V161" s="42"/>
      <c r="W161" s="42"/>
      <c r="X161" s="42"/>
      <c r="Y161" s="42"/>
      <c r="Z161" s="42"/>
      <c r="AA161" s="42"/>
      <c r="AB161" s="42"/>
      <c r="AC161" s="42"/>
      <c r="AD161" s="42"/>
      <c r="AE161" s="42"/>
      <c r="AR161" s="292" t="s">
        <v>731</v>
      </c>
      <c r="AT161" s="292" t="s">
        <v>393</v>
      </c>
      <c r="AU161" s="292" t="s">
        <v>92</v>
      </c>
      <c r="AY161" s="19" t="s">
        <v>387</v>
      </c>
      <c r="BE161" s="162">
        <f>IF(N161="základná",J161,0)</f>
        <v>0</v>
      </c>
      <c r="BF161" s="162">
        <f>IF(N161="znížená",J161,0)</f>
        <v>0</v>
      </c>
      <c r="BG161" s="162">
        <f>IF(N161="zákl. prenesená",J161,0)</f>
        <v>0</v>
      </c>
      <c r="BH161" s="162">
        <f>IF(N161="zníž. prenesená",J161,0)</f>
        <v>0</v>
      </c>
      <c r="BI161" s="162">
        <f>IF(N161="nulová",J161,0)</f>
        <v>0</v>
      </c>
      <c r="BJ161" s="19" t="s">
        <v>92</v>
      </c>
      <c r="BK161" s="162">
        <f>ROUND(I161*H161,2)</f>
        <v>0</v>
      </c>
      <c r="BL161" s="19" t="s">
        <v>731</v>
      </c>
      <c r="BM161" s="292" t="s">
        <v>4692</v>
      </c>
    </row>
    <row r="162" s="2" customFormat="1" ht="16.5" customHeight="1">
      <c r="A162" s="42"/>
      <c r="B162" s="43"/>
      <c r="C162" s="337" t="s">
        <v>508</v>
      </c>
      <c r="D162" s="337" t="s">
        <v>592</v>
      </c>
      <c r="E162" s="338" t="s">
        <v>2026</v>
      </c>
      <c r="F162" s="339" t="s">
        <v>2027</v>
      </c>
      <c r="G162" s="340" t="s">
        <v>396</v>
      </c>
      <c r="H162" s="341">
        <v>1950</v>
      </c>
      <c r="I162" s="342"/>
      <c r="J162" s="343">
        <f>ROUND(I162*H162,2)</f>
        <v>0</v>
      </c>
      <c r="K162" s="344"/>
      <c r="L162" s="345"/>
      <c r="M162" s="346" t="s">
        <v>1</v>
      </c>
      <c r="N162" s="347" t="s">
        <v>42</v>
      </c>
      <c r="O162" s="101"/>
      <c r="P162" s="290">
        <f>O162*H162</f>
        <v>0</v>
      </c>
      <c r="Q162" s="290">
        <v>0.00019000000000000001</v>
      </c>
      <c r="R162" s="290">
        <f>Q162*H162</f>
        <v>0.3705</v>
      </c>
      <c r="S162" s="290">
        <v>0</v>
      </c>
      <c r="T162" s="291">
        <f>S162*H162</f>
        <v>0</v>
      </c>
      <c r="U162" s="42"/>
      <c r="V162" s="42"/>
      <c r="W162" s="42"/>
      <c r="X162" s="42"/>
      <c r="Y162" s="42"/>
      <c r="Z162" s="42"/>
      <c r="AA162" s="42"/>
      <c r="AB162" s="42"/>
      <c r="AC162" s="42"/>
      <c r="AD162" s="42"/>
      <c r="AE162" s="42"/>
      <c r="AR162" s="292" t="s">
        <v>1012</v>
      </c>
      <c r="AT162" s="292" t="s">
        <v>592</v>
      </c>
      <c r="AU162" s="292" t="s">
        <v>92</v>
      </c>
      <c r="AY162" s="19" t="s">
        <v>387</v>
      </c>
      <c r="BE162" s="162">
        <f>IF(N162="základná",J162,0)</f>
        <v>0</v>
      </c>
      <c r="BF162" s="162">
        <f>IF(N162="znížená",J162,0)</f>
        <v>0</v>
      </c>
      <c r="BG162" s="162">
        <f>IF(N162="zákl. prenesená",J162,0)</f>
        <v>0</v>
      </c>
      <c r="BH162" s="162">
        <f>IF(N162="zníž. prenesená",J162,0)</f>
        <v>0</v>
      </c>
      <c r="BI162" s="162">
        <f>IF(N162="nulová",J162,0)</f>
        <v>0</v>
      </c>
      <c r="BJ162" s="19" t="s">
        <v>92</v>
      </c>
      <c r="BK162" s="162">
        <f>ROUND(I162*H162,2)</f>
        <v>0</v>
      </c>
      <c r="BL162" s="19" t="s">
        <v>1012</v>
      </c>
      <c r="BM162" s="292" t="s">
        <v>4693</v>
      </c>
    </row>
    <row r="163" s="2" customFormat="1" ht="24.15" customHeight="1">
      <c r="A163" s="42"/>
      <c r="B163" s="43"/>
      <c r="C163" s="280" t="s">
        <v>515</v>
      </c>
      <c r="D163" s="280" t="s">
        <v>393</v>
      </c>
      <c r="E163" s="281" t="s">
        <v>4694</v>
      </c>
      <c r="F163" s="282" t="s">
        <v>4695</v>
      </c>
      <c r="G163" s="283" t="s">
        <v>396</v>
      </c>
      <c r="H163" s="284">
        <v>2730</v>
      </c>
      <c r="I163" s="285"/>
      <c r="J163" s="286">
        <f>ROUND(I163*H163,2)</f>
        <v>0</v>
      </c>
      <c r="K163" s="287"/>
      <c r="L163" s="45"/>
      <c r="M163" s="288" t="s">
        <v>1</v>
      </c>
      <c r="N163" s="289" t="s">
        <v>42</v>
      </c>
      <c r="O163" s="101"/>
      <c r="P163" s="290">
        <f>O163*H163</f>
        <v>0</v>
      </c>
      <c r="Q163" s="290">
        <v>0</v>
      </c>
      <c r="R163" s="290">
        <f>Q163*H163</f>
        <v>0</v>
      </c>
      <c r="S163" s="290">
        <v>0</v>
      </c>
      <c r="T163" s="291">
        <f>S163*H163</f>
        <v>0</v>
      </c>
      <c r="U163" s="42"/>
      <c r="V163" s="42"/>
      <c r="W163" s="42"/>
      <c r="X163" s="42"/>
      <c r="Y163" s="42"/>
      <c r="Z163" s="42"/>
      <c r="AA163" s="42"/>
      <c r="AB163" s="42"/>
      <c r="AC163" s="42"/>
      <c r="AD163" s="42"/>
      <c r="AE163" s="42"/>
      <c r="AR163" s="292" t="s">
        <v>731</v>
      </c>
      <c r="AT163" s="292" t="s">
        <v>393</v>
      </c>
      <c r="AU163" s="292" t="s">
        <v>92</v>
      </c>
      <c r="AY163" s="19" t="s">
        <v>387</v>
      </c>
      <c r="BE163" s="162">
        <f>IF(N163="základná",J163,0)</f>
        <v>0</v>
      </c>
      <c r="BF163" s="162">
        <f>IF(N163="znížená",J163,0)</f>
        <v>0</v>
      </c>
      <c r="BG163" s="162">
        <f>IF(N163="zákl. prenesená",J163,0)</f>
        <v>0</v>
      </c>
      <c r="BH163" s="162">
        <f>IF(N163="zníž. prenesená",J163,0)</f>
        <v>0</v>
      </c>
      <c r="BI163" s="162">
        <f>IF(N163="nulová",J163,0)</f>
        <v>0</v>
      </c>
      <c r="BJ163" s="19" t="s">
        <v>92</v>
      </c>
      <c r="BK163" s="162">
        <f>ROUND(I163*H163,2)</f>
        <v>0</v>
      </c>
      <c r="BL163" s="19" t="s">
        <v>731</v>
      </c>
      <c r="BM163" s="292" t="s">
        <v>4696</v>
      </c>
    </row>
    <row r="164" s="2" customFormat="1" ht="24.15" customHeight="1">
      <c r="A164" s="42"/>
      <c r="B164" s="43"/>
      <c r="C164" s="337" t="s">
        <v>522</v>
      </c>
      <c r="D164" s="337" t="s">
        <v>592</v>
      </c>
      <c r="E164" s="338" t="s">
        <v>4697</v>
      </c>
      <c r="F164" s="339" t="s">
        <v>4698</v>
      </c>
      <c r="G164" s="340" t="s">
        <v>396</v>
      </c>
      <c r="H164" s="341">
        <v>2730</v>
      </c>
      <c r="I164" s="342"/>
      <c r="J164" s="343">
        <f>ROUND(I164*H164,2)</f>
        <v>0</v>
      </c>
      <c r="K164" s="344"/>
      <c r="L164" s="345"/>
      <c r="M164" s="346" t="s">
        <v>1</v>
      </c>
      <c r="N164" s="347" t="s">
        <v>42</v>
      </c>
      <c r="O164" s="101"/>
      <c r="P164" s="290">
        <f>O164*H164</f>
        <v>0</v>
      </c>
      <c r="Q164" s="290">
        <v>0.00024000000000000001</v>
      </c>
      <c r="R164" s="290">
        <f>Q164*H164</f>
        <v>0.6552</v>
      </c>
      <c r="S164" s="290">
        <v>0</v>
      </c>
      <c r="T164" s="291">
        <f>S164*H164</f>
        <v>0</v>
      </c>
      <c r="U164" s="42"/>
      <c r="V164" s="42"/>
      <c r="W164" s="42"/>
      <c r="X164" s="42"/>
      <c r="Y164" s="42"/>
      <c r="Z164" s="42"/>
      <c r="AA164" s="42"/>
      <c r="AB164" s="42"/>
      <c r="AC164" s="42"/>
      <c r="AD164" s="42"/>
      <c r="AE164" s="42"/>
      <c r="AR164" s="292" t="s">
        <v>1012</v>
      </c>
      <c r="AT164" s="292" t="s">
        <v>592</v>
      </c>
      <c r="AU164" s="292" t="s">
        <v>92</v>
      </c>
      <c r="AY164" s="19" t="s">
        <v>387</v>
      </c>
      <c r="BE164" s="162">
        <f>IF(N164="základná",J164,0)</f>
        <v>0</v>
      </c>
      <c r="BF164" s="162">
        <f>IF(N164="znížená",J164,0)</f>
        <v>0</v>
      </c>
      <c r="BG164" s="162">
        <f>IF(N164="zákl. prenesená",J164,0)</f>
        <v>0</v>
      </c>
      <c r="BH164" s="162">
        <f>IF(N164="zníž. prenesená",J164,0)</f>
        <v>0</v>
      </c>
      <c r="BI164" s="162">
        <f>IF(N164="nulová",J164,0)</f>
        <v>0</v>
      </c>
      <c r="BJ164" s="19" t="s">
        <v>92</v>
      </c>
      <c r="BK164" s="162">
        <f>ROUND(I164*H164,2)</f>
        <v>0</v>
      </c>
      <c r="BL164" s="19" t="s">
        <v>1012</v>
      </c>
      <c r="BM164" s="292" t="s">
        <v>4699</v>
      </c>
    </row>
    <row r="165" s="2" customFormat="1" ht="33" customHeight="1">
      <c r="A165" s="42"/>
      <c r="B165" s="43"/>
      <c r="C165" s="280" t="s">
        <v>296</v>
      </c>
      <c r="D165" s="280" t="s">
        <v>393</v>
      </c>
      <c r="E165" s="281" t="s">
        <v>4700</v>
      </c>
      <c r="F165" s="282" t="s">
        <v>4701</v>
      </c>
      <c r="G165" s="283" t="s">
        <v>396</v>
      </c>
      <c r="H165" s="284">
        <v>1800</v>
      </c>
      <c r="I165" s="285"/>
      <c r="J165" s="286">
        <f>ROUND(I165*H165,2)</f>
        <v>0</v>
      </c>
      <c r="K165" s="287"/>
      <c r="L165" s="45"/>
      <c r="M165" s="288" t="s">
        <v>1</v>
      </c>
      <c r="N165" s="289" t="s">
        <v>42</v>
      </c>
      <c r="O165" s="101"/>
      <c r="P165" s="290">
        <f>O165*H165</f>
        <v>0</v>
      </c>
      <c r="Q165" s="290">
        <v>0</v>
      </c>
      <c r="R165" s="290">
        <f>Q165*H165</f>
        <v>0</v>
      </c>
      <c r="S165" s="290">
        <v>0.00018000000000000001</v>
      </c>
      <c r="T165" s="291">
        <f>S165*H165</f>
        <v>0.32400000000000001</v>
      </c>
      <c r="U165" s="42"/>
      <c r="V165" s="42"/>
      <c r="W165" s="42"/>
      <c r="X165" s="42"/>
      <c r="Y165" s="42"/>
      <c r="Z165" s="42"/>
      <c r="AA165" s="42"/>
      <c r="AB165" s="42"/>
      <c r="AC165" s="42"/>
      <c r="AD165" s="42"/>
      <c r="AE165" s="42"/>
      <c r="AR165" s="292" t="s">
        <v>731</v>
      </c>
      <c r="AT165" s="292" t="s">
        <v>393</v>
      </c>
      <c r="AU165" s="292" t="s">
        <v>92</v>
      </c>
      <c r="AY165" s="19" t="s">
        <v>387</v>
      </c>
      <c r="BE165" s="162">
        <f>IF(N165="základná",J165,0)</f>
        <v>0</v>
      </c>
      <c r="BF165" s="162">
        <f>IF(N165="znížená",J165,0)</f>
        <v>0</v>
      </c>
      <c r="BG165" s="162">
        <f>IF(N165="zákl. prenesená",J165,0)</f>
        <v>0</v>
      </c>
      <c r="BH165" s="162">
        <f>IF(N165="zníž. prenesená",J165,0)</f>
        <v>0</v>
      </c>
      <c r="BI165" s="162">
        <f>IF(N165="nulová",J165,0)</f>
        <v>0</v>
      </c>
      <c r="BJ165" s="19" t="s">
        <v>92</v>
      </c>
      <c r="BK165" s="162">
        <f>ROUND(I165*H165,2)</f>
        <v>0</v>
      </c>
      <c r="BL165" s="19" t="s">
        <v>731</v>
      </c>
      <c r="BM165" s="292" t="s">
        <v>4702</v>
      </c>
    </row>
    <row r="166" s="2" customFormat="1" ht="24.15" customHeight="1">
      <c r="A166" s="42"/>
      <c r="B166" s="43"/>
      <c r="C166" s="280" t="s">
        <v>531</v>
      </c>
      <c r="D166" s="280" t="s">
        <v>393</v>
      </c>
      <c r="E166" s="281" t="s">
        <v>4703</v>
      </c>
      <c r="F166" s="282" t="s">
        <v>4704</v>
      </c>
      <c r="G166" s="283" t="s">
        <v>396</v>
      </c>
      <c r="H166" s="284">
        <v>180</v>
      </c>
      <c r="I166" s="285"/>
      <c r="J166" s="286">
        <f>ROUND(I166*H166,2)</f>
        <v>0</v>
      </c>
      <c r="K166" s="287"/>
      <c r="L166" s="45"/>
      <c r="M166" s="288" t="s">
        <v>1</v>
      </c>
      <c r="N166" s="289" t="s">
        <v>42</v>
      </c>
      <c r="O166" s="101"/>
      <c r="P166" s="290">
        <f>O166*H166</f>
        <v>0</v>
      </c>
      <c r="Q166" s="290">
        <v>0</v>
      </c>
      <c r="R166" s="290">
        <f>Q166*H166</f>
        <v>0</v>
      </c>
      <c r="S166" s="290">
        <v>0.00023000000000000001</v>
      </c>
      <c r="T166" s="291">
        <f>S166*H166</f>
        <v>0.041399999999999999</v>
      </c>
      <c r="U166" s="42"/>
      <c r="V166" s="42"/>
      <c r="W166" s="42"/>
      <c r="X166" s="42"/>
      <c r="Y166" s="42"/>
      <c r="Z166" s="42"/>
      <c r="AA166" s="42"/>
      <c r="AB166" s="42"/>
      <c r="AC166" s="42"/>
      <c r="AD166" s="42"/>
      <c r="AE166" s="42"/>
      <c r="AR166" s="292" t="s">
        <v>731</v>
      </c>
      <c r="AT166" s="292" t="s">
        <v>393</v>
      </c>
      <c r="AU166" s="292" t="s">
        <v>92</v>
      </c>
      <c r="AY166" s="19" t="s">
        <v>387</v>
      </c>
      <c r="BE166" s="162">
        <f>IF(N166="základná",J166,0)</f>
        <v>0</v>
      </c>
      <c r="BF166" s="162">
        <f>IF(N166="znížená",J166,0)</f>
        <v>0</v>
      </c>
      <c r="BG166" s="162">
        <f>IF(N166="zákl. prenesená",J166,0)</f>
        <v>0</v>
      </c>
      <c r="BH166" s="162">
        <f>IF(N166="zníž. prenesená",J166,0)</f>
        <v>0</v>
      </c>
      <c r="BI166" s="162">
        <f>IF(N166="nulová",J166,0)</f>
        <v>0</v>
      </c>
      <c r="BJ166" s="19" t="s">
        <v>92</v>
      </c>
      <c r="BK166" s="162">
        <f>ROUND(I166*H166,2)</f>
        <v>0</v>
      </c>
      <c r="BL166" s="19" t="s">
        <v>731</v>
      </c>
      <c r="BM166" s="292" t="s">
        <v>4705</v>
      </c>
    </row>
    <row r="167" s="2" customFormat="1" ht="24.15" customHeight="1">
      <c r="A167" s="42"/>
      <c r="B167" s="43"/>
      <c r="C167" s="280" t="s">
        <v>535</v>
      </c>
      <c r="D167" s="280" t="s">
        <v>393</v>
      </c>
      <c r="E167" s="281" t="s">
        <v>4706</v>
      </c>
      <c r="F167" s="282" t="s">
        <v>4707</v>
      </c>
      <c r="G167" s="283" t="s">
        <v>436</v>
      </c>
      <c r="H167" s="284">
        <v>77</v>
      </c>
      <c r="I167" s="285"/>
      <c r="J167" s="286">
        <f>ROUND(I167*H167,2)</f>
        <v>0</v>
      </c>
      <c r="K167" s="287"/>
      <c r="L167" s="45"/>
      <c r="M167" s="288" t="s">
        <v>1</v>
      </c>
      <c r="N167" s="289" t="s">
        <v>42</v>
      </c>
      <c r="O167" s="101"/>
      <c r="P167" s="290">
        <f>O167*H167</f>
        <v>0</v>
      </c>
      <c r="Q167" s="290">
        <v>0</v>
      </c>
      <c r="R167" s="290">
        <f>Q167*H167</f>
        <v>0</v>
      </c>
      <c r="S167" s="290">
        <v>0.00027</v>
      </c>
      <c r="T167" s="291">
        <f>S167*H167</f>
        <v>0.020789999999999999</v>
      </c>
      <c r="U167" s="42"/>
      <c r="V167" s="42"/>
      <c r="W167" s="42"/>
      <c r="X167" s="42"/>
      <c r="Y167" s="42"/>
      <c r="Z167" s="42"/>
      <c r="AA167" s="42"/>
      <c r="AB167" s="42"/>
      <c r="AC167" s="42"/>
      <c r="AD167" s="42"/>
      <c r="AE167" s="42"/>
      <c r="AR167" s="292" t="s">
        <v>731</v>
      </c>
      <c r="AT167" s="292" t="s">
        <v>393</v>
      </c>
      <c r="AU167" s="292" t="s">
        <v>92</v>
      </c>
      <c r="AY167" s="19" t="s">
        <v>387</v>
      </c>
      <c r="BE167" s="162">
        <f>IF(N167="základná",J167,0)</f>
        <v>0</v>
      </c>
      <c r="BF167" s="162">
        <f>IF(N167="znížená",J167,0)</f>
        <v>0</v>
      </c>
      <c r="BG167" s="162">
        <f>IF(N167="zákl. prenesená",J167,0)</f>
        <v>0</v>
      </c>
      <c r="BH167" s="162">
        <f>IF(N167="zníž. prenesená",J167,0)</f>
        <v>0</v>
      </c>
      <c r="BI167" s="162">
        <f>IF(N167="nulová",J167,0)</f>
        <v>0</v>
      </c>
      <c r="BJ167" s="19" t="s">
        <v>92</v>
      </c>
      <c r="BK167" s="162">
        <f>ROUND(I167*H167,2)</f>
        <v>0</v>
      </c>
      <c r="BL167" s="19" t="s">
        <v>731</v>
      </c>
      <c r="BM167" s="292" t="s">
        <v>4708</v>
      </c>
    </row>
    <row r="168" s="2" customFormat="1" ht="24.15" customHeight="1">
      <c r="A168" s="42"/>
      <c r="B168" s="43"/>
      <c r="C168" s="280" t="s">
        <v>540</v>
      </c>
      <c r="D168" s="280" t="s">
        <v>393</v>
      </c>
      <c r="E168" s="281" t="s">
        <v>4709</v>
      </c>
      <c r="F168" s="282" t="s">
        <v>4710</v>
      </c>
      <c r="G168" s="283" t="s">
        <v>436</v>
      </c>
      <c r="H168" s="284">
        <v>334</v>
      </c>
      <c r="I168" s="285"/>
      <c r="J168" s="286">
        <f>ROUND(I168*H168,2)</f>
        <v>0</v>
      </c>
      <c r="K168" s="287"/>
      <c r="L168" s="45"/>
      <c r="M168" s="288" t="s">
        <v>1</v>
      </c>
      <c r="N168" s="289" t="s">
        <v>42</v>
      </c>
      <c r="O168" s="101"/>
      <c r="P168" s="290">
        <f>O168*H168</f>
        <v>0</v>
      </c>
      <c r="Q168" s="290">
        <v>0</v>
      </c>
      <c r="R168" s="290">
        <f>Q168*H168</f>
        <v>0</v>
      </c>
      <c r="S168" s="290">
        <v>0.01</v>
      </c>
      <c r="T168" s="291">
        <f>S168*H168</f>
        <v>3.3399999999999999</v>
      </c>
      <c r="U168" s="42"/>
      <c r="V168" s="42"/>
      <c r="W168" s="42"/>
      <c r="X168" s="42"/>
      <c r="Y168" s="42"/>
      <c r="Z168" s="42"/>
      <c r="AA168" s="42"/>
      <c r="AB168" s="42"/>
      <c r="AC168" s="42"/>
      <c r="AD168" s="42"/>
      <c r="AE168" s="42"/>
      <c r="AR168" s="292" t="s">
        <v>731</v>
      </c>
      <c r="AT168" s="292" t="s">
        <v>393</v>
      </c>
      <c r="AU168" s="292" t="s">
        <v>92</v>
      </c>
      <c r="AY168" s="19" t="s">
        <v>387</v>
      </c>
      <c r="BE168" s="162">
        <f>IF(N168="základná",J168,0)</f>
        <v>0</v>
      </c>
      <c r="BF168" s="162">
        <f>IF(N168="znížená",J168,0)</f>
        <v>0</v>
      </c>
      <c r="BG168" s="162">
        <f>IF(N168="zákl. prenesená",J168,0)</f>
        <v>0</v>
      </c>
      <c r="BH168" s="162">
        <f>IF(N168="zníž. prenesená",J168,0)</f>
        <v>0</v>
      </c>
      <c r="BI168" s="162">
        <f>IF(N168="nulová",J168,0)</f>
        <v>0</v>
      </c>
      <c r="BJ168" s="19" t="s">
        <v>92</v>
      </c>
      <c r="BK168" s="162">
        <f>ROUND(I168*H168,2)</f>
        <v>0</v>
      </c>
      <c r="BL168" s="19" t="s">
        <v>731</v>
      </c>
      <c r="BM168" s="292" t="s">
        <v>4711</v>
      </c>
    </row>
    <row r="169" s="2" customFormat="1" ht="24.15" customHeight="1">
      <c r="A169" s="42"/>
      <c r="B169" s="43"/>
      <c r="C169" s="280" t="s">
        <v>546</v>
      </c>
      <c r="D169" s="280" t="s">
        <v>393</v>
      </c>
      <c r="E169" s="281" t="s">
        <v>4712</v>
      </c>
      <c r="F169" s="282" t="s">
        <v>4713</v>
      </c>
      <c r="G169" s="283" t="s">
        <v>396</v>
      </c>
      <c r="H169" s="284">
        <v>4900</v>
      </c>
      <c r="I169" s="285"/>
      <c r="J169" s="286">
        <f>ROUND(I169*H169,2)</f>
        <v>0</v>
      </c>
      <c r="K169" s="287"/>
      <c r="L169" s="45"/>
      <c r="M169" s="288" t="s">
        <v>1</v>
      </c>
      <c r="N169" s="289" t="s">
        <v>42</v>
      </c>
      <c r="O169" s="101"/>
      <c r="P169" s="290">
        <f>O169*H169</f>
        <v>0</v>
      </c>
      <c r="Q169" s="290">
        <v>0</v>
      </c>
      <c r="R169" s="290">
        <f>Q169*H169</f>
        <v>0</v>
      </c>
      <c r="S169" s="290">
        <v>0.00019000000000000001</v>
      </c>
      <c r="T169" s="291">
        <f>S169*H169</f>
        <v>0.93100000000000005</v>
      </c>
      <c r="U169" s="42"/>
      <c r="V169" s="42"/>
      <c r="W169" s="42"/>
      <c r="X169" s="42"/>
      <c r="Y169" s="42"/>
      <c r="Z169" s="42"/>
      <c r="AA169" s="42"/>
      <c r="AB169" s="42"/>
      <c r="AC169" s="42"/>
      <c r="AD169" s="42"/>
      <c r="AE169" s="42"/>
      <c r="AR169" s="292" t="s">
        <v>731</v>
      </c>
      <c r="AT169" s="292" t="s">
        <v>393</v>
      </c>
      <c r="AU169" s="292" t="s">
        <v>92</v>
      </c>
      <c r="AY169" s="19" t="s">
        <v>387</v>
      </c>
      <c r="BE169" s="162">
        <f>IF(N169="základná",J169,0)</f>
        <v>0</v>
      </c>
      <c r="BF169" s="162">
        <f>IF(N169="znížená",J169,0)</f>
        <v>0</v>
      </c>
      <c r="BG169" s="162">
        <f>IF(N169="zákl. prenesená",J169,0)</f>
        <v>0</v>
      </c>
      <c r="BH169" s="162">
        <f>IF(N169="zníž. prenesená",J169,0)</f>
        <v>0</v>
      </c>
      <c r="BI169" s="162">
        <f>IF(N169="nulová",J169,0)</f>
        <v>0</v>
      </c>
      <c r="BJ169" s="19" t="s">
        <v>92</v>
      </c>
      <c r="BK169" s="162">
        <f>ROUND(I169*H169,2)</f>
        <v>0</v>
      </c>
      <c r="BL169" s="19" t="s">
        <v>731</v>
      </c>
      <c r="BM169" s="292" t="s">
        <v>4714</v>
      </c>
    </row>
    <row r="170" s="2" customFormat="1" ht="24.15" customHeight="1">
      <c r="A170" s="42"/>
      <c r="B170" s="43"/>
      <c r="C170" s="280" t="s">
        <v>554</v>
      </c>
      <c r="D170" s="280" t="s">
        <v>393</v>
      </c>
      <c r="E170" s="281" t="s">
        <v>4715</v>
      </c>
      <c r="F170" s="282" t="s">
        <v>4716</v>
      </c>
      <c r="G170" s="283" t="s">
        <v>396</v>
      </c>
      <c r="H170" s="284">
        <v>1800</v>
      </c>
      <c r="I170" s="285"/>
      <c r="J170" s="286">
        <f>ROUND(I170*H170,2)</f>
        <v>0</v>
      </c>
      <c r="K170" s="287"/>
      <c r="L170" s="45"/>
      <c r="M170" s="288" t="s">
        <v>1</v>
      </c>
      <c r="N170" s="289" t="s">
        <v>42</v>
      </c>
      <c r="O170" s="101"/>
      <c r="P170" s="290">
        <f>O170*H170</f>
        <v>0</v>
      </c>
      <c r="Q170" s="290">
        <v>0</v>
      </c>
      <c r="R170" s="290">
        <f>Q170*H170</f>
        <v>0</v>
      </c>
      <c r="S170" s="290">
        <v>0.00019000000000000001</v>
      </c>
      <c r="T170" s="291">
        <f>S170*H170</f>
        <v>0.34200000000000003</v>
      </c>
      <c r="U170" s="42"/>
      <c r="V170" s="42"/>
      <c r="W170" s="42"/>
      <c r="X170" s="42"/>
      <c r="Y170" s="42"/>
      <c r="Z170" s="42"/>
      <c r="AA170" s="42"/>
      <c r="AB170" s="42"/>
      <c r="AC170" s="42"/>
      <c r="AD170" s="42"/>
      <c r="AE170" s="42"/>
      <c r="AR170" s="292" t="s">
        <v>731</v>
      </c>
      <c r="AT170" s="292" t="s">
        <v>393</v>
      </c>
      <c r="AU170" s="292" t="s">
        <v>92</v>
      </c>
      <c r="AY170" s="19" t="s">
        <v>387</v>
      </c>
      <c r="BE170" s="162">
        <f>IF(N170="základná",J170,0)</f>
        <v>0</v>
      </c>
      <c r="BF170" s="162">
        <f>IF(N170="znížená",J170,0)</f>
        <v>0</v>
      </c>
      <c r="BG170" s="162">
        <f>IF(N170="zákl. prenesená",J170,0)</f>
        <v>0</v>
      </c>
      <c r="BH170" s="162">
        <f>IF(N170="zníž. prenesená",J170,0)</f>
        <v>0</v>
      </c>
      <c r="BI170" s="162">
        <f>IF(N170="nulová",J170,0)</f>
        <v>0</v>
      </c>
      <c r="BJ170" s="19" t="s">
        <v>92</v>
      </c>
      <c r="BK170" s="162">
        <f>ROUND(I170*H170,2)</f>
        <v>0</v>
      </c>
      <c r="BL170" s="19" t="s">
        <v>731</v>
      </c>
      <c r="BM170" s="292" t="s">
        <v>4717</v>
      </c>
    </row>
    <row r="171" s="12" customFormat="1" ht="22.8" customHeight="1">
      <c r="A171" s="12"/>
      <c r="B171" s="252"/>
      <c r="C171" s="253"/>
      <c r="D171" s="254" t="s">
        <v>75</v>
      </c>
      <c r="E171" s="265" t="s">
        <v>2050</v>
      </c>
      <c r="F171" s="265" t="s">
        <v>4335</v>
      </c>
      <c r="G171" s="253"/>
      <c r="H171" s="253"/>
      <c r="I171" s="256"/>
      <c r="J171" s="266">
        <f>BK171</f>
        <v>0</v>
      </c>
      <c r="K171" s="253"/>
      <c r="L171" s="257"/>
      <c r="M171" s="258"/>
      <c r="N171" s="259"/>
      <c r="O171" s="259"/>
      <c r="P171" s="260">
        <f>SUM(P172:P173)</f>
        <v>0</v>
      </c>
      <c r="Q171" s="259"/>
      <c r="R171" s="260">
        <f>SUM(R172:R173)</f>
        <v>0</v>
      </c>
      <c r="S171" s="259"/>
      <c r="T171" s="261">
        <f>SUM(T172:T173)</f>
        <v>0</v>
      </c>
      <c r="U171" s="12"/>
      <c r="V171" s="12"/>
      <c r="W171" s="12"/>
      <c r="X171" s="12"/>
      <c r="Y171" s="12"/>
      <c r="Z171" s="12"/>
      <c r="AA171" s="12"/>
      <c r="AB171" s="12"/>
      <c r="AC171" s="12"/>
      <c r="AD171" s="12"/>
      <c r="AE171" s="12"/>
      <c r="AR171" s="262" t="s">
        <v>99</v>
      </c>
      <c r="AT171" s="263" t="s">
        <v>75</v>
      </c>
      <c r="AU171" s="263" t="s">
        <v>84</v>
      </c>
      <c r="AY171" s="262" t="s">
        <v>387</v>
      </c>
      <c r="BK171" s="264">
        <f>SUM(BK172:BK173)</f>
        <v>0</v>
      </c>
    </row>
    <row r="172" s="2" customFormat="1" ht="37.8" customHeight="1">
      <c r="A172" s="42"/>
      <c r="B172" s="43"/>
      <c r="C172" s="280" t="s">
        <v>560</v>
      </c>
      <c r="D172" s="280" t="s">
        <v>393</v>
      </c>
      <c r="E172" s="281" t="s">
        <v>4718</v>
      </c>
      <c r="F172" s="282" t="s">
        <v>4719</v>
      </c>
      <c r="G172" s="283" t="s">
        <v>4338</v>
      </c>
      <c r="H172" s="284">
        <v>77</v>
      </c>
      <c r="I172" s="285"/>
      <c r="J172" s="286">
        <f>ROUND(I172*H172,2)</f>
        <v>0</v>
      </c>
      <c r="K172" s="287"/>
      <c r="L172" s="45"/>
      <c r="M172" s="288" t="s">
        <v>1</v>
      </c>
      <c r="N172" s="289" t="s">
        <v>42</v>
      </c>
      <c r="O172" s="101"/>
      <c r="P172" s="290">
        <f>O172*H172</f>
        <v>0</v>
      </c>
      <c r="Q172" s="290">
        <v>0</v>
      </c>
      <c r="R172" s="290">
        <f>Q172*H172</f>
        <v>0</v>
      </c>
      <c r="S172" s="290">
        <v>0</v>
      </c>
      <c r="T172" s="291">
        <f>S172*H172</f>
        <v>0</v>
      </c>
      <c r="U172" s="42"/>
      <c r="V172" s="42"/>
      <c r="W172" s="42"/>
      <c r="X172" s="42"/>
      <c r="Y172" s="42"/>
      <c r="Z172" s="42"/>
      <c r="AA172" s="42"/>
      <c r="AB172" s="42"/>
      <c r="AC172" s="42"/>
      <c r="AD172" s="42"/>
      <c r="AE172" s="42"/>
      <c r="AR172" s="292" t="s">
        <v>731</v>
      </c>
      <c r="AT172" s="292" t="s">
        <v>393</v>
      </c>
      <c r="AU172" s="292" t="s">
        <v>92</v>
      </c>
      <c r="AY172" s="19" t="s">
        <v>387</v>
      </c>
      <c r="BE172" s="162">
        <f>IF(N172="základná",J172,0)</f>
        <v>0</v>
      </c>
      <c r="BF172" s="162">
        <f>IF(N172="znížená",J172,0)</f>
        <v>0</v>
      </c>
      <c r="BG172" s="162">
        <f>IF(N172="zákl. prenesená",J172,0)</f>
        <v>0</v>
      </c>
      <c r="BH172" s="162">
        <f>IF(N172="zníž. prenesená",J172,0)</f>
        <v>0</v>
      </c>
      <c r="BI172" s="162">
        <f>IF(N172="nulová",J172,0)</f>
        <v>0</v>
      </c>
      <c r="BJ172" s="19" t="s">
        <v>92</v>
      </c>
      <c r="BK172" s="162">
        <f>ROUND(I172*H172,2)</f>
        <v>0</v>
      </c>
      <c r="BL172" s="19" t="s">
        <v>731</v>
      </c>
      <c r="BM172" s="292" t="s">
        <v>4720</v>
      </c>
    </row>
    <row r="173" s="2" customFormat="1" ht="37.8" customHeight="1">
      <c r="A173" s="42"/>
      <c r="B173" s="43"/>
      <c r="C173" s="280" t="s">
        <v>570</v>
      </c>
      <c r="D173" s="280" t="s">
        <v>393</v>
      </c>
      <c r="E173" s="281" t="s">
        <v>4620</v>
      </c>
      <c r="F173" s="282" t="s">
        <v>4621</v>
      </c>
      <c r="G173" s="283" t="s">
        <v>436</v>
      </c>
      <c r="H173" s="284">
        <v>346</v>
      </c>
      <c r="I173" s="285"/>
      <c r="J173" s="286">
        <f>ROUND(I173*H173,2)</f>
        <v>0</v>
      </c>
      <c r="K173" s="287"/>
      <c r="L173" s="45"/>
      <c r="M173" s="288" t="s">
        <v>1</v>
      </c>
      <c r="N173" s="289" t="s">
        <v>42</v>
      </c>
      <c r="O173" s="101"/>
      <c r="P173" s="290">
        <f>O173*H173</f>
        <v>0</v>
      </c>
      <c r="Q173" s="290">
        <v>0</v>
      </c>
      <c r="R173" s="290">
        <f>Q173*H173</f>
        <v>0</v>
      </c>
      <c r="S173" s="290">
        <v>0</v>
      </c>
      <c r="T173" s="291">
        <f>S173*H173</f>
        <v>0</v>
      </c>
      <c r="U173" s="42"/>
      <c r="V173" s="42"/>
      <c r="W173" s="42"/>
      <c r="X173" s="42"/>
      <c r="Y173" s="42"/>
      <c r="Z173" s="42"/>
      <c r="AA173" s="42"/>
      <c r="AB173" s="42"/>
      <c r="AC173" s="42"/>
      <c r="AD173" s="42"/>
      <c r="AE173" s="42"/>
      <c r="AR173" s="292" t="s">
        <v>731</v>
      </c>
      <c r="AT173" s="292" t="s">
        <v>393</v>
      </c>
      <c r="AU173" s="292" t="s">
        <v>92</v>
      </c>
      <c r="AY173" s="19" t="s">
        <v>387</v>
      </c>
      <c r="BE173" s="162">
        <f>IF(N173="základná",J173,0)</f>
        <v>0</v>
      </c>
      <c r="BF173" s="162">
        <f>IF(N173="znížená",J173,0)</f>
        <v>0</v>
      </c>
      <c r="BG173" s="162">
        <f>IF(N173="zákl. prenesená",J173,0)</f>
        <v>0</v>
      </c>
      <c r="BH173" s="162">
        <f>IF(N173="zníž. prenesená",J173,0)</f>
        <v>0</v>
      </c>
      <c r="BI173" s="162">
        <f>IF(N173="nulová",J173,0)</f>
        <v>0</v>
      </c>
      <c r="BJ173" s="19" t="s">
        <v>92</v>
      </c>
      <c r="BK173" s="162">
        <f>ROUND(I173*H173,2)</f>
        <v>0</v>
      </c>
      <c r="BL173" s="19" t="s">
        <v>731</v>
      </c>
      <c r="BM173" s="292" t="s">
        <v>4721</v>
      </c>
    </row>
    <row r="174" s="12" customFormat="1" ht="25.92" customHeight="1">
      <c r="A174" s="12"/>
      <c r="B174" s="252"/>
      <c r="C174" s="253"/>
      <c r="D174" s="254" t="s">
        <v>75</v>
      </c>
      <c r="E174" s="255" t="s">
        <v>367</v>
      </c>
      <c r="F174" s="255" t="s">
        <v>821</v>
      </c>
      <c r="G174" s="253"/>
      <c r="H174" s="253"/>
      <c r="I174" s="256"/>
      <c r="J174" s="231">
        <f>BK174</f>
        <v>0</v>
      </c>
      <c r="K174" s="253"/>
      <c r="L174" s="257"/>
      <c r="M174" s="258"/>
      <c r="N174" s="259"/>
      <c r="O174" s="259"/>
      <c r="P174" s="260">
        <f>P175</f>
        <v>0</v>
      </c>
      <c r="Q174" s="259"/>
      <c r="R174" s="260">
        <f>R175</f>
        <v>0</v>
      </c>
      <c r="S174" s="259"/>
      <c r="T174" s="261">
        <f>T175</f>
        <v>0</v>
      </c>
      <c r="U174" s="12"/>
      <c r="V174" s="12"/>
      <c r="W174" s="12"/>
      <c r="X174" s="12"/>
      <c r="Y174" s="12"/>
      <c r="Z174" s="12"/>
      <c r="AA174" s="12"/>
      <c r="AB174" s="12"/>
      <c r="AC174" s="12"/>
      <c r="AD174" s="12"/>
      <c r="AE174" s="12"/>
      <c r="AR174" s="262" t="s">
        <v>429</v>
      </c>
      <c r="AT174" s="263" t="s">
        <v>75</v>
      </c>
      <c r="AU174" s="263" t="s">
        <v>76</v>
      </c>
      <c r="AY174" s="262" t="s">
        <v>387</v>
      </c>
      <c r="BK174" s="264">
        <f>BK175</f>
        <v>0</v>
      </c>
    </row>
    <row r="175" s="2" customFormat="1" ht="44.25" customHeight="1">
      <c r="A175" s="42"/>
      <c r="B175" s="43"/>
      <c r="C175" s="280" t="s">
        <v>575</v>
      </c>
      <c r="D175" s="280" t="s">
        <v>393</v>
      </c>
      <c r="E175" s="281" t="s">
        <v>2055</v>
      </c>
      <c r="F175" s="282" t="s">
        <v>2056</v>
      </c>
      <c r="G175" s="283" t="s">
        <v>2057</v>
      </c>
      <c r="H175" s="284">
        <v>1</v>
      </c>
      <c r="I175" s="285"/>
      <c r="J175" s="286">
        <f>ROUND(I175*H175,2)</f>
        <v>0</v>
      </c>
      <c r="K175" s="287"/>
      <c r="L175" s="45"/>
      <c r="M175" s="288" t="s">
        <v>1</v>
      </c>
      <c r="N175" s="289" t="s">
        <v>42</v>
      </c>
      <c r="O175" s="101"/>
      <c r="P175" s="290">
        <f>O175*H175</f>
        <v>0</v>
      </c>
      <c r="Q175" s="290">
        <v>0</v>
      </c>
      <c r="R175" s="290">
        <f>Q175*H175</f>
        <v>0</v>
      </c>
      <c r="S175" s="290">
        <v>0</v>
      </c>
      <c r="T175" s="291">
        <f>S175*H175</f>
        <v>0</v>
      </c>
      <c r="U175" s="42"/>
      <c r="V175" s="42"/>
      <c r="W175" s="42"/>
      <c r="X175" s="42"/>
      <c r="Y175" s="42"/>
      <c r="Z175" s="42"/>
      <c r="AA175" s="42"/>
      <c r="AB175" s="42"/>
      <c r="AC175" s="42"/>
      <c r="AD175" s="42"/>
      <c r="AE175" s="42"/>
      <c r="AR175" s="292" t="s">
        <v>825</v>
      </c>
      <c r="AT175" s="292" t="s">
        <v>393</v>
      </c>
      <c r="AU175" s="292" t="s">
        <v>84</v>
      </c>
      <c r="AY175" s="19" t="s">
        <v>387</v>
      </c>
      <c r="BE175" s="162">
        <f>IF(N175="základná",J175,0)</f>
        <v>0</v>
      </c>
      <c r="BF175" s="162">
        <f>IF(N175="znížená",J175,0)</f>
        <v>0</v>
      </c>
      <c r="BG175" s="162">
        <f>IF(N175="zákl. prenesená",J175,0)</f>
        <v>0</v>
      </c>
      <c r="BH175" s="162">
        <f>IF(N175="zníž. prenesená",J175,0)</f>
        <v>0</v>
      </c>
      <c r="BI175" s="162">
        <f>IF(N175="nulová",J175,0)</f>
        <v>0</v>
      </c>
      <c r="BJ175" s="19" t="s">
        <v>92</v>
      </c>
      <c r="BK175" s="162">
        <f>ROUND(I175*H175,2)</f>
        <v>0</v>
      </c>
      <c r="BL175" s="19" t="s">
        <v>825</v>
      </c>
      <c r="BM175" s="292" t="s">
        <v>4722</v>
      </c>
    </row>
    <row r="176" s="2" customFormat="1" ht="49.92" customHeight="1">
      <c r="A176" s="42"/>
      <c r="B176" s="43"/>
      <c r="C176" s="44"/>
      <c r="D176" s="44"/>
      <c r="E176" s="255" t="s">
        <v>1777</v>
      </c>
      <c r="F176" s="255" t="s">
        <v>1778</v>
      </c>
      <c r="G176" s="44"/>
      <c r="H176" s="44"/>
      <c r="I176" s="44"/>
      <c r="J176" s="231">
        <f>BK176</f>
        <v>0</v>
      </c>
      <c r="K176" s="44"/>
      <c r="L176" s="45"/>
      <c r="M176" s="349"/>
      <c r="N176" s="350"/>
      <c r="O176" s="101"/>
      <c r="P176" s="101"/>
      <c r="Q176" s="101"/>
      <c r="R176" s="101"/>
      <c r="S176" s="101"/>
      <c r="T176" s="102"/>
      <c r="U176" s="42"/>
      <c r="V176" s="42"/>
      <c r="W176" s="42"/>
      <c r="X176" s="42"/>
      <c r="Y176" s="42"/>
      <c r="Z176" s="42"/>
      <c r="AA176" s="42"/>
      <c r="AB176" s="42"/>
      <c r="AC176" s="42"/>
      <c r="AD176" s="42"/>
      <c r="AE176" s="42"/>
      <c r="AT176" s="19" t="s">
        <v>75</v>
      </c>
      <c r="AU176" s="19" t="s">
        <v>76</v>
      </c>
      <c r="AY176" s="19" t="s">
        <v>1779</v>
      </c>
      <c r="BK176" s="162">
        <f>SUM(BK177:BK181)</f>
        <v>0</v>
      </c>
    </row>
    <row r="177" s="2" customFormat="1" ht="16.32" customHeight="1">
      <c r="A177" s="42"/>
      <c r="B177" s="43"/>
      <c r="C177" s="352" t="s">
        <v>1</v>
      </c>
      <c r="D177" s="352" t="s">
        <v>393</v>
      </c>
      <c r="E177" s="353" t="s">
        <v>1</v>
      </c>
      <c r="F177" s="354" t="s">
        <v>1</v>
      </c>
      <c r="G177" s="355" t="s">
        <v>1</v>
      </c>
      <c r="H177" s="356"/>
      <c r="I177" s="357"/>
      <c r="J177" s="358">
        <f>BK177</f>
        <v>0</v>
      </c>
      <c r="K177" s="287"/>
      <c r="L177" s="45"/>
      <c r="M177" s="359" t="s">
        <v>1</v>
      </c>
      <c r="N177" s="360" t="s">
        <v>42</v>
      </c>
      <c r="O177" s="101"/>
      <c r="P177" s="101"/>
      <c r="Q177" s="101"/>
      <c r="R177" s="101"/>
      <c r="S177" s="101"/>
      <c r="T177" s="102"/>
      <c r="U177" s="42"/>
      <c r="V177" s="42"/>
      <c r="W177" s="42"/>
      <c r="X177" s="42"/>
      <c r="Y177" s="42"/>
      <c r="Z177" s="42"/>
      <c r="AA177" s="42"/>
      <c r="AB177" s="42"/>
      <c r="AC177" s="42"/>
      <c r="AD177" s="42"/>
      <c r="AE177" s="42"/>
      <c r="AT177" s="19" t="s">
        <v>1779</v>
      </c>
      <c r="AU177" s="19" t="s">
        <v>84</v>
      </c>
      <c r="AY177" s="19" t="s">
        <v>1779</v>
      </c>
      <c r="BE177" s="162">
        <f>IF(N177="základná",J177,0)</f>
        <v>0</v>
      </c>
      <c r="BF177" s="162">
        <f>IF(N177="znížená",J177,0)</f>
        <v>0</v>
      </c>
      <c r="BG177" s="162">
        <f>IF(N177="zákl. prenesená",J177,0)</f>
        <v>0</v>
      </c>
      <c r="BH177" s="162">
        <f>IF(N177="zníž. prenesená",J177,0)</f>
        <v>0</v>
      </c>
      <c r="BI177" s="162">
        <f>IF(N177="nulová",J177,0)</f>
        <v>0</v>
      </c>
      <c r="BJ177" s="19" t="s">
        <v>92</v>
      </c>
      <c r="BK177" s="162">
        <f>I177*H177</f>
        <v>0</v>
      </c>
    </row>
    <row r="178" s="2" customFormat="1" ht="16.32" customHeight="1">
      <c r="A178" s="42"/>
      <c r="B178" s="43"/>
      <c r="C178" s="352" t="s">
        <v>1</v>
      </c>
      <c r="D178" s="352" t="s">
        <v>393</v>
      </c>
      <c r="E178" s="353" t="s">
        <v>1</v>
      </c>
      <c r="F178" s="354" t="s">
        <v>1</v>
      </c>
      <c r="G178" s="355" t="s">
        <v>1</v>
      </c>
      <c r="H178" s="356"/>
      <c r="I178" s="357"/>
      <c r="J178" s="358">
        <f>BK178</f>
        <v>0</v>
      </c>
      <c r="K178" s="287"/>
      <c r="L178" s="45"/>
      <c r="M178" s="359" t="s">
        <v>1</v>
      </c>
      <c r="N178" s="360" t="s">
        <v>42</v>
      </c>
      <c r="O178" s="101"/>
      <c r="P178" s="101"/>
      <c r="Q178" s="101"/>
      <c r="R178" s="101"/>
      <c r="S178" s="101"/>
      <c r="T178" s="102"/>
      <c r="U178" s="42"/>
      <c r="V178" s="42"/>
      <c r="W178" s="42"/>
      <c r="X178" s="42"/>
      <c r="Y178" s="42"/>
      <c r="Z178" s="42"/>
      <c r="AA178" s="42"/>
      <c r="AB178" s="42"/>
      <c r="AC178" s="42"/>
      <c r="AD178" s="42"/>
      <c r="AE178" s="42"/>
      <c r="AT178" s="19" t="s">
        <v>1779</v>
      </c>
      <c r="AU178" s="19" t="s">
        <v>84</v>
      </c>
      <c r="AY178" s="19" t="s">
        <v>1779</v>
      </c>
      <c r="BE178" s="162">
        <f>IF(N178="základná",J178,0)</f>
        <v>0</v>
      </c>
      <c r="BF178" s="162">
        <f>IF(N178="znížená",J178,0)</f>
        <v>0</v>
      </c>
      <c r="BG178" s="162">
        <f>IF(N178="zákl. prenesená",J178,0)</f>
        <v>0</v>
      </c>
      <c r="BH178" s="162">
        <f>IF(N178="zníž. prenesená",J178,0)</f>
        <v>0</v>
      </c>
      <c r="BI178" s="162">
        <f>IF(N178="nulová",J178,0)</f>
        <v>0</v>
      </c>
      <c r="BJ178" s="19" t="s">
        <v>92</v>
      </c>
      <c r="BK178" s="162">
        <f>I178*H178</f>
        <v>0</v>
      </c>
    </row>
    <row r="179" s="2" customFormat="1" ht="16.32" customHeight="1">
      <c r="A179" s="42"/>
      <c r="B179" s="43"/>
      <c r="C179" s="352" t="s">
        <v>1</v>
      </c>
      <c r="D179" s="352" t="s">
        <v>393</v>
      </c>
      <c r="E179" s="353" t="s">
        <v>1</v>
      </c>
      <c r="F179" s="354" t="s">
        <v>1</v>
      </c>
      <c r="G179" s="355" t="s">
        <v>1</v>
      </c>
      <c r="H179" s="356"/>
      <c r="I179" s="357"/>
      <c r="J179" s="358">
        <f>BK179</f>
        <v>0</v>
      </c>
      <c r="K179" s="287"/>
      <c r="L179" s="45"/>
      <c r="M179" s="359" t="s">
        <v>1</v>
      </c>
      <c r="N179" s="360" t="s">
        <v>42</v>
      </c>
      <c r="O179" s="101"/>
      <c r="P179" s="101"/>
      <c r="Q179" s="101"/>
      <c r="R179" s="101"/>
      <c r="S179" s="101"/>
      <c r="T179" s="102"/>
      <c r="U179" s="42"/>
      <c r="V179" s="42"/>
      <c r="W179" s="42"/>
      <c r="X179" s="42"/>
      <c r="Y179" s="42"/>
      <c r="Z179" s="42"/>
      <c r="AA179" s="42"/>
      <c r="AB179" s="42"/>
      <c r="AC179" s="42"/>
      <c r="AD179" s="42"/>
      <c r="AE179" s="42"/>
      <c r="AT179" s="19" t="s">
        <v>1779</v>
      </c>
      <c r="AU179" s="19" t="s">
        <v>84</v>
      </c>
      <c r="AY179" s="19" t="s">
        <v>1779</v>
      </c>
      <c r="BE179" s="162">
        <f>IF(N179="základná",J179,0)</f>
        <v>0</v>
      </c>
      <c r="BF179" s="162">
        <f>IF(N179="znížená",J179,0)</f>
        <v>0</v>
      </c>
      <c r="BG179" s="162">
        <f>IF(N179="zákl. prenesená",J179,0)</f>
        <v>0</v>
      </c>
      <c r="BH179" s="162">
        <f>IF(N179="zníž. prenesená",J179,0)</f>
        <v>0</v>
      </c>
      <c r="BI179" s="162">
        <f>IF(N179="nulová",J179,0)</f>
        <v>0</v>
      </c>
      <c r="BJ179" s="19" t="s">
        <v>92</v>
      </c>
      <c r="BK179" s="162">
        <f>I179*H179</f>
        <v>0</v>
      </c>
    </row>
    <row r="180" s="2" customFormat="1" ht="16.32" customHeight="1">
      <c r="A180" s="42"/>
      <c r="B180" s="43"/>
      <c r="C180" s="352" t="s">
        <v>1</v>
      </c>
      <c r="D180" s="352" t="s">
        <v>393</v>
      </c>
      <c r="E180" s="353" t="s">
        <v>1</v>
      </c>
      <c r="F180" s="354" t="s">
        <v>1</v>
      </c>
      <c r="G180" s="355" t="s">
        <v>1</v>
      </c>
      <c r="H180" s="356"/>
      <c r="I180" s="357"/>
      <c r="J180" s="358">
        <f>BK180</f>
        <v>0</v>
      </c>
      <c r="K180" s="287"/>
      <c r="L180" s="45"/>
      <c r="M180" s="359" t="s">
        <v>1</v>
      </c>
      <c r="N180" s="360" t="s">
        <v>42</v>
      </c>
      <c r="O180" s="101"/>
      <c r="P180" s="101"/>
      <c r="Q180" s="101"/>
      <c r="R180" s="101"/>
      <c r="S180" s="101"/>
      <c r="T180" s="102"/>
      <c r="U180" s="42"/>
      <c r="V180" s="42"/>
      <c r="W180" s="42"/>
      <c r="X180" s="42"/>
      <c r="Y180" s="42"/>
      <c r="Z180" s="42"/>
      <c r="AA180" s="42"/>
      <c r="AB180" s="42"/>
      <c r="AC180" s="42"/>
      <c r="AD180" s="42"/>
      <c r="AE180" s="42"/>
      <c r="AT180" s="19" t="s">
        <v>1779</v>
      </c>
      <c r="AU180" s="19" t="s">
        <v>84</v>
      </c>
      <c r="AY180" s="19" t="s">
        <v>1779</v>
      </c>
      <c r="BE180" s="162">
        <f>IF(N180="základná",J180,0)</f>
        <v>0</v>
      </c>
      <c r="BF180" s="162">
        <f>IF(N180="znížená",J180,0)</f>
        <v>0</v>
      </c>
      <c r="BG180" s="162">
        <f>IF(N180="zákl. prenesená",J180,0)</f>
        <v>0</v>
      </c>
      <c r="BH180" s="162">
        <f>IF(N180="zníž. prenesená",J180,0)</f>
        <v>0</v>
      </c>
      <c r="BI180" s="162">
        <f>IF(N180="nulová",J180,0)</f>
        <v>0</v>
      </c>
      <c r="BJ180" s="19" t="s">
        <v>92</v>
      </c>
      <c r="BK180" s="162">
        <f>I180*H180</f>
        <v>0</v>
      </c>
    </row>
    <row r="181" s="2" customFormat="1" ht="16.32" customHeight="1">
      <c r="A181" s="42"/>
      <c r="B181" s="43"/>
      <c r="C181" s="352" t="s">
        <v>1</v>
      </c>
      <c r="D181" s="352" t="s">
        <v>393</v>
      </c>
      <c r="E181" s="353" t="s">
        <v>1</v>
      </c>
      <c r="F181" s="354" t="s">
        <v>1</v>
      </c>
      <c r="G181" s="355" t="s">
        <v>1</v>
      </c>
      <c r="H181" s="356"/>
      <c r="I181" s="357"/>
      <c r="J181" s="358">
        <f>BK181</f>
        <v>0</v>
      </c>
      <c r="K181" s="287"/>
      <c r="L181" s="45"/>
      <c r="M181" s="359" t="s">
        <v>1</v>
      </c>
      <c r="N181" s="360" t="s">
        <v>42</v>
      </c>
      <c r="O181" s="361"/>
      <c r="P181" s="361"/>
      <c r="Q181" s="361"/>
      <c r="R181" s="361"/>
      <c r="S181" s="361"/>
      <c r="T181" s="362"/>
      <c r="U181" s="42"/>
      <c r="V181" s="42"/>
      <c r="W181" s="42"/>
      <c r="X181" s="42"/>
      <c r="Y181" s="42"/>
      <c r="Z181" s="42"/>
      <c r="AA181" s="42"/>
      <c r="AB181" s="42"/>
      <c r="AC181" s="42"/>
      <c r="AD181" s="42"/>
      <c r="AE181" s="42"/>
      <c r="AT181" s="19" t="s">
        <v>1779</v>
      </c>
      <c r="AU181" s="19" t="s">
        <v>84</v>
      </c>
      <c r="AY181" s="19" t="s">
        <v>1779</v>
      </c>
      <c r="BE181" s="162">
        <f>IF(N181="základná",J181,0)</f>
        <v>0</v>
      </c>
      <c r="BF181" s="162">
        <f>IF(N181="znížená",J181,0)</f>
        <v>0</v>
      </c>
      <c r="BG181" s="162">
        <f>IF(N181="zákl. prenesená",J181,0)</f>
        <v>0</v>
      </c>
      <c r="BH181" s="162">
        <f>IF(N181="zníž. prenesená",J181,0)</f>
        <v>0</v>
      </c>
      <c r="BI181" s="162">
        <f>IF(N181="nulová",J181,0)</f>
        <v>0</v>
      </c>
      <c r="BJ181" s="19" t="s">
        <v>92</v>
      </c>
      <c r="BK181" s="162">
        <f>I181*H181</f>
        <v>0</v>
      </c>
    </row>
    <row r="182" s="2" customFormat="1" ht="6.96" customHeight="1">
      <c r="A182" s="42"/>
      <c r="B182" s="76"/>
      <c r="C182" s="77"/>
      <c r="D182" s="77"/>
      <c r="E182" s="77"/>
      <c r="F182" s="77"/>
      <c r="G182" s="77"/>
      <c r="H182" s="77"/>
      <c r="I182" s="77"/>
      <c r="J182" s="77"/>
      <c r="K182" s="77"/>
      <c r="L182" s="45"/>
      <c r="M182" s="42"/>
      <c r="O182" s="42"/>
      <c r="P182" s="42"/>
      <c r="Q182" s="42"/>
      <c r="R182" s="42"/>
      <c r="S182" s="42"/>
      <c r="T182" s="42"/>
      <c r="U182" s="42"/>
      <c r="V182" s="42"/>
      <c r="W182" s="42"/>
      <c r="X182" s="42"/>
      <c r="Y182" s="42"/>
      <c r="Z182" s="42"/>
      <c r="AA182" s="42"/>
      <c r="AB182" s="42"/>
      <c r="AC182" s="42"/>
      <c r="AD182" s="42"/>
      <c r="AE182" s="42"/>
    </row>
  </sheetData>
  <sheetProtection sheet="1" autoFilter="0" formatColumns="0" formatRows="0" objects="1" scenarios="1" spinCount="100000" saltValue="OH66oNr1yWrkwhz8EwKDKDG6/5qY+eoY1vpbtNwMYcaQddgZrkCoUVYZsZgUn5V2LoBmysb+h0qtQE4c9IUWcQ==" hashValue="SalRCbKQyJZHcYHfqWNQmjZw2dRV7kVKUOI+OOeSspgCcE+fhjH2sDO3xFZwc1UrAHDvinuhglchY4qA5HD/+A==" algorithmName="SHA-512" password="C551"/>
  <autoFilter ref="C134:K181"/>
  <mergeCells count="14">
    <mergeCell ref="E7:H7"/>
    <mergeCell ref="E9:H9"/>
    <mergeCell ref="E18:H18"/>
    <mergeCell ref="E27:H27"/>
    <mergeCell ref="E85:H85"/>
    <mergeCell ref="E87:H87"/>
    <mergeCell ref="D109:F109"/>
    <mergeCell ref="D110:F110"/>
    <mergeCell ref="D111:F111"/>
    <mergeCell ref="D112:F112"/>
    <mergeCell ref="D113:F113"/>
    <mergeCell ref="E125:H125"/>
    <mergeCell ref="E127:H127"/>
    <mergeCell ref="L2:V2"/>
  </mergeCells>
  <dataValidations count="2">
    <dataValidation type="list" allowBlank="1" showInputMessage="1" showErrorMessage="1" error="Povolené sú hodnoty K, M." sqref="D177:D182">
      <formula1>"K, M"</formula1>
    </dataValidation>
    <dataValidation type="list" allowBlank="1" showInputMessage="1" showErrorMessage="1" error="Povolené sú hodnoty základná, znížená, nulová." sqref="N177:N182">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133</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s="2" customFormat="1" ht="12" customHeight="1">
      <c r="A8" s="42"/>
      <c r="B8" s="45"/>
      <c r="C8" s="42"/>
      <c r="D8" s="175" t="s">
        <v>160</v>
      </c>
      <c r="E8" s="42"/>
      <c r="F8" s="42"/>
      <c r="G8" s="42"/>
      <c r="H8" s="42"/>
      <c r="I8" s="42"/>
      <c r="J8" s="42"/>
      <c r="K8" s="42"/>
      <c r="L8" s="73"/>
      <c r="S8" s="42"/>
      <c r="T8" s="42"/>
      <c r="U8" s="42"/>
      <c r="V8" s="42"/>
      <c r="W8" s="42"/>
      <c r="X8" s="42"/>
      <c r="Y8" s="42"/>
      <c r="Z8" s="42"/>
      <c r="AA8" s="42"/>
      <c r="AB8" s="42"/>
      <c r="AC8" s="42"/>
      <c r="AD8" s="42"/>
      <c r="AE8" s="42"/>
    </row>
    <row r="9" s="2" customFormat="1" ht="30" customHeight="1">
      <c r="A9" s="42"/>
      <c r="B9" s="45"/>
      <c r="C9" s="42"/>
      <c r="D9" s="42"/>
      <c r="E9" s="177" t="s">
        <v>4723</v>
      </c>
      <c r="F9" s="42"/>
      <c r="G9" s="42"/>
      <c r="H9" s="42"/>
      <c r="I9" s="42"/>
      <c r="J9" s="42"/>
      <c r="K9" s="42"/>
      <c r="L9" s="73"/>
      <c r="S9" s="42"/>
      <c r="T9" s="42"/>
      <c r="U9" s="42"/>
      <c r="V9" s="42"/>
      <c r="W9" s="42"/>
      <c r="X9" s="42"/>
      <c r="Y9" s="42"/>
      <c r="Z9" s="42"/>
      <c r="AA9" s="42"/>
      <c r="AB9" s="42"/>
      <c r="AC9" s="42"/>
      <c r="AD9" s="42"/>
      <c r="AE9" s="42"/>
    </row>
    <row r="10" s="2" customFormat="1">
      <c r="A10" s="42"/>
      <c r="B10" s="45"/>
      <c r="C10" s="42"/>
      <c r="D10" s="42"/>
      <c r="E10" s="42"/>
      <c r="F10" s="42"/>
      <c r="G10" s="42"/>
      <c r="H10" s="42"/>
      <c r="I10" s="42"/>
      <c r="J10" s="42"/>
      <c r="K10" s="42"/>
      <c r="L10" s="73"/>
      <c r="S10" s="42"/>
      <c r="T10" s="42"/>
      <c r="U10" s="42"/>
      <c r="V10" s="42"/>
      <c r="W10" s="42"/>
      <c r="X10" s="42"/>
      <c r="Y10" s="42"/>
      <c r="Z10" s="42"/>
      <c r="AA10" s="42"/>
      <c r="AB10" s="42"/>
      <c r="AC10" s="42"/>
      <c r="AD10" s="42"/>
      <c r="AE10" s="42"/>
    </row>
    <row r="11" s="2" customFormat="1" ht="12" customHeight="1">
      <c r="A11" s="42"/>
      <c r="B11" s="45"/>
      <c r="C11" s="42"/>
      <c r="D11" s="175" t="s">
        <v>17</v>
      </c>
      <c r="E11" s="42"/>
      <c r="F11" s="151" t="s">
        <v>1</v>
      </c>
      <c r="G11" s="42"/>
      <c r="H11" s="42"/>
      <c r="I11" s="175" t="s">
        <v>18</v>
      </c>
      <c r="J11" s="151" t="s">
        <v>1</v>
      </c>
      <c r="K11" s="42"/>
      <c r="L11" s="73"/>
      <c r="S11" s="42"/>
      <c r="T11" s="42"/>
      <c r="U11" s="42"/>
      <c r="V11" s="42"/>
      <c r="W11" s="42"/>
      <c r="X11" s="42"/>
      <c r="Y11" s="42"/>
      <c r="Z11" s="42"/>
      <c r="AA11" s="42"/>
      <c r="AB11" s="42"/>
      <c r="AC11" s="42"/>
      <c r="AD11" s="42"/>
      <c r="AE11" s="42"/>
    </row>
    <row r="12" s="2" customFormat="1" ht="12" customHeight="1">
      <c r="A12" s="42"/>
      <c r="B12" s="45"/>
      <c r="C12" s="42"/>
      <c r="D12" s="175" t="s">
        <v>19</v>
      </c>
      <c r="E12" s="42"/>
      <c r="F12" s="151" t="s">
        <v>1783</v>
      </c>
      <c r="G12" s="42"/>
      <c r="H12" s="42"/>
      <c r="I12" s="175" t="s">
        <v>21</v>
      </c>
      <c r="J12" s="178" t="str">
        <f>'Rekapitulácia stavby'!AN8</f>
        <v>9. 5. 2022</v>
      </c>
      <c r="K12" s="42"/>
      <c r="L12" s="73"/>
      <c r="S12" s="42"/>
      <c r="T12" s="42"/>
      <c r="U12" s="42"/>
      <c r="V12" s="42"/>
      <c r="W12" s="42"/>
      <c r="X12" s="42"/>
      <c r="Y12" s="42"/>
      <c r="Z12" s="42"/>
      <c r="AA12" s="42"/>
      <c r="AB12" s="42"/>
      <c r="AC12" s="42"/>
      <c r="AD12" s="42"/>
      <c r="AE12" s="42"/>
    </row>
    <row r="13" s="2" customFormat="1" ht="10.8" customHeight="1">
      <c r="A13" s="42"/>
      <c r="B13" s="45"/>
      <c r="C13" s="42"/>
      <c r="D13" s="42"/>
      <c r="E13" s="42"/>
      <c r="F13" s="42"/>
      <c r="G13" s="42"/>
      <c r="H13" s="42"/>
      <c r="I13" s="42"/>
      <c r="J13" s="42"/>
      <c r="K13" s="42"/>
      <c r="L13" s="73"/>
      <c r="S13" s="42"/>
      <c r="T13" s="42"/>
      <c r="U13" s="42"/>
      <c r="V13" s="42"/>
      <c r="W13" s="42"/>
      <c r="X13" s="42"/>
      <c r="Y13" s="42"/>
      <c r="Z13" s="42"/>
      <c r="AA13" s="42"/>
      <c r="AB13" s="42"/>
      <c r="AC13" s="42"/>
      <c r="AD13" s="42"/>
      <c r="AE13" s="42"/>
    </row>
    <row r="14" s="2" customFormat="1" ht="12" customHeight="1">
      <c r="A14" s="42"/>
      <c r="B14" s="45"/>
      <c r="C14" s="42"/>
      <c r="D14" s="175" t="s">
        <v>23</v>
      </c>
      <c r="E14" s="42"/>
      <c r="F14" s="42"/>
      <c r="G14" s="42"/>
      <c r="H14" s="42"/>
      <c r="I14" s="175" t="s">
        <v>24</v>
      </c>
      <c r="J14" s="151" t="str">
        <f>IF('Rekapitulácia stavby'!AN10="","",'Rekapitulácia stavby'!AN10)</f>
        <v/>
      </c>
      <c r="K14" s="42"/>
      <c r="L14" s="73"/>
      <c r="S14" s="42"/>
      <c r="T14" s="42"/>
      <c r="U14" s="42"/>
      <c r="V14" s="42"/>
      <c r="W14" s="42"/>
      <c r="X14" s="42"/>
      <c r="Y14" s="42"/>
      <c r="Z14" s="42"/>
      <c r="AA14" s="42"/>
      <c r="AB14" s="42"/>
      <c r="AC14" s="42"/>
      <c r="AD14" s="42"/>
      <c r="AE14" s="42"/>
    </row>
    <row r="15" s="2" customFormat="1" ht="18" customHeight="1">
      <c r="A15" s="42"/>
      <c r="B15" s="45"/>
      <c r="C15" s="42"/>
      <c r="D15" s="42"/>
      <c r="E15" s="151" t="str">
        <f>IF('Rekapitulácia stavby'!E11="","",'Rekapitulácia stavby'!E11)</f>
        <v>A BKPŠ, SPOL. S.R.O.</v>
      </c>
      <c r="F15" s="42"/>
      <c r="G15" s="42"/>
      <c r="H15" s="42"/>
      <c r="I15" s="175" t="s">
        <v>26</v>
      </c>
      <c r="J15" s="151" t="str">
        <f>IF('Rekapitulácia stavby'!AN11="","",'Rekapitulácia stavby'!AN11)</f>
        <v/>
      </c>
      <c r="K15" s="42"/>
      <c r="L15" s="73"/>
      <c r="S15" s="42"/>
      <c r="T15" s="42"/>
      <c r="U15" s="42"/>
      <c r="V15" s="42"/>
      <c r="W15" s="42"/>
      <c r="X15" s="42"/>
      <c r="Y15" s="42"/>
      <c r="Z15" s="42"/>
      <c r="AA15" s="42"/>
      <c r="AB15" s="42"/>
      <c r="AC15" s="42"/>
      <c r="AD15" s="42"/>
      <c r="AE15" s="42"/>
    </row>
    <row r="16" s="2" customFormat="1" ht="6.96" customHeight="1">
      <c r="A16" s="42"/>
      <c r="B16" s="45"/>
      <c r="C16" s="42"/>
      <c r="D16" s="42"/>
      <c r="E16" s="42"/>
      <c r="F16" s="42"/>
      <c r="G16" s="42"/>
      <c r="H16" s="42"/>
      <c r="I16" s="42"/>
      <c r="J16" s="42"/>
      <c r="K16" s="42"/>
      <c r="L16" s="73"/>
      <c r="S16" s="42"/>
      <c r="T16" s="42"/>
      <c r="U16" s="42"/>
      <c r="V16" s="42"/>
      <c r="W16" s="42"/>
      <c r="X16" s="42"/>
      <c r="Y16" s="42"/>
      <c r="Z16" s="42"/>
      <c r="AA16" s="42"/>
      <c r="AB16" s="42"/>
      <c r="AC16" s="42"/>
      <c r="AD16" s="42"/>
      <c r="AE16" s="42"/>
    </row>
    <row r="17" s="2" customFormat="1" ht="12" customHeight="1">
      <c r="A17" s="42"/>
      <c r="B17" s="45"/>
      <c r="C17" s="42"/>
      <c r="D17" s="175" t="s">
        <v>27</v>
      </c>
      <c r="E17" s="42"/>
      <c r="F17" s="42"/>
      <c r="G17" s="42"/>
      <c r="H17" s="42"/>
      <c r="I17" s="175" t="s">
        <v>24</v>
      </c>
      <c r="J17" s="35" t="str">
        <f>'Rekapitulácia stavby'!AN13</f>
        <v>Vyplň údaj</v>
      </c>
      <c r="K17" s="42"/>
      <c r="L17" s="73"/>
      <c r="S17" s="42"/>
      <c r="T17" s="42"/>
      <c r="U17" s="42"/>
      <c r="V17" s="42"/>
      <c r="W17" s="42"/>
      <c r="X17" s="42"/>
      <c r="Y17" s="42"/>
      <c r="Z17" s="42"/>
      <c r="AA17" s="42"/>
      <c r="AB17" s="42"/>
      <c r="AC17" s="42"/>
      <c r="AD17" s="42"/>
      <c r="AE17" s="42"/>
    </row>
    <row r="18" s="2" customFormat="1" ht="18" customHeight="1">
      <c r="A18" s="42"/>
      <c r="B18" s="45"/>
      <c r="C18" s="42"/>
      <c r="D18" s="42"/>
      <c r="E18" s="35" t="str">
        <f>'Rekapitulácia stavby'!E14</f>
        <v>Vyplň údaj</v>
      </c>
      <c r="F18" s="151"/>
      <c r="G18" s="151"/>
      <c r="H18" s="151"/>
      <c r="I18" s="175" t="s">
        <v>26</v>
      </c>
      <c r="J18" s="35" t="str">
        <f>'Rekapitulácia stavby'!AN14</f>
        <v>Vyplň údaj</v>
      </c>
      <c r="K18" s="42"/>
      <c r="L18" s="73"/>
      <c r="S18" s="42"/>
      <c r="T18" s="42"/>
      <c r="U18" s="42"/>
      <c r="V18" s="42"/>
      <c r="W18" s="42"/>
      <c r="X18" s="42"/>
      <c r="Y18" s="42"/>
      <c r="Z18" s="42"/>
      <c r="AA18" s="42"/>
      <c r="AB18" s="42"/>
      <c r="AC18" s="42"/>
      <c r="AD18" s="42"/>
      <c r="AE18" s="42"/>
    </row>
    <row r="19" s="2" customFormat="1" ht="6.96" customHeight="1">
      <c r="A19" s="42"/>
      <c r="B19" s="45"/>
      <c r="C19" s="42"/>
      <c r="D19" s="42"/>
      <c r="E19" s="42"/>
      <c r="F19" s="42"/>
      <c r="G19" s="42"/>
      <c r="H19" s="42"/>
      <c r="I19" s="42"/>
      <c r="J19" s="42"/>
      <c r="K19" s="42"/>
      <c r="L19" s="73"/>
      <c r="S19" s="42"/>
      <c r="T19" s="42"/>
      <c r="U19" s="42"/>
      <c r="V19" s="42"/>
      <c r="W19" s="42"/>
      <c r="X19" s="42"/>
      <c r="Y19" s="42"/>
      <c r="Z19" s="42"/>
      <c r="AA19" s="42"/>
      <c r="AB19" s="42"/>
      <c r="AC19" s="42"/>
      <c r="AD19" s="42"/>
      <c r="AE19" s="42"/>
    </row>
    <row r="20" s="2" customFormat="1" ht="12" customHeight="1">
      <c r="A20" s="42"/>
      <c r="B20" s="45"/>
      <c r="C20" s="42"/>
      <c r="D20" s="175" t="s">
        <v>29</v>
      </c>
      <c r="E20" s="42"/>
      <c r="F20" s="42"/>
      <c r="G20" s="42"/>
      <c r="H20" s="42"/>
      <c r="I20" s="175" t="s">
        <v>24</v>
      </c>
      <c r="J20" s="151" t="str">
        <f>IF('Rekapitulácia stavby'!AN16="","",'Rekapitulácia stavby'!AN16)</f>
        <v/>
      </c>
      <c r="K20" s="42"/>
      <c r="L20" s="73"/>
      <c r="S20" s="42"/>
      <c r="T20" s="42"/>
      <c r="U20" s="42"/>
      <c r="V20" s="42"/>
      <c r="W20" s="42"/>
      <c r="X20" s="42"/>
      <c r="Y20" s="42"/>
      <c r="Z20" s="42"/>
      <c r="AA20" s="42"/>
      <c r="AB20" s="42"/>
      <c r="AC20" s="42"/>
      <c r="AD20" s="42"/>
      <c r="AE20" s="42"/>
    </row>
    <row r="21" s="2" customFormat="1" ht="18" customHeight="1">
      <c r="A21" s="42"/>
      <c r="B21" s="45"/>
      <c r="C21" s="42"/>
      <c r="D21" s="42"/>
      <c r="E21" s="151" t="str">
        <f>IF('Rekapitulácia stavby'!E17="","",'Rekapitulácia stavby'!E17)</f>
        <v>A BKPŠ, SPOL. S.R.O.</v>
      </c>
      <c r="F21" s="42"/>
      <c r="G21" s="42"/>
      <c r="H21" s="42"/>
      <c r="I21" s="175" t="s">
        <v>26</v>
      </c>
      <c r="J21" s="151" t="str">
        <f>IF('Rekapitulácia stavby'!AN17="","",'Rekapitulácia stavby'!AN17)</f>
        <v/>
      </c>
      <c r="K21" s="42"/>
      <c r="L21" s="73"/>
      <c r="S21" s="42"/>
      <c r="T21" s="42"/>
      <c r="U21" s="42"/>
      <c r="V21" s="42"/>
      <c r="W21" s="42"/>
      <c r="X21" s="42"/>
      <c r="Y21" s="42"/>
      <c r="Z21" s="42"/>
      <c r="AA21" s="42"/>
      <c r="AB21" s="42"/>
      <c r="AC21" s="42"/>
      <c r="AD21" s="42"/>
      <c r="AE21" s="42"/>
    </row>
    <row r="22" s="2" customFormat="1" ht="6.96" customHeight="1">
      <c r="A22" s="42"/>
      <c r="B22" s="45"/>
      <c r="C22" s="42"/>
      <c r="D22" s="42"/>
      <c r="E22" s="42"/>
      <c r="F22" s="42"/>
      <c r="G22" s="42"/>
      <c r="H22" s="42"/>
      <c r="I22" s="42"/>
      <c r="J22" s="42"/>
      <c r="K22" s="42"/>
      <c r="L22" s="73"/>
      <c r="S22" s="42"/>
      <c r="T22" s="42"/>
      <c r="U22" s="42"/>
      <c r="V22" s="42"/>
      <c r="W22" s="42"/>
      <c r="X22" s="42"/>
      <c r="Y22" s="42"/>
      <c r="Z22" s="42"/>
      <c r="AA22" s="42"/>
      <c r="AB22" s="42"/>
      <c r="AC22" s="42"/>
      <c r="AD22" s="42"/>
      <c r="AE22" s="42"/>
    </row>
    <row r="23" s="2" customFormat="1" ht="12" customHeight="1">
      <c r="A23" s="42"/>
      <c r="B23" s="45"/>
      <c r="C23" s="42"/>
      <c r="D23" s="175" t="s">
        <v>31</v>
      </c>
      <c r="E23" s="42"/>
      <c r="F23" s="42"/>
      <c r="G23" s="42"/>
      <c r="H23" s="42"/>
      <c r="I23" s="175" t="s">
        <v>24</v>
      </c>
      <c r="J23" s="151" t="str">
        <f>IF('Rekapitulácia stavby'!AN19="","",'Rekapitulácia stavby'!AN19)</f>
        <v/>
      </c>
      <c r="K23" s="42"/>
      <c r="L23" s="73"/>
      <c r="S23" s="42"/>
      <c r="T23" s="42"/>
      <c r="U23" s="42"/>
      <c r="V23" s="42"/>
      <c r="W23" s="42"/>
      <c r="X23" s="42"/>
      <c r="Y23" s="42"/>
      <c r="Z23" s="42"/>
      <c r="AA23" s="42"/>
      <c r="AB23" s="42"/>
      <c r="AC23" s="42"/>
      <c r="AD23" s="42"/>
      <c r="AE23" s="42"/>
    </row>
    <row r="24" s="2" customFormat="1" ht="18" customHeight="1">
      <c r="A24" s="42"/>
      <c r="B24" s="45"/>
      <c r="C24" s="42"/>
      <c r="D24" s="42"/>
      <c r="E24" s="151" t="str">
        <f>IF('Rekapitulácia stavby'!E20="","",'Rekapitulácia stavby'!E20)</f>
        <v>ROZING s.r.o.</v>
      </c>
      <c r="F24" s="42"/>
      <c r="G24" s="42"/>
      <c r="H24" s="42"/>
      <c r="I24" s="175" t="s">
        <v>26</v>
      </c>
      <c r="J24" s="151" t="str">
        <f>IF('Rekapitulácia stavby'!AN20="","",'Rekapitulácia stavby'!AN20)</f>
        <v/>
      </c>
      <c r="K24" s="42"/>
      <c r="L24" s="73"/>
      <c r="S24" s="42"/>
      <c r="T24" s="42"/>
      <c r="U24" s="42"/>
      <c r="V24" s="42"/>
      <c r="W24" s="42"/>
      <c r="X24" s="42"/>
      <c r="Y24" s="42"/>
      <c r="Z24" s="42"/>
      <c r="AA24" s="42"/>
      <c r="AB24" s="42"/>
      <c r="AC24" s="42"/>
      <c r="AD24" s="42"/>
      <c r="AE24" s="42"/>
    </row>
    <row r="25" s="2" customFormat="1" ht="6.96" customHeight="1">
      <c r="A25" s="42"/>
      <c r="B25" s="45"/>
      <c r="C25" s="42"/>
      <c r="D25" s="42"/>
      <c r="E25" s="42"/>
      <c r="F25" s="42"/>
      <c r="G25" s="42"/>
      <c r="H25" s="42"/>
      <c r="I25" s="42"/>
      <c r="J25" s="42"/>
      <c r="K25" s="42"/>
      <c r="L25" s="73"/>
      <c r="S25" s="42"/>
      <c r="T25" s="42"/>
      <c r="U25" s="42"/>
      <c r="V25" s="42"/>
      <c r="W25" s="42"/>
      <c r="X25" s="42"/>
      <c r="Y25" s="42"/>
      <c r="Z25" s="42"/>
      <c r="AA25" s="42"/>
      <c r="AB25" s="42"/>
      <c r="AC25" s="42"/>
      <c r="AD25" s="42"/>
      <c r="AE25" s="42"/>
    </row>
    <row r="26" s="2" customFormat="1" ht="12" customHeight="1">
      <c r="A26" s="42"/>
      <c r="B26" s="45"/>
      <c r="C26" s="42"/>
      <c r="D26" s="175" t="s">
        <v>33</v>
      </c>
      <c r="E26" s="42"/>
      <c r="F26" s="42"/>
      <c r="G26" s="42"/>
      <c r="H26" s="42"/>
      <c r="I26" s="42"/>
      <c r="J26" s="42"/>
      <c r="K26" s="42"/>
      <c r="L26" s="73"/>
      <c r="S26" s="42"/>
      <c r="T26" s="42"/>
      <c r="U26" s="42"/>
      <c r="V26" s="42"/>
      <c r="W26" s="42"/>
      <c r="X26" s="42"/>
      <c r="Y26" s="42"/>
      <c r="Z26" s="42"/>
      <c r="AA26" s="42"/>
      <c r="AB26" s="42"/>
      <c r="AC26" s="42"/>
      <c r="AD26" s="42"/>
      <c r="AE26" s="42"/>
    </row>
    <row r="27" s="8" customFormat="1" ht="16.5" customHeight="1">
      <c r="A27" s="179"/>
      <c r="B27" s="180"/>
      <c r="C27" s="179"/>
      <c r="D27" s="179"/>
      <c r="E27" s="181" t="s">
        <v>1</v>
      </c>
      <c r="F27" s="181"/>
      <c r="G27" s="181"/>
      <c r="H27" s="181"/>
      <c r="I27" s="179"/>
      <c r="J27" s="179"/>
      <c r="K27" s="179"/>
      <c r="L27" s="182"/>
      <c r="S27" s="179"/>
      <c r="T27" s="179"/>
      <c r="U27" s="179"/>
      <c r="V27" s="179"/>
      <c r="W27" s="179"/>
      <c r="X27" s="179"/>
      <c r="Y27" s="179"/>
      <c r="Z27" s="179"/>
      <c r="AA27" s="179"/>
      <c r="AB27" s="179"/>
      <c r="AC27" s="179"/>
      <c r="AD27" s="179"/>
      <c r="AE27" s="179"/>
    </row>
    <row r="28" s="2" customFormat="1" ht="6.96" customHeight="1">
      <c r="A28" s="42"/>
      <c r="B28" s="45"/>
      <c r="C28" s="42"/>
      <c r="D28" s="42"/>
      <c r="E28" s="42"/>
      <c r="F28" s="42"/>
      <c r="G28" s="42"/>
      <c r="H28" s="42"/>
      <c r="I28" s="42"/>
      <c r="J28" s="42"/>
      <c r="K28" s="42"/>
      <c r="L28" s="73"/>
      <c r="S28" s="42"/>
      <c r="T28" s="42"/>
      <c r="U28" s="42"/>
      <c r="V28" s="42"/>
      <c r="W28" s="42"/>
      <c r="X28" s="42"/>
      <c r="Y28" s="42"/>
      <c r="Z28" s="42"/>
      <c r="AA28" s="42"/>
      <c r="AB28" s="42"/>
      <c r="AC28" s="42"/>
      <c r="AD28" s="42"/>
      <c r="AE28" s="42"/>
    </row>
    <row r="29" s="2" customFormat="1" ht="6.96" customHeight="1">
      <c r="A29" s="42"/>
      <c r="B29" s="45"/>
      <c r="C29" s="42"/>
      <c r="D29" s="184"/>
      <c r="E29" s="184"/>
      <c r="F29" s="184"/>
      <c r="G29" s="184"/>
      <c r="H29" s="184"/>
      <c r="I29" s="184"/>
      <c r="J29" s="184"/>
      <c r="K29" s="184"/>
      <c r="L29" s="73"/>
      <c r="S29" s="42"/>
      <c r="T29" s="42"/>
      <c r="U29" s="42"/>
      <c r="V29" s="42"/>
      <c r="W29" s="42"/>
      <c r="X29" s="42"/>
      <c r="Y29" s="42"/>
      <c r="Z29" s="42"/>
      <c r="AA29" s="42"/>
      <c r="AB29" s="42"/>
      <c r="AC29" s="42"/>
      <c r="AD29" s="42"/>
      <c r="AE29" s="42"/>
    </row>
    <row r="30" s="2" customFormat="1" ht="14.4" customHeight="1">
      <c r="A30" s="42"/>
      <c r="B30" s="45"/>
      <c r="C30" s="42"/>
      <c r="D30" s="151" t="s">
        <v>212</v>
      </c>
      <c r="E30" s="42"/>
      <c r="F30" s="42"/>
      <c r="G30" s="42"/>
      <c r="H30" s="42"/>
      <c r="I30" s="42"/>
      <c r="J30" s="185">
        <f>J96</f>
        <v>0</v>
      </c>
      <c r="K30" s="42"/>
      <c r="L30" s="73"/>
      <c r="S30" s="42"/>
      <c r="T30" s="42"/>
      <c r="U30" s="42"/>
      <c r="V30" s="42"/>
      <c r="W30" s="42"/>
      <c r="X30" s="42"/>
      <c r="Y30" s="42"/>
      <c r="Z30" s="42"/>
      <c r="AA30" s="42"/>
      <c r="AB30" s="42"/>
      <c r="AC30" s="42"/>
      <c r="AD30" s="42"/>
      <c r="AE30" s="42"/>
    </row>
    <row r="31" s="2" customFormat="1" ht="14.4" customHeight="1">
      <c r="A31" s="42"/>
      <c r="B31" s="45"/>
      <c r="C31" s="42"/>
      <c r="D31" s="186" t="s">
        <v>137</v>
      </c>
      <c r="E31" s="42"/>
      <c r="F31" s="42"/>
      <c r="G31" s="42"/>
      <c r="H31" s="42"/>
      <c r="I31" s="42"/>
      <c r="J31" s="185">
        <f>J104</f>
        <v>0</v>
      </c>
      <c r="K31" s="42"/>
      <c r="L31" s="73"/>
      <c r="S31" s="42"/>
      <c r="T31" s="42"/>
      <c r="U31" s="42"/>
      <c r="V31" s="42"/>
      <c r="W31" s="42"/>
      <c r="X31" s="42"/>
      <c r="Y31" s="42"/>
      <c r="Z31" s="42"/>
      <c r="AA31" s="42"/>
      <c r="AB31" s="42"/>
      <c r="AC31" s="42"/>
      <c r="AD31" s="42"/>
      <c r="AE31" s="42"/>
    </row>
    <row r="32" s="2" customFormat="1" ht="25.44" customHeight="1">
      <c r="A32" s="42"/>
      <c r="B32" s="45"/>
      <c r="C32" s="42"/>
      <c r="D32" s="187" t="s">
        <v>36</v>
      </c>
      <c r="E32" s="42"/>
      <c r="F32" s="42"/>
      <c r="G32" s="42"/>
      <c r="H32" s="42"/>
      <c r="I32" s="42"/>
      <c r="J32" s="188">
        <f>ROUND(J30 + J31, 2)</f>
        <v>0</v>
      </c>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42"/>
      <c r="E34" s="42"/>
      <c r="F34" s="189" t="s">
        <v>38</v>
      </c>
      <c r="G34" s="42"/>
      <c r="H34" s="42"/>
      <c r="I34" s="189" t="s">
        <v>37</v>
      </c>
      <c r="J34" s="189" t="s">
        <v>39</v>
      </c>
      <c r="K34" s="42"/>
      <c r="L34" s="73"/>
      <c r="S34" s="42"/>
      <c r="T34" s="42"/>
      <c r="U34" s="42"/>
      <c r="V34" s="42"/>
      <c r="W34" s="42"/>
      <c r="X34" s="42"/>
      <c r="Y34" s="42"/>
      <c r="Z34" s="42"/>
      <c r="AA34" s="42"/>
      <c r="AB34" s="42"/>
      <c r="AC34" s="42"/>
      <c r="AD34" s="42"/>
      <c r="AE34" s="42"/>
    </row>
    <row r="35" s="2" customFormat="1" ht="14.4" customHeight="1">
      <c r="A35" s="42"/>
      <c r="B35" s="45"/>
      <c r="C35" s="42"/>
      <c r="D35" s="190" t="s">
        <v>40</v>
      </c>
      <c r="E35" s="191" t="s">
        <v>41</v>
      </c>
      <c r="F35" s="192">
        <f>ROUND((ROUND((SUM(BE104:BE111) + SUM(BE131:BE155)),  2) + SUM(BE157:BE161)), 2)</f>
        <v>0</v>
      </c>
      <c r="G35" s="193"/>
      <c r="H35" s="193"/>
      <c r="I35" s="194">
        <v>0.20000000000000001</v>
      </c>
      <c r="J35" s="192">
        <f>ROUND((ROUND(((SUM(BE104:BE111) + SUM(BE131:BE155))*I35),  2) + (SUM(BE157:BE161)*I35)), 2)</f>
        <v>0</v>
      </c>
      <c r="K35" s="42"/>
      <c r="L35" s="73"/>
      <c r="S35" s="42"/>
      <c r="T35" s="42"/>
      <c r="U35" s="42"/>
      <c r="V35" s="42"/>
      <c r="W35" s="42"/>
      <c r="X35" s="42"/>
      <c r="Y35" s="42"/>
      <c r="Z35" s="42"/>
      <c r="AA35" s="42"/>
      <c r="AB35" s="42"/>
      <c r="AC35" s="42"/>
      <c r="AD35" s="42"/>
      <c r="AE35" s="42"/>
    </row>
    <row r="36" s="2" customFormat="1" ht="14.4" customHeight="1">
      <c r="A36" s="42"/>
      <c r="B36" s="45"/>
      <c r="C36" s="42"/>
      <c r="D36" s="42"/>
      <c r="E36" s="191" t="s">
        <v>42</v>
      </c>
      <c r="F36" s="192">
        <f>ROUND((ROUND((SUM(BF104:BF111) + SUM(BF131:BF155)),  2) + SUM(BF157:BF161)), 2)</f>
        <v>0</v>
      </c>
      <c r="G36" s="193"/>
      <c r="H36" s="193"/>
      <c r="I36" s="194">
        <v>0.20000000000000001</v>
      </c>
      <c r="J36" s="192">
        <f>ROUND((ROUND(((SUM(BF104:BF111) + SUM(BF131:BF155))*I36),  2) + (SUM(BF157:BF161)*I36)), 2)</f>
        <v>0</v>
      </c>
      <c r="K36" s="42"/>
      <c r="L36" s="73"/>
      <c r="S36" s="42"/>
      <c r="T36" s="42"/>
      <c r="U36" s="42"/>
      <c r="V36" s="42"/>
      <c r="W36" s="42"/>
      <c r="X36" s="42"/>
      <c r="Y36" s="42"/>
      <c r="Z36" s="42"/>
      <c r="AA36" s="42"/>
      <c r="AB36" s="42"/>
      <c r="AC36" s="42"/>
      <c r="AD36" s="42"/>
      <c r="AE36" s="42"/>
    </row>
    <row r="37" hidden="1" s="2" customFormat="1" ht="14.4" customHeight="1">
      <c r="A37" s="42"/>
      <c r="B37" s="45"/>
      <c r="C37" s="42"/>
      <c r="D37" s="42"/>
      <c r="E37" s="175" t="s">
        <v>43</v>
      </c>
      <c r="F37" s="195">
        <f>ROUND((ROUND((SUM(BG104:BG111) + SUM(BG131:BG155)),  2) + SUM(BG157:BG161)), 2)</f>
        <v>0</v>
      </c>
      <c r="G37" s="42"/>
      <c r="H37" s="42"/>
      <c r="I37" s="196">
        <v>0.20000000000000001</v>
      </c>
      <c r="J37" s="195">
        <f>0</f>
        <v>0</v>
      </c>
      <c r="K37" s="42"/>
      <c r="L37" s="73"/>
      <c r="S37" s="42"/>
      <c r="T37" s="42"/>
      <c r="U37" s="42"/>
      <c r="V37" s="42"/>
      <c r="W37" s="42"/>
      <c r="X37" s="42"/>
      <c r="Y37" s="42"/>
      <c r="Z37" s="42"/>
      <c r="AA37" s="42"/>
      <c r="AB37" s="42"/>
      <c r="AC37" s="42"/>
      <c r="AD37" s="42"/>
      <c r="AE37" s="42"/>
    </row>
    <row r="38" hidden="1" s="2" customFormat="1" ht="14.4" customHeight="1">
      <c r="A38" s="42"/>
      <c r="B38" s="45"/>
      <c r="C38" s="42"/>
      <c r="D38" s="42"/>
      <c r="E38" s="175" t="s">
        <v>44</v>
      </c>
      <c r="F38" s="195">
        <f>ROUND((ROUND((SUM(BH104:BH111) + SUM(BH131:BH155)),  2) + SUM(BH157:BH161)), 2)</f>
        <v>0</v>
      </c>
      <c r="G38" s="42"/>
      <c r="H38" s="42"/>
      <c r="I38" s="196">
        <v>0.20000000000000001</v>
      </c>
      <c r="J38" s="195">
        <f>0</f>
        <v>0</v>
      </c>
      <c r="K38" s="42"/>
      <c r="L38" s="73"/>
      <c r="S38" s="42"/>
      <c r="T38" s="42"/>
      <c r="U38" s="42"/>
      <c r="V38" s="42"/>
      <c r="W38" s="42"/>
      <c r="X38" s="42"/>
      <c r="Y38" s="42"/>
      <c r="Z38" s="42"/>
      <c r="AA38" s="42"/>
      <c r="AB38" s="42"/>
      <c r="AC38" s="42"/>
      <c r="AD38" s="42"/>
      <c r="AE38" s="42"/>
    </row>
    <row r="39" hidden="1" s="2" customFormat="1" ht="14.4" customHeight="1">
      <c r="A39" s="42"/>
      <c r="B39" s="45"/>
      <c r="C39" s="42"/>
      <c r="D39" s="42"/>
      <c r="E39" s="191" t="s">
        <v>45</v>
      </c>
      <c r="F39" s="192">
        <f>ROUND((ROUND((SUM(BI104:BI111) + SUM(BI131:BI155)),  2) + SUM(BI157:BI161)), 2)</f>
        <v>0</v>
      </c>
      <c r="G39" s="193"/>
      <c r="H39" s="193"/>
      <c r="I39" s="194">
        <v>0</v>
      </c>
      <c r="J39" s="192">
        <f>0</f>
        <v>0</v>
      </c>
      <c r="K39" s="42"/>
      <c r="L39" s="73"/>
      <c r="S39" s="42"/>
      <c r="T39" s="42"/>
      <c r="U39" s="42"/>
      <c r="V39" s="42"/>
      <c r="W39" s="42"/>
      <c r="X39" s="42"/>
      <c r="Y39" s="42"/>
      <c r="Z39" s="42"/>
      <c r="AA39" s="42"/>
      <c r="AB39" s="42"/>
      <c r="AC39" s="42"/>
      <c r="AD39" s="42"/>
      <c r="AE39" s="42"/>
    </row>
    <row r="40" s="2" customFormat="1" ht="6.96" customHeight="1">
      <c r="A40" s="42"/>
      <c r="B40" s="45"/>
      <c r="C40" s="42"/>
      <c r="D40" s="42"/>
      <c r="E40" s="42"/>
      <c r="F40" s="42"/>
      <c r="G40" s="42"/>
      <c r="H40" s="42"/>
      <c r="I40" s="42"/>
      <c r="J40" s="42"/>
      <c r="K40" s="42"/>
      <c r="L40" s="73"/>
      <c r="S40" s="42"/>
      <c r="T40" s="42"/>
      <c r="U40" s="42"/>
      <c r="V40" s="42"/>
      <c r="W40" s="42"/>
      <c r="X40" s="42"/>
      <c r="Y40" s="42"/>
      <c r="Z40" s="42"/>
      <c r="AA40" s="42"/>
      <c r="AB40" s="42"/>
      <c r="AC40" s="42"/>
      <c r="AD40" s="42"/>
      <c r="AE40" s="42"/>
    </row>
    <row r="41" s="2" customFormat="1" ht="25.44" customHeight="1">
      <c r="A41" s="42"/>
      <c r="B41" s="45"/>
      <c r="C41" s="197"/>
      <c r="D41" s="198" t="s">
        <v>46</v>
      </c>
      <c r="E41" s="199"/>
      <c r="F41" s="199"/>
      <c r="G41" s="200" t="s">
        <v>47</v>
      </c>
      <c r="H41" s="201" t="s">
        <v>48</v>
      </c>
      <c r="I41" s="199"/>
      <c r="J41" s="202">
        <f>SUM(J32:J39)</f>
        <v>0</v>
      </c>
      <c r="K41" s="203"/>
      <c r="L41" s="73"/>
      <c r="S41" s="42"/>
      <c r="T41" s="42"/>
      <c r="U41" s="42"/>
      <c r="V41" s="42"/>
      <c r="W41" s="42"/>
      <c r="X41" s="42"/>
      <c r="Y41" s="42"/>
      <c r="Z41" s="42"/>
      <c r="AA41" s="42"/>
      <c r="AB41" s="42"/>
      <c r="AC41" s="42"/>
      <c r="AD41" s="42"/>
      <c r="AE41" s="42"/>
    </row>
    <row r="42" s="2" customFormat="1" ht="14.4"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row>
    <row r="43" s="1" customFormat="1" ht="14.4" customHeight="1">
      <c r="B43" s="22"/>
      <c r="L43" s="22"/>
    </row>
    <row r="44" s="1" customFormat="1" ht="14.4" customHeight="1">
      <c r="B44" s="22"/>
      <c r="L44" s="22"/>
    </row>
    <row r="45" s="1" customFormat="1" ht="14.4" customHeight="1">
      <c r="B45" s="22"/>
      <c r="L45" s="22"/>
    </row>
    <row r="46" s="1" customFormat="1" ht="14.4" customHeight="1">
      <c r="B46" s="22"/>
      <c r="L46" s="2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2" customFormat="1" ht="12" customHeight="1">
      <c r="A86" s="42"/>
      <c r="B86" s="43"/>
      <c r="C86" s="34" t="s">
        <v>160</v>
      </c>
      <c r="D86" s="44"/>
      <c r="E86" s="44"/>
      <c r="F86" s="44"/>
      <c r="G86" s="44"/>
      <c r="H86" s="44"/>
      <c r="I86" s="44"/>
      <c r="J86" s="44"/>
      <c r="K86" s="44"/>
      <c r="L86" s="73"/>
      <c r="S86" s="42"/>
      <c r="T86" s="42"/>
      <c r="U86" s="42"/>
      <c r="V86" s="42"/>
      <c r="W86" s="42"/>
      <c r="X86" s="42"/>
      <c r="Y86" s="42"/>
      <c r="Z86" s="42"/>
      <c r="AA86" s="42"/>
      <c r="AB86" s="42"/>
      <c r="AC86" s="42"/>
      <c r="AD86" s="42"/>
      <c r="AE86" s="42"/>
    </row>
    <row r="87" s="2" customFormat="1" ht="30" customHeight="1">
      <c r="A87" s="42"/>
      <c r="B87" s="43"/>
      <c r="C87" s="44"/>
      <c r="D87" s="44"/>
      <c r="E87" s="86" t="str">
        <f>E9</f>
        <v xml:space="preserve">11 - E.6  Silnoprudové rozvody - PRÍVODY PRE ČERPACIE STANICE ČS1,ČS2,ČS3</v>
      </c>
      <c r="F87" s="44"/>
      <c r="G87" s="44"/>
      <c r="H87" s="44"/>
      <c r="I87" s="44"/>
      <c r="J87" s="44"/>
      <c r="K87" s="44"/>
      <c r="L87" s="73"/>
      <c r="S87" s="42"/>
      <c r="T87" s="42"/>
      <c r="U87" s="42"/>
      <c r="V87" s="42"/>
      <c r="W87" s="42"/>
      <c r="X87" s="42"/>
      <c r="Y87" s="42"/>
      <c r="Z87" s="42"/>
      <c r="AA87" s="42"/>
      <c r="AB87" s="42"/>
      <c r="AC87" s="42"/>
      <c r="AD87" s="42"/>
      <c r="AE87" s="42"/>
    </row>
    <row r="88" s="2" customFormat="1" ht="6.96" customHeight="1">
      <c r="A88" s="42"/>
      <c r="B88" s="43"/>
      <c r="C88" s="44"/>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2" customHeight="1">
      <c r="A89" s="42"/>
      <c r="B89" s="43"/>
      <c r="C89" s="34" t="s">
        <v>19</v>
      </c>
      <c r="D89" s="44"/>
      <c r="E89" s="44"/>
      <c r="F89" s="29" t="str">
        <f>F12</f>
        <v xml:space="preserve"> </v>
      </c>
      <c r="G89" s="44"/>
      <c r="H89" s="44"/>
      <c r="I89" s="34" t="s">
        <v>21</v>
      </c>
      <c r="J89" s="89" t="str">
        <f>IF(J12="","",J12)</f>
        <v>9. 5. 2022</v>
      </c>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25.65" customHeight="1">
      <c r="A91" s="42"/>
      <c r="B91" s="43"/>
      <c r="C91" s="34" t="s">
        <v>23</v>
      </c>
      <c r="D91" s="44"/>
      <c r="E91" s="44"/>
      <c r="F91" s="29" t="str">
        <f>E15</f>
        <v>A BKPŠ, SPOL. S.R.O.</v>
      </c>
      <c r="G91" s="44"/>
      <c r="H91" s="44"/>
      <c r="I91" s="34" t="s">
        <v>29</v>
      </c>
      <c r="J91" s="38" t="str">
        <f>E21</f>
        <v>A BKPŠ, SPOL. S.R.O.</v>
      </c>
      <c r="K91" s="44"/>
      <c r="L91" s="73"/>
      <c r="S91" s="42"/>
      <c r="T91" s="42"/>
      <c r="U91" s="42"/>
      <c r="V91" s="42"/>
      <c r="W91" s="42"/>
      <c r="X91" s="42"/>
      <c r="Y91" s="42"/>
      <c r="Z91" s="42"/>
      <c r="AA91" s="42"/>
      <c r="AB91" s="42"/>
      <c r="AC91" s="42"/>
      <c r="AD91" s="42"/>
      <c r="AE91" s="42"/>
    </row>
    <row r="92" s="2" customFormat="1" ht="15.15" customHeight="1">
      <c r="A92" s="42"/>
      <c r="B92" s="43"/>
      <c r="C92" s="34" t="s">
        <v>27</v>
      </c>
      <c r="D92" s="44"/>
      <c r="E92" s="44"/>
      <c r="F92" s="29" t="str">
        <f>IF(E18="","",E18)</f>
        <v>Vyplň údaj</v>
      </c>
      <c r="G92" s="44"/>
      <c r="H92" s="44"/>
      <c r="I92" s="34" t="s">
        <v>31</v>
      </c>
      <c r="J92" s="38" t="str">
        <f>E24</f>
        <v>ROZING s.r.o.</v>
      </c>
      <c r="K92" s="44"/>
      <c r="L92" s="73"/>
      <c r="S92" s="42"/>
      <c r="T92" s="42"/>
      <c r="U92" s="42"/>
      <c r="V92" s="42"/>
      <c r="W92" s="42"/>
      <c r="X92" s="42"/>
      <c r="Y92" s="42"/>
      <c r="Z92" s="42"/>
      <c r="AA92" s="42"/>
      <c r="AB92" s="42"/>
      <c r="AC92" s="42"/>
      <c r="AD92" s="42"/>
      <c r="AE92" s="42"/>
    </row>
    <row r="93" s="2" customFormat="1" ht="10.32" customHeight="1">
      <c r="A93" s="42"/>
      <c r="B93" s="43"/>
      <c r="C93" s="44"/>
      <c r="D93" s="44"/>
      <c r="E93" s="44"/>
      <c r="F93" s="44"/>
      <c r="G93" s="44"/>
      <c r="H93" s="44"/>
      <c r="I93" s="44"/>
      <c r="J93" s="44"/>
      <c r="K93" s="44"/>
      <c r="L93" s="73"/>
      <c r="S93" s="42"/>
      <c r="T93" s="42"/>
      <c r="U93" s="42"/>
      <c r="V93" s="42"/>
      <c r="W93" s="42"/>
      <c r="X93" s="42"/>
      <c r="Y93" s="42"/>
      <c r="Z93" s="42"/>
      <c r="AA93" s="42"/>
      <c r="AB93" s="42"/>
      <c r="AC93" s="42"/>
      <c r="AD93" s="42"/>
      <c r="AE93" s="42"/>
    </row>
    <row r="94" s="2" customFormat="1" ht="29.28" customHeight="1">
      <c r="A94" s="42"/>
      <c r="B94" s="43"/>
      <c r="C94" s="216" t="s">
        <v>335</v>
      </c>
      <c r="D94" s="168"/>
      <c r="E94" s="168"/>
      <c r="F94" s="168"/>
      <c r="G94" s="168"/>
      <c r="H94" s="168"/>
      <c r="I94" s="168"/>
      <c r="J94" s="217" t="s">
        <v>336</v>
      </c>
      <c r="K94" s="168"/>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2.8" customHeight="1">
      <c r="A96" s="42"/>
      <c r="B96" s="43"/>
      <c r="C96" s="218" t="s">
        <v>337</v>
      </c>
      <c r="D96" s="44"/>
      <c r="E96" s="44"/>
      <c r="F96" s="44"/>
      <c r="G96" s="44"/>
      <c r="H96" s="44"/>
      <c r="I96" s="44"/>
      <c r="J96" s="120">
        <f>J131</f>
        <v>0</v>
      </c>
      <c r="K96" s="44"/>
      <c r="L96" s="73"/>
      <c r="S96" s="42"/>
      <c r="T96" s="42"/>
      <c r="U96" s="42"/>
      <c r="V96" s="42"/>
      <c r="W96" s="42"/>
      <c r="X96" s="42"/>
      <c r="Y96" s="42"/>
      <c r="Z96" s="42"/>
      <c r="AA96" s="42"/>
      <c r="AB96" s="42"/>
      <c r="AC96" s="42"/>
      <c r="AD96" s="42"/>
      <c r="AE96" s="42"/>
      <c r="AU96" s="19" t="s">
        <v>338</v>
      </c>
    </row>
    <row r="97" s="9" customFormat="1" ht="24.96" customHeight="1">
      <c r="A97" s="9"/>
      <c r="B97" s="219"/>
      <c r="C97" s="220"/>
      <c r="D97" s="221" t="s">
        <v>2066</v>
      </c>
      <c r="E97" s="222"/>
      <c r="F97" s="222"/>
      <c r="G97" s="222"/>
      <c r="H97" s="222"/>
      <c r="I97" s="222"/>
      <c r="J97" s="223">
        <f>J132</f>
        <v>0</v>
      </c>
      <c r="K97" s="220"/>
      <c r="L97" s="224"/>
      <c r="S97" s="9"/>
      <c r="T97" s="9"/>
      <c r="U97" s="9"/>
      <c r="V97" s="9"/>
      <c r="W97" s="9"/>
      <c r="X97" s="9"/>
      <c r="Y97" s="9"/>
      <c r="Z97" s="9"/>
      <c r="AA97" s="9"/>
      <c r="AB97" s="9"/>
      <c r="AC97" s="9"/>
      <c r="AD97" s="9"/>
      <c r="AE97" s="9"/>
    </row>
    <row r="98" s="10" customFormat="1" ht="19.92" customHeight="1">
      <c r="A98" s="10"/>
      <c r="B98" s="225"/>
      <c r="C98" s="143"/>
      <c r="D98" s="226" t="s">
        <v>2067</v>
      </c>
      <c r="E98" s="227"/>
      <c r="F98" s="227"/>
      <c r="G98" s="227"/>
      <c r="H98" s="227"/>
      <c r="I98" s="227"/>
      <c r="J98" s="228">
        <f>J133</f>
        <v>0</v>
      </c>
      <c r="K98" s="143"/>
      <c r="L98" s="229"/>
      <c r="S98" s="10"/>
      <c r="T98" s="10"/>
      <c r="U98" s="10"/>
      <c r="V98" s="10"/>
      <c r="W98" s="10"/>
      <c r="X98" s="10"/>
      <c r="Y98" s="10"/>
      <c r="Z98" s="10"/>
      <c r="AA98" s="10"/>
      <c r="AB98" s="10"/>
      <c r="AC98" s="10"/>
      <c r="AD98" s="10"/>
      <c r="AE98" s="10"/>
    </row>
    <row r="99" s="10" customFormat="1" ht="19.92" customHeight="1">
      <c r="A99" s="10"/>
      <c r="B99" s="225"/>
      <c r="C99" s="143"/>
      <c r="D99" s="226" t="s">
        <v>4194</v>
      </c>
      <c r="E99" s="227"/>
      <c r="F99" s="227"/>
      <c r="G99" s="227"/>
      <c r="H99" s="227"/>
      <c r="I99" s="227"/>
      <c r="J99" s="228">
        <f>J151</f>
        <v>0</v>
      </c>
      <c r="K99" s="143"/>
      <c r="L99" s="229"/>
      <c r="S99" s="10"/>
      <c r="T99" s="10"/>
      <c r="U99" s="10"/>
      <c r="V99" s="10"/>
      <c r="W99" s="10"/>
      <c r="X99" s="10"/>
      <c r="Y99" s="10"/>
      <c r="Z99" s="10"/>
      <c r="AA99" s="10"/>
      <c r="AB99" s="10"/>
      <c r="AC99" s="10"/>
      <c r="AD99" s="10"/>
      <c r="AE99" s="10"/>
    </row>
    <row r="100" s="9" customFormat="1" ht="24.96" customHeight="1">
      <c r="A100" s="9"/>
      <c r="B100" s="219"/>
      <c r="C100" s="220"/>
      <c r="D100" s="221" t="s">
        <v>4195</v>
      </c>
      <c r="E100" s="222"/>
      <c r="F100" s="222"/>
      <c r="G100" s="222"/>
      <c r="H100" s="222"/>
      <c r="I100" s="222"/>
      <c r="J100" s="223">
        <f>J154</f>
        <v>0</v>
      </c>
      <c r="K100" s="220"/>
      <c r="L100" s="224"/>
      <c r="S100" s="9"/>
      <c r="T100" s="9"/>
      <c r="U100" s="9"/>
      <c r="V100" s="9"/>
      <c r="W100" s="9"/>
      <c r="X100" s="9"/>
      <c r="Y100" s="9"/>
      <c r="Z100" s="9"/>
      <c r="AA100" s="9"/>
      <c r="AB100" s="9"/>
      <c r="AC100" s="9"/>
      <c r="AD100" s="9"/>
      <c r="AE100" s="9"/>
    </row>
    <row r="101" s="9" customFormat="1" ht="21.84" customHeight="1">
      <c r="A101" s="9"/>
      <c r="B101" s="219"/>
      <c r="C101" s="220"/>
      <c r="D101" s="230" t="s">
        <v>364</v>
      </c>
      <c r="E101" s="220"/>
      <c r="F101" s="220"/>
      <c r="G101" s="220"/>
      <c r="H101" s="220"/>
      <c r="I101" s="220"/>
      <c r="J101" s="231">
        <f>J156</f>
        <v>0</v>
      </c>
      <c r="K101" s="220"/>
      <c r="L101" s="224"/>
      <c r="S101" s="9"/>
      <c r="T101" s="9"/>
      <c r="U101" s="9"/>
      <c r="V101" s="9"/>
      <c r="W101" s="9"/>
      <c r="X101" s="9"/>
      <c r="Y101" s="9"/>
      <c r="Z101" s="9"/>
      <c r="AA101" s="9"/>
      <c r="AB101" s="9"/>
      <c r="AC101" s="9"/>
      <c r="AD101" s="9"/>
      <c r="AE101" s="9"/>
    </row>
    <row r="102" s="2" customFormat="1" ht="21.84" customHeight="1">
      <c r="A102" s="42"/>
      <c r="B102" s="43"/>
      <c r="C102" s="44"/>
      <c r="D102" s="44"/>
      <c r="E102" s="44"/>
      <c r="F102" s="44"/>
      <c r="G102" s="44"/>
      <c r="H102" s="44"/>
      <c r="I102" s="44"/>
      <c r="J102" s="44"/>
      <c r="K102" s="44"/>
      <c r="L102" s="73"/>
      <c r="S102" s="42"/>
      <c r="T102" s="42"/>
      <c r="U102" s="42"/>
      <c r="V102" s="42"/>
      <c r="W102" s="42"/>
      <c r="X102" s="42"/>
      <c r="Y102" s="42"/>
      <c r="Z102" s="42"/>
      <c r="AA102" s="42"/>
      <c r="AB102" s="42"/>
      <c r="AC102" s="42"/>
      <c r="AD102" s="42"/>
      <c r="AE102" s="42"/>
    </row>
    <row r="103" s="2" customFormat="1" ht="6.96" customHeight="1">
      <c r="A103" s="42"/>
      <c r="B103" s="43"/>
      <c r="C103" s="44"/>
      <c r="D103" s="44"/>
      <c r="E103" s="44"/>
      <c r="F103" s="44"/>
      <c r="G103" s="44"/>
      <c r="H103" s="44"/>
      <c r="I103" s="44"/>
      <c r="J103" s="44"/>
      <c r="K103" s="44"/>
      <c r="L103" s="73"/>
      <c r="S103" s="42"/>
      <c r="T103" s="42"/>
      <c r="U103" s="42"/>
      <c r="V103" s="42"/>
      <c r="W103" s="42"/>
      <c r="X103" s="42"/>
      <c r="Y103" s="42"/>
      <c r="Z103" s="42"/>
      <c r="AA103" s="42"/>
      <c r="AB103" s="42"/>
      <c r="AC103" s="42"/>
      <c r="AD103" s="42"/>
      <c r="AE103" s="42"/>
    </row>
    <row r="104" s="2" customFormat="1" ht="29.28" customHeight="1">
      <c r="A104" s="42"/>
      <c r="B104" s="43"/>
      <c r="C104" s="218" t="s">
        <v>365</v>
      </c>
      <c r="D104" s="44"/>
      <c r="E104" s="44"/>
      <c r="F104" s="44"/>
      <c r="G104" s="44"/>
      <c r="H104" s="44"/>
      <c r="I104" s="44"/>
      <c r="J104" s="232">
        <f>ROUND(J105 + J106 + J107 + J108 + J109 + J110,2)</f>
        <v>0</v>
      </c>
      <c r="K104" s="44"/>
      <c r="L104" s="73"/>
      <c r="N104" s="233" t="s">
        <v>40</v>
      </c>
      <c r="S104" s="42"/>
      <c r="T104" s="42"/>
      <c r="U104" s="42"/>
      <c r="V104" s="42"/>
      <c r="W104" s="42"/>
      <c r="X104" s="42"/>
      <c r="Y104" s="42"/>
      <c r="Z104" s="42"/>
      <c r="AA104" s="42"/>
      <c r="AB104" s="42"/>
      <c r="AC104" s="42"/>
      <c r="AD104" s="42"/>
      <c r="AE104" s="42"/>
    </row>
    <row r="105" s="2" customFormat="1" ht="18" customHeight="1">
      <c r="A105" s="42"/>
      <c r="B105" s="43"/>
      <c r="C105" s="44"/>
      <c r="D105" s="163" t="s">
        <v>366</v>
      </c>
      <c r="E105" s="158"/>
      <c r="F105" s="158"/>
      <c r="G105" s="44"/>
      <c r="H105" s="44"/>
      <c r="I105" s="44"/>
      <c r="J105" s="159">
        <v>0</v>
      </c>
      <c r="K105" s="44"/>
      <c r="L105" s="234"/>
      <c r="M105" s="235"/>
      <c r="N105" s="236" t="s">
        <v>42</v>
      </c>
      <c r="O105" s="235"/>
      <c r="P105" s="235"/>
      <c r="Q105" s="235"/>
      <c r="R105" s="235"/>
      <c r="S105" s="237"/>
      <c r="T105" s="237"/>
      <c r="U105" s="237"/>
      <c r="V105" s="237"/>
      <c r="W105" s="237"/>
      <c r="X105" s="237"/>
      <c r="Y105" s="237"/>
      <c r="Z105" s="237"/>
      <c r="AA105" s="237"/>
      <c r="AB105" s="237"/>
      <c r="AC105" s="237"/>
      <c r="AD105" s="237"/>
      <c r="AE105" s="237"/>
      <c r="AF105" s="235"/>
      <c r="AG105" s="235"/>
      <c r="AH105" s="235"/>
      <c r="AI105" s="235"/>
      <c r="AJ105" s="235"/>
      <c r="AK105" s="235"/>
      <c r="AL105" s="235"/>
      <c r="AM105" s="235"/>
      <c r="AN105" s="235"/>
      <c r="AO105" s="235"/>
      <c r="AP105" s="235"/>
      <c r="AQ105" s="235"/>
      <c r="AR105" s="235"/>
      <c r="AS105" s="235"/>
      <c r="AT105" s="235"/>
      <c r="AU105" s="235"/>
      <c r="AV105" s="235"/>
      <c r="AW105" s="235"/>
      <c r="AX105" s="235"/>
      <c r="AY105" s="238" t="s">
        <v>367</v>
      </c>
      <c r="AZ105" s="235"/>
      <c r="BA105" s="235"/>
      <c r="BB105" s="235"/>
      <c r="BC105" s="235"/>
      <c r="BD105" s="235"/>
      <c r="BE105" s="239">
        <f>IF(N105="základná",J105,0)</f>
        <v>0</v>
      </c>
      <c r="BF105" s="239">
        <f>IF(N105="znížená",J105,0)</f>
        <v>0</v>
      </c>
      <c r="BG105" s="239">
        <f>IF(N105="zákl. prenesená",J105,0)</f>
        <v>0</v>
      </c>
      <c r="BH105" s="239">
        <f>IF(N105="zníž. prenesená",J105,0)</f>
        <v>0</v>
      </c>
      <c r="BI105" s="239">
        <f>IF(N105="nulová",J105,0)</f>
        <v>0</v>
      </c>
      <c r="BJ105" s="238" t="s">
        <v>92</v>
      </c>
      <c r="BK105" s="235"/>
      <c r="BL105" s="235"/>
      <c r="BM105" s="235"/>
    </row>
    <row r="106" s="2" customFormat="1" ht="18" customHeight="1">
      <c r="A106" s="42"/>
      <c r="B106" s="43"/>
      <c r="C106" s="44"/>
      <c r="D106" s="163" t="s">
        <v>2072</v>
      </c>
      <c r="E106" s="158"/>
      <c r="F106" s="158"/>
      <c r="G106" s="44"/>
      <c r="H106" s="44"/>
      <c r="I106" s="44"/>
      <c r="J106" s="159">
        <v>0</v>
      </c>
      <c r="K106" s="44"/>
      <c r="L106" s="234"/>
      <c r="M106" s="235"/>
      <c r="N106" s="236" t="s">
        <v>42</v>
      </c>
      <c r="O106" s="235"/>
      <c r="P106" s="235"/>
      <c r="Q106" s="235"/>
      <c r="R106" s="235"/>
      <c r="S106" s="237"/>
      <c r="T106" s="237"/>
      <c r="U106" s="237"/>
      <c r="V106" s="237"/>
      <c r="W106" s="237"/>
      <c r="X106" s="237"/>
      <c r="Y106" s="237"/>
      <c r="Z106" s="237"/>
      <c r="AA106" s="237"/>
      <c r="AB106" s="237"/>
      <c r="AC106" s="237"/>
      <c r="AD106" s="237"/>
      <c r="AE106" s="237"/>
      <c r="AF106" s="235"/>
      <c r="AG106" s="235"/>
      <c r="AH106" s="235"/>
      <c r="AI106" s="235"/>
      <c r="AJ106" s="235"/>
      <c r="AK106" s="235"/>
      <c r="AL106" s="235"/>
      <c r="AM106" s="235"/>
      <c r="AN106" s="235"/>
      <c r="AO106" s="235"/>
      <c r="AP106" s="235"/>
      <c r="AQ106" s="235"/>
      <c r="AR106" s="235"/>
      <c r="AS106" s="235"/>
      <c r="AT106" s="235"/>
      <c r="AU106" s="235"/>
      <c r="AV106" s="235"/>
      <c r="AW106" s="235"/>
      <c r="AX106" s="235"/>
      <c r="AY106" s="238" t="s">
        <v>367</v>
      </c>
      <c r="AZ106" s="235"/>
      <c r="BA106" s="235"/>
      <c r="BB106" s="235"/>
      <c r="BC106" s="235"/>
      <c r="BD106" s="235"/>
      <c r="BE106" s="239">
        <f>IF(N106="základná",J106,0)</f>
        <v>0</v>
      </c>
      <c r="BF106" s="239">
        <f>IF(N106="znížená",J106,0)</f>
        <v>0</v>
      </c>
      <c r="BG106" s="239">
        <f>IF(N106="zákl. prenesená",J106,0)</f>
        <v>0</v>
      </c>
      <c r="BH106" s="239">
        <f>IF(N106="zníž. prenesená",J106,0)</f>
        <v>0</v>
      </c>
      <c r="BI106" s="239">
        <f>IF(N106="nulová",J106,0)</f>
        <v>0</v>
      </c>
      <c r="BJ106" s="238" t="s">
        <v>92</v>
      </c>
      <c r="BK106" s="235"/>
      <c r="BL106" s="235"/>
      <c r="BM106" s="235"/>
    </row>
    <row r="107" s="2" customFormat="1" ht="18" customHeight="1">
      <c r="A107" s="42"/>
      <c r="B107" s="43"/>
      <c r="C107" s="44"/>
      <c r="D107" s="163" t="s">
        <v>368</v>
      </c>
      <c r="E107" s="158"/>
      <c r="F107" s="158"/>
      <c r="G107" s="44"/>
      <c r="H107" s="44"/>
      <c r="I107" s="44"/>
      <c r="J107" s="159">
        <v>0</v>
      </c>
      <c r="K107" s="44"/>
      <c r="L107" s="234"/>
      <c r="M107" s="235"/>
      <c r="N107" s="236" t="s">
        <v>42</v>
      </c>
      <c r="O107" s="235"/>
      <c r="P107" s="235"/>
      <c r="Q107" s="235"/>
      <c r="R107" s="235"/>
      <c r="S107" s="237"/>
      <c r="T107" s="237"/>
      <c r="U107" s="237"/>
      <c r="V107" s="237"/>
      <c r="W107" s="237"/>
      <c r="X107" s="237"/>
      <c r="Y107" s="237"/>
      <c r="Z107" s="237"/>
      <c r="AA107" s="237"/>
      <c r="AB107" s="237"/>
      <c r="AC107" s="237"/>
      <c r="AD107" s="237"/>
      <c r="AE107" s="237"/>
      <c r="AF107" s="235"/>
      <c r="AG107" s="235"/>
      <c r="AH107" s="235"/>
      <c r="AI107" s="235"/>
      <c r="AJ107" s="235"/>
      <c r="AK107" s="235"/>
      <c r="AL107" s="235"/>
      <c r="AM107" s="235"/>
      <c r="AN107" s="235"/>
      <c r="AO107" s="235"/>
      <c r="AP107" s="235"/>
      <c r="AQ107" s="235"/>
      <c r="AR107" s="235"/>
      <c r="AS107" s="235"/>
      <c r="AT107" s="235"/>
      <c r="AU107" s="235"/>
      <c r="AV107" s="235"/>
      <c r="AW107" s="235"/>
      <c r="AX107" s="235"/>
      <c r="AY107" s="238" t="s">
        <v>367</v>
      </c>
      <c r="AZ107" s="235"/>
      <c r="BA107" s="235"/>
      <c r="BB107" s="235"/>
      <c r="BC107" s="235"/>
      <c r="BD107" s="235"/>
      <c r="BE107" s="239">
        <f>IF(N107="základná",J107,0)</f>
        <v>0</v>
      </c>
      <c r="BF107" s="239">
        <f>IF(N107="znížená",J107,0)</f>
        <v>0</v>
      </c>
      <c r="BG107" s="239">
        <f>IF(N107="zákl. prenesená",J107,0)</f>
        <v>0</v>
      </c>
      <c r="BH107" s="239">
        <f>IF(N107="zníž. prenesená",J107,0)</f>
        <v>0</v>
      </c>
      <c r="BI107" s="239">
        <f>IF(N107="nulová",J107,0)</f>
        <v>0</v>
      </c>
      <c r="BJ107" s="238" t="s">
        <v>92</v>
      </c>
      <c r="BK107" s="235"/>
      <c r="BL107" s="235"/>
      <c r="BM107" s="235"/>
    </row>
    <row r="108" s="2" customFormat="1" ht="18" customHeight="1">
      <c r="A108" s="42"/>
      <c r="B108" s="43"/>
      <c r="C108" s="44"/>
      <c r="D108" s="163" t="s">
        <v>369</v>
      </c>
      <c r="E108" s="158"/>
      <c r="F108" s="158"/>
      <c r="G108" s="44"/>
      <c r="H108" s="44"/>
      <c r="I108" s="44"/>
      <c r="J108" s="159">
        <v>0</v>
      </c>
      <c r="K108" s="44"/>
      <c r="L108" s="234"/>
      <c r="M108" s="235"/>
      <c r="N108" s="236" t="s">
        <v>42</v>
      </c>
      <c r="O108" s="235"/>
      <c r="P108" s="235"/>
      <c r="Q108" s="235"/>
      <c r="R108" s="235"/>
      <c r="S108" s="237"/>
      <c r="T108" s="237"/>
      <c r="U108" s="237"/>
      <c r="V108" s="237"/>
      <c r="W108" s="237"/>
      <c r="X108" s="237"/>
      <c r="Y108" s="237"/>
      <c r="Z108" s="237"/>
      <c r="AA108" s="237"/>
      <c r="AB108" s="237"/>
      <c r="AC108" s="237"/>
      <c r="AD108" s="237"/>
      <c r="AE108" s="237"/>
      <c r="AF108" s="235"/>
      <c r="AG108" s="235"/>
      <c r="AH108" s="235"/>
      <c r="AI108" s="235"/>
      <c r="AJ108" s="235"/>
      <c r="AK108" s="235"/>
      <c r="AL108" s="235"/>
      <c r="AM108" s="235"/>
      <c r="AN108" s="235"/>
      <c r="AO108" s="235"/>
      <c r="AP108" s="235"/>
      <c r="AQ108" s="235"/>
      <c r="AR108" s="235"/>
      <c r="AS108" s="235"/>
      <c r="AT108" s="235"/>
      <c r="AU108" s="235"/>
      <c r="AV108" s="235"/>
      <c r="AW108" s="235"/>
      <c r="AX108" s="235"/>
      <c r="AY108" s="238" t="s">
        <v>367</v>
      </c>
      <c r="AZ108" s="235"/>
      <c r="BA108" s="235"/>
      <c r="BB108" s="235"/>
      <c r="BC108" s="235"/>
      <c r="BD108" s="235"/>
      <c r="BE108" s="239">
        <f>IF(N108="základná",J108,0)</f>
        <v>0</v>
      </c>
      <c r="BF108" s="239">
        <f>IF(N108="znížená",J108,0)</f>
        <v>0</v>
      </c>
      <c r="BG108" s="239">
        <f>IF(N108="zákl. prenesená",J108,0)</f>
        <v>0</v>
      </c>
      <c r="BH108" s="239">
        <f>IF(N108="zníž. prenesená",J108,0)</f>
        <v>0</v>
      </c>
      <c r="BI108" s="239">
        <f>IF(N108="nulová",J108,0)</f>
        <v>0</v>
      </c>
      <c r="BJ108" s="238" t="s">
        <v>92</v>
      </c>
      <c r="BK108" s="235"/>
      <c r="BL108" s="235"/>
      <c r="BM108" s="235"/>
    </row>
    <row r="109" s="2" customFormat="1" ht="18" customHeight="1">
      <c r="A109" s="42"/>
      <c r="B109" s="43"/>
      <c r="C109" s="44"/>
      <c r="D109" s="163" t="s">
        <v>370</v>
      </c>
      <c r="E109" s="158"/>
      <c r="F109" s="158"/>
      <c r="G109" s="44"/>
      <c r="H109" s="44"/>
      <c r="I109" s="44"/>
      <c r="J109" s="159">
        <v>0</v>
      </c>
      <c r="K109" s="44"/>
      <c r="L109" s="234"/>
      <c r="M109" s="235"/>
      <c r="N109" s="236" t="s">
        <v>42</v>
      </c>
      <c r="O109" s="235"/>
      <c r="P109" s="235"/>
      <c r="Q109" s="235"/>
      <c r="R109" s="235"/>
      <c r="S109" s="237"/>
      <c r="T109" s="237"/>
      <c r="U109" s="237"/>
      <c r="V109" s="237"/>
      <c r="W109" s="237"/>
      <c r="X109" s="237"/>
      <c r="Y109" s="237"/>
      <c r="Z109" s="237"/>
      <c r="AA109" s="237"/>
      <c r="AB109" s="237"/>
      <c r="AC109" s="237"/>
      <c r="AD109" s="237"/>
      <c r="AE109" s="237"/>
      <c r="AF109" s="235"/>
      <c r="AG109" s="235"/>
      <c r="AH109" s="235"/>
      <c r="AI109" s="235"/>
      <c r="AJ109" s="235"/>
      <c r="AK109" s="235"/>
      <c r="AL109" s="235"/>
      <c r="AM109" s="235"/>
      <c r="AN109" s="235"/>
      <c r="AO109" s="235"/>
      <c r="AP109" s="235"/>
      <c r="AQ109" s="235"/>
      <c r="AR109" s="235"/>
      <c r="AS109" s="235"/>
      <c r="AT109" s="235"/>
      <c r="AU109" s="235"/>
      <c r="AV109" s="235"/>
      <c r="AW109" s="235"/>
      <c r="AX109" s="235"/>
      <c r="AY109" s="238" t="s">
        <v>367</v>
      </c>
      <c r="AZ109" s="235"/>
      <c r="BA109" s="235"/>
      <c r="BB109" s="235"/>
      <c r="BC109" s="235"/>
      <c r="BD109" s="235"/>
      <c r="BE109" s="239">
        <f>IF(N109="základná",J109,0)</f>
        <v>0</v>
      </c>
      <c r="BF109" s="239">
        <f>IF(N109="znížená",J109,0)</f>
        <v>0</v>
      </c>
      <c r="BG109" s="239">
        <f>IF(N109="zákl. prenesená",J109,0)</f>
        <v>0</v>
      </c>
      <c r="BH109" s="239">
        <f>IF(N109="zníž. prenesená",J109,0)</f>
        <v>0</v>
      </c>
      <c r="BI109" s="239">
        <f>IF(N109="nulová",J109,0)</f>
        <v>0</v>
      </c>
      <c r="BJ109" s="238" t="s">
        <v>92</v>
      </c>
      <c r="BK109" s="235"/>
      <c r="BL109" s="235"/>
      <c r="BM109" s="235"/>
    </row>
    <row r="110" s="2" customFormat="1" ht="18" customHeight="1">
      <c r="A110" s="42"/>
      <c r="B110" s="43"/>
      <c r="C110" s="44"/>
      <c r="D110" s="158" t="s">
        <v>371</v>
      </c>
      <c r="E110" s="44"/>
      <c r="F110" s="44"/>
      <c r="G110" s="44"/>
      <c r="H110" s="44"/>
      <c r="I110" s="44"/>
      <c r="J110" s="159">
        <f>ROUND(J30*T110,2)</f>
        <v>0</v>
      </c>
      <c r="K110" s="44"/>
      <c r="L110" s="234"/>
      <c r="M110" s="235"/>
      <c r="N110" s="236" t="s">
        <v>42</v>
      </c>
      <c r="O110" s="235"/>
      <c r="P110" s="235"/>
      <c r="Q110" s="235"/>
      <c r="R110" s="235"/>
      <c r="S110" s="237"/>
      <c r="T110" s="237"/>
      <c r="U110" s="237"/>
      <c r="V110" s="237"/>
      <c r="W110" s="237"/>
      <c r="X110" s="237"/>
      <c r="Y110" s="237"/>
      <c r="Z110" s="237"/>
      <c r="AA110" s="237"/>
      <c r="AB110" s="237"/>
      <c r="AC110" s="237"/>
      <c r="AD110" s="237"/>
      <c r="AE110" s="237"/>
      <c r="AF110" s="235"/>
      <c r="AG110" s="235"/>
      <c r="AH110" s="235"/>
      <c r="AI110" s="235"/>
      <c r="AJ110" s="235"/>
      <c r="AK110" s="235"/>
      <c r="AL110" s="235"/>
      <c r="AM110" s="235"/>
      <c r="AN110" s="235"/>
      <c r="AO110" s="235"/>
      <c r="AP110" s="235"/>
      <c r="AQ110" s="235"/>
      <c r="AR110" s="235"/>
      <c r="AS110" s="235"/>
      <c r="AT110" s="235"/>
      <c r="AU110" s="235"/>
      <c r="AV110" s="235"/>
      <c r="AW110" s="235"/>
      <c r="AX110" s="235"/>
      <c r="AY110" s="238" t="s">
        <v>372</v>
      </c>
      <c r="AZ110" s="235"/>
      <c r="BA110" s="235"/>
      <c r="BB110" s="235"/>
      <c r="BC110" s="235"/>
      <c r="BD110" s="235"/>
      <c r="BE110" s="239">
        <f>IF(N110="základná",J110,0)</f>
        <v>0</v>
      </c>
      <c r="BF110" s="239">
        <f>IF(N110="znížená",J110,0)</f>
        <v>0</v>
      </c>
      <c r="BG110" s="239">
        <f>IF(N110="zákl. prenesená",J110,0)</f>
        <v>0</v>
      </c>
      <c r="BH110" s="239">
        <f>IF(N110="zníž. prenesená",J110,0)</f>
        <v>0</v>
      </c>
      <c r="BI110" s="239">
        <f>IF(N110="nulová",J110,0)</f>
        <v>0</v>
      </c>
      <c r="BJ110" s="238" t="s">
        <v>92</v>
      </c>
      <c r="BK110" s="235"/>
      <c r="BL110" s="235"/>
      <c r="BM110" s="235"/>
    </row>
    <row r="111" s="2" customFormat="1">
      <c r="A111" s="42"/>
      <c r="B111" s="43"/>
      <c r="C111" s="44"/>
      <c r="D111" s="44"/>
      <c r="E111" s="44"/>
      <c r="F111" s="44"/>
      <c r="G111" s="44"/>
      <c r="H111" s="44"/>
      <c r="I111" s="44"/>
      <c r="J111" s="44"/>
      <c r="K111" s="44"/>
      <c r="L111" s="73"/>
      <c r="S111" s="42"/>
      <c r="T111" s="42"/>
      <c r="U111" s="42"/>
      <c r="V111" s="42"/>
      <c r="W111" s="42"/>
      <c r="X111" s="42"/>
      <c r="Y111" s="42"/>
      <c r="Z111" s="42"/>
      <c r="AA111" s="42"/>
      <c r="AB111" s="42"/>
      <c r="AC111" s="42"/>
      <c r="AD111" s="42"/>
      <c r="AE111" s="42"/>
    </row>
    <row r="112" s="2" customFormat="1" ht="29.28" customHeight="1">
      <c r="A112" s="42"/>
      <c r="B112" s="43"/>
      <c r="C112" s="167" t="s">
        <v>142</v>
      </c>
      <c r="D112" s="168"/>
      <c r="E112" s="168"/>
      <c r="F112" s="168"/>
      <c r="G112" s="168"/>
      <c r="H112" s="168"/>
      <c r="I112" s="168"/>
      <c r="J112" s="169">
        <f>ROUND(J96+J104,2)</f>
        <v>0</v>
      </c>
      <c r="K112" s="168"/>
      <c r="L112" s="73"/>
      <c r="S112" s="42"/>
      <c r="T112" s="42"/>
      <c r="U112" s="42"/>
      <c r="V112" s="42"/>
      <c r="W112" s="42"/>
      <c r="X112" s="42"/>
      <c r="Y112" s="42"/>
      <c r="Z112" s="42"/>
      <c r="AA112" s="42"/>
      <c r="AB112" s="42"/>
      <c r="AC112" s="42"/>
      <c r="AD112" s="42"/>
      <c r="AE112" s="42"/>
    </row>
    <row r="113" s="2" customFormat="1" ht="6.96" customHeight="1">
      <c r="A113" s="42"/>
      <c r="B113" s="76"/>
      <c r="C113" s="77"/>
      <c r="D113" s="77"/>
      <c r="E113" s="77"/>
      <c r="F113" s="77"/>
      <c r="G113" s="77"/>
      <c r="H113" s="77"/>
      <c r="I113" s="77"/>
      <c r="J113" s="77"/>
      <c r="K113" s="77"/>
      <c r="L113" s="73"/>
      <c r="S113" s="42"/>
      <c r="T113" s="42"/>
      <c r="U113" s="42"/>
      <c r="V113" s="42"/>
      <c r="W113" s="42"/>
      <c r="X113" s="42"/>
      <c r="Y113" s="42"/>
      <c r="Z113" s="42"/>
      <c r="AA113" s="42"/>
      <c r="AB113" s="42"/>
      <c r="AC113" s="42"/>
      <c r="AD113" s="42"/>
      <c r="AE113" s="42"/>
    </row>
    <row r="117" s="2" customFormat="1" ht="6.96" customHeight="1">
      <c r="A117" s="42"/>
      <c r="B117" s="78"/>
      <c r="C117" s="79"/>
      <c r="D117" s="79"/>
      <c r="E117" s="79"/>
      <c r="F117" s="79"/>
      <c r="G117" s="79"/>
      <c r="H117" s="79"/>
      <c r="I117" s="79"/>
      <c r="J117" s="79"/>
      <c r="K117" s="79"/>
      <c r="L117" s="73"/>
      <c r="S117" s="42"/>
      <c r="T117" s="42"/>
      <c r="U117" s="42"/>
      <c r="V117" s="42"/>
      <c r="W117" s="42"/>
      <c r="X117" s="42"/>
      <c r="Y117" s="42"/>
      <c r="Z117" s="42"/>
      <c r="AA117" s="42"/>
      <c r="AB117" s="42"/>
      <c r="AC117" s="42"/>
      <c r="AD117" s="42"/>
      <c r="AE117" s="42"/>
    </row>
    <row r="118" s="2" customFormat="1" ht="24.96" customHeight="1">
      <c r="A118" s="42"/>
      <c r="B118" s="43"/>
      <c r="C118" s="25" t="s">
        <v>373</v>
      </c>
      <c r="D118" s="44"/>
      <c r="E118" s="44"/>
      <c r="F118" s="44"/>
      <c r="G118" s="44"/>
      <c r="H118" s="44"/>
      <c r="I118" s="44"/>
      <c r="J118" s="44"/>
      <c r="K118" s="44"/>
      <c r="L118" s="73"/>
      <c r="S118" s="42"/>
      <c r="T118" s="42"/>
      <c r="U118" s="42"/>
      <c r="V118" s="42"/>
      <c r="W118" s="42"/>
      <c r="X118" s="42"/>
      <c r="Y118" s="42"/>
      <c r="Z118" s="42"/>
      <c r="AA118" s="42"/>
      <c r="AB118" s="42"/>
      <c r="AC118" s="42"/>
      <c r="AD118" s="42"/>
      <c r="AE118" s="42"/>
    </row>
    <row r="119" s="2" customFormat="1" ht="6.96" customHeight="1">
      <c r="A119" s="42"/>
      <c r="B119" s="43"/>
      <c r="C119" s="44"/>
      <c r="D119" s="44"/>
      <c r="E119" s="44"/>
      <c r="F119" s="44"/>
      <c r="G119" s="44"/>
      <c r="H119" s="44"/>
      <c r="I119" s="44"/>
      <c r="J119" s="44"/>
      <c r="K119" s="44"/>
      <c r="L119" s="73"/>
      <c r="S119" s="42"/>
      <c r="T119" s="42"/>
      <c r="U119" s="42"/>
      <c r="V119" s="42"/>
      <c r="W119" s="42"/>
      <c r="X119" s="42"/>
      <c r="Y119" s="42"/>
      <c r="Z119" s="42"/>
      <c r="AA119" s="42"/>
      <c r="AB119" s="42"/>
      <c r="AC119" s="42"/>
      <c r="AD119" s="42"/>
      <c r="AE119" s="42"/>
    </row>
    <row r="120" s="2" customFormat="1" ht="12" customHeight="1">
      <c r="A120" s="42"/>
      <c r="B120" s="43"/>
      <c r="C120" s="34" t="s">
        <v>15</v>
      </c>
      <c r="D120" s="44"/>
      <c r="E120" s="44"/>
      <c r="F120" s="44"/>
      <c r="G120" s="44"/>
      <c r="H120" s="44"/>
      <c r="I120" s="44"/>
      <c r="J120" s="44"/>
      <c r="K120" s="44"/>
      <c r="L120" s="73"/>
      <c r="S120" s="42"/>
      <c r="T120" s="42"/>
      <c r="U120" s="42"/>
      <c r="V120" s="42"/>
      <c r="W120" s="42"/>
      <c r="X120" s="42"/>
      <c r="Y120" s="42"/>
      <c r="Z120" s="42"/>
      <c r="AA120" s="42"/>
      <c r="AB120" s="42"/>
      <c r="AC120" s="42"/>
      <c r="AD120" s="42"/>
      <c r="AE120" s="42"/>
    </row>
    <row r="121" s="2" customFormat="1" ht="39.75" customHeight="1">
      <c r="A121" s="42"/>
      <c r="B121" s="43"/>
      <c r="C121" s="44"/>
      <c r="D121" s="44"/>
      <c r="E121" s="215" t="str">
        <f>E7</f>
        <v>OPRAVA POŠKODENÝCH PODLÁH A PRIESTOROV GARÁŽÍ NA 3.PP, 2.PP, 1.PP, MEZANÍNU, HOSPODÁRSKEHO A BANK. DVORA V OBJEKTE NBS</v>
      </c>
      <c r="F121" s="34"/>
      <c r="G121" s="34"/>
      <c r="H121" s="34"/>
      <c r="I121" s="44"/>
      <c r="J121" s="44"/>
      <c r="K121" s="44"/>
      <c r="L121" s="73"/>
      <c r="S121" s="42"/>
      <c r="T121" s="42"/>
      <c r="U121" s="42"/>
      <c r="V121" s="42"/>
      <c r="W121" s="42"/>
      <c r="X121" s="42"/>
      <c r="Y121" s="42"/>
      <c r="Z121" s="42"/>
      <c r="AA121" s="42"/>
      <c r="AB121" s="42"/>
      <c r="AC121" s="42"/>
      <c r="AD121" s="42"/>
      <c r="AE121" s="42"/>
    </row>
    <row r="122" s="2" customFormat="1" ht="12" customHeight="1">
      <c r="A122" s="42"/>
      <c r="B122" s="43"/>
      <c r="C122" s="34" t="s">
        <v>160</v>
      </c>
      <c r="D122" s="44"/>
      <c r="E122" s="44"/>
      <c r="F122" s="44"/>
      <c r="G122" s="44"/>
      <c r="H122" s="44"/>
      <c r="I122" s="44"/>
      <c r="J122" s="44"/>
      <c r="K122" s="44"/>
      <c r="L122" s="73"/>
      <c r="S122" s="42"/>
      <c r="T122" s="42"/>
      <c r="U122" s="42"/>
      <c r="V122" s="42"/>
      <c r="W122" s="42"/>
      <c r="X122" s="42"/>
      <c r="Y122" s="42"/>
      <c r="Z122" s="42"/>
      <c r="AA122" s="42"/>
      <c r="AB122" s="42"/>
      <c r="AC122" s="42"/>
      <c r="AD122" s="42"/>
      <c r="AE122" s="42"/>
    </row>
    <row r="123" s="2" customFormat="1" ht="30" customHeight="1">
      <c r="A123" s="42"/>
      <c r="B123" s="43"/>
      <c r="C123" s="44"/>
      <c r="D123" s="44"/>
      <c r="E123" s="86" t="str">
        <f>E9</f>
        <v xml:space="preserve">11 - E.6  Silnoprudové rozvody - PRÍVODY PRE ČERPACIE STANICE ČS1,ČS2,ČS3</v>
      </c>
      <c r="F123" s="44"/>
      <c r="G123" s="44"/>
      <c r="H123" s="44"/>
      <c r="I123" s="44"/>
      <c r="J123" s="44"/>
      <c r="K123" s="44"/>
      <c r="L123" s="73"/>
      <c r="S123" s="42"/>
      <c r="T123" s="42"/>
      <c r="U123" s="42"/>
      <c r="V123" s="42"/>
      <c r="W123" s="42"/>
      <c r="X123" s="42"/>
      <c r="Y123" s="42"/>
      <c r="Z123" s="42"/>
      <c r="AA123" s="42"/>
      <c r="AB123" s="42"/>
      <c r="AC123" s="42"/>
      <c r="AD123" s="42"/>
      <c r="AE123" s="42"/>
    </row>
    <row r="124" s="2" customFormat="1" ht="6.96" customHeight="1">
      <c r="A124" s="42"/>
      <c r="B124" s="43"/>
      <c r="C124" s="44"/>
      <c r="D124" s="44"/>
      <c r="E124" s="44"/>
      <c r="F124" s="44"/>
      <c r="G124" s="44"/>
      <c r="H124" s="44"/>
      <c r="I124" s="44"/>
      <c r="J124" s="44"/>
      <c r="K124" s="44"/>
      <c r="L124" s="73"/>
      <c r="S124" s="42"/>
      <c r="T124" s="42"/>
      <c r="U124" s="42"/>
      <c r="V124" s="42"/>
      <c r="W124" s="42"/>
      <c r="X124" s="42"/>
      <c r="Y124" s="42"/>
      <c r="Z124" s="42"/>
      <c r="AA124" s="42"/>
      <c r="AB124" s="42"/>
      <c r="AC124" s="42"/>
      <c r="AD124" s="42"/>
      <c r="AE124" s="42"/>
    </row>
    <row r="125" s="2" customFormat="1" ht="12" customHeight="1">
      <c r="A125" s="42"/>
      <c r="B125" s="43"/>
      <c r="C125" s="34" t="s">
        <v>19</v>
      </c>
      <c r="D125" s="44"/>
      <c r="E125" s="44"/>
      <c r="F125" s="29" t="str">
        <f>F12</f>
        <v xml:space="preserve"> </v>
      </c>
      <c r="G125" s="44"/>
      <c r="H125" s="44"/>
      <c r="I125" s="34" t="s">
        <v>21</v>
      </c>
      <c r="J125" s="89" t="str">
        <f>IF(J12="","",J12)</f>
        <v>9. 5. 2022</v>
      </c>
      <c r="K125" s="44"/>
      <c r="L125" s="73"/>
      <c r="S125" s="42"/>
      <c r="T125" s="42"/>
      <c r="U125" s="42"/>
      <c r="V125" s="42"/>
      <c r="W125" s="42"/>
      <c r="X125" s="42"/>
      <c r="Y125" s="42"/>
      <c r="Z125" s="42"/>
      <c r="AA125" s="42"/>
      <c r="AB125" s="42"/>
      <c r="AC125" s="42"/>
      <c r="AD125" s="42"/>
      <c r="AE125" s="42"/>
    </row>
    <row r="126" s="2" customFormat="1" ht="6.96" customHeight="1">
      <c r="A126" s="42"/>
      <c r="B126" s="43"/>
      <c r="C126" s="44"/>
      <c r="D126" s="44"/>
      <c r="E126" s="44"/>
      <c r="F126" s="44"/>
      <c r="G126" s="44"/>
      <c r="H126" s="44"/>
      <c r="I126" s="44"/>
      <c r="J126" s="44"/>
      <c r="K126" s="44"/>
      <c r="L126" s="73"/>
      <c r="S126" s="42"/>
      <c r="T126" s="42"/>
      <c r="U126" s="42"/>
      <c r="V126" s="42"/>
      <c r="W126" s="42"/>
      <c r="X126" s="42"/>
      <c r="Y126" s="42"/>
      <c r="Z126" s="42"/>
      <c r="AA126" s="42"/>
      <c r="AB126" s="42"/>
      <c r="AC126" s="42"/>
      <c r="AD126" s="42"/>
      <c r="AE126" s="42"/>
    </row>
    <row r="127" s="2" customFormat="1" ht="25.65" customHeight="1">
      <c r="A127" s="42"/>
      <c r="B127" s="43"/>
      <c r="C127" s="34" t="s">
        <v>23</v>
      </c>
      <c r="D127" s="44"/>
      <c r="E127" s="44"/>
      <c r="F127" s="29" t="str">
        <f>E15</f>
        <v>A BKPŠ, SPOL. S.R.O.</v>
      </c>
      <c r="G127" s="44"/>
      <c r="H127" s="44"/>
      <c r="I127" s="34" t="s">
        <v>29</v>
      </c>
      <c r="J127" s="38" t="str">
        <f>E21</f>
        <v>A BKPŠ, SPOL. S.R.O.</v>
      </c>
      <c r="K127" s="44"/>
      <c r="L127" s="73"/>
      <c r="S127" s="42"/>
      <c r="T127" s="42"/>
      <c r="U127" s="42"/>
      <c r="V127" s="42"/>
      <c r="W127" s="42"/>
      <c r="X127" s="42"/>
      <c r="Y127" s="42"/>
      <c r="Z127" s="42"/>
      <c r="AA127" s="42"/>
      <c r="AB127" s="42"/>
      <c r="AC127" s="42"/>
      <c r="AD127" s="42"/>
      <c r="AE127" s="42"/>
    </row>
    <row r="128" s="2" customFormat="1" ht="15.15" customHeight="1">
      <c r="A128" s="42"/>
      <c r="B128" s="43"/>
      <c r="C128" s="34" t="s">
        <v>27</v>
      </c>
      <c r="D128" s="44"/>
      <c r="E128" s="44"/>
      <c r="F128" s="29" t="str">
        <f>IF(E18="","",E18)</f>
        <v>Vyplň údaj</v>
      </c>
      <c r="G128" s="44"/>
      <c r="H128" s="44"/>
      <c r="I128" s="34" t="s">
        <v>31</v>
      </c>
      <c r="J128" s="38" t="str">
        <f>E24</f>
        <v>ROZING s.r.o.</v>
      </c>
      <c r="K128" s="44"/>
      <c r="L128" s="73"/>
      <c r="S128" s="42"/>
      <c r="T128" s="42"/>
      <c r="U128" s="42"/>
      <c r="V128" s="42"/>
      <c r="W128" s="42"/>
      <c r="X128" s="42"/>
      <c r="Y128" s="42"/>
      <c r="Z128" s="42"/>
      <c r="AA128" s="42"/>
      <c r="AB128" s="42"/>
      <c r="AC128" s="42"/>
      <c r="AD128" s="42"/>
      <c r="AE128" s="42"/>
    </row>
    <row r="129" s="2" customFormat="1" ht="10.32" customHeight="1">
      <c r="A129" s="42"/>
      <c r="B129" s="43"/>
      <c r="C129" s="44"/>
      <c r="D129" s="44"/>
      <c r="E129" s="44"/>
      <c r="F129" s="44"/>
      <c r="G129" s="44"/>
      <c r="H129" s="44"/>
      <c r="I129" s="44"/>
      <c r="J129" s="44"/>
      <c r="K129" s="44"/>
      <c r="L129" s="73"/>
      <c r="S129" s="42"/>
      <c r="T129" s="42"/>
      <c r="U129" s="42"/>
      <c r="V129" s="42"/>
      <c r="W129" s="42"/>
      <c r="X129" s="42"/>
      <c r="Y129" s="42"/>
      <c r="Z129" s="42"/>
      <c r="AA129" s="42"/>
      <c r="AB129" s="42"/>
      <c r="AC129" s="42"/>
      <c r="AD129" s="42"/>
      <c r="AE129" s="42"/>
    </row>
    <row r="130" s="11" customFormat="1" ht="29.28" customHeight="1">
      <c r="A130" s="240"/>
      <c r="B130" s="241"/>
      <c r="C130" s="242" t="s">
        <v>374</v>
      </c>
      <c r="D130" s="243" t="s">
        <v>61</v>
      </c>
      <c r="E130" s="243" t="s">
        <v>57</v>
      </c>
      <c r="F130" s="243" t="s">
        <v>58</v>
      </c>
      <c r="G130" s="243" t="s">
        <v>375</v>
      </c>
      <c r="H130" s="243" t="s">
        <v>376</v>
      </c>
      <c r="I130" s="243" t="s">
        <v>377</v>
      </c>
      <c r="J130" s="244" t="s">
        <v>336</v>
      </c>
      <c r="K130" s="245" t="s">
        <v>378</v>
      </c>
      <c r="L130" s="246"/>
      <c r="M130" s="110" t="s">
        <v>1</v>
      </c>
      <c r="N130" s="111" t="s">
        <v>40</v>
      </c>
      <c r="O130" s="111" t="s">
        <v>379</v>
      </c>
      <c r="P130" s="111" t="s">
        <v>380</v>
      </c>
      <c r="Q130" s="111" t="s">
        <v>381</v>
      </c>
      <c r="R130" s="111" t="s">
        <v>382</v>
      </c>
      <c r="S130" s="111" t="s">
        <v>383</v>
      </c>
      <c r="T130" s="112" t="s">
        <v>384</v>
      </c>
      <c r="U130" s="240"/>
      <c r="V130" s="240"/>
      <c r="W130" s="240"/>
      <c r="X130" s="240"/>
      <c r="Y130" s="240"/>
      <c r="Z130" s="240"/>
      <c r="AA130" s="240"/>
      <c r="AB130" s="240"/>
      <c r="AC130" s="240"/>
      <c r="AD130" s="240"/>
      <c r="AE130" s="240"/>
    </row>
    <row r="131" s="2" customFormat="1" ht="22.8" customHeight="1">
      <c r="A131" s="42"/>
      <c r="B131" s="43"/>
      <c r="C131" s="117" t="s">
        <v>212</v>
      </c>
      <c r="D131" s="44"/>
      <c r="E131" s="44"/>
      <c r="F131" s="44"/>
      <c r="G131" s="44"/>
      <c r="H131" s="44"/>
      <c r="I131" s="44"/>
      <c r="J131" s="247">
        <f>BK131</f>
        <v>0</v>
      </c>
      <c r="K131" s="44"/>
      <c r="L131" s="45"/>
      <c r="M131" s="113"/>
      <c r="N131" s="248"/>
      <c r="O131" s="114"/>
      <c r="P131" s="249">
        <f>P132+P154+P156</f>
        <v>0</v>
      </c>
      <c r="Q131" s="114"/>
      <c r="R131" s="249">
        <f>R132+R154+R156</f>
        <v>0.023550000000000001</v>
      </c>
      <c r="S131" s="114"/>
      <c r="T131" s="250">
        <f>T132+T154+T156</f>
        <v>0.0012899999999999999</v>
      </c>
      <c r="U131" s="42"/>
      <c r="V131" s="42"/>
      <c r="W131" s="42"/>
      <c r="X131" s="42"/>
      <c r="Y131" s="42"/>
      <c r="Z131" s="42"/>
      <c r="AA131" s="42"/>
      <c r="AB131" s="42"/>
      <c r="AC131" s="42"/>
      <c r="AD131" s="42"/>
      <c r="AE131" s="42"/>
      <c r="AT131" s="19" t="s">
        <v>75</v>
      </c>
      <c r="AU131" s="19" t="s">
        <v>338</v>
      </c>
      <c r="BK131" s="251">
        <f>BK132+BK154+BK156</f>
        <v>0</v>
      </c>
    </row>
    <row r="132" s="12" customFormat="1" ht="25.92" customHeight="1">
      <c r="A132" s="12"/>
      <c r="B132" s="252"/>
      <c r="C132" s="253"/>
      <c r="D132" s="254" t="s">
        <v>75</v>
      </c>
      <c r="E132" s="255" t="s">
        <v>592</v>
      </c>
      <c r="F132" s="255" t="s">
        <v>2128</v>
      </c>
      <c r="G132" s="253"/>
      <c r="H132" s="253"/>
      <c r="I132" s="256"/>
      <c r="J132" s="231">
        <f>BK132</f>
        <v>0</v>
      </c>
      <c r="K132" s="253"/>
      <c r="L132" s="257"/>
      <c r="M132" s="258"/>
      <c r="N132" s="259"/>
      <c r="O132" s="259"/>
      <c r="P132" s="260">
        <f>P133+P151</f>
        <v>0</v>
      </c>
      <c r="Q132" s="259"/>
      <c r="R132" s="260">
        <f>R133+R151</f>
        <v>0.023550000000000001</v>
      </c>
      <c r="S132" s="259"/>
      <c r="T132" s="261">
        <f>T133+T151</f>
        <v>0.0012899999999999999</v>
      </c>
      <c r="U132" s="12"/>
      <c r="V132" s="12"/>
      <c r="W132" s="12"/>
      <c r="X132" s="12"/>
      <c r="Y132" s="12"/>
      <c r="Z132" s="12"/>
      <c r="AA132" s="12"/>
      <c r="AB132" s="12"/>
      <c r="AC132" s="12"/>
      <c r="AD132" s="12"/>
      <c r="AE132" s="12"/>
      <c r="AR132" s="262" t="s">
        <v>99</v>
      </c>
      <c r="AT132" s="263" t="s">
        <v>75</v>
      </c>
      <c r="AU132" s="263" t="s">
        <v>76</v>
      </c>
      <c r="AY132" s="262" t="s">
        <v>387</v>
      </c>
      <c r="BK132" s="264">
        <f>BK133+BK151</f>
        <v>0</v>
      </c>
    </row>
    <row r="133" s="12" customFormat="1" ht="22.8" customHeight="1">
      <c r="A133" s="12"/>
      <c r="B133" s="252"/>
      <c r="C133" s="253"/>
      <c r="D133" s="254" t="s">
        <v>75</v>
      </c>
      <c r="E133" s="265" t="s">
        <v>1956</v>
      </c>
      <c r="F133" s="265" t="s">
        <v>2129</v>
      </c>
      <c r="G133" s="253"/>
      <c r="H133" s="253"/>
      <c r="I133" s="256"/>
      <c r="J133" s="266">
        <f>BK133</f>
        <v>0</v>
      </c>
      <c r="K133" s="253"/>
      <c r="L133" s="257"/>
      <c r="M133" s="258"/>
      <c r="N133" s="259"/>
      <c r="O133" s="259"/>
      <c r="P133" s="260">
        <f>SUM(P134:P150)</f>
        <v>0</v>
      </c>
      <c r="Q133" s="259"/>
      <c r="R133" s="260">
        <f>SUM(R134:R150)</f>
        <v>0.023550000000000001</v>
      </c>
      <c r="S133" s="259"/>
      <c r="T133" s="261">
        <f>SUM(T134:T150)</f>
        <v>0.0012899999999999999</v>
      </c>
      <c r="U133" s="12"/>
      <c r="V133" s="12"/>
      <c r="W133" s="12"/>
      <c r="X133" s="12"/>
      <c r="Y133" s="12"/>
      <c r="Z133" s="12"/>
      <c r="AA133" s="12"/>
      <c r="AB133" s="12"/>
      <c r="AC133" s="12"/>
      <c r="AD133" s="12"/>
      <c r="AE133" s="12"/>
      <c r="AR133" s="262" t="s">
        <v>99</v>
      </c>
      <c r="AT133" s="263" t="s">
        <v>75</v>
      </c>
      <c r="AU133" s="263" t="s">
        <v>84</v>
      </c>
      <c r="AY133" s="262" t="s">
        <v>387</v>
      </c>
      <c r="BK133" s="264">
        <f>SUM(BK134:BK150)</f>
        <v>0</v>
      </c>
    </row>
    <row r="134" s="2" customFormat="1" ht="24.15" customHeight="1">
      <c r="A134" s="42"/>
      <c r="B134" s="43"/>
      <c r="C134" s="280" t="s">
        <v>84</v>
      </c>
      <c r="D134" s="280" t="s">
        <v>393</v>
      </c>
      <c r="E134" s="281" t="s">
        <v>4383</v>
      </c>
      <c r="F134" s="282" t="s">
        <v>4384</v>
      </c>
      <c r="G134" s="283" t="s">
        <v>396</v>
      </c>
      <c r="H134" s="284">
        <v>27</v>
      </c>
      <c r="I134" s="285"/>
      <c r="J134" s="286">
        <f>ROUND(I134*H134,2)</f>
        <v>0</v>
      </c>
      <c r="K134" s="287"/>
      <c r="L134" s="45"/>
      <c r="M134" s="288" t="s">
        <v>1</v>
      </c>
      <c r="N134" s="289" t="s">
        <v>42</v>
      </c>
      <c r="O134" s="101"/>
      <c r="P134" s="290">
        <f>O134*H134</f>
        <v>0</v>
      </c>
      <c r="Q134" s="290">
        <v>0</v>
      </c>
      <c r="R134" s="290">
        <f>Q134*H134</f>
        <v>0</v>
      </c>
      <c r="S134" s="290">
        <v>0</v>
      </c>
      <c r="T134" s="291">
        <f>S134*H134</f>
        <v>0</v>
      </c>
      <c r="U134" s="42"/>
      <c r="V134" s="42"/>
      <c r="W134" s="42"/>
      <c r="X134" s="42"/>
      <c r="Y134" s="42"/>
      <c r="Z134" s="42"/>
      <c r="AA134" s="42"/>
      <c r="AB134" s="42"/>
      <c r="AC134" s="42"/>
      <c r="AD134" s="42"/>
      <c r="AE134" s="42"/>
      <c r="AR134" s="292" t="s">
        <v>731</v>
      </c>
      <c r="AT134" s="292" t="s">
        <v>393</v>
      </c>
      <c r="AU134" s="292" t="s">
        <v>92</v>
      </c>
      <c r="AY134" s="19" t="s">
        <v>387</v>
      </c>
      <c r="BE134" s="162">
        <f>IF(N134="základná",J134,0)</f>
        <v>0</v>
      </c>
      <c r="BF134" s="162">
        <f>IF(N134="znížená",J134,0)</f>
        <v>0</v>
      </c>
      <c r="BG134" s="162">
        <f>IF(N134="zákl. prenesená",J134,0)</f>
        <v>0</v>
      </c>
      <c r="BH134" s="162">
        <f>IF(N134="zníž. prenesená",J134,0)</f>
        <v>0</v>
      </c>
      <c r="BI134" s="162">
        <f>IF(N134="nulová",J134,0)</f>
        <v>0</v>
      </c>
      <c r="BJ134" s="19" t="s">
        <v>92</v>
      </c>
      <c r="BK134" s="162">
        <f>ROUND(I134*H134,2)</f>
        <v>0</v>
      </c>
      <c r="BL134" s="19" t="s">
        <v>731</v>
      </c>
      <c r="BM134" s="292" t="s">
        <v>4724</v>
      </c>
    </row>
    <row r="135" s="2" customFormat="1" ht="21.75" customHeight="1">
      <c r="A135" s="42"/>
      <c r="B135" s="43"/>
      <c r="C135" s="337" t="s">
        <v>92</v>
      </c>
      <c r="D135" s="337" t="s">
        <v>592</v>
      </c>
      <c r="E135" s="338" t="s">
        <v>4725</v>
      </c>
      <c r="F135" s="339" t="s">
        <v>4726</v>
      </c>
      <c r="G135" s="340" t="s">
        <v>396</v>
      </c>
      <c r="H135" s="341">
        <v>27</v>
      </c>
      <c r="I135" s="342"/>
      <c r="J135" s="343">
        <f>ROUND(I135*H135,2)</f>
        <v>0</v>
      </c>
      <c r="K135" s="344"/>
      <c r="L135" s="345"/>
      <c r="M135" s="346" t="s">
        <v>1</v>
      </c>
      <c r="N135" s="347" t="s">
        <v>42</v>
      </c>
      <c r="O135" s="101"/>
      <c r="P135" s="290">
        <f>O135*H135</f>
        <v>0</v>
      </c>
      <c r="Q135" s="290">
        <v>0.00017000000000000001</v>
      </c>
      <c r="R135" s="290">
        <f>Q135*H135</f>
        <v>0.0045900000000000003</v>
      </c>
      <c r="S135" s="290">
        <v>0</v>
      </c>
      <c r="T135" s="291">
        <f>S135*H135</f>
        <v>0</v>
      </c>
      <c r="U135" s="42"/>
      <c r="V135" s="42"/>
      <c r="W135" s="42"/>
      <c r="X135" s="42"/>
      <c r="Y135" s="42"/>
      <c r="Z135" s="42"/>
      <c r="AA135" s="42"/>
      <c r="AB135" s="42"/>
      <c r="AC135" s="42"/>
      <c r="AD135" s="42"/>
      <c r="AE135" s="42"/>
      <c r="AR135" s="292" t="s">
        <v>1012</v>
      </c>
      <c r="AT135" s="292" t="s">
        <v>592</v>
      </c>
      <c r="AU135" s="292" t="s">
        <v>92</v>
      </c>
      <c r="AY135" s="19" t="s">
        <v>387</v>
      </c>
      <c r="BE135" s="162">
        <f>IF(N135="základná",J135,0)</f>
        <v>0</v>
      </c>
      <c r="BF135" s="162">
        <f>IF(N135="znížená",J135,0)</f>
        <v>0</v>
      </c>
      <c r="BG135" s="162">
        <f>IF(N135="zákl. prenesená",J135,0)</f>
        <v>0</v>
      </c>
      <c r="BH135" s="162">
        <f>IF(N135="zníž. prenesená",J135,0)</f>
        <v>0</v>
      </c>
      <c r="BI135" s="162">
        <f>IF(N135="nulová",J135,0)</f>
        <v>0</v>
      </c>
      <c r="BJ135" s="19" t="s">
        <v>92</v>
      </c>
      <c r="BK135" s="162">
        <f>ROUND(I135*H135,2)</f>
        <v>0</v>
      </c>
      <c r="BL135" s="19" t="s">
        <v>1012</v>
      </c>
      <c r="BM135" s="292" t="s">
        <v>4727</v>
      </c>
    </row>
    <row r="136" s="2" customFormat="1" ht="24.15" customHeight="1">
      <c r="A136" s="42"/>
      <c r="B136" s="43"/>
      <c r="C136" s="337" t="s">
        <v>99</v>
      </c>
      <c r="D136" s="337" t="s">
        <v>592</v>
      </c>
      <c r="E136" s="338" t="s">
        <v>4728</v>
      </c>
      <c r="F136" s="339" t="s">
        <v>4729</v>
      </c>
      <c r="G136" s="340" t="s">
        <v>436</v>
      </c>
      <c r="H136" s="341">
        <v>12</v>
      </c>
      <c r="I136" s="342"/>
      <c r="J136" s="343">
        <f>ROUND(I136*H136,2)</f>
        <v>0</v>
      </c>
      <c r="K136" s="344"/>
      <c r="L136" s="345"/>
      <c r="M136" s="346" t="s">
        <v>1</v>
      </c>
      <c r="N136" s="347" t="s">
        <v>42</v>
      </c>
      <c r="O136" s="101"/>
      <c r="P136" s="290">
        <f>O136*H136</f>
        <v>0</v>
      </c>
      <c r="Q136" s="290">
        <v>1.0000000000000001E-05</v>
      </c>
      <c r="R136" s="290">
        <f>Q136*H136</f>
        <v>0.00012000000000000002</v>
      </c>
      <c r="S136" s="290">
        <v>0</v>
      </c>
      <c r="T136" s="291">
        <f>S136*H136</f>
        <v>0</v>
      </c>
      <c r="U136" s="42"/>
      <c r="V136" s="42"/>
      <c r="W136" s="42"/>
      <c r="X136" s="42"/>
      <c r="Y136" s="42"/>
      <c r="Z136" s="42"/>
      <c r="AA136" s="42"/>
      <c r="AB136" s="42"/>
      <c r="AC136" s="42"/>
      <c r="AD136" s="42"/>
      <c r="AE136" s="42"/>
      <c r="AR136" s="292" t="s">
        <v>1012</v>
      </c>
      <c r="AT136" s="292" t="s">
        <v>592</v>
      </c>
      <c r="AU136" s="292" t="s">
        <v>92</v>
      </c>
      <c r="AY136" s="19" t="s">
        <v>387</v>
      </c>
      <c r="BE136" s="162">
        <f>IF(N136="základná",J136,0)</f>
        <v>0</v>
      </c>
      <c r="BF136" s="162">
        <f>IF(N136="znížená",J136,0)</f>
        <v>0</v>
      </c>
      <c r="BG136" s="162">
        <f>IF(N136="zákl. prenesená",J136,0)</f>
        <v>0</v>
      </c>
      <c r="BH136" s="162">
        <f>IF(N136="zníž. prenesená",J136,0)</f>
        <v>0</v>
      </c>
      <c r="BI136" s="162">
        <f>IF(N136="nulová",J136,0)</f>
        <v>0</v>
      </c>
      <c r="BJ136" s="19" t="s">
        <v>92</v>
      </c>
      <c r="BK136" s="162">
        <f>ROUND(I136*H136,2)</f>
        <v>0</v>
      </c>
      <c r="BL136" s="19" t="s">
        <v>1012</v>
      </c>
      <c r="BM136" s="292" t="s">
        <v>4730</v>
      </c>
    </row>
    <row r="137" s="2" customFormat="1" ht="24.15" customHeight="1">
      <c r="A137" s="42"/>
      <c r="B137" s="43"/>
      <c r="C137" s="280" t="s">
        <v>386</v>
      </c>
      <c r="D137" s="280" t="s">
        <v>393</v>
      </c>
      <c r="E137" s="281" t="s">
        <v>1976</v>
      </c>
      <c r="F137" s="282" t="s">
        <v>1977</v>
      </c>
      <c r="G137" s="283" t="s">
        <v>436</v>
      </c>
      <c r="H137" s="284">
        <v>15</v>
      </c>
      <c r="I137" s="285"/>
      <c r="J137" s="286">
        <f>ROUND(I137*H137,2)</f>
        <v>0</v>
      </c>
      <c r="K137" s="287"/>
      <c r="L137" s="45"/>
      <c r="M137" s="288" t="s">
        <v>1</v>
      </c>
      <c r="N137" s="289" t="s">
        <v>42</v>
      </c>
      <c r="O137" s="101"/>
      <c r="P137" s="290">
        <f>O137*H137</f>
        <v>0</v>
      </c>
      <c r="Q137" s="290">
        <v>0</v>
      </c>
      <c r="R137" s="290">
        <f>Q137*H137</f>
        <v>0</v>
      </c>
      <c r="S137" s="290">
        <v>0</v>
      </c>
      <c r="T137" s="291">
        <f>S137*H137</f>
        <v>0</v>
      </c>
      <c r="U137" s="42"/>
      <c r="V137" s="42"/>
      <c r="W137" s="42"/>
      <c r="X137" s="42"/>
      <c r="Y137" s="42"/>
      <c r="Z137" s="42"/>
      <c r="AA137" s="42"/>
      <c r="AB137" s="42"/>
      <c r="AC137" s="42"/>
      <c r="AD137" s="42"/>
      <c r="AE137" s="42"/>
      <c r="AR137" s="292" t="s">
        <v>731</v>
      </c>
      <c r="AT137" s="292" t="s">
        <v>393</v>
      </c>
      <c r="AU137" s="292" t="s">
        <v>92</v>
      </c>
      <c r="AY137" s="19" t="s">
        <v>387</v>
      </c>
      <c r="BE137" s="162">
        <f>IF(N137="základná",J137,0)</f>
        <v>0</v>
      </c>
      <c r="BF137" s="162">
        <f>IF(N137="znížená",J137,0)</f>
        <v>0</v>
      </c>
      <c r="BG137" s="162">
        <f>IF(N137="zákl. prenesená",J137,0)</f>
        <v>0</v>
      </c>
      <c r="BH137" s="162">
        <f>IF(N137="zníž. prenesená",J137,0)</f>
        <v>0</v>
      </c>
      <c r="BI137" s="162">
        <f>IF(N137="nulová",J137,0)</f>
        <v>0</v>
      </c>
      <c r="BJ137" s="19" t="s">
        <v>92</v>
      </c>
      <c r="BK137" s="162">
        <f>ROUND(I137*H137,2)</f>
        <v>0</v>
      </c>
      <c r="BL137" s="19" t="s">
        <v>731</v>
      </c>
      <c r="BM137" s="292" t="s">
        <v>4731</v>
      </c>
    </row>
    <row r="138" s="2" customFormat="1" ht="16.5" customHeight="1">
      <c r="A138" s="42"/>
      <c r="B138" s="43"/>
      <c r="C138" s="337" t="s">
        <v>429</v>
      </c>
      <c r="D138" s="337" t="s">
        <v>592</v>
      </c>
      <c r="E138" s="338" t="s">
        <v>4732</v>
      </c>
      <c r="F138" s="339" t="s">
        <v>4733</v>
      </c>
      <c r="G138" s="340" t="s">
        <v>436</v>
      </c>
      <c r="H138" s="341">
        <v>15</v>
      </c>
      <c r="I138" s="342"/>
      <c r="J138" s="343">
        <f>ROUND(I138*H138,2)</f>
        <v>0</v>
      </c>
      <c r="K138" s="344"/>
      <c r="L138" s="345"/>
      <c r="M138" s="346" t="s">
        <v>1</v>
      </c>
      <c r="N138" s="347" t="s">
        <v>42</v>
      </c>
      <c r="O138" s="101"/>
      <c r="P138" s="290">
        <f>O138*H138</f>
        <v>0</v>
      </c>
      <c r="Q138" s="290">
        <v>3.0000000000000001E-05</v>
      </c>
      <c r="R138" s="290">
        <f>Q138*H138</f>
        <v>0.00044999999999999999</v>
      </c>
      <c r="S138" s="290">
        <v>0</v>
      </c>
      <c r="T138" s="291">
        <f>S138*H138</f>
        <v>0</v>
      </c>
      <c r="U138" s="42"/>
      <c r="V138" s="42"/>
      <c r="W138" s="42"/>
      <c r="X138" s="42"/>
      <c r="Y138" s="42"/>
      <c r="Z138" s="42"/>
      <c r="AA138" s="42"/>
      <c r="AB138" s="42"/>
      <c r="AC138" s="42"/>
      <c r="AD138" s="42"/>
      <c r="AE138" s="42"/>
      <c r="AR138" s="292" t="s">
        <v>1012</v>
      </c>
      <c r="AT138" s="292" t="s">
        <v>592</v>
      </c>
      <c r="AU138" s="292" t="s">
        <v>92</v>
      </c>
      <c r="AY138" s="19" t="s">
        <v>387</v>
      </c>
      <c r="BE138" s="162">
        <f>IF(N138="základná",J138,0)</f>
        <v>0</v>
      </c>
      <c r="BF138" s="162">
        <f>IF(N138="znížená",J138,0)</f>
        <v>0</v>
      </c>
      <c r="BG138" s="162">
        <f>IF(N138="zákl. prenesená",J138,0)</f>
        <v>0</v>
      </c>
      <c r="BH138" s="162">
        <f>IF(N138="zníž. prenesená",J138,0)</f>
        <v>0</v>
      </c>
      <c r="BI138" s="162">
        <f>IF(N138="nulová",J138,0)</f>
        <v>0</v>
      </c>
      <c r="BJ138" s="19" t="s">
        <v>92</v>
      </c>
      <c r="BK138" s="162">
        <f>ROUND(I138*H138,2)</f>
        <v>0</v>
      </c>
      <c r="BL138" s="19" t="s">
        <v>1012</v>
      </c>
      <c r="BM138" s="292" t="s">
        <v>4734</v>
      </c>
    </row>
    <row r="139" s="2" customFormat="1" ht="24.15" customHeight="1">
      <c r="A139" s="42"/>
      <c r="B139" s="43"/>
      <c r="C139" s="280" t="s">
        <v>433</v>
      </c>
      <c r="D139" s="280" t="s">
        <v>393</v>
      </c>
      <c r="E139" s="281" t="s">
        <v>1980</v>
      </c>
      <c r="F139" s="282" t="s">
        <v>1981</v>
      </c>
      <c r="G139" s="283" t="s">
        <v>436</v>
      </c>
      <c r="H139" s="284">
        <v>6</v>
      </c>
      <c r="I139" s="285"/>
      <c r="J139" s="286">
        <f>ROUND(I139*H139,2)</f>
        <v>0</v>
      </c>
      <c r="K139" s="287"/>
      <c r="L139" s="45"/>
      <c r="M139" s="288" t="s">
        <v>1</v>
      </c>
      <c r="N139" s="289" t="s">
        <v>42</v>
      </c>
      <c r="O139" s="101"/>
      <c r="P139" s="290">
        <f>O139*H139</f>
        <v>0</v>
      </c>
      <c r="Q139" s="290">
        <v>0</v>
      </c>
      <c r="R139" s="290">
        <f>Q139*H139</f>
        <v>0</v>
      </c>
      <c r="S139" s="290">
        <v>0</v>
      </c>
      <c r="T139" s="291">
        <f>S139*H139</f>
        <v>0</v>
      </c>
      <c r="U139" s="42"/>
      <c r="V139" s="42"/>
      <c r="W139" s="42"/>
      <c r="X139" s="42"/>
      <c r="Y139" s="42"/>
      <c r="Z139" s="42"/>
      <c r="AA139" s="42"/>
      <c r="AB139" s="42"/>
      <c r="AC139" s="42"/>
      <c r="AD139" s="42"/>
      <c r="AE139" s="42"/>
      <c r="AR139" s="292" t="s">
        <v>731</v>
      </c>
      <c r="AT139" s="292" t="s">
        <v>393</v>
      </c>
      <c r="AU139" s="292" t="s">
        <v>92</v>
      </c>
      <c r="AY139" s="19" t="s">
        <v>387</v>
      </c>
      <c r="BE139" s="162">
        <f>IF(N139="základná",J139,0)</f>
        <v>0</v>
      </c>
      <c r="BF139" s="162">
        <f>IF(N139="znížená",J139,0)</f>
        <v>0</v>
      </c>
      <c r="BG139" s="162">
        <f>IF(N139="zákl. prenesená",J139,0)</f>
        <v>0</v>
      </c>
      <c r="BH139" s="162">
        <f>IF(N139="zníž. prenesená",J139,0)</f>
        <v>0</v>
      </c>
      <c r="BI139" s="162">
        <f>IF(N139="nulová",J139,0)</f>
        <v>0</v>
      </c>
      <c r="BJ139" s="19" t="s">
        <v>92</v>
      </c>
      <c r="BK139" s="162">
        <f>ROUND(I139*H139,2)</f>
        <v>0</v>
      </c>
      <c r="BL139" s="19" t="s">
        <v>731</v>
      </c>
      <c r="BM139" s="292" t="s">
        <v>4735</v>
      </c>
    </row>
    <row r="140" s="2" customFormat="1" ht="16.5" customHeight="1">
      <c r="A140" s="42"/>
      <c r="B140" s="43"/>
      <c r="C140" s="337" t="s">
        <v>439</v>
      </c>
      <c r="D140" s="337" t="s">
        <v>592</v>
      </c>
      <c r="E140" s="338" t="s">
        <v>1982</v>
      </c>
      <c r="F140" s="339" t="s">
        <v>1983</v>
      </c>
      <c r="G140" s="340" t="s">
        <v>436</v>
      </c>
      <c r="H140" s="341">
        <v>6</v>
      </c>
      <c r="I140" s="342"/>
      <c r="J140" s="343">
        <f>ROUND(I140*H140,2)</f>
        <v>0</v>
      </c>
      <c r="K140" s="344"/>
      <c r="L140" s="345"/>
      <c r="M140" s="346" t="s">
        <v>1</v>
      </c>
      <c r="N140" s="347" t="s">
        <v>42</v>
      </c>
      <c r="O140" s="101"/>
      <c r="P140" s="290">
        <f>O140*H140</f>
        <v>0</v>
      </c>
      <c r="Q140" s="290">
        <v>3.0000000000000001E-05</v>
      </c>
      <c r="R140" s="290">
        <f>Q140*H140</f>
        <v>0.00018000000000000001</v>
      </c>
      <c r="S140" s="290">
        <v>0</v>
      </c>
      <c r="T140" s="291">
        <f>S140*H140</f>
        <v>0</v>
      </c>
      <c r="U140" s="42"/>
      <c r="V140" s="42"/>
      <c r="W140" s="42"/>
      <c r="X140" s="42"/>
      <c r="Y140" s="42"/>
      <c r="Z140" s="42"/>
      <c r="AA140" s="42"/>
      <c r="AB140" s="42"/>
      <c r="AC140" s="42"/>
      <c r="AD140" s="42"/>
      <c r="AE140" s="42"/>
      <c r="AR140" s="292" t="s">
        <v>1012</v>
      </c>
      <c r="AT140" s="292" t="s">
        <v>592</v>
      </c>
      <c r="AU140" s="292" t="s">
        <v>92</v>
      </c>
      <c r="AY140" s="19" t="s">
        <v>387</v>
      </c>
      <c r="BE140" s="162">
        <f>IF(N140="základná",J140,0)</f>
        <v>0</v>
      </c>
      <c r="BF140" s="162">
        <f>IF(N140="znížená",J140,0)</f>
        <v>0</v>
      </c>
      <c r="BG140" s="162">
        <f>IF(N140="zákl. prenesená",J140,0)</f>
        <v>0</v>
      </c>
      <c r="BH140" s="162">
        <f>IF(N140="zníž. prenesená",J140,0)</f>
        <v>0</v>
      </c>
      <c r="BI140" s="162">
        <f>IF(N140="nulová",J140,0)</f>
        <v>0</v>
      </c>
      <c r="BJ140" s="19" t="s">
        <v>92</v>
      </c>
      <c r="BK140" s="162">
        <f>ROUND(I140*H140,2)</f>
        <v>0</v>
      </c>
      <c r="BL140" s="19" t="s">
        <v>1012</v>
      </c>
      <c r="BM140" s="292" t="s">
        <v>4736</v>
      </c>
    </row>
    <row r="141" s="2" customFormat="1" ht="24.15" customHeight="1">
      <c r="A141" s="42"/>
      <c r="B141" s="43"/>
      <c r="C141" s="280" t="s">
        <v>443</v>
      </c>
      <c r="D141" s="280" t="s">
        <v>393</v>
      </c>
      <c r="E141" s="281" t="s">
        <v>4737</v>
      </c>
      <c r="F141" s="282" t="s">
        <v>4738</v>
      </c>
      <c r="G141" s="283" t="s">
        <v>436</v>
      </c>
      <c r="H141" s="284">
        <v>6</v>
      </c>
      <c r="I141" s="285"/>
      <c r="J141" s="286">
        <f>ROUND(I141*H141,2)</f>
        <v>0</v>
      </c>
      <c r="K141" s="287"/>
      <c r="L141" s="45"/>
      <c r="M141" s="288" t="s">
        <v>1</v>
      </c>
      <c r="N141" s="289" t="s">
        <v>42</v>
      </c>
      <c r="O141" s="101"/>
      <c r="P141" s="290">
        <f>O141*H141</f>
        <v>0</v>
      </c>
      <c r="Q141" s="290">
        <v>0</v>
      </c>
      <c r="R141" s="290">
        <f>Q141*H141</f>
        <v>0</v>
      </c>
      <c r="S141" s="290">
        <v>0</v>
      </c>
      <c r="T141" s="291">
        <f>S141*H141</f>
        <v>0</v>
      </c>
      <c r="U141" s="42"/>
      <c r="V141" s="42"/>
      <c r="W141" s="42"/>
      <c r="X141" s="42"/>
      <c r="Y141" s="42"/>
      <c r="Z141" s="42"/>
      <c r="AA141" s="42"/>
      <c r="AB141" s="42"/>
      <c r="AC141" s="42"/>
      <c r="AD141" s="42"/>
      <c r="AE141" s="42"/>
      <c r="AR141" s="292" t="s">
        <v>731</v>
      </c>
      <c r="AT141" s="292" t="s">
        <v>393</v>
      </c>
      <c r="AU141" s="292" t="s">
        <v>92</v>
      </c>
      <c r="AY141" s="19" t="s">
        <v>387</v>
      </c>
      <c r="BE141" s="162">
        <f>IF(N141="základná",J141,0)</f>
        <v>0</v>
      </c>
      <c r="BF141" s="162">
        <f>IF(N141="znížená",J141,0)</f>
        <v>0</v>
      </c>
      <c r="BG141" s="162">
        <f>IF(N141="zákl. prenesená",J141,0)</f>
        <v>0</v>
      </c>
      <c r="BH141" s="162">
        <f>IF(N141="zníž. prenesená",J141,0)</f>
        <v>0</v>
      </c>
      <c r="BI141" s="162">
        <f>IF(N141="nulová",J141,0)</f>
        <v>0</v>
      </c>
      <c r="BJ141" s="19" t="s">
        <v>92</v>
      </c>
      <c r="BK141" s="162">
        <f>ROUND(I141*H141,2)</f>
        <v>0</v>
      </c>
      <c r="BL141" s="19" t="s">
        <v>731</v>
      </c>
      <c r="BM141" s="292" t="s">
        <v>4739</v>
      </c>
    </row>
    <row r="142" s="2" customFormat="1" ht="33" customHeight="1">
      <c r="A142" s="42"/>
      <c r="B142" s="43"/>
      <c r="C142" s="280" t="s">
        <v>427</v>
      </c>
      <c r="D142" s="280" t="s">
        <v>393</v>
      </c>
      <c r="E142" s="281" t="s">
        <v>4740</v>
      </c>
      <c r="F142" s="282" t="s">
        <v>4741</v>
      </c>
      <c r="G142" s="283" t="s">
        <v>436</v>
      </c>
      <c r="H142" s="284">
        <v>3</v>
      </c>
      <c r="I142" s="285"/>
      <c r="J142" s="286">
        <f>ROUND(I142*H142,2)</f>
        <v>0</v>
      </c>
      <c r="K142" s="287"/>
      <c r="L142" s="45"/>
      <c r="M142" s="288" t="s">
        <v>1</v>
      </c>
      <c r="N142" s="289" t="s">
        <v>42</v>
      </c>
      <c r="O142" s="101"/>
      <c r="P142" s="290">
        <f>O142*H142</f>
        <v>0</v>
      </c>
      <c r="Q142" s="290">
        <v>0</v>
      </c>
      <c r="R142" s="290">
        <f>Q142*H142</f>
        <v>0</v>
      </c>
      <c r="S142" s="290">
        <v>0</v>
      </c>
      <c r="T142" s="291">
        <f>S142*H142</f>
        <v>0</v>
      </c>
      <c r="U142" s="42"/>
      <c r="V142" s="42"/>
      <c r="W142" s="42"/>
      <c r="X142" s="42"/>
      <c r="Y142" s="42"/>
      <c r="Z142" s="42"/>
      <c r="AA142" s="42"/>
      <c r="AB142" s="42"/>
      <c r="AC142" s="42"/>
      <c r="AD142" s="42"/>
      <c r="AE142" s="42"/>
      <c r="AR142" s="292" t="s">
        <v>731</v>
      </c>
      <c r="AT142" s="292" t="s">
        <v>393</v>
      </c>
      <c r="AU142" s="292" t="s">
        <v>92</v>
      </c>
      <c r="AY142" s="19" t="s">
        <v>387</v>
      </c>
      <c r="BE142" s="162">
        <f>IF(N142="základná",J142,0)</f>
        <v>0</v>
      </c>
      <c r="BF142" s="162">
        <f>IF(N142="znížená",J142,0)</f>
        <v>0</v>
      </c>
      <c r="BG142" s="162">
        <f>IF(N142="zákl. prenesená",J142,0)</f>
        <v>0</v>
      </c>
      <c r="BH142" s="162">
        <f>IF(N142="zníž. prenesená",J142,0)</f>
        <v>0</v>
      </c>
      <c r="BI142" s="162">
        <f>IF(N142="nulová",J142,0)</f>
        <v>0</v>
      </c>
      <c r="BJ142" s="19" t="s">
        <v>92</v>
      </c>
      <c r="BK142" s="162">
        <f>ROUND(I142*H142,2)</f>
        <v>0</v>
      </c>
      <c r="BL142" s="19" t="s">
        <v>731</v>
      </c>
      <c r="BM142" s="292" t="s">
        <v>4742</v>
      </c>
    </row>
    <row r="143" s="2" customFormat="1" ht="33" customHeight="1">
      <c r="A143" s="42"/>
      <c r="B143" s="43"/>
      <c r="C143" s="337" t="s">
        <v>128</v>
      </c>
      <c r="D143" s="337" t="s">
        <v>592</v>
      </c>
      <c r="E143" s="338" t="s">
        <v>4743</v>
      </c>
      <c r="F143" s="339" t="s">
        <v>4744</v>
      </c>
      <c r="G143" s="340" t="s">
        <v>436</v>
      </c>
      <c r="H143" s="341">
        <v>3</v>
      </c>
      <c r="I143" s="342"/>
      <c r="J143" s="343">
        <f>ROUND(I143*H143,2)</f>
        <v>0</v>
      </c>
      <c r="K143" s="344"/>
      <c r="L143" s="345"/>
      <c r="M143" s="346" t="s">
        <v>1</v>
      </c>
      <c r="N143" s="347" t="s">
        <v>42</v>
      </c>
      <c r="O143" s="101"/>
      <c r="P143" s="290">
        <f>O143*H143</f>
        <v>0</v>
      </c>
      <c r="Q143" s="290">
        <v>0.00018000000000000001</v>
      </c>
      <c r="R143" s="290">
        <f>Q143*H143</f>
        <v>0.00054000000000000001</v>
      </c>
      <c r="S143" s="290">
        <v>0</v>
      </c>
      <c r="T143" s="291">
        <f>S143*H143</f>
        <v>0</v>
      </c>
      <c r="U143" s="42"/>
      <c r="V143" s="42"/>
      <c r="W143" s="42"/>
      <c r="X143" s="42"/>
      <c r="Y143" s="42"/>
      <c r="Z143" s="42"/>
      <c r="AA143" s="42"/>
      <c r="AB143" s="42"/>
      <c r="AC143" s="42"/>
      <c r="AD143" s="42"/>
      <c r="AE143" s="42"/>
      <c r="AR143" s="292" t="s">
        <v>1012</v>
      </c>
      <c r="AT143" s="292" t="s">
        <v>592</v>
      </c>
      <c r="AU143" s="292" t="s">
        <v>92</v>
      </c>
      <c r="AY143" s="19" t="s">
        <v>387</v>
      </c>
      <c r="BE143" s="162">
        <f>IF(N143="základná",J143,0)</f>
        <v>0</v>
      </c>
      <c r="BF143" s="162">
        <f>IF(N143="znížená",J143,0)</f>
        <v>0</v>
      </c>
      <c r="BG143" s="162">
        <f>IF(N143="zákl. prenesená",J143,0)</f>
        <v>0</v>
      </c>
      <c r="BH143" s="162">
        <f>IF(N143="zníž. prenesená",J143,0)</f>
        <v>0</v>
      </c>
      <c r="BI143" s="162">
        <f>IF(N143="nulová",J143,0)</f>
        <v>0</v>
      </c>
      <c r="BJ143" s="19" t="s">
        <v>92</v>
      </c>
      <c r="BK143" s="162">
        <f>ROUND(I143*H143,2)</f>
        <v>0</v>
      </c>
      <c r="BL143" s="19" t="s">
        <v>1012</v>
      </c>
      <c r="BM143" s="292" t="s">
        <v>4745</v>
      </c>
    </row>
    <row r="144" s="2" customFormat="1" ht="21.75" customHeight="1">
      <c r="A144" s="42"/>
      <c r="B144" s="43"/>
      <c r="C144" s="280" t="s">
        <v>131</v>
      </c>
      <c r="D144" s="280" t="s">
        <v>393</v>
      </c>
      <c r="E144" s="281" t="s">
        <v>4746</v>
      </c>
      <c r="F144" s="282" t="s">
        <v>4747</v>
      </c>
      <c r="G144" s="283" t="s">
        <v>436</v>
      </c>
      <c r="H144" s="284">
        <v>3</v>
      </c>
      <c r="I144" s="285"/>
      <c r="J144" s="286">
        <f>ROUND(I144*H144,2)</f>
        <v>0</v>
      </c>
      <c r="K144" s="287"/>
      <c r="L144" s="45"/>
      <c r="M144" s="288" t="s">
        <v>1</v>
      </c>
      <c r="N144" s="289" t="s">
        <v>42</v>
      </c>
      <c r="O144" s="101"/>
      <c r="P144" s="290">
        <f>O144*H144</f>
        <v>0</v>
      </c>
      <c r="Q144" s="290">
        <v>0</v>
      </c>
      <c r="R144" s="290">
        <f>Q144*H144</f>
        <v>0</v>
      </c>
      <c r="S144" s="290">
        <v>0</v>
      </c>
      <c r="T144" s="291">
        <f>S144*H144</f>
        <v>0</v>
      </c>
      <c r="U144" s="42"/>
      <c r="V144" s="42"/>
      <c r="W144" s="42"/>
      <c r="X144" s="42"/>
      <c r="Y144" s="42"/>
      <c r="Z144" s="42"/>
      <c r="AA144" s="42"/>
      <c r="AB144" s="42"/>
      <c r="AC144" s="42"/>
      <c r="AD144" s="42"/>
      <c r="AE144" s="42"/>
      <c r="AR144" s="292" t="s">
        <v>731</v>
      </c>
      <c r="AT144" s="292" t="s">
        <v>393</v>
      </c>
      <c r="AU144" s="292" t="s">
        <v>92</v>
      </c>
      <c r="AY144" s="19" t="s">
        <v>387</v>
      </c>
      <c r="BE144" s="162">
        <f>IF(N144="základná",J144,0)</f>
        <v>0</v>
      </c>
      <c r="BF144" s="162">
        <f>IF(N144="znížená",J144,0)</f>
        <v>0</v>
      </c>
      <c r="BG144" s="162">
        <f>IF(N144="zákl. prenesená",J144,0)</f>
        <v>0</v>
      </c>
      <c r="BH144" s="162">
        <f>IF(N144="zníž. prenesená",J144,0)</f>
        <v>0</v>
      </c>
      <c r="BI144" s="162">
        <f>IF(N144="nulová",J144,0)</f>
        <v>0</v>
      </c>
      <c r="BJ144" s="19" t="s">
        <v>92</v>
      </c>
      <c r="BK144" s="162">
        <f>ROUND(I144*H144,2)</f>
        <v>0</v>
      </c>
      <c r="BL144" s="19" t="s">
        <v>731</v>
      </c>
      <c r="BM144" s="292" t="s">
        <v>4748</v>
      </c>
    </row>
    <row r="145" s="2" customFormat="1" ht="24.15" customHeight="1">
      <c r="A145" s="42"/>
      <c r="B145" s="43"/>
      <c r="C145" s="337" t="s">
        <v>467</v>
      </c>
      <c r="D145" s="337" t="s">
        <v>592</v>
      </c>
      <c r="E145" s="338" t="s">
        <v>4749</v>
      </c>
      <c r="F145" s="339" t="s">
        <v>4750</v>
      </c>
      <c r="G145" s="340" t="s">
        <v>436</v>
      </c>
      <c r="H145" s="341">
        <v>3</v>
      </c>
      <c r="I145" s="342"/>
      <c r="J145" s="343">
        <f>ROUND(I145*H145,2)</f>
        <v>0</v>
      </c>
      <c r="K145" s="344"/>
      <c r="L145" s="345"/>
      <c r="M145" s="346" t="s">
        <v>1</v>
      </c>
      <c r="N145" s="347" t="s">
        <v>42</v>
      </c>
      <c r="O145" s="101"/>
      <c r="P145" s="290">
        <f>O145*H145</f>
        <v>0</v>
      </c>
      <c r="Q145" s="290">
        <v>0.00044000000000000002</v>
      </c>
      <c r="R145" s="290">
        <f>Q145*H145</f>
        <v>0.00132</v>
      </c>
      <c r="S145" s="290">
        <v>0</v>
      </c>
      <c r="T145" s="291">
        <f>S145*H145</f>
        <v>0</v>
      </c>
      <c r="U145" s="42"/>
      <c r="V145" s="42"/>
      <c r="W145" s="42"/>
      <c r="X145" s="42"/>
      <c r="Y145" s="42"/>
      <c r="Z145" s="42"/>
      <c r="AA145" s="42"/>
      <c r="AB145" s="42"/>
      <c r="AC145" s="42"/>
      <c r="AD145" s="42"/>
      <c r="AE145" s="42"/>
      <c r="AR145" s="292" t="s">
        <v>1012</v>
      </c>
      <c r="AT145" s="292" t="s">
        <v>592</v>
      </c>
      <c r="AU145" s="292" t="s">
        <v>92</v>
      </c>
      <c r="AY145" s="19" t="s">
        <v>387</v>
      </c>
      <c r="BE145" s="162">
        <f>IF(N145="základná",J145,0)</f>
        <v>0</v>
      </c>
      <c r="BF145" s="162">
        <f>IF(N145="znížená",J145,0)</f>
        <v>0</v>
      </c>
      <c r="BG145" s="162">
        <f>IF(N145="zákl. prenesená",J145,0)</f>
        <v>0</v>
      </c>
      <c r="BH145" s="162">
        <f>IF(N145="zníž. prenesená",J145,0)</f>
        <v>0</v>
      </c>
      <c r="BI145" s="162">
        <f>IF(N145="nulová",J145,0)</f>
        <v>0</v>
      </c>
      <c r="BJ145" s="19" t="s">
        <v>92</v>
      </c>
      <c r="BK145" s="162">
        <f>ROUND(I145*H145,2)</f>
        <v>0</v>
      </c>
      <c r="BL145" s="19" t="s">
        <v>1012</v>
      </c>
      <c r="BM145" s="292" t="s">
        <v>4751</v>
      </c>
    </row>
    <row r="146" s="2" customFormat="1" ht="21.75" customHeight="1">
      <c r="A146" s="42"/>
      <c r="B146" s="43"/>
      <c r="C146" s="280" t="s">
        <v>471</v>
      </c>
      <c r="D146" s="280" t="s">
        <v>393</v>
      </c>
      <c r="E146" s="281" t="s">
        <v>4752</v>
      </c>
      <c r="F146" s="282" t="s">
        <v>4753</v>
      </c>
      <c r="G146" s="283" t="s">
        <v>396</v>
      </c>
      <c r="H146" s="284">
        <v>30</v>
      </c>
      <c r="I146" s="285"/>
      <c r="J146" s="286">
        <f>ROUND(I146*H146,2)</f>
        <v>0</v>
      </c>
      <c r="K146" s="287"/>
      <c r="L146" s="45"/>
      <c r="M146" s="288" t="s">
        <v>1</v>
      </c>
      <c r="N146" s="289" t="s">
        <v>42</v>
      </c>
      <c r="O146" s="101"/>
      <c r="P146" s="290">
        <f>O146*H146</f>
        <v>0</v>
      </c>
      <c r="Q146" s="290">
        <v>0</v>
      </c>
      <c r="R146" s="290">
        <f>Q146*H146</f>
        <v>0</v>
      </c>
      <c r="S146" s="290">
        <v>0</v>
      </c>
      <c r="T146" s="291">
        <f>S146*H146</f>
        <v>0</v>
      </c>
      <c r="U146" s="42"/>
      <c r="V146" s="42"/>
      <c r="W146" s="42"/>
      <c r="X146" s="42"/>
      <c r="Y146" s="42"/>
      <c r="Z146" s="42"/>
      <c r="AA146" s="42"/>
      <c r="AB146" s="42"/>
      <c r="AC146" s="42"/>
      <c r="AD146" s="42"/>
      <c r="AE146" s="42"/>
      <c r="AR146" s="292" t="s">
        <v>731</v>
      </c>
      <c r="AT146" s="292" t="s">
        <v>393</v>
      </c>
      <c r="AU146" s="292" t="s">
        <v>92</v>
      </c>
      <c r="AY146" s="19" t="s">
        <v>387</v>
      </c>
      <c r="BE146" s="162">
        <f>IF(N146="základná",J146,0)</f>
        <v>0</v>
      </c>
      <c r="BF146" s="162">
        <f>IF(N146="znížená",J146,0)</f>
        <v>0</v>
      </c>
      <c r="BG146" s="162">
        <f>IF(N146="zákl. prenesená",J146,0)</f>
        <v>0</v>
      </c>
      <c r="BH146" s="162">
        <f>IF(N146="zníž. prenesená",J146,0)</f>
        <v>0</v>
      </c>
      <c r="BI146" s="162">
        <f>IF(N146="nulová",J146,0)</f>
        <v>0</v>
      </c>
      <c r="BJ146" s="19" t="s">
        <v>92</v>
      </c>
      <c r="BK146" s="162">
        <f>ROUND(I146*H146,2)</f>
        <v>0</v>
      </c>
      <c r="BL146" s="19" t="s">
        <v>731</v>
      </c>
      <c r="BM146" s="292" t="s">
        <v>4754</v>
      </c>
    </row>
    <row r="147" s="2" customFormat="1" ht="16.5" customHeight="1">
      <c r="A147" s="42"/>
      <c r="B147" s="43"/>
      <c r="C147" s="337" t="s">
        <v>475</v>
      </c>
      <c r="D147" s="337" t="s">
        <v>592</v>
      </c>
      <c r="E147" s="338" t="s">
        <v>2040</v>
      </c>
      <c r="F147" s="339" t="s">
        <v>2041</v>
      </c>
      <c r="G147" s="340" t="s">
        <v>396</v>
      </c>
      <c r="H147" s="341">
        <v>30</v>
      </c>
      <c r="I147" s="342"/>
      <c r="J147" s="343">
        <f>ROUND(I147*H147,2)</f>
        <v>0</v>
      </c>
      <c r="K147" s="344"/>
      <c r="L147" s="345"/>
      <c r="M147" s="346" t="s">
        <v>1</v>
      </c>
      <c r="N147" s="347" t="s">
        <v>42</v>
      </c>
      <c r="O147" s="101"/>
      <c r="P147" s="290">
        <f>O147*H147</f>
        <v>0</v>
      </c>
      <c r="Q147" s="290">
        <v>6.9999999999999994E-05</v>
      </c>
      <c r="R147" s="290">
        <f>Q147*H147</f>
        <v>0.0020999999999999999</v>
      </c>
      <c r="S147" s="290">
        <v>0</v>
      </c>
      <c r="T147" s="291">
        <f>S147*H147</f>
        <v>0</v>
      </c>
      <c r="U147" s="42"/>
      <c r="V147" s="42"/>
      <c r="W147" s="42"/>
      <c r="X147" s="42"/>
      <c r="Y147" s="42"/>
      <c r="Z147" s="42"/>
      <c r="AA147" s="42"/>
      <c r="AB147" s="42"/>
      <c r="AC147" s="42"/>
      <c r="AD147" s="42"/>
      <c r="AE147" s="42"/>
      <c r="AR147" s="292" t="s">
        <v>1012</v>
      </c>
      <c r="AT147" s="292" t="s">
        <v>592</v>
      </c>
      <c r="AU147" s="292" t="s">
        <v>92</v>
      </c>
      <c r="AY147" s="19" t="s">
        <v>387</v>
      </c>
      <c r="BE147" s="162">
        <f>IF(N147="základná",J147,0)</f>
        <v>0</v>
      </c>
      <c r="BF147" s="162">
        <f>IF(N147="znížená",J147,0)</f>
        <v>0</v>
      </c>
      <c r="BG147" s="162">
        <f>IF(N147="zákl. prenesená",J147,0)</f>
        <v>0</v>
      </c>
      <c r="BH147" s="162">
        <f>IF(N147="zníž. prenesená",J147,0)</f>
        <v>0</v>
      </c>
      <c r="BI147" s="162">
        <f>IF(N147="nulová",J147,0)</f>
        <v>0</v>
      </c>
      <c r="BJ147" s="19" t="s">
        <v>92</v>
      </c>
      <c r="BK147" s="162">
        <f>ROUND(I147*H147,2)</f>
        <v>0</v>
      </c>
      <c r="BL147" s="19" t="s">
        <v>1012</v>
      </c>
      <c r="BM147" s="292" t="s">
        <v>4755</v>
      </c>
    </row>
    <row r="148" s="2" customFormat="1" ht="21.75" customHeight="1">
      <c r="A148" s="42"/>
      <c r="B148" s="43"/>
      <c r="C148" s="280" t="s">
        <v>479</v>
      </c>
      <c r="D148" s="280" t="s">
        <v>393</v>
      </c>
      <c r="E148" s="281" t="s">
        <v>4477</v>
      </c>
      <c r="F148" s="282" t="s">
        <v>4478</v>
      </c>
      <c r="G148" s="283" t="s">
        <v>396</v>
      </c>
      <c r="H148" s="284">
        <v>75</v>
      </c>
      <c r="I148" s="285"/>
      <c r="J148" s="286">
        <f>ROUND(I148*H148,2)</f>
        <v>0</v>
      </c>
      <c r="K148" s="287"/>
      <c r="L148" s="45"/>
      <c r="M148" s="288" t="s">
        <v>1</v>
      </c>
      <c r="N148" s="289" t="s">
        <v>42</v>
      </c>
      <c r="O148" s="101"/>
      <c r="P148" s="290">
        <f>O148*H148</f>
        <v>0</v>
      </c>
      <c r="Q148" s="290">
        <v>0</v>
      </c>
      <c r="R148" s="290">
        <f>Q148*H148</f>
        <v>0</v>
      </c>
      <c r="S148" s="290">
        <v>0</v>
      </c>
      <c r="T148" s="291">
        <f>S148*H148</f>
        <v>0</v>
      </c>
      <c r="U148" s="42"/>
      <c r="V148" s="42"/>
      <c r="W148" s="42"/>
      <c r="X148" s="42"/>
      <c r="Y148" s="42"/>
      <c r="Z148" s="42"/>
      <c r="AA148" s="42"/>
      <c r="AB148" s="42"/>
      <c r="AC148" s="42"/>
      <c r="AD148" s="42"/>
      <c r="AE148" s="42"/>
      <c r="AR148" s="292" t="s">
        <v>731</v>
      </c>
      <c r="AT148" s="292" t="s">
        <v>393</v>
      </c>
      <c r="AU148" s="292" t="s">
        <v>92</v>
      </c>
      <c r="AY148" s="19" t="s">
        <v>387</v>
      </c>
      <c r="BE148" s="162">
        <f>IF(N148="základná",J148,0)</f>
        <v>0</v>
      </c>
      <c r="BF148" s="162">
        <f>IF(N148="znížená",J148,0)</f>
        <v>0</v>
      </c>
      <c r="BG148" s="162">
        <f>IF(N148="zákl. prenesená",J148,0)</f>
        <v>0</v>
      </c>
      <c r="BH148" s="162">
        <f>IF(N148="zníž. prenesená",J148,0)</f>
        <v>0</v>
      </c>
      <c r="BI148" s="162">
        <f>IF(N148="nulová",J148,0)</f>
        <v>0</v>
      </c>
      <c r="BJ148" s="19" t="s">
        <v>92</v>
      </c>
      <c r="BK148" s="162">
        <f>ROUND(I148*H148,2)</f>
        <v>0</v>
      </c>
      <c r="BL148" s="19" t="s">
        <v>731</v>
      </c>
      <c r="BM148" s="292" t="s">
        <v>4756</v>
      </c>
    </row>
    <row r="149" s="2" customFormat="1" ht="16.5" customHeight="1">
      <c r="A149" s="42"/>
      <c r="B149" s="43"/>
      <c r="C149" s="337" t="s">
        <v>422</v>
      </c>
      <c r="D149" s="337" t="s">
        <v>592</v>
      </c>
      <c r="E149" s="338" t="s">
        <v>2026</v>
      </c>
      <c r="F149" s="339" t="s">
        <v>2027</v>
      </c>
      <c r="G149" s="340" t="s">
        <v>396</v>
      </c>
      <c r="H149" s="341">
        <v>75</v>
      </c>
      <c r="I149" s="342"/>
      <c r="J149" s="343">
        <f>ROUND(I149*H149,2)</f>
        <v>0</v>
      </c>
      <c r="K149" s="344"/>
      <c r="L149" s="345"/>
      <c r="M149" s="346" t="s">
        <v>1</v>
      </c>
      <c r="N149" s="347" t="s">
        <v>42</v>
      </c>
      <c r="O149" s="101"/>
      <c r="P149" s="290">
        <f>O149*H149</f>
        <v>0</v>
      </c>
      <c r="Q149" s="290">
        <v>0.00019000000000000001</v>
      </c>
      <c r="R149" s="290">
        <f>Q149*H149</f>
        <v>0.014250000000000001</v>
      </c>
      <c r="S149" s="290">
        <v>0</v>
      </c>
      <c r="T149" s="291">
        <f>S149*H149</f>
        <v>0</v>
      </c>
      <c r="U149" s="42"/>
      <c r="V149" s="42"/>
      <c r="W149" s="42"/>
      <c r="X149" s="42"/>
      <c r="Y149" s="42"/>
      <c r="Z149" s="42"/>
      <c r="AA149" s="42"/>
      <c r="AB149" s="42"/>
      <c r="AC149" s="42"/>
      <c r="AD149" s="42"/>
      <c r="AE149" s="42"/>
      <c r="AR149" s="292" t="s">
        <v>1012</v>
      </c>
      <c r="AT149" s="292" t="s">
        <v>592</v>
      </c>
      <c r="AU149" s="292" t="s">
        <v>92</v>
      </c>
      <c r="AY149" s="19" t="s">
        <v>387</v>
      </c>
      <c r="BE149" s="162">
        <f>IF(N149="základná",J149,0)</f>
        <v>0</v>
      </c>
      <c r="BF149" s="162">
        <f>IF(N149="znížená",J149,0)</f>
        <v>0</v>
      </c>
      <c r="BG149" s="162">
        <f>IF(N149="zákl. prenesená",J149,0)</f>
        <v>0</v>
      </c>
      <c r="BH149" s="162">
        <f>IF(N149="zníž. prenesená",J149,0)</f>
        <v>0</v>
      </c>
      <c r="BI149" s="162">
        <f>IF(N149="nulová",J149,0)</f>
        <v>0</v>
      </c>
      <c r="BJ149" s="19" t="s">
        <v>92</v>
      </c>
      <c r="BK149" s="162">
        <f>ROUND(I149*H149,2)</f>
        <v>0</v>
      </c>
      <c r="BL149" s="19" t="s">
        <v>1012</v>
      </c>
      <c r="BM149" s="292" t="s">
        <v>4757</v>
      </c>
    </row>
    <row r="150" s="2" customFormat="1" ht="24.15" customHeight="1">
      <c r="A150" s="42"/>
      <c r="B150" s="43"/>
      <c r="C150" s="280" t="s">
        <v>488</v>
      </c>
      <c r="D150" s="280" t="s">
        <v>393</v>
      </c>
      <c r="E150" s="281" t="s">
        <v>4758</v>
      </c>
      <c r="F150" s="282" t="s">
        <v>4759</v>
      </c>
      <c r="G150" s="283" t="s">
        <v>436</v>
      </c>
      <c r="H150" s="284">
        <v>3</v>
      </c>
      <c r="I150" s="285"/>
      <c r="J150" s="286">
        <f>ROUND(I150*H150,2)</f>
        <v>0</v>
      </c>
      <c r="K150" s="287"/>
      <c r="L150" s="45"/>
      <c r="M150" s="288" t="s">
        <v>1</v>
      </c>
      <c r="N150" s="289" t="s">
        <v>42</v>
      </c>
      <c r="O150" s="101"/>
      <c r="P150" s="290">
        <f>O150*H150</f>
        <v>0</v>
      </c>
      <c r="Q150" s="290">
        <v>0</v>
      </c>
      <c r="R150" s="290">
        <f>Q150*H150</f>
        <v>0</v>
      </c>
      <c r="S150" s="290">
        <v>0.00042999999999999999</v>
      </c>
      <c r="T150" s="291">
        <f>S150*H150</f>
        <v>0.0012899999999999999</v>
      </c>
      <c r="U150" s="42"/>
      <c r="V150" s="42"/>
      <c r="W150" s="42"/>
      <c r="X150" s="42"/>
      <c r="Y150" s="42"/>
      <c r="Z150" s="42"/>
      <c r="AA150" s="42"/>
      <c r="AB150" s="42"/>
      <c r="AC150" s="42"/>
      <c r="AD150" s="42"/>
      <c r="AE150" s="42"/>
      <c r="AR150" s="292" t="s">
        <v>731</v>
      </c>
      <c r="AT150" s="292" t="s">
        <v>393</v>
      </c>
      <c r="AU150" s="292" t="s">
        <v>92</v>
      </c>
      <c r="AY150" s="19" t="s">
        <v>387</v>
      </c>
      <c r="BE150" s="162">
        <f>IF(N150="základná",J150,0)</f>
        <v>0</v>
      </c>
      <c r="BF150" s="162">
        <f>IF(N150="znížená",J150,0)</f>
        <v>0</v>
      </c>
      <c r="BG150" s="162">
        <f>IF(N150="zákl. prenesená",J150,0)</f>
        <v>0</v>
      </c>
      <c r="BH150" s="162">
        <f>IF(N150="zníž. prenesená",J150,0)</f>
        <v>0</v>
      </c>
      <c r="BI150" s="162">
        <f>IF(N150="nulová",J150,0)</f>
        <v>0</v>
      </c>
      <c r="BJ150" s="19" t="s">
        <v>92</v>
      </c>
      <c r="BK150" s="162">
        <f>ROUND(I150*H150,2)</f>
        <v>0</v>
      </c>
      <c r="BL150" s="19" t="s">
        <v>731</v>
      </c>
      <c r="BM150" s="292" t="s">
        <v>4760</v>
      </c>
    </row>
    <row r="151" s="12" customFormat="1" ht="22.8" customHeight="1">
      <c r="A151" s="12"/>
      <c r="B151" s="252"/>
      <c r="C151" s="253"/>
      <c r="D151" s="254" t="s">
        <v>75</v>
      </c>
      <c r="E151" s="265" t="s">
        <v>2050</v>
      </c>
      <c r="F151" s="265" t="s">
        <v>4335</v>
      </c>
      <c r="G151" s="253"/>
      <c r="H151" s="253"/>
      <c r="I151" s="256"/>
      <c r="J151" s="266">
        <f>BK151</f>
        <v>0</v>
      </c>
      <c r="K151" s="253"/>
      <c r="L151" s="257"/>
      <c r="M151" s="258"/>
      <c r="N151" s="259"/>
      <c r="O151" s="259"/>
      <c r="P151" s="260">
        <f>SUM(P152:P153)</f>
        <v>0</v>
      </c>
      <c r="Q151" s="259"/>
      <c r="R151" s="260">
        <f>SUM(R152:R153)</f>
        <v>0</v>
      </c>
      <c r="S151" s="259"/>
      <c r="T151" s="261">
        <f>SUM(T152:T153)</f>
        <v>0</v>
      </c>
      <c r="U151" s="12"/>
      <c r="V151" s="12"/>
      <c r="W151" s="12"/>
      <c r="X151" s="12"/>
      <c r="Y151" s="12"/>
      <c r="Z151" s="12"/>
      <c r="AA151" s="12"/>
      <c r="AB151" s="12"/>
      <c r="AC151" s="12"/>
      <c r="AD151" s="12"/>
      <c r="AE151" s="12"/>
      <c r="AR151" s="262" t="s">
        <v>99</v>
      </c>
      <c r="AT151" s="263" t="s">
        <v>75</v>
      </c>
      <c r="AU151" s="263" t="s">
        <v>84</v>
      </c>
      <c r="AY151" s="262" t="s">
        <v>387</v>
      </c>
      <c r="BK151" s="264">
        <f>SUM(BK152:BK153)</f>
        <v>0</v>
      </c>
    </row>
    <row r="152" s="2" customFormat="1" ht="24.15" customHeight="1">
      <c r="A152" s="42"/>
      <c r="B152" s="43"/>
      <c r="C152" s="280" t="s">
        <v>493</v>
      </c>
      <c r="D152" s="280" t="s">
        <v>393</v>
      </c>
      <c r="E152" s="281" t="s">
        <v>2052</v>
      </c>
      <c r="F152" s="282" t="s">
        <v>4761</v>
      </c>
      <c r="G152" s="283" t="s">
        <v>436</v>
      </c>
      <c r="H152" s="284">
        <v>3</v>
      </c>
      <c r="I152" s="285"/>
      <c r="J152" s="286">
        <f>ROUND(I152*H152,2)</f>
        <v>0</v>
      </c>
      <c r="K152" s="287"/>
      <c r="L152" s="45"/>
      <c r="M152" s="288" t="s">
        <v>1</v>
      </c>
      <c r="N152" s="289" t="s">
        <v>42</v>
      </c>
      <c r="O152" s="101"/>
      <c r="P152" s="290">
        <f>O152*H152</f>
        <v>0</v>
      </c>
      <c r="Q152" s="290">
        <v>0</v>
      </c>
      <c r="R152" s="290">
        <f>Q152*H152</f>
        <v>0</v>
      </c>
      <c r="S152" s="290">
        <v>0</v>
      </c>
      <c r="T152" s="291">
        <f>S152*H152</f>
        <v>0</v>
      </c>
      <c r="U152" s="42"/>
      <c r="V152" s="42"/>
      <c r="W152" s="42"/>
      <c r="X152" s="42"/>
      <c r="Y152" s="42"/>
      <c r="Z152" s="42"/>
      <c r="AA152" s="42"/>
      <c r="AB152" s="42"/>
      <c r="AC152" s="42"/>
      <c r="AD152" s="42"/>
      <c r="AE152" s="42"/>
      <c r="AR152" s="292" t="s">
        <v>731</v>
      </c>
      <c r="AT152" s="292" t="s">
        <v>393</v>
      </c>
      <c r="AU152" s="292" t="s">
        <v>92</v>
      </c>
      <c r="AY152" s="19" t="s">
        <v>387</v>
      </c>
      <c r="BE152" s="162">
        <f>IF(N152="základná",J152,0)</f>
        <v>0</v>
      </c>
      <c r="BF152" s="162">
        <f>IF(N152="znížená",J152,0)</f>
        <v>0</v>
      </c>
      <c r="BG152" s="162">
        <f>IF(N152="zákl. prenesená",J152,0)</f>
        <v>0</v>
      </c>
      <c r="BH152" s="162">
        <f>IF(N152="zníž. prenesená",J152,0)</f>
        <v>0</v>
      </c>
      <c r="BI152" s="162">
        <f>IF(N152="nulová",J152,0)</f>
        <v>0</v>
      </c>
      <c r="BJ152" s="19" t="s">
        <v>92</v>
      </c>
      <c r="BK152" s="162">
        <f>ROUND(I152*H152,2)</f>
        <v>0</v>
      </c>
      <c r="BL152" s="19" t="s">
        <v>731</v>
      </c>
      <c r="BM152" s="292" t="s">
        <v>4762</v>
      </c>
    </row>
    <row r="153" s="2" customFormat="1" ht="37.8" customHeight="1">
      <c r="A153" s="42"/>
      <c r="B153" s="43"/>
      <c r="C153" s="280" t="s">
        <v>499</v>
      </c>
      <c r="D153" s="280" t="s">
        <v>393</v>
      </c>
      <c r="E153" s="281" t="s">
        <v>4336</v>
      </c>
      <c r="F153" s="282" t="s">
        <v>4337</v>
      </c>
      <c r="G153" s="283" t="s">
        <v>4338</v>
      </c>
      <c r="H153" s="284">
        <v>3</v>
      </c>
      <c r="I153" s="285"/>
      <c r="J153" s="286">
        <f>ROUND(I153*H153,2)</f>
        <v>0</v>
      </c>
      <c r="K153" s="287"/>
      <c r="L153" s="45"/>
      <c r="M153" s="288" t="s">
        <v>1</v>
      </c>
      <c r="N153" s="289" t="s">
        <v>42</v>
      </c>
      <c r="O153" s="101"/>
      <c r="P153" s="290">
        <f>O153*H153</f>
        <v>0</v>
      </c>
      <c r="Q153" s="290">
        <v>0</v>
      </c>
      <c r="R153" s="290">
        <f>Q153*H153</f>
        <v>0</v>
      </c>
      <c r="S153" s="290">
        <v>0</v>
      </c>
      <c r="T153" s="291">
        <f>S153*H153</f>
        <v>0</v>
      </c>
      <c r="U153" s="42"/>
      <c r="V153" s="42"/>
      <c r="W153" s="42"/>
      <c r="X153" s="42"/>
      <c r="Y153" s="42"/>
      <c r="Z153" s="42"/>
      <c r="AA153" s="42"/>
      <c r="AB153" s="42"/>
      <c r="AC153" s="42"/>
      <c r="AD153" s="42"/>
      <c r="AE153" s="42"/>
      <c r="AR153" s="292" t="s">
        <v>731</v>
      </c>
      <c r="AT153" s="292" t="s">
        <v>393</v>
      </c>
      <c r="AU153" s="292" t="s">
        <v>92</v>
      </c>
      <c r="AY153" s="19" t="s">
        <v>387</v>
      </c>
      <c r="BE153" s="162">
        <f>IF(N153="základná",J153,0)</f>
        <v>0</v>
      </c>
      <c r="BF153" s="162">
        <f>IF(N153="znížená",J153,0)</f>
        <v>0</v>
      </c>
      <c r="BG153" s="162">
        <f>IF(N153="zákl. prenesená",J153,0)</f>
        <v>0</v>
      </c>
      <c r="BH153" s="162">
        <f>IF(N153="zníž. prenesená",J153,0)</f>
        <v>0</v>
      </c>
      <c r="BI153" s="162">
        <f>IF(N153="nulová",J153,0)</f>
        <v>0</v>
      </c>
      <c r="BJ153" s="19" t="s">
        <v>92</v>
      </c>
      <c r="BK153" s="162">
        <f>ROUND(I153*H153,2)</f>
        <v>0</v>
      </c>
      <c r="BL153" s="19" t="s">
        <v>731</v>
      </c>
      <c r="BM153" s="292" t="s">
        <v>4763</v>
      </c>
    </row>
    <row r="154" s="12" customFormat="1" ht="25.92" customHeight="1">
      <c r="A154" s="12"/>
      <c r="B154" s="252"/>
      <c r="C154" s="253"/>
      <c r="D154" s="254" t="s">
        <v>75</v>
      </c>
      <c r="E154" s="255" t="s">
        <v>367</v>
      </c>
      <c r="F154" s="255" t="s">
        <v>821</v>
      </c>
      <c r="G154" s="253"/>
      <c r="H154" s="253"/>
      <c r="I154" s="256"/>
      <c r="J154" s="231">
        <f>BK154</f>
        <v>0</v>
      </c>
      <c r="K154" s="253"/>
      <c r="L154" s="257"/>
      <c r="M154" s="258"/>
      <c r="N154" s="259"/>
      <c r="O154" s="259"/>
      <c r="P154" s="260">
        <f>P155</f>
        <v>0</v>
      </c>
      <c r="Q154" s="259"/>
      <c r="R154" s="260">
        <f>R155</f>
        <v>0</v>
      </c>
      <c r="S154" s="259"/>
      <c r="T154" s="261">
        <f>T155</f>
        <v>0</v>
      </c>
      <c r="U154" s="12"/>
      <c r="V154" s="12"/>
      <c r="W154" s="12"/>
      <c r="X154" s="12"/>
      <c r="Y154" s="12"/>
      <c r="Z154" s="12"/>
      <c r="AA154" s="12"/>
      <c r="AB154" s="12"/>
      <c r="AC154" s="12"/>
      <c r="AD154" s="12"/>
      <c r="AE154" s="12"/>
      <c r="AR154" s="262" t="s">
        <v>429</v>
      </c>
      <c r="AT154" s="263" t="s">
        <v>75</v>
      </c>
      <c r="AU154" s="263" t="s">
        <v>76</v>
      </c>
      <c r="AY154" s="262" t="s">
        <v>387</v>
      </c>
      <c r="BK154" s="264">
        <f>BK155</f>
        <v>0</v>
      </c>
    </row>
    <row r="155" s="2" customFormat="1" ht="44.25" customHeight="1">
      <c r="A155" s="42"/>
      <c r="B155" s="43"/>
      <c r="C155" s="280" t="s">
        <v>7</v>
      </c>
      <c r="D155" s="280" t="s">
        <v>393</v>
      </c>
      <c r="E155" s="281" t="s">
        <v>2055</v>
      </c>
      <c r="F155" s="282" t="s">
        <v>2056</v>
      </c>
      <c r="G155" s="283" t="s">
        <v>436</v>
      </c>
      <c r="H155" s="284">
        <v>1</v>
      </c>
      <c r="I155" s="285"/>
      <c r="J155" s="286">
        <f>ROUND(I155*H155,2)</f>
        <v>0</v>
      </c>
      <c r="K155" s="287"/>
      <c r="L155" s="45"/>
      <c r="M155" s="288" t="s">
        <v>1</v>
      </c>
      <c r="N155" s="289" t="s">
        <v>42</v>
      </c>
      <c r="O155" s="101"/>
      <c r="P155" s="290">
        <f>O155*H155</f>
        <v>0</v>
      </c>
      <c r="Q155" s="290">
        <v>0</v>
      </c>
      <c r="R155" s="290">
        <f>Q155*H155</f>
        <v>0</v>
      </c>
      <c r="S155" s="290">
        <v>0</v>
      </c>
      <c r="T155" s="291">
        <f>S155*H155</f>
        <v>0</v>
      </c>
      <c r="U155" s="42"/>
      <c r="V155" s="42"/>
      <c r="W155" s="42"/>
      <c r="X155" s="42"/>
      <c r="Y155" s="42"/>
      <c r="Z155" s="42"/>
      <c r="AA155" s="42"/>
      <c r="AB155" s="42"/>
      <c r="AC155" s="42"/>
      <c r="AD155" s="42"/>
      <c r="AE155" s="42"/>
      <c r="AR155" s="292" t="s">
        <v>825</v>
      </c>
      <c r="AT155" s="292" t="s">
        <v>393</v>
      </c>
      <c r="AU155" s="292" t="s">
        <v>84</v>
      </c>
      <c r="AY155" s="19" t="s">
        <v>387</v>
      </c>
      <c r="BE155" s="162">
        <f>IF(N155="základná",J155,0)</f>
        <v>0</v>
      </c>
      <c r="BF155" s="162">
        <f>IF(N155="znížená",J155,0)</f>
        <v>0</v>
      </c>
      <c r="BG155" s="162">
        <f>IF(N155="zákl. prenesená",J155,0)</f>
        <v>0</v>
      </c>
      <c r="BH155" s="162">
        <f>IF(N155="zníž. prenesená",J155,0)</f>
        <v>0</v>
      </c>
      <c r="BI155" s="162">
        <f>IF(N155="nulová",J155,0)</f>
        <v>0</v>
      </c>
      <c r="BJ155" s="19" t="s">
        <v>92</v>
      </c>
      <c r="BK155" s="162">
        <f>ROUND(I155*H155,2)</f>
        <v>0</v>
      </c>
      <c r="BL155" s="19" t="s">
        <v>825</v>
      </c>
      <c r="BM155" s="292" t="s">
        <v>4764</v>
      </c>
    </row>
    <row r="156" s="2" customFormat="1" ht="49.92" customHeight="1">
      <c r="A156" s="42"/>
      <c r="B156" s="43"/>
      <c r="C156" s="44"/>
      <c r="D156" s="44"/>
      <c r="E156" s="255" t="s">
        <v>1777</v>
      </c>
      <c r="F156" s="255" t="s">
        <v>1778</v>
      </c>
      <c r="G156" s="44"/>
      <c r="H156" s="44"/>
      <c r="I156" s="44"/>
      <c r="J156" s="231">
        <f>BK156</f>
        <v>0</v>
      </c>
      <c r="K156" s="44"/>
      <c r="L156" s="45"/>
      <c r="M156" s="349"/>
      <c r="N156" s="350"/>
      <c r="O156" s="101"/>
      <c r="P156" s="101"/>
      <c r="Q156" s="101"/>
      <c r="R156" s="101"/>
      <c r="S156" s="101"/>
      <c r="T156" s="102"/>
      <c r="U156" s="42"/>
      <c r="V156" s="42"/>
      <c r="W156" s="42"/>
      <c r="X156" s="42"/>
      <c r="Y156" s="42"/>
      <c r="Z156" s="42"/>
      <c r="AA156" s="42"/>
      <c r="AB156" s="42"/>
      <c r="AC156" s="42"/>
      <c r="AD156" s="42"/>
      <c r="AE156" s="42"/>
      <c r="AT156" s="19" t="s">
        <v>75</v>
      </c>
      <c r="AU156" s="19" t="s">
        <v>76</v>
      </c>
      <c r="AY156" s="19" t="s">
        <v>1779</v>
      </c>
      <c r="BK156" s="162">
        <f>SUM(BK157:BK161)</f>
        <v>0</v>
      </c>
    </row>
    <row r="157" s="2" customFormat="1" ht="16.32" customHeight="1">
      <c r="A157" s="42"/>
      <c r="B157" s="43"/>
      <c r="C157" s="352" t="s">
        <v>1</v>
      </c>
      <c r="D157" s="352" t="s">
        <v>393</v>
      </c>
      <c r="E157" s="353" t="s">
        <v>1</v>
      </c>
      <c r="F157" s="354" t="s">
        <v>1</v>
      </c>
      <c r="G157" s="355" t="s">
        <v>1</v>
      </c>
      <c r="H157" s="356"/>
      <c r="I157" s="357"/>
      <c r="J157" s="358">
        <f>BK157</f>
        <v>0</v>
      </c>
      <c r="K157" s="287"/>
      <c r="L157" s="45"/>
      <c r="M157" s="359" t="s">
        <v>1</v>
      </c>
      <c r="N157" s="360" t="s">
        <v>42</v>
      </c>
      <c r="O157" s="101"/>
      <c r="P157" s="101"/>
      <c r="Q157" s="101"/>
      <c r="R157" s="101"/>
      <c r="S157" s="101"/>
      <c r="T157" s="102"/>
      <c r="U157" s="42"/>
      <c r="V157" s="42"/>
      <c r="W157" s="42"/>
      <c r="X157" s="42"/>
      <c r="Y157" s="42"/>
      <c r="Z157" s="42"/>
      <c r="AA157" s="42"/>
      <c r="AB157" s="42"/>
      <c r="AC157" s="42"/>
      <c r="AD157" s="42"/>
      <c r="AE157" s="42"/>
      <c r="AT157" s="19" t="s">
        <v>1779</v>
      </c>
      <c r="AU157" s="19" t="s">
        <v>84</v>
      </c>
      <c r="AY157" s="19" t="s">
        <v>1779</v>
      </c>
      <c r="BE157" s="162">
        <f>IF(N157="základná",J157,0)</f>
        <v>0</v>
      </c>
      <c r="BF157" s="162">
        <f>IF(N157="znížená",J157,0)</f>
        <v>0</v>
      </c>
      <c r="BG157" s="162">
        <f>IF(N157="zákl. prenesená",J157,0)</f>
        <v>0</v>
      </c>
      <c r="BH157" s="162">
        <f>IF(N157="zníž. prenesená",J157,0)</f>
        <v>0</v>
      </c>
      <c r="BI157" s="162">
        <f>IF(N157="nulová",J157,0)</f>
        <v>0</v>
      </c>
      <c r="BJ157" s="19" t="s">
        <v>92</v>
      </c>
      <c r="BK157" s="162">
        <f>I157*H157</f>
        <v>0</v>
      </c>
    </row>
    <row r="158" s="2" customFormat="1" ht="16.32" customHeight="1">
      <c r="A158" s="42"/>
      <c r="B158" s="43"/>
      <c r="C158" s="352" t="s">
        <v>1</v>
      </c>
      <c r="D158" s="352" t="s">
        <v>393</v>
      </c>
      <c r="E158" s="353" t="s">
        <v>1</v>
      </c>
      <c r="F158" s="354" t="s">
        <v>1</v>
      </c>
      <c r="G158" s="355" t="s">
        <v>1</v>
      </c>
      <c r="H158" s="356"/>
      <c r="I158" s="357"/>
      <c r="J158" s="358">
        <f>BK158</f>
        <v>0</v>
      </c>
      <c r="K158" s="287"/>
      <c r="L158" s="45"/>
      <c r="M158" s="359" t="s">
        <v>1</v>
      </c>
      <c r="N158" s="360" t="s">
        <v>42</v>
      </c>
      <c r="O158" s="101"/>
      <c r="P158" s="101"/>
      <c r="Q158" s="101"/>
      <c r="R158" s="101"/>
      <c r="S158" s="101"/>
      <c r="T158" s="102"/>
      <c r="U158" s="42"/>
      <c r="V158" s="42"/>
      <c r="W158" s="42"/>
      <c r="X158" s="42"/>
      <c r="Y158" s="42"/>
      <c r="Z158" s="42"/>
      <c r="AA158" s="42"/>
      <c r="AB158" s="42"/>
      <c r="AC158" s="42"/>
      <c r="AD158" s="42"/>
      <c r="AE158" s="42"/>
      <c r="AT158" s="19" t="s">
        <v>1779</v>
      </c>
      <c r="AU158" s="19" t="s">
        <v>84</v>
      </c>
      <c r="AY158" s="19" t="s">
        <v>1779</v>
      </c>
      <c r="BE158" s="162">
        <f>IF(N158="základná",J158,0)</f>
        <v>0</v>
      </c>
      <c r="BF158" s="162">
        <f>IF(N158="znížená",J158,0)</f>
        <v>0</v>
      </c>
      <c r="BG158" s="162">
        <f>IF(N158="zákl. prenesená",J158,0)</f>
        <v>0</v>
      </c>
      <c r="BH158" s="162">
        <f>IF(N158="zníž. prenesená",J158,0)</f>
        <v>0</v>
      </c>
      <c r="BI158" s="162">
        <f>IF(N158="nulová",J158,0)</f>
        <v>0</v>
      </c>
      <c r="BJ158" s="19" t="s">
        <v>92</v>
      </c>
      <c r="BK158" s="162">
        <f>I158*H158</f>
        <v>0</v>
      </c>
    </row>
    <row r="159" s="2" customFormat="1" ht="16.32" customHeight="1">
      <c r="A159" s="42"/>
      <c r="B159" s="43"/>
      <c r="C159" s="352" t="s">
        <v>1</v>
      </c>
      <c r="D159" s="352" t="s">
        <v>393</v>
      </c>
      <c r="E159" s="353" t="s">
        <v>1</v>
      </c>
      <c r="F159" s="354" t="s">
        <v>1</v>
      </c>
      <c r="G159" s="355" t="s">
        <v>1</v>
      </c>
      <c r="H159" s="356"/>
      <c r="I159" s="357"/>
      <c r="J159" s="358">
        <f>BK159</f>
        <v>0</v>
      </c>
      <c r="K159" s="287"/>
      <c r="L159" s="45"/>
      <c r="M159" s="359" t="s">
        <v>1</v>
      </c>
      <c r="N159" s="360" t="s">
        <v>42</v>
      </c>
      <c r="O159" s="101"/>
      <c r="P159" s="101"/>
      <c r="Q159" s="101"/>
      <c r="R159" s="101"/>
      <c r="S159" s="101"/>
      <c r="T159" s="102"/>
      <c r="U159" s="42"/>
      <c r="V159" s="42"/>
      <c r="W159" s="42"/>
      <c r="X159" s="42"/>
      <c r="Y159" s="42"/>
      <c r="Z159" s="42"/>
      <c r="AA159" s="42"/>
      <c r="AB159" s="42"/>
      <c r="AC159" s="42"/>
      <c r="AD159" s="42"/>
      <c r="AE159" s="42"/>
      <c r="AT159" s="19" t="s">
        <v>1779</v>
      </c>
      <c r="AU159" s="19" t="s">
        <v>84</v>
      </c>
      <c r="AY159" s="19" t="s">
        <v>1779</v>
      </c>
      <c r="BE159" s="162">
        <f>IF(N159="základná",J159,0)</f>
        <v>0</v>
      </c>
      <c r="BF159" s="162">
        <f>IF(N159="znížená",J159,0)</f>
        <v>0</v>
      </c>
      <c r="BG159" s="162">
        <f>IF(N159="zákl. prenesená",J159,0)</f>
        <v>0</v>
      </c>
      <c r="BH159" s="162">
        <f>IF(N159="zníž. prenesená",J159,0)</f>
        <v>0</v>
      </c>
      <c r="BI159" s="162">
        <f>IF(N159="nulová",J159,0)</f>
        <v>0</v>
      </c>
      <c r="BJ159" s="19" t="s">
        <v>92</v>
      </c>
      <c r="BK159" s="162">
        <f>I159*H159</f>
        <v>0</v>
      </c>
    </row>
    <row r="160" s="2" customFormat="1" ht="16.32" customHeight="1">
      <c r="A160" s="42"/>
      <c r="B160" s="43"/>
      <c r="C160" s="352" t="s">
        <v>1</v>
      </c>
      <c r="D160" s="352" t="s">
        <v>393</v>
      </c>
      <c r="E160" s="353" t="s">
        <v>1</v>
      </c>
      <c r="F160" s="354" t="s">
        <v>1</v>
      </c>
      <c r="G160" s="355" t="s">
        <v>1</v>
      </c>
      <c r="H160" s="356"/>
      <c r="I160" s="357"/>
      <c r="J160" s="358">
        <f>BK160</f>
        <v>0</v>
      </c>
      <c r="K160" s="287"/>
      <c r="L160" s="45"/>
      <c r="M160" s="359" t="s">
        <v>1</v>
      </c>
      <c r="N160" s="360" t="s">
        <v>42</v>
      </c>
      <c r="O160" s="101"/>
      <c r="P160" s="101"/>
      <c r="Q160" s="101"/>
      <c r="R160" s="101"/>
      <c r="S160" s="101"/>
      <c r="T160" s="102"/>
      <c r="U160" s="42"/>
      <c r="V160" s="42"/>
      <c r="W160" s="42"/>
      <c r="X160" s="42"/>
      <c r="Y160" s="42"/>
      <c r="Z160" s="42"/>
      <c r="AA160" s="42"/>
      <c r="AB160" s="42"/>
      <c r="AC160" s="42"/>
      <c r="AD160" s="42"/>
      <c r="AE160" s="42"/>
      <c r="AT160" s="19" t="s">
        <v>1779</v>
      </c>
      <c r="AU160" s="19" t="s">
        <v>84</v>
      </c>
      <c r="AY160" s="19" t="s">
        <v>1779</v>
      </c>
      <c r="BE160" s="162">
        <f>IF(N160="základná",J160,0)</f>
        <v>0</v>
      </c>
      <c r="BF160" s="162">
        <f>IF(N160="znížená",J160,0)</f>
        <v>0</v>
      </c>
      <c r="BG160" s="162">
        <f>IF(N160="zákl. prenesená",J160,0)</f>
        <v>0</v>
      </c>
      <c r="BH160" s="162">
        <f>IF(N160="zníž. prenesená",J160,0)</f>
        <v>0</v>
      </c>
      <c r="BI160" s="162">
        <f>IF(N160="nulová",J160,0)</f>
        <v>0</v>
      </c>
      <c r="BJ160" s="19" t="s">
        <v>92</v>
      </c>
      <c r="BK160" s="162">
        <f>I160*H160</f>
        <v>0</v>
      </c>
    </row>
    <row r="161" s="2" customFormat="1" ht="16.32" customHeight="1">
      <c r="A161" s="42"/>
      <c r="B161" s="43"/>
      <c r="C161" s="352" t="s">
        <v>1</v>
      </c>
      <c r="D161" s="352" t="s">
        <v>393</v>
      </c>
      <c r="E161" s="353" t="s">
        <v>1</v>
      </c>
      <c r="F161" s="354" t="s">
        <v>1</v>
      </c>
      <c r="G161" s="355" t="s">
        <v>1</v>
      </c>
      <c r="H161" s="356"/>
      <c r="I161" s="357"/>
      <c r="J161" s="358">
        <f>BK161</f>
        <v>0</v>
      </c>
      <c r="K161" s="287"/>
      <c r="L161" s="45"/>
      <c r="M161" s="359" t="s">
        <v>1</v>
      </c>
      <c r="N161" s="360" t="s">
        <v>42</v>
      </c>
      <c r="O161" s="361"/>
      <c r="P161" s="361"/>
      <c r="Q161" s="361"/>
      <c r="R161" s="361"/>
      <c r="S161" s="361"/>
      <c r="T161" s="362"/>
      <c r="U161" s="42"/>
      <c r="V161" s="42"/>
      <c r="W161" s="42"/>
      <c r="X161" s="42"/>
      <c r="Y161" s="42"/>
      <c r="Z161" s="42"/>
      <c r="AA161" s="42"/>
      <c r="AB161" s="42"/>
      <c r="AC161" s="42"/>
      <c r="AD161" s="42"/>
      <c r="AE161" s="42"/>
      <c r="AT161" s="19" t="s">
        <v>1779</v>
      </c>
      <c r="AU161" s="19" t="s">
        <v>84</v>
      </c>
      <c r="AY161" s="19" t="s">
        <v>1779</v>
      </c>
      <c r="BE161" s="162">
        <f>IF(N161="základná",J161,0)</f>
        <v>0</v>
      </c>
      <c r="BF161" s="162">
        <f>IF(N161="znížená",J161,0)</f>
        <v>0</v>
      </c>
      <c r="BG161" s="162">
        <f>IF(N161="zákl. prenesená",J161,0)</f>
        <v>0</v>
      </c>
      <c r="BH161" s="162">
        <f>IF(N161="zníž. prenesená",J161,0)</f>
        <v>0</v>
      </c>
      <c r="BI161" s="162">
        <f>IF(N161="nulová",J161,0)</f>
        <v>0</v>
      </c>
      <c r="BJ161" s="19" t="s">
        <v>92</v>
      </c>
      <c r="BK161" s="162">
        <f>I161*H161</f>
        <v>0</v>
      </c>
    </row>
    <row r="162" s="2" customFormat="1" ht="6.96" customHeight="1">
      <c r="A162" s="42"/>
      <c r="B162" s="76"/>
      <c r="C162" s="77"/>
      <c r="D162" s="77"/>
      <c r="E162" s="77"/>
      <c r="F162" s="77"/>
      <c r="G162" s="77"/>
      <c r="H162" s="77"/>
      <c r="I162" s="77"/>
      <c r="J162" s="77"/>
      <c r="K162" s="77"/>
      <c r="L162" s="45"/>
      <c r="M162" s="42"/>
      <c r="O162" s="42"/>
      <c r="P162" s="42"/>
      <c r="Q162" s="42"/>
      <c r="R162" s="42"/>
      <c r="S162" s="42"/>
      <c r="T162" s="42"/>
      <c r="U162" s="42"/>
      <c r="V162" s="42"/>
      <c r="W162" s="42"/>
      <c r="X162" s="42"/>
      <c r="Y162" s="42"/>
      <c r="Z162" s="42"/>
      <c r="AA162" s="42"/>
      <c r="AB162" s="42"/>
      <c r="AC162" s="42"/>
      <c r="AD162" s="42"/>
      <c r="AE162" s="42"/>
    </row>
  </sheetData>
  <sheetProtection sheet="1" autoFilter="0" formatColumns="0" formatRows="0" objects="1" scenarios="1" spinCount="100000" saltValue="sePmVmqwJM/jXnqtd8OmOpNRubjgfJshyC4zrjqdoisU1ZS0MMwjQ1/uHwiRR6X4c9LMdJZjKbdShHXSJib/jg==" hashValue="BalDptbyMV0ajpKcJ+/qYLw4qV5jv3TzKTLFyWQ7HiV1WxZb3Gzxt2SyUWSqbu8zDFH1363qwu8sZaij0OZQvw==" algorithmName="SHA-512" password="C551"/>
  <autoFilter ref="C130:K161"/>
  <mergeCells count="14">
    <mergeCell ref="E7:H7"/>
    <mergeCell ref="E9:H9"/>
    <mergeCell ref="E18:H18"/>
    <mergeCell ref="E27:H27"/>
    <mergeCell ref="E85:H85"/>
    <mergeCell ref="E87:H87"/>
    <mergeCell ref="D105:F105"/>
    <mergeCell ref="D106:F106"/>
    <mergeCell ref="D107:F107"/>
    <mergeCell ref="D108:F108"/>
    <mergeCell ref="D109:F109"/>
    <mergeCell ref="E121:H121"/>
    <mergeCell ref="E123:H123"/>
    <mergeCell ref="L2:V2"/>
  </mergeCells>
  <dataValidations count="2">
    <dataValidation type="list" allowBlank="1" showInputMessage="1" showErrorMessage="1" error="Povolené sú hodnoty K, M." sqref="D157:D162">
      <formula1>"K, M"</formula1>
    </dataValidation>
    <dataValidation type="list" allowBlank="1" showInputMessage="1" showErrorMessage="1" error="Povolené sú hodnoty základná, znížená, nulová." sqref="N157:N162">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75.83203"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71"/>
      <c r="C3" s="172"/>
      <c r="D3" s="172"/>
      <c r="E3" s="172"/>
      <c r="F3" s="172"/>
      <c r="G3" s="172"/>
      <c r="H3" s="22"/>
    </row>
    <row r="4" s="1" customFormat="1" ht="24.96" customHeight="1">
      <c r="B4" s="22"/>
      <c r="C4" s="173" t="s">
        <v>4765</v>
      </c>
      <c r="H4" s="22"/>
    </row>
    <row r="5" s="1" customFormat="1" ht="12" customHeight="1">
      <c r="B5" s="22"/>
      <c r="C5" s="364" t="s">
        <v>12</v>
      </c>
      <c r="D5" s="181" t="s">
        <v>13</v>
      </c>
      <c r="E5" s="1"/>
      <c r="F5" s="1"/>
      <c r="H5" s="22"/>
    </row>
    <row r="6" s="1" customFormat="1" ht="36.96" customHeight="1">
      <c r="B6" s="22"/>
      <c r="C6" s="365" t="s">
        <v>15</v>
      </c>
      <c r="D6" s="366" t="s">
        <v>16</v>
      </c>
      <c r="E6" s="1"/>
      <c r="F6" s="1"/>
      <c r="H6" s="22"/>
    </row>
    <row r="7" s="1" customFormat="1" ht="24.75" customHeight="1">
      <c r="B7" s="22"/>
      <c r="C7" s="175" t="s">
        <v>21</v>
      </c>
      <c r="D7" s="178" t="str">
        <f>'Rekapitulácia stavby'!AN8</f>
        <v>9. 5. 2022</v>
      </c>
      <c r="H7" s="22"/>
    </row>
    <row r="8" s="2" customFormat="1" ht="10.8" customHeight="1">
      <c r="A8" s="42"/>
      <c r="B8" s="45"/>
      <c r="C8" s="42"/>
      <c r="D8" s="42"/>
      <c r="E8" s="42"/>
      <c r="F8" s="42"/>
      <c r="G8" s="42"/>
      <c r="H8" s="45"/>
    </row>
    <row r="9" s="11" customFormat="1" ht="29.28" customHeight="1">
      <c r="A9" s="240"/>
      <c r="B9" s="367"/>
      <c r="C9" s="368" t="s">
        <v>57</v>
      </c>
      <c r="D9" s="369" t="s">
        <v>58</v>
      </c>
      <c r="E9" s="369" t="s">
        <v>375</v>
      </c>
      <c r="F9" s="370" t="s">
        <v>4766</v>
      </c>
      <c r="G9" s="240"/>
      <c r="H9" s="367"/>
    </row>
    <row r="10" s="2" customFormat="1" ht="26.4" customHeight="1">
      <c r="A10" s="42"/>
      <c r="B10" s="45"/>
      <c r="C10" s="371" t="s">
        <v>4767</v>
      </c>
      <c r="D10" s="371" t="s">
        <v>82</v>
      </c>
      <c r="E10" s="42"/>
      <c r="F10" s="42"/>
      <c r="G10" s="42"/>
      <c r="H10" s="45"/>
    </row>
    <row r="11" s="2" customFormat="1" ht="16.8" customHeight="1">
      <c r="A11" s="42"/>
      <c r="B11" s="45"/>
      <c r="C11" s="372" t="s">
        <v>143</v>
      </c>
      <c r="D11" s="373" t="s">
        <v>144</v>
      </c>
      <c r="E11" s="374" t="s">
        <v>1</v>
      </c>
      <c r="F11" s="375">
        <v>11.199999999999999</v>
      </c>
      <c r="G11" s="42"/>
      <c r="H11" s="45"/>
    </row>
    <row r="12" s="2" customFormat="1" ht="16.8" customHeight="1">
      <c r="A12" s="42"/>
      <c r="B12" s="45"/>
      <c r="C12" s="376" t="s">
        <v>1</v>
      </c>
      <c r="D12" s="376" t="s">
        <v>416</v>
      </c>
      <c r="E12" s="19" t="s">
        <v>1</v>
      </c>
      <c r="F12" s="377">
        <v>0</v>
      </c>
      <c r="G12" s="42"/>
      <c r="H12" s="45"/>
    </row>
    <row r="13" s="2" customFormat="1" ht="16.8" customHeight="1">
      <c r="A13" s="42"/>
      <c r="B13" s="45"/>
      <c r="C13" s="376" t="s">
        <v>1</v>
      </c>
      <c r="D13" s="376" t="s">
        <v>457</v>
      </c>
      <c r="E13" s="19" t="s">
        <v>1</v>
      </c>
      <c r="F13" s="377">
        <v>11.199999999999999</v>
      </c>
      <c r="G13" s="42"/>
      <c r="H13" s="45"/>
    </row>
    <row r="14" s="2" customFormat="1" ht="16.8" customHeight="1">
      <c r="A14" s="42"/>
      <c r="B14" s="45"/>
      <c r="C14" s="376" t="s">
        <v>143</v>
      </c>
      <c r="D14" s="376" t="s">
        <v>411</v>
      </c>
      <c r="E14" s="19" t="s">
        <v>1</v>
      </c>
      <c r="F14" s="377">
        <v>11.199999999999999</v>
      </c>
      <c r="G14" s="42"/>
      <c r="H14" s="45"/>
    </row>
    <row r="15" s="2" customFormat="1" ht="16.8" customHeight="1">
      <c r="A15" s="42"/>
      <c r="B15" s="45"/>
      <c r="C15" s="378" t="s">
        <v>4768</v>
      </c>
      <c r="D15" s="42"/>
      <c r="E15" s="42"/>
      <c r="F15" s="42"/>
      <c r="G15" s="42"/>
      <c r="H15" s="45"/>
    </row>
    <row r="16" s="2" customFormat="1" ht="16.8" customHeight="1">
      <c r="A16" s="42"/>
      <c r="B16" s="45"/>
      <c r="C16" s="376" t="s">
        <v>454</v>
      </c>
      <c r="D16" s="376" t="s">
        <v>455</v>
      </c>
      <c r="E16" s="19" t="s">
        <v>396</v>
      </c>
      <c r="F16" s="377">
        <v>22.399999999999999</v>
      </c>
      <c r="G16" s="42"/>
      <c r="H16" s="45"/>
    </row>
    <row r="17" s="2" customFormat="1">
      <c r="A17" s="42"/>
      <c r="B17" s="45"/>
      <c r="C17" s="372" t="s">
        <v>146</v>
      </c>
      <c r="D17" s="373" t="s">
        <v>147</v>
      </c>
      <c r="E17" s="374" t="s">
        <v>1</v>
      </c>
      <c r="F17" s="375">
        <v>1643</v>
      </c>
      <c r="G17" s="42"/>
      <c r="H17" s="45"/>
    </row>
    <row r="18" s="2" customFormat="1" ht="16.8" customHeight="1">
      <c r="A18" s="42"/>
      <c r="B18" s="45"/>
      <c r="C18" s="376" t="s">
        <v>1</v>
      </c>
      <c r="D18" s="376" t="s">
        <v>148</v>
      </c>
      <c r="E18" s="19" t="s">
        <v>1</v>
      </c>
      <c r="F18" s="377">
        <v>1643</v>
      </c>
      <c r="G18" s="42"/>
      <c r="H18" s="45"/>
    </row>
    <row r="19" s="2" customFormat="1" ht="16.8" customHeight="1">
      <c r="A19" s="42"/>
      <c r="B19" s="45"/>
      <c r="C19" s="376" t="s">
        <v>146</v>
      </c>
      <c r="D19" s="376" t="s">
        <v>412</v>
      </c>
      <c r="E19" s="19" t="s">
        <v>1</v>
      </c>
      <c r="F19" s="377">
        <v>1643</v>
      </c>
      <c r="G19" s="42"/>
      <c r="H19" s="45"/>
    </row>
    <row r="20" s="2" customFormat="1" ht="16.8" customHeight="1">
      <c r="A20" s="42"/>
      <c r="B20" s="45"/>
      <c r="C20" s="378" t="s">
        <v>4768</v>
      </c>
      <c r="D20" s="42"/>
      <c r="E20" s="42"/>
      <c r="F20" s="42"/>
      <c r="G20" s="42"/>
      <c r="H20" s="45"/>
    </row>
    <row r="21" s="2" customFormat="1" ht="16.8" customHeight="1">
      <c r="A21" s="42"/>
      <c r="B21" s="45"/>
      <c r="C21" s="376" t="s">
        <v>476</v>
      </c>
      <c r="D21" s="376" t="s">
        <v>477</v>
      </c>
      <c r="E21" s="19" t="s">
        <v>405</v>
      </c>
      <c r="F21" s="377">
        <v>1643</v>
      </c>
      <c r="G21" s="42"/>
      <c r="H21" s="45"/>
    </row>
    <row r="22" s="2" customFormat="1" ht="16.8" customHeight="1">
      <c r="A22" s="42"/>
      <c r="B22" s="45"/>
      <c r="C22" s="376" t="s">
        <v>420</v>
      </c>
      <c r="D22" s="376" t="s">
        <v>421</v>
      </c>
      <c r="E22" s="19" t="s">
        <v>405</v>
      </c>
      <c r="F22" s="377">
        <v>172.51499999999999</v>
      </c>
      <c r="G22" s="42"/>
      <c r="H22" s="45"/>
    </row>
    <row r="23" s="2" customFormat="1">
      <c r="A23" s="42"/>
      <c r="B23" s="45"/>
      <c r="C23" s="376" t="s">
        <v>440</v>
      </c>
      <c r="D23" s="376" t="s">
        <v>441</v>
      </c>
      <c r="E23" s="19" t="s">
        <v>405</v>
      </c>
      <c r="F23" s="377">
        <v>1643</v>
      </c>
      <c r="G23" s="42"/>
      <c r="H23" s="45"/>
    </row>
    <row r="24" s="2" customFormat="1" ht="16.8" customHeight="1">
      <c r="A24" s="42"/>
      <c r="B24" s="45"/>
      <c r="C24" s="376" t="s">
        <v>468</v>
      </c>
      <c r="D24" s="376" t="s">
        <v>469</v>
      </c>
      <c r="E24" s="19" t="s">
        <v>405</v>
      </c>
      <c r="F24" s="377">
        <v>1643</v>
      </c>
      <c r="G24" s="42"/>
      <c r="H24" s="45"/>
    </row>
    <row r="25" s="2" customFormat="1" ht="16.8" customHeight="1">
      <c r="A25" s="42"/>
      <c r="B25" s="45"/>
      <c r="C25" s="376" t="s">
        <v>472</v>
      </c>
      <c r="D25" s="376" t="s">
        <v>473</v>
      </c>
      <c r="E25" s="19" t="s">
        <v>405</v>
      </c>
      <c r="F25" s="377">
        <v>1643</v>
      </c>
      <c r="G25" s="42"/>
      <c r="H25" s="45"/>
    </row>
    <row r="26" s="2" customFormat="1">
      <c r="A26" s="42"/>
      <c r="B26" s="45"/>
      <c r="C26" s="376" t="s">
        <v>480</v>
      </c>
      <c r="D26" s="376" t="s">
        <v>481</v>
      </c>
      <c r="E26" s="19" t="s">
        <v>405</v>
      </c>
      <c r="F26" s="377">
        <v>164.30000000000001</v>
      </c>
      <c r="G26" s="42"/>
      <c r="H26" s="45"/>
    </row>
    <row r="27" s="2" customFormat="1">
      <c r="A27" s="42"/>
      <c r="B27" s="45"/>
      <c r="C27" s="372" t="s">
        <v>150</v>
      </c>
      <c r="D27" s="373" t="s">
        <v>147</v>
      </c>
      <c r="E27" s="374" t="s">
        <v>1</v>
      </c>
      <c r="F27" s="375">
        <v>2853</v>
      </c>
      <c r="G27" s="42"/>
      <c r="H27" s="45"/>
    </row>
    <row r="28" s="2" customFormat="1" ht="16.8" customHeight="1">
      <c r="A28" s="42"/>
      <c r="B28" s="45"/>
      <c r="C28" s="376" t="s">
        <v>1</v>
      </c>
      <c r="D28" s="376" t="s">
        <v>399</v>
      </c>
      <c r="E28" s="19" t="s">
        <v>1</v>
      </c>
      <c r="F28" s="377">
        <v>0</v>
      </c>
      <c r="G28" s="42"/>
      <c r="H28" s="45"/>
    </row>
    <row r="29" s="2" customFormat="1" ht="16.8" customHeight="1">
      <c r="A29" s="42"/>
      <c r="B29" s="45"/>
      <c r="C29" s="376" t="s">
        <v>1</v>
      </c>
      <c r="D29" s="376" t="s">
        <v>151</v>
      </c>
      <c r="E29" s="19" t="s">
        <v>1</v>
      </c>
      <c r="F29" s="377">
        <v>2853</v>
      </c>
      <c r="G29" s="42"/>
      <c r="H29" s="45"/>
    </row>
    <row r="30" s="2" customFormat="1" ht="16.8" customHeight="1">
      <c r="A30" s="42"/>
      <c r="B30" s="45"/>
      <c r="C30" s="376" t="s">
        <v>150</v>
      </c>
      <c r="D30" s="376" t="s">
        <v>412</v>
      </c>
      <c r="E30" s="19" t="s">
        <v>1</v>
      </c>
      <c r="F30" s="377">
        <v>2853</v>
      </c>
      <c r="G30" s="42"/>
      <c r="H30" s="45"/>
    </row>
    <row r="31" s="2" customFormat="1" ht="16.8" customHeight="1">
      <c r="A31" s="42"/>
      <c r="B31" s="45"/>
      <c r="C31" s="378" t="s">
        <v>4768</v>
      </c>
      <c r="D31" s="42"/>
      <c r="E31" s="42"/>
      <c r="F31" s="42"/>
      <c r="G31" s="42"/>
      <c r="H31" s="45"/>
    </row>
    <row r="32" s="2" customFormat="1" ht="16.8" customHeight="1">
      <c r="A32" s="42"/>
      <c r="B32" s="45"/>
      <c r="C32" s="376" t="s">
        <v>476</v>
      </c>
      <c r="D32" s="376" t="s">
        <v>477</v>
      </c>
      <c r="E32" s="19" t="s">
        <v>405</v>
      </c>
      <c r="F32" s="377">
        <v>2853</v>
      </c>
      <c r="G32" s="42"/>
      <c r="H32" s="45"/>
    </row>
    <row r="33" s="2" customFormat="1" ht="16.8" customHeight="1">
      <c r="A33" s="42"/>
      <c r="B33" s="45"/>
      <c r="C33" s="376" t="s">
        <v>420</v>
      </c>
      <c r="D33" s="376" t="s">
        <v>421</v>
      </c>
      <c r="E33" s="19" t="s">
        <v>405</v>
      </c>
      <c r="F33" s="377">
        <v>299.565</v>
      </c>
      <c r="G33" s="42"/>
      <c r="H33" s="45"/>
    </row>
    <row r="34" s="2" customFormat="1">
      <c r="A34" s="42"/>
      <c r="B34" s="45"/>
      <c r="C34" s="376" t="s">
        <v>440</v>
      </c>
      <c r="D34" s="376" t="s">
        <v>441</v>
      </c>
      <c r="E34" s="19" t="s">
        <v>405</v>
      </c>
      <c r="F34" s="377">
        <v>2853</v>
      </c>
      <c r="G34" s="42"/>
      <c r="H34" s="45"/>
    </row>
    <row r="35" s="2" customFormat="1" ht="16.8" customHeight="1">
      <c r="A35" s="42"/>
      <c r="B35" s="45"/>
      <c r="C35" s="376" t="s">
        <v>468</v>
      </c>
      <c r="D35" s="376" t="s">
        <v>469</v>
      </c>
      <c r="E35" s="19" t="s">
        <v>405</v>
      </c>
      <c r="F35" s="377">
        <v>2853</v>
      </c>
      <c r="G35" s="42"/>
      <c r="H35" s="45"/>
    </row>
    <row r="36" s="2" customFormat="1" ht="16.8" customHeight="1">
      <c r="A36" s="42"/>
      <c r="B36" s="45"/>
      <c r="C36" s="376" t="s">
        <v>472</v>
      </c>
      <c r="D36" s="376" t="s">
        <v>473</v>
      </c>
      <c r="E36" s="19" t="s">
        <v>405</v>
      </c>
      <c r="F36" s="377">
        <v>2853</v>
      </c>
      <c r="G36" s="42"/>
      <c r="H36" s="45"/>
    </row>
    <row r="37" s="2" customFormat="1">
      <c r="A37" s="42"/>
      <c r="B37" s="45"/>
      <c r="C37" s="376" t="s">
        <v>480</v>
      </c>
      <c r="D37" s="376" t="s">
        <v>481</v>
      </c>
      <c r="E37" s="19" t="s">
        <v>405</v>
      </c>
      <c r="F37" s="377">
        <v>285.30000000000001</v>
      </c>
      <c r="G37" s="42"/>
      <c r="H37" s="45"/>
    </row>
    <row r="38" s="2" customFormat="1" ht="16.8" customHeight="1">
      <c r="A38" s="42"/>
      <c r="B38" s="45"/>
      <c r="C38" s="372" t="s">
        <v>152</v>
      </c>
      <c r="D38" s="373" t="s">
        <v>153</v>
      </c>
      <c r="E38" s="374" t="s">
        <v>1</v>
      </c>
      <c r="F38" s="375">
        <v>3039</v>
      </c>
      <c r="G38" s="42"/>
      <c r="H38" s="45"/>
    </row>
    <row r="39" s="2" customFormat="1" ht="16.8" customHeight="1">
      <c r="A39" s="42"/>
      <c r="B39" s="45"/>
      <c r="C39" s="376" t="s">
        <v>1</v>
      </c>
      <c r="D39" s="376" t="s">
        <v>154</v>
      </c>
      <c r="E39" s="19" t="s">
        <v>1</v>
      </c>
      <c r="F39" s="377">
        <v>3039</v>
      </c>
      <c r="G39" s="42"/>
      <c r="H39" s="45"/>
    </row>
    <row r="40" s="2" customFormat="1" ht="16.8" customHeight="1">
      <c r="A40" s="42"/>
      <c r="B40" s="45"/>
      <c r="C40" s="376" t="s">
        <v>152</v>
      </c>
      <c r="D40" s="376" t="s">
        <v>412</v>
      </c>
      <c r="E40" s="19" t="s">
        <v>1</v>
      </c>
      <c r="F40" s="377">
        <v>3039</v>
      </c>
      <c r="G40" s="42"/>
      <c r="H40" s="45"/>
    </row>
    <row r="41" s="2" customFormat="1" ht="16.8" customHeight="1">
      <c r="A41" s="42"/>
      <c r="B41" s="45"/>
      <c r="C41" s="378" t="s">
        <v>4768</v>
      </c>
      <c r="D41" s="42"/>
      <c r="E41" s="42"/>
      <c r="F41" s="42"/>
      <c r="G41" s="42"/>
      <c r="H41" s="45"/>
    </row>
    <row r="42" s="2" customFormat="1" ht="16.8" customHeight="1">
      <c r="A42" s="42"/>
      <c r="B42" s="45"/>
      <c r="C42" s="376" t="s">
        <v>476</v>
      </c>
      <c r="D42" s="376" t="s">
        <v>477</v>
      </c>
      <c r="E42" s="19" t="s">
        <v>405</v>
      </c>
      <c r="F42" s="377">
        <v>3039</v>
      </c>
      <c r="G42" s="42"/>
      <c r="H42" s="45"/>
    </row>
    <row r="43" s="2" customFormat="1" ht="16.8" customHeight="1">
      <c r="A43" s="42"/>
      <c r="B43" s="45"/>
      <c r="C43" s="376" t="s">
        <v>420</v>
      </c>
      <c r="D43" s="376" t="s">
        <v>421</v>
      </c>
      <c r="E43" s="19" t="s">
        <v>405</v>
      </c>
      <c r="F43" s="377">
        <v>319.09500000000003</v>
      </c>
      <c r="G43" s="42"/>
      <c r="H43" s="45"/>
    </row>
    <row r="44" s="2" customFormat="1">
      <c r="A44" s="42"/>
      <c r="B44" s="45"/>
      <c r="C44" s="376" t="s">
        <v>440</v>
      </c>
      <c r="D44" s="376" t="s">
        <v>441</v>
      </c>
      <c r="E44" s="19" t="s">
        <v>405</v>
      </c>
      <c r="F44" s="377">
        <v>3039</v>
      </c>
      <c r="G44" s="42"/>
      <c r="H44" s="45"/>
    </row>
    <row r="45" s="2" customFormat="1" ht="16.8" customHeight="1">
      <c r="A45" s="42"/>
      <c r="B45" s="45"/>
      <c r="C45" s="376" t="s">
        <v>468</v>
      </c>
      <c r="D45" s="376" t="s">
        <v>469</v>
      </c>
      <c r="E45" s="19" t="s">
        <v>405</v>
      </c>
      <c r="F45" s="377">
        <v>3039</v>
      </c>
      <c r="G45" s="42"/>
      <c r="H45" s="45"/>
    </row>
    <row r="46" s="2" customFormat="1" ht="16.8" customHeight="1">
      <c r="A46" s="42"/>
      <c r="B46" s="45"/>
      <c r="C46" s="376" t="s">
        <v>472</v>
      </c>
      <c r="D46" s="376" t="s">
        <v>473</v>
      </c>
      <c r="E46" s="19" t="s">
        <v>405</v>
      </c>
      <c r="F46" s="377">
        <v>3039</v>
      </c>
      <c r="G46" s="42"/>
      <c r="H46" s="45"/>
    </row>
    <row r="47" s="2" customFormat="1">
      <c r="A47" s="42"/>
      <c r="B47" s="45"/>
      <c r="C47" s="376" t="s">
        <v>480</v>
      </c>
      <c r="D47" s="376" t="s">
        <v>481</v>
      </c>
      <c r="E47" s="19" t="s">
        <v>405</v>
      </c>
      <c r="F47" s="377">
        <v>303.89999999999998</v>
      </c>
      <c r="G47" s="42"/>
      <c r="H47" s="45"/>
    </row>
    <row r="48" s="2" customFormat="1" ht="16.8" customHeight="1">
      <c r="A48" s="42"/>
      <c r="B48" s="45"/>
      <c r="C48" s="372" t="s">
        <v>155</v>
      </c>
      <c r="D48" s="373" t="s">
        <v>153</v>
      </c>
      <c r="E48" s="374" t="s">
        <v>1</v>
      </c>
      <c r="F48" s="375">
        <v>3534</v>
      </c>
      <c r="G48" s="42"/>
      <c r="H48" s="45"/>
    </row>
    <row r="49" s="2" customFormat="1" ht="16.8" customHeight="1">
      <c r="A49" s="42"/>
      <c r="B49" s="45"/>
      <c r="C49" s="376" t="s">
        <v>1</v>
      </c>
      <c r="D49" s="376" t="s">
        <v>156</v>
      </c>
      <c r="E49" s="19" t="s">
        <v>1</v>
      </c>
      <c r="F49" s="377">
        <v>3534</v>
      </c>
      <c r="G49" s="42"/>
      <c r="H49" s="45"/>
    </row>
    <row r="50" s="2" customFormat="1" ht="16.8" customHeight="1">
      <c r="A50" s="42"/>
      <c r="B50" s="45"/>
      <c r="C50" s="376" t="s">
        <v>155</v>
      </c>
      <c r="D50" s="376" t="s">
        <v>412</v>
      </c>
      <c r="E50" s="19" t="s">
        <v>1</v>
      </c>
      <c r="F50" s="377">
        <v>3534</v>
      </c>
      <c r="G50" s="42"/>
      <c r="H50" s="45"/>
    </row>
    <row r="51" s="2" customFormat="1" ht="16.8" customHeight="1">
      <c r="A51" s="42"/>
      <c r="B51" s="45"/>
      <c r="C51" s="378" t="s">
        <v>4768</v>
      </c>
      <c r="D51" s="42"/>
      <c r="E51" s="42"/>
      <c r="F51" s="42"/>
      <c r="G51" s="42"/>
      <c r="H51" s="45"/>
    </row>
    <row r="52" s="2" customFormat="1" ht="16.8" customHeight="1">
      <c r="A52" s="42"/>
      <c r="B52" s="45"/>
      <c r="C52" s="376" t="s">
        <v>476</v>
      </c>
      <c r="D52" s="376" t="s">
        <v>477</v>
      </c>
      <c r="E52" s="19" t="s">
        <v>405</v>
      </c>
      <c r="F52" s="377">
        <v>3534</v>
      </c>
      <c r="G52" s="42"/>
      <c r="H52" s="45"/>
    </row>
    <row r="53" s="2" customFormat="1" ht="16.8" customHeight="1">
      <c r="A53" s="42"/>
      <c r="B53" s="45"/>
      <c r="C53" s="376" t="s">
        <v>420</v>
      </c>
      <c r="D53" s="376" t="s">
        <v>421</v>
      </c>
      <c r="E53" s="19" t="s">
        <v>405</v>
      </c>
      <c r="F53" s="377">
        <v>371.06999999999999</v>
      </c>
      <c r="G53" s="42"/>
      <c r="H53" s="45"/>
    </row>
    <row r="54" s="2" customFormat="1">
      <c r="A54" s="42"/>
      <c r="B54" s="45"/>
      <c r="C54" s="376" t="s">
        <v>440</v>
      </c>
      <c r="D54" s="376" t="s">
        <v>441</v>
      </c>
      <c r="E54" s="19" t="s">
        <v>405</v>
      </c>
      <c r="F54" s="377">
        <v>3534</v>
      </c>
      <c r="G54" s="42"/>
      <c r="H54" s="45"/>
    </row>
    <row r="55" s="2" customFormat="1" ht="16.8" customHeight="1">
      <c r="A55" s="42"/>
      <c r="B55" s="45"/>
      <c r="C55" s="376" t="s">
        <v>468</v>
      </c>
      <c r="D55" s="376" t="s">
        <v>469</v>
      </c>
      <c r="E55" s="19" t="s">
        <v>405</v>
      </c>
      <c r="F55" s="377">
        <v>3534</v>
      </c>
      <c r="G55" s="42"/>
      <c r="H55" s="45"/>
    </row>
    <row r="56" s="2" customFormat="1" ht="16.8" customHeight="1">
      <c r="A56" s="42"/>
      <c r="B56" s="45"/>
      <c r="C56" s="376" t="s">
        <v>472</v>
      </c>
      <c r="D56" s="376" t="s">
        <v>473</v>
      </c>
      <c r="E56" s="19" t="s">
        <v>405</v>
      </c>
      <c r="F56" s="377">
        <v>3534</v>
      </c>
      <c r="G56" s="42"/>
      <c r="H56" s="45"/>
    </row>
    <row r="57" s="2" customFormat="1">
      <c r="A57" s="42"/>
      <c r="B57" s="45"/>
      <c r="C57" s="376" t="s">
        <v>480</v>
      </c>
      <c r="D57" s="376" t="s">
        <v>481</v>
      </c>
      <c r="E57" s="19" t="s">
        <v>405</v>
      </c>
      <c r="F57" s="377">
        <v>353.39999999999998</v>
      </c>
      <c r="G57" s="42"/>
      <c r="H57" s="45"/>
    </row>
    <row r="58" s="2" customFormat="1">
      <c r="A58" s="42"/>
      <c r="B58" s="45"/>
      <c r="C58" s="372" t="s">
        <v>157</v>
      </c>
      <c r="D58" s="373" t="s">
        <v>158</v>
      </c>
      <c r="E58" s="374" t="s">
        <v>1</v>
      </c>
      <c r="F58" s="375">
        <v>142.05000000000001</v>
      </c>
      <c r="G58" s="42"/>
      <c r="H58" s="45"/>
    </row>
    <row r="59" s="2" customFormat="1" ht="16.8" customHeight="1">
      <c r="A59" s="42"/>
      <c r="B59" s="45"/>
      <c r="C59" s="376" t="s">
        <v>1</v>
      </c>
      <c r="D59" s="376" t="s">
        <v>855</v>
      </c>
      <c r="E59" s="19" t="s">
        <v>1</v>
      </c>
      <c r="F59" s="377">
        <v>0</v>
      </c>
      <c r="G59" s="42"/>
      <c r="H59" s="45"/>
    </row>
    <row r="60" s="2" customFormat="1" ht="16.8" customHeight="1">
      <c r="A60" s="42"/>
      <c r="B60" s="45"/>
      <c r="C60" s="376" t="s">
        <v>1</v>
      </c>
      <c r="D60" s="376" t="s">
        <v>159</v>
      </c>
      <c r="E60" s="19" t="s">
        <v>1</v>
      </c>
      <c r="F60" s="377">
        <v>142.05000000000001</v>
      </c>
      <c r="G60" s="42"/>
      <c r="H60" s="45"/>
    </row>
    <row r="61" s="2" customFormat="1" ht="16.8" customHeight="1">
      <c r="A61" s="42"/>
      <c r="B61" s="45"/>
      <c r="C61" s="376" t="s">
        <v>157</v>
      </c>
      <c r="D61" s="376" t="s">
        <v>411</v>
      </c>
      <c r="E61" s="19" t="s">
        <v>1</v>
      </c>
      <c r="F61" s="377">
        <v>142.05000000000001</v>
      </c>
      <c r="G61" s="42"/>
      <c r="H61" s="45"/>
    </row>
    <row r="62" s="2" customFormat="1" ht="16.8" customHeight="1">
      <c r="A62" s="42"/>
      <c r="B62" s="45"/>
      <c r="C62" s="378" t="s">
        <v>4768</v>
      </c>
      <c r="D62" s="42"/>
      <c r="E62" s="42"/>
      <c r="F62" s="42"/>
      <c r="G62" s="42"/>
      <c r="H62" s="45"/>
    </row>
    <row r="63" s="2" customFormat="1" ht="16.8" customHeight="1">
      <c r="A63" s="42"/>
      <c r="B63" s="45"/>
      <c r="C63" s="376" t="s">
        <v>852</v>
      </c>
      <c r="D63" s="376" t="s">
        <v>853</v>
      </c>
      <c r="E63" s="19" t="s">
        <v>405</v>
      </c>
      <c r="F63" s="377">
        <v>149.15299999999999</v>
      </c>
      <c r="G63" s="42"/>
      <c r="H63" s="45"/>
    </row>
    <row r="64" s="2" customFormat="1" ht="16.8" customHeight="1">
      <c r="A64" s="42"/>
      <c r="B64" s="45"/>
      <c r="C64" s="376" t="s">
        <v>561</v>
      </c>
      <c r="D64" s="376" t="s">
        <v>562</v>
      </c>
      <c r="E64" s="19" t="s">
        <v>405</v>
      </c>
      <c r="F64" s="377">
        <v>4.0019999999999998</v>
      </c>
      <c r="G64" s="42"/>
      <c r="H64" s="45"/>
    </row>
    <row r="65" s="2" customFormat="1">
      <c r="A65" s="42"/>
      <c r="B65" s="45"/>
      <c r="C65" s="376" t="s">
        <v>912</v>
      </c>
      <c r="D65" s="376" t="s">
        <v>913</v>
      </c>
      <c r="E65" s="19" t="s">
        <v>405</v>
      </c>
      <c r="F65" s="377">
        <v>149.15299999999999</v>
      </c>
      <c r="G65" s="42"/>
      <c r="H65" s="45"/>
    </row>
    <row r="66" s="2" customFormat="1">
      <c r="A66" s="42"/>
      <c r="B66" s="45"/>
      <c r="C66" s="372" t="s">
        <v>161</v>
      </c>
      <c r="D66" s="373" t="s">
        <v>158</v>
      </c>
      <c r="E66" s="374" t="s">
        <v>1</v>
      </c>
      <c r="F66" s="375">
        <v>292.84199999999998</v>
      </c>
      <c r="G66" s="42"/>
      <c r="H66" s="45"/>
    </row>
    <row r="67" s="2" customFormat="1" ht="16.8" customHeight="1">
      <c r="A67" s="42"/>
      <c r="B67" s="45"/>
      <c r="C67" s="376" t="s">
        <v>1</v>
      </c>
      <c r="D67" s="376" t="s">
        <v>1187</v>
      </c>
      <c r="E67" s="19" t="s">
        <v>1</v>
      </c>
      <c r="F67" s="377">
        <v>0</v>
      </c>
      <c r="G67" s="42"/>
      <c r="H67" s="45"/>
    </row>
    <row r="68" s="2" customFormat="1" ht="16.8" customHeight="1">
      <c r="A68" s="42"/>
      <c r="B68" s="45"/>
      <c r="C68" s="376" t="s">
        <v>1</v>
      </c>
      <c r="D68" s="376" t="s">
        <v>281</v>
      </c>
      <c r="E68" s="19" t="s">
        <v>1</v>
      </c>
      <c r="F68" s="377">
        <v>278.19999999999999</v>
      </c>
      <c r="G68" s="42"/>
      <c r="H68" s="45"/>
    </row>
    <row r="69" s="2" customFormat="1" ht="16.8" customHeight="1">
      <c r="A69" s="42"/>
      <c r="B69" s="45"/>
      <c r="C69" s="376" t="s">
        <v>1</v>
      </c>
      <c r="D69" s="376" t="s">
        <v>1188</v>
      </c>
      <c r="E69" s="19" t="s">
        <v>1</v>
      </c>
      <c r="F69" s="377">
        <v>14.642</v>
      </c>
      <c r="G69" s="42"/>
      <c r="H69" s="45"/>
    </row>
    <row r="70" s="2" customFormat="1" ht="16.8" customHeight="1">
      <c r="A70" s="42"/>
      <c r="B70" s="45"/>
      <c r="C70" s="376" t="s">
        <v>161</v>
      </c>
      <c r="D70" s="376" t="s">
        <v>411</v>
      </c>
      <c r="E70" s="19" t="s">
        <v>1</v>
      </c>
      <c r="F70" s="377">
        <v>292.84199999999998</v>
      </c>
      <c r="G70" s="42"/>
      <c r="H70" s="45"/>
    </row>
    <row r="71" s="2" customFormat="1" ht="16.8" customHeight="1">
      <c r="A71" s="42"/>
      <c r="B71" s="45"/>
      <c r="C71" s="378" t="s">
        <v>4768</v>
      </c>
      <c r="D71" s="42"/>
      <c r="E71" s="42"/>
      <c r="F71" s="42"/>
      <c r="G71" s="42"/>
      <c r="H71" s="45"/>
    </row>
    <row r="72" s="2" customFormat="1" ht="16.8" customHeight="1">
      <c r="A72" s="42"/>
      <c r="B72" s="45"/>
      <c r="C72" s="376" t="s">
        <v>852</v>
      </c>
      <c r="D72" s="376" t="s">
        <v>853</v>
      </c>
      <c r="E72" s="19" t="s">
        <v>405</v>
      </c>
      <c r="F72" s="377">
        <v>292.84199999999998</v>
      </c>
      <c r="G72" s="42"/>
      <c r="H72" s="45"/>
    </row>
    <row r="73" s="2" customFormat="1" ht="16.8" customHeight="1">
      <c r="A73" s="42"/>
      <c r="B73" s="45"/>
      <c r="C73" s="376" t="s">
        <v>561</v>
      </c>
      <c r="D73" s="376" t="s">
        <v>562</v>
      </c>
      <c r="E73" s="19" t="s">
        <v>405</v>
      </c>
      <c r="F73" s="377">
        <v>7.1769999999999996</v>
      </c>
      <c r="G73" s="42"/>
      <c r="H73" s="45"/>
    </row>
    <row r="74" s="2" customFormat="1">
      <c r="A74" s="42"/>
      <c r="B74" s="45"/>
      <c r="C74" s="376" t="s">
        <v>912</v>
      </c>
      <c r="D74" s="376" t="s">
        <v>913</v>
      </c>
      <c r="E74" s="19" t="s">
        <v>405</v>
      </c>
      <c r="F74" s="377">
        <v>307.48399999999998</v>
      </c>
      <c r="G74" s="42"/>
      <c r="H74" s="45"/>
    </row>
    <row r="75" s="2" customFormat="1">
      <c r="A75" s="42"/>
      <c r="B75" s="45"/>
      <c r="C75" s="372" t="s">
        <v>164</v>
      </c>
      <c r="D75" s="373" t="s">
        <v>158</v>
      </c>
      <c r="E75" s="374" t="s">
        <v>1</v>
      </c>
      <c r="F75" s="375">
        <v>336.02999999999997</v>
      </c>
      <c r="G75" s="42"/>
      <c r="H75" s="45"/>
    </row>
    <row r="76" s="2" customFormat="1" ht="16.8" customHeight="1">
      <c r="A76" s="42"/>
      <c r="B76" s="45"/>
      <c r="C76" s="376" t="s">
        <v>1</v>
      </c>
      <c r="D76" s="376" t="s">
        <v>1445</v>
      </c>
      <c r="E76" s="19" t="s">
        <v>1</v>
      </c>
      <c r="F76" s="377">
        <v>0</v>
      </c>
      <c r="G76" s="42"/>
      <c r="H76" s="45"/>
    </row>
    <row r="77" s="2" customFormat="1" ht="16.8" customHeight="1">
      <c r="A77" s="42"/>
      <c r="B77" s="45"/>
      <c r="C77" s="376" t="s">
        <v>1</v>
      </c>
      <c r="D77" s="376" t="s">
        <v>165</v>
      </c>
      <c r="E77" s="19" t="s">
        <v>1</v>
      </c>
      <c r="F77" s="377">
        <v>336.02999999999997</v>
      </c>
      <c r="G77" s="42"/>
      <c r="H77" s="45"/>
    </row>
    <row r="78" s="2" customFormat="1" ht="16.8" customHeight="1">
      <c r="A78" s="42"/>
      <c r="B78" s="45"/>
      <c r="C78" s="376" t="s">
        <v>164</v>
      </c>
      <c r="D78" s="376" t="s">
        <v>411</v>
      </c>
      <c r="E78" s="19" t="s">
        <v>1</v>
      </c>
      <c r="F78" s="377">
        <v>336.02999999999997</v>
      </c>
      <c r="G78" s="42"/>
      <c r="H78" s="45"/>
    </row>
    <row r="79" s="2" customFormat="1" ht="16.8" customHeight="1">
      <c r="A79" s="42"/>
      <c r="B79" s="45"/>
      <c r="C79" s="378" t="s">
        <v>4768</v>
      </c>
      <c r="D79" s="42"/>
      <c r="E79" s="42"/>
      <c r="F79" s="42"/>
      <c r="G79" s="42"/>
      <c r="H79" s="45"/>
    </row>
    <row r="80" s="2" customFormat="1" ht="16.8" customHeight="1">
      <c r="A80" s="42"/>
      <c r="B80" s="45"/>
      <c r="C80" s="376" t="s">
        <v>852</v>
      </c>
      <c r="D80" s="376" t="s">
        <v>853</v>
      </c>
      <c r="E80" s="19" t="s">
        <v>405</v>
      </c>
      <c r="F80" s="377">
        <v>352.83199999999999</v>
      </c>
      <c r="G80" s="42"/>
      <c r="H80" s="45"/>
    </row>
    <row r="81" s="2" customFormat="1" ht="16.8" customHeight="1">
      <c r="A81" s="42"/>
      <c r="B81" s="45"/>
      <c r="C81" s="376" t="s">
        <v>561</v>
      </c>
      <c r="D81" s="376" t="s">
        <v>562</v>
      </c>
      <c r="E81" s="19" t="s">
        <v>405</v>
      </c>
      <c r="F81" s="377">
        <v>8.4489999999999998</v>
      </c>
      <c r="G81" s="42"/>
      <c r="H81" s="45"/>
    </row>
    <row r="82" s="2" customFormat="1">
      <c r="A82" s="42"/>
      <c r="B82" s="45"/>
      <c r="C82" s="376" t="s">
        <v>912</v>
      </c>
      <c r="D82" s="376" t="s">
        <v>913</v>
      </c>
      <c r="E82" s="19" t="s">
        <v>405</v>
      </c>
      <c r="F82" s="377">
        <v>352.83199999999999</v>
      </c>
      <c r="G82" s="42"/>
      <c r="H82" s="45"/>
    </row>
    <row r="83" s="2" customFormat="1" ht="16.8" customHeight="1">
      <c r="A83" s="42"/>
      <c r="B83" s="45"/>
      <c r="C83" s="372" t="s">
        <v>166</v>
      </c>
      <c r="D83" s="373" t="s">
        <v>167</v>
      </c>
      <c r="E83" s="374" t="s">
        <v>1</v>
      </c>
      <c r="F83" s="375">
        <v>98.400000000000006</v>
      </c>
      <c r="G83" s="42"/>
      <c r="H83" s="45"/>
    </row>
    <row r="84" s="2" customFormat="1" ht="16.8" customHeight="1">
      <c r="A84" s="42"/>
      <c r="B84" s="45"/>
      <c r="C84" s="376" t="s">
        <v>1</v>
      </c>
      <c r="D84" s="376" t="s">
        <v>519</v>
      </c>
      <c r="E84" s="19" t="s">
        <v>1</v>
      </c>
      <c r="F84" s="377">
        <v>0</v>
      </c>
      <c r="G84" s="42"/>
      <c r="H84" s="45"/>
    </row>
    <row r="85" s="2" customFormat="1" ht="16.8" customHeight="1">
      <c r="A85" s="42"/>
      <c r="B85" s="45"/>
      <c r="C85" s="376" t="s">
        <v>1</v>
      </c>
      <c r="D85" s="376" t="s">
        <v>1441</v>
      </c>
      <c r="E85" s="19" t="s">
        <v>1</v>
      </c>
      <c r="F85" s="377">
        <v>58.799999999999997</v>
      </c>
      <c r="G85" s="42"/>
      <c r="H85" s="45"/>
    </row>
    <row r="86" s="2" customFormat="1" ht="16.8" customHeight="1">
      <c r="A86" s="42"/>
      <c r="B86" s="45"/>
      <c r="C86" s="376" t="s">
        <v>1</v>
      </c>
      <c r="D86" s="376" t="s">
        <v>1183</v>
      </c>
      <c r="E86" s="19" t="s">
        <v>1</v>
      </c>
      <c r="F86" s="377">
        <v>39.600000000000001</v>
      </c>
      <c r="G86" s="42"/>
      <c r="H86" s="45"/>
    </row>
    <row r="87" s="2" customFormat="1" ht="16.8" customHeight="1">
      <c r="A87" s="42"/>
      <c r="B87" s="45"/>
      <c r="C87" s="376" t="s">
        <v>166</v>
      </c>
      <c r="D87" s="376" t="s">
        <v>411</v>
      </c>
      <c r="E87" s="19" t="s">
        <v>1</v>
      </c>
      <c r="F87" s="377">
        <v>98.400000000000006</v>
      </c>
      <c r="G87" s="42"/>
      <c r="H87" s="45"/>
    </row>
    <row r="88" s="2" customFormat="1" ht="16.8" customHeight="1">
      <c r="A88" s="42"/>
      <c r="B88" s="45"/>
      <c r="C88" s="378" t="s">
        <v>4768</v>
      </c>
      <c r="D88" s="42"/>
      <c r="E88" s="42"/>
      <c r="F88" s="42"/>
      <c r="G88" s="42"/>
      <c r="H88" s="45"/>
    </row>
    <row r="89" s="2" customFormat="1">
      <c r="A89" s="42"/>
      <c r="B89" s="45"/>
      <c r="C89" s="376" t="s">
        <v>509</v>
      </c>
      <c r="D89" s="376" t="s">
        <v>510</v>
      </c>
      <c r="E89" s="19" t="s">
        <v>405</v>
      </c>
      <c r="F89" s="377">
        <v>103.31999999999999</v>
      </c>
      <c r="G89" s="42"/>
      <c r="H89" s="45"/>
    </row>
    <row r="90" s="2" customFormat="1" ht="16.8" customHeight="1">
      <c r="A90" s="42"/>
      <c r="B90" s="45"/>
      <c r="C90" s="372" t="s">
        <v>169</v>
      </c>
      <c r="D90" s="373" t="s">
        <v>169</v>
      </c>
      <c r="E90" s="374" t="s">
        <v>1</v>
      </c>
      <c r="F90" s="375">
        <v>282.39999999999998</v>
      </c>
      <c r="G90" s="42"/>
      <c r="H90" s="45"/>
    </row>
    <row r="91" s="2" customFormat="1" ht="16.8" customHeight="1">
      <c r="A91" s="42"/>
      <c r="B91" s="45"/>
      <c r="C91" s="376" t="s">
        <v>1</v>
      </c>
      <c r="D91" s="376" t="s">
        <v>416</v>
      </c>
      <c r="E91" s="19" t="s">
        <v>1</v>
      </c>
      <c r="F91" s="377">
        <v>0</v>
      </c>
      <c r="G91" s="42"/>
      <c r="H91" s="45"/>
    </row>
    <row r="92" s="2" customFormat="1" ht="16.8" customHeight="1">
      <c r="A92" s="42"/>
      <c r="B92" s="45"/>
      <c r="C92" s="376" t="s">
        <v>1</v>
      </c>
      <c r="D92" s="376" t="s">
        <v>949</v>
      </c>
      <c r="E92" s="19" t="s">
        <v>1</v>
      </c>
      <c r="F92" s="377">
        <v>282.39999999999998</v>
      </c>
      <c r="G92" s="42"/>
      <c r="H92" s="45"/>
    </row>
    <row r="93" s="2" customFormat="1" ht="16.8" customHeight="1">
      <c r="A93" s="42"/>
      <c r="B93" s="45"/>
      <c r="C93" s="376" t="s">
        <v>169</v>
      </c>
      <c r="D93" s="376" t="s">
        <v>411</v>
      </c>
      <c r="E93" s="19" t="s">
        <v>1</v>
      </c>
      <c r="F93" s="377">
        <v>282.39999999999998</v>
      </c>
      <c r="G93" s="42"/>
      <c r="H93" s="45"/>
    </row>
    <row r="94" s="2" customFormat="1" ht="16.8" customHeight="1">
      <c r="A94" s="42"/>
      <c r="B94" s="45"/>
      <c r="C94" s="378" t="s">
        <v>4768</v>
      </c>
      <c r="D94" s="42"/>
      <c r="E94" s="42"/>
      <c r="F94" s="42"/>
      <c r="G94" s="42"/>
      <c r="H94" s="45"/>
    </row>
    <row r="95" s="2" customFormat="1" ht="16.8" customHeight="1">
      <c r="A95" s="42"/>
      <c r="B95" s="45"/>
      <c r="C95" s="376" t="s">
        <v>555</v>
      </c>
      <c r="D95" s="376" t="s">
        <v>556</v>
      </c>
      <c r="E95" s="19" t="s">
        <v>405</v>
      </c>
      <c r="F95" s="377">
        <v>296.51999999999998</v>
      </c>
      <c r="G95" s="42"/>
      <c r="H95" s="45"/>
    </row>
    <row r="96" s="2" customFormat="1" ht="16.8" customHeight="1">
      <c r="A96" s="42"/>
      <c r="B96" s="45"/>
      <c r="C96" s="372" t="s">
        <v>171</v>
      </c>
      <c r="D96" s="373" t="s">
        <v>169</v>
      </c>
      <c r="E96" s="374" t="s">
        <v>1</v>
      </c>
      <c r="F96" s="375">
        <v>122.64</v>
      </c>
      <c r="G96" s="42"/>
      <c r="H96" s="45"/>
    </row>
    <row r="97" s="2" customFormat="1" ht="16.8" customHeight="1">
      <c r="A97" s="42"/>
      <c r="B97" s="45"/>
      <c r="C97" s="376" t="s">
        <v>1</v>
      </c>
      <c r="D97" s="376" t="s">
        <v>416</v>
      </c>
      <c r="E97" s="19" t="s">
        <v>1</v>
      </c>
      <c r="F97" s="377">
        <v>0</v>
      </c>
      <c r="G97" s="42"/>
      <c r="H97" s="45"/>
    </row>
    <row r="98" s="2" customFormat="1" ht="16.8" customHeight="1">
      <c r="A98" s="42"/>
      <c r="B98" s="45"/>
      <c r="C98" s="376" t="s">
        <v>1</v>
      </c>
      <c r="D98" s="376" t="s">
        <v>558</v>
      </c>
      <c r="E98" s="19" t="s">
        <v>1</v>
      </c>
      <c r="F98" s="377">
        <v>122.64</v>
      </c>
      <c r="G98" s="42"/>
      <c r="H98" s="45"/>
    </row>
    <row r="99" s="2" customFormat="1" ht="16.8" customHeight="1">
      <c r="A99" s="42"/>
      <c r="B99" s="45"/>
      <c r="C99" s="376" t="s">
        <v>171</v>
      </c>
      <c r="D99" s="376" t="s">
        <v>411</v>
      </c>
      <c r="E99" s="19" t="s">
        <v>1</v>
      </c>
      <c r="F99" s="377">
        <v>122.64</v>
      </c>
      <c r="G99" s="42"/>
      <c r="H99" s="45"/>
    </row>
    <row r="100" s="2" customFormat="1" ht="16.8" customHeight="1">
      <c r="A100" s="42"/>
      <c r="B100" s="45"/>
      <c r="C100" s="378" t="s">
        <v>4768</v>
      </c>
      <c r="D100" s="42"/>
      <c r="E100" s="42"/>
      <c r="F100" s="42"/>
      <c r="G100" s="42"/>
      <c r="H100" s="45"/>
    </row>
    <row r="101" s="2" customFormat="1" ht="16.8" customHeight="1">
      <c r="A101" s="42"/>
      <c r="B101" s="45"/>
      <c r="C101" s="376" t="s">
        <v>555</v>
      </c>
      <c r="D101" s="376" t="s">
        <v>556</v>
      </c>
      <c r="E101" s="19" t="s">
        <v>405</v>
      </c>
      <c r="F101" s="377">
        <v>128.77199999999999</v>
      </c>
      <c r="G101" s="42"/>
      <c r="H101" s="45"/>
    </row>
    <row r="102" s="2" customFormat="1" ht="16.8" customHeight="1">
      <c r="A102" s="42"/>
      <c r="B102" s="45"/>
      <c r="C102" s="372" t="s">
        <v>173</v>
      </c>
      <c r="D102" s="373" t="s">
        <v>174</v>
      </c>
      <c r="E102" s="374" t="s">
        <v>1</v>
      </c>
      <c r="F102" s="375">
        <v>288.19999999999999</v>
      </c>
      <c r="G102" s="42"/>
      <c r="H102" s="45"/>
    </row>
    <row r="103" s="2" customFormat="1" ht="16.8" customHeight="1">
      <c r="A103" s="42"/>
      <c r="B103" s="45"/>
      <c r="C103" s="376" t="s">
        <v>1</v>
      </c>
      <c r="D103" s="376" t="s">
        <v>416</v>
      </c>
      <c r="E103" s="19" t="s">
        <v>1</v>
      </c>
      <c r="F103" s="377">
        <v>0</v>
      </c>
      <c r="G103" s="42"/>
      <c r="H103" s="45"/>
    </row>
    <row r="104" s="2" customFormat="1" ht="16.8" customHeight="1">
      <c r="A104" s="42"/>
      <c r="B104" s="45"/>
      <c r="C104" s="376" t="s">
        <v>1</v>
      </c>
      <c r="D104" s="376" t="s">
        <v>1270</v>
      </c>
      <c r="E104" s="19" t="s">
        <v>1</v>
      </c>
      <c r="F104" s="377">
        <v>288.19999999999999</v>
      </c>
      <c r="G104" s="42"/>
      <c r="H104" s="45"/>
    </row>
    <row r="105" s="2" customFormat="1" ht="16.8" customHeight="1">
      <c r="A105" s="42"/>
      <c r="B105" s="45"/>
      <c r="C105" s="376" t="s">
        <v>173</v>
      </c>
      <c r="D105" s="376" t="s">
        <v>411</v>
      </c>
      <c r="E105" s="19" t="s">
        <v>1</v>
      </c>
      <c r="F105" s="377">
        <v>288.19999999999999</v>
      </c>
      <c r="G105" s="42"/>
      <c r="H105" s="45"/>
    </row>
    <row r="106" s="2" customFormat="1" ht="16.8" customHeight="1">
      <c r="A106" s="42"/>
      <c r="B106" s="45"/>
      <c r="C106" s="378" t="s">
        <v>4768</v>
      </c>
      <c r="D106" s="42"/>
      <c r="E106" s="42"/>
      <c r="F106" s="42"/>
      <c r="G106" s="42"/>
      <c r="H106" s="45"/>
    </row>
    <row r="107" s="2" customFormat="1" ht="16.8" customHeight="1">
      <c r="A107" s="42"/>
      <c r="B107" s="45"/>
      <c r="C107" s="376" t="s">
        <v>555</v>
      </c>
      <c r="D107" s="376" t="s">
        <v>556</v>
      </c>
      <c r="E107" s="19" t="s">
        <v>405</v>
      </c>
      <c r="F107" s="377">
        <v>302.61000000000001</v>
      </c>
      <c r="G107" s="42"/>
      <c r="H107" s="45"/>
    </row>
    <row r="108" s="2" customFormat="1">
      <c r="A108" s="42"/>
      <c r="B108" s="45"/>
      <c r="C108" s="372" t="s">
        <v>1432</v>
      </c>
      <c r="D108" s="373" t="s">
        <v>4769</v>
      </c>
      <c r="E108" s="374" t="s">
        <v>1</v>
      </c>
      <c r="F108" s="375">
        <v>6.5</v>
      </c>
      <c r="G108" s="42"/>
      <c r="H108" s="45"/>
    </row>
    <row r="109" s="2" customFormat="1" ht="16.8" customHeight="1">
      <c r="A109" s="42"/>
      <c r="B109" s="45"/>
      <c r="C109" s="376" t="s">
        <v>1</v>
      </c>
      <c r="D109" s="376" t="s">
        <v>1430</v>
      </c>
      <c r="E109" s="19" t="s">
        <v>1</v>
      </c>
      <c r="F109" s="377">
        <v>0</v>
      </c>
      <c r="G109" s="42"/>
      <c r="H109" s="45"/>
    </row>
    <row r="110" s="2" customFormat="1" ht="16.8" customHeight="1">
      <c r="A110" s="42"/>
      <c r="B110" s="45"/>
      <c r="C110" s="376" t="s">
        <v>1</v>
      </c>
      <c r="D110" s="376" t="s">
        <v>1431</v>
      </c>
      <c r="E110" s="19" t="s">
        <v>1</v>
      </c>
      <c r="F110" s="377">
        <v>6.5</v>
      </c>
      <c r="G110" s="42"/>
      <c r="H110" s="45"/>
    </row>
    <row r="111" s="2" customFormat="1" ht="16.8" customHeight="1">
      <c r="A111" s="42"/>
      <c r="B111" s="45"/>
      <c r="C111" s="376" t="s">
        <v>1432</v>
      </c>
      <c r="D111" s="376" t="s">
        <v>411</v>
      </c>
      <c r="E111" s="19" t="s">
        <v>1</v>
      </c>
      <c r="F111" s="377">
        <v>6.5</v>
      </c>
      <c r="G111" s="42"/>
      <c r="H111" s="45"/>
    </row>
    <row r="112" s="2" customFormat="1" ht="16.8" customHeight="1">
      <c r="A112" s="42"/>
      <c r="B112" s="45"/>
      <c r="C112" s="372" t="s">
        <v>176</v>
      </c>
      <c r="D112" s="373" t="s">
        <v>1</v>
      </c>
      <c r="E112" s="374" t="s">
        <v>1</v>
      </c>
      <c r="F112" s="375">
        <v>0.315</v>
      </c>
      <c r="G112" s="42"/>
      <c r="H112" s="45"/>
    </row>
    <row r="113" s="2" customFormat="1" ht="16.8" customHeight="1">
      <c r="A113" s="42"/>
      <c r="B113" s="45"/>
      <c r="C113" s="376" t="s">
        <v>1</v>
      </c>
      <c r="D113" s="376" t="s">
        <v>1582</v>
      </c>
      <c r="E113" s="19" t="s">
        <v>1</v>
      </c>
      <c r="F113" s="377">
        <v>0.222</v>
      </c>
      <c r="G113" s="42"/>
      <c r="H113" s="45"/>
    </row>
    <row r="114" s="2" customFormat="1" ht="16.8" customHeight="1">
      <c r="A114" s="42"/>
      <c r="B114" s="45"/>
      <c r="C114" s="376" t="s">
        <v>1</v>
      </c>
      <c r="D114" s="376" t="s">
        <v>1583</v>
      </c>
      <c r="E114" s="19" t="s">
        <v>1</v>
      </c>
      <c r="F114" s="377">
        <v>0.092999999999999999</v>
      </c>
      <c r="G114" s="42"/>
      <c r="H114" s="45"/>
    </row>
    <row r="115" s="2" customFormat="1" ht="16.8" customHeight="1">
      <c r="A115" s="42"/>
      <c r="B115" s="45"/>
      <c r="C115" s="376" t="s">
        <v>176</v>
      </c>
      <c r="D115" s="376" t="s">
        <v>411</v>
      </c>
      <c r="E115" s="19" t="s">
        <v>1</v>
      </c>
      <c r="F115" s="377">
        <v>0.315</v>
      </c>
      <c r="G115" s="42"/>
      <c r="H115" s="45"/>
    </row>
    <row r="116" s="2" customFormat="1" ht="16.8" customHeight="1">
      <c r="A116" s="42"/>
      <c r="B116" s="45"/>
      <c r="C116" s="378" t="s">
        <v>4768</v>
      </c>
      <c r="D116" s="42"/>
      <c r="E116" s="42"/>
      <c r="F116" s="42"/>
      <c r="G116" s="42"/>
      <c r="H116" s="45"/>
    </row>
    <row r="117" s="2" customFormat="1" ht="16.8" customHeight="1">
      <c r="A117" s="42"/>
      <c r="B117" s="45"/>
      <c r="C117" s="376" t="s">
        <v>1579</v>
      </c>
      <c r="D117" s="376" t="s">
        <v>1580</v>
      </c>
      <c r="E117" s="19" t="s">
        <v>180</v>
      </c>
      <c r="F117" s="377">
        <v>0.33100000000000002</v>
      </c>
      <c r="G117" s="42"/>
      <c r="H117" s="45"/>
    </row>
    <row r="118" s="2" customFormat="1" ht="16.8" customHeight="1">
      <c r="A118" s="42"/>
      <c r="B118" s="45"/>
      <c r="C118" s="372" t="s">
        <v>178</v>
      </c>
      <c r="D118" s="373" t="s">
        <v>179</v>
      </c>
      <c r="E118" s="374" t="s">
        <v>180</v>
      </c>
      <c r="F118" s="375">
        <v>0.51700000000000002</v>
      </c>
      <c r="G118" s="42"/>
      <c r="H118" s="45"/>
    </row>
    <row r="119" s="2" customFormat="1" ht="16.8" customHeight="1">
      <c r="A119" s="42"/>
      <c r="B119" s="45"/>
      <c r="C119" s="376" t="s">
        <v>1</v>
      </c>
      <c r="D119" s="376" t="s">
        <v>1484</v>
      </c>
      <c r="E119" s="19" t="s">
        <v>1</v>
      </c>
      <c r="F119" s="377">
        <v>0</v>
      </c>
      <c r="G119" s="42"/>
      <c r="H119" s="45"/>
    </row>
    <row r="120" s="2" customFormat="1" ht="16.8" customHeight="1">
      <c r="A120" s="42"/>
      <c r="B120" s="45"/>
      <c r="C120" s="376" t="s">
        <v>1</v>
      </c>
      <c r="D120" s="376" t="s">
        <v>1485</v>
      </c>
      <c r="E120" s="19" t="s">
        <v>1</v>
      </c>
      <c r="F120" s="377">
        <v>0.20799999999999999</v>
      </c>
      <c r="G120" s="42"/>
      <c r="H120" s="45"/>
    </row>
    <row r="121" s="2" customFormat="1" ht="16.8" customHeight="1">
      <c r="A121" s="42"/>
      <c r="B121" s="45"/>
      <c r="C121" s="376" t="s">
        <v>1</v>
      </c>
      <c r="D121" s="376" t="s">
        <v>1486</v>
      </c>
      <c r="E121" s="19" t="s">
        <v>1</v>
      </c>
      <c r="F121" s="377">
        <v>0.309</v>
      </c>
      <c r="G121" s="42"/>
      <c r="H121" s="45"/>
    </row>
    <row r="122" s="2" customFormat="1" ht="16.8" customHeight="1">
      <c r="A122" s="42"/>
      <c r="B122" s="45"/>
      <c r="C122" s="376" t="s">
        <v>178</v>
      </c>
      <c r="D122" s="376" t="s">
        <v>411</v>
      </c>
      <c r="E122" s="19" t="s">
        <v>1</v>
      </c>
      <c r="F122" s="377">
        <v>0.51700000000000002</v>
      </c>
      <c r="G122" s="42"/>
      <c r="H122" s="45"/>
    </row>
    <row r="123" s="2" customFormat="1" ht="16.8" customHeight="1">
      <c r="A123" s="42"/>
      <c r="B123" s="45"/>
      <c r="C123" s="378" t="s">
        <v>4768</v>
      </c>
      <c r="D123" s="42"/>
      <c r="E123" s="42"/>
      <c r="F123" s="42"/>
      <c r="G123" s="42"/>
      <c r="H123" s="45"/>
    </row>
    <row r="124" s="2" customFormat="1">
      <c r="A124" s="42"/>
      <c r="B124" s="45"/>
      <c r="C124" s="376" t="s">
        <v>1481</v>
      </c>
      <c r="D124" s="376" t="s">
        <v>1482</v>
      </c>
      <c r="E124" s="19" t="s">
        <v>180</v>
      </c>
      <c r="F124" s="377">
        <v>0.54300000000000004</v>
      </c>
      <c r="G124" s="42"/>
      <c r="H124" s="45"/>
    </row>
    <row r="125" s="2" customFormat="1" ht="16.8" customHeight="1">
      <c r="A125" s="42"/>
      <c r="B125" s="45"/>
      <c r="C125" s="372" t="s">
        <v>182</v>
      </c>
      <c r="D125" s="373" t="s">
        <v>1</v>
      </c>
      <c r="E125" s="374" t="s">
        <v>1</v>
      </c>
      <c r="F125" s="375">
        <v>1.3799999999999999</v>
      </c>
      <c r="G125" s="42"/>
      <c r="H125" s="45"/>
    </row>
    <row r="126" s="2" customFormat="1" ht="16.8" customHeight="1">
      <c r="A126" s="42"/>
      <c r="B126" s="45"/>
      <c r="C126" s="376" t="s">
        <v>1</v>
      </c>
      <c r="D126" s="376" t="s">
        <v>1589</v>
      </c>
      <c r="E126" s="19" t="s">
        <v>1</v>
      </c>
      <c r="F126" s="377">
        <v>0.94399999999999995</v>
      </c>
      <c r="G126" s="42"/>
      <c r="H126" s="45"/>
    </row>
    <row r="127" s="2" customFormat="1" ht="16.8" customHeight="1">
      <c r="A127" s="42"/>
      <c r="B127" s="45"/>
      <c r="C127" s="376" t="s">
        <v>1</v>
      </c>
      <c r="D127" s="376" t="s">
        <v>1590</v>
      </c>
      <c r="E127" s="19" t="s">
        <v>1</v>
      </c>
      <c r="F127" s="377">
        <v>0.436</v>
      </c>
      <c r="G127" s="42"/>
      <c r="H127" s="45"/>
    </row>
    <row r="128" s="2" customFormat="1" ht="16.8" customHeight="1">
      <c r="A128" s="42"/>
      <c r="B128" s="45"/>
      <c r="C128" s="376" t="s">
        <v>182</v>
      </c>
      <c r="D128" s="376" t="s">
        <v>411</v>
      </c>
      <c r="E128" s="19" t="s">
        <v>1</v>
      </c>
      <c r="F128" s="377">
        <v>1.3799999999999999</v>
      </c>
      <c r="G128" s="42"/>
      <c r="H128" s="45"/>
    </row>
    <row r="129" s="2" customFormat="1" ht="16.8" customHeight="1">
      <c r="A129" s="42"/>
      <c r="B129" s="45"/>
      <c r="C129" s="378" t="s">
        <v>4768</v>
      </c>
      <c r="D129" s="42"/>
      <c r="E129" s="42"/>
      <c r="F129" s="42"/>
      <c r="G129" s="42"/>
      <c r="H129" s="45"/>
    </row>
    <row r="130" s="2" customFormat="1" ht="16.8" customHeight="1">
      <c r="A130" s="42"/>
      <c r="B130" s="45"/>
      <c r="C130" s="376" t="s">
        <v>1586</v>
      </c>
      <c r="D130" s="376" t="s">
        <v>1587</v>
      </c>
      <c r="E130" s="19" t="s">
        <v>405</v>
      </c>
      <c r="F130" s="377">
        <v>1.4490000000000001</v>
      </c>
      <c r="G130" s="42"/>
      <c r="H130" s="45"/>
    </row>
    <row r="131" s="2" customFormat="1" ht="16.8" customHeight="1">
      <c r="A131" s="42"/>
      <c r="B131" s="45"/>
      <c r="C131" s="372" t="s">
        <v>184</v>
      </c>
      <c r="D131" s="373" t="s">
        <v>1</v>
      </c>
      <c r="E131" s="374" t="s">
        <v>1</v>
      </c>
      <c r="F131" s="375">
        <v>2808</v>
      </c>
      <c r="G131" s="42"/>
      <c r="H131" s="45"/>
    </row>
    <row r="132" s="2" customFormat="1" ht="16.8" customHeight="1">
      <c r="A132" s="42"/>
      <c r="B132" s="45"/>
      <c r="C132" s="376" t="s">
        <v>1</v>
      </c>
      <c r="D132" s="376" t="s">
        <v>1484</v>
      </c>
      <c r="E132" s="19" t="s">
        <v>1</v>
      </c>
      <c r="F132" s="377">
        <v>0</v>
      </c>
      <c r="G132" s="42"/>
      <c r="H132" s="45"/>
    </row>
    <row r="133" s="2" customFormat="1" ht="16.8" customHeight="1">
      <c r="A133" s="42"/>
      <c r="B133" s="45"/>
      <c r="C133" s="376" t="s">
        <v>1</v>
      </c>
      <c r="D133" s="376" t="s">
        <v>1504</v>
      </c>
      <c r="E133" s="19" t="s">
        <v>1</v>
      </c>
      <c r="F133" s="377">
        <v>2808</v>
      </c>
      <c r="G133" s="42"/>
      <c r="H133" s="45"/>
    </row>
    <row r="134" s="2" customFormat="1" ht="16.8" customHeight="1">
      <c r="A134" s="42"/>
      <c r="B134" s="45"/>
      <c r="C134" s="376" t="s">
        <v>184</v>
      </c>
      <c r="D134" s="376" t="s">
        <v>411</v>
      </c>
      <c r="E134" s="19" t="s">
        <v>1</v>
      </c>
      <c r="F134" s="377">
        <v>2808</v>
      </c>
      <c r="G134" s="42"/>
      <c r="H134" s="45"/>
    </row>
    <row r="135" s="2" customFormat="1" ht="16.8" customHeight="1">
      <c r="A135" s="42"/>
      <c r="B135" s="45"/>
      <c r="C135" s="378" t="s">
        <v>4768</v>
      </c>
      <c r="D135" s="42"/>
      <c r="E135" s="42"/>
      <c r="F135" s="42"/>
      <c r="G135" s="42"/>
      <c r="H135" s="45"/>
    </row>
    <row r="136" s="2" customFormat="1" ht="16.8" customHeight="1">
      <c r="A136" s="42"/>
      <c r="B136" s="45"/>
      <c r="C136" s="376" t="s">
        <v>483</v>
      </c>
      <c r="D136" s="376" t="s">
        <v>484</v>
      </c>
      <c r="E136" s="19" t="s">
        <v>485</v>
      </c>
      <c r="F136" s="377">
        <v>2948.4000000000001</v>
      </c>
      <c r="G136" s="42"/>
      <c r="H136" s="45"/>
    </row>
    <row r="137" s="2" customFormat="1" ht="16.8" customHeight="1">
      <c r="A137" s="42"/>
      <c r="B137" s="45"/>
      <c r="C137" s="372" t="s">
        <v>186</v>
      </c>
      <c r="D137" s="373" t="s">
        <v>1</v>
      </c>
      <c r="E137" s="374" t="s">
        <v>1</v>
      </c>
      <c r="F137" s="375">
        <v>237.30000000000001</v>
      </c>
      <c r="G137" s="42"/>
      <c r="H137" s="45"/>
    </row>
    <row r="138" s="2" customFormat="1" ht="16.8" customHeight="1">
      <c r="A138" s="42"/>
      <c r="B138" s="45"/>
      <c r="C138" s="376" t="s">
        <v>1</v>
      </c>
      <c r="D138" s="376" t="s">
        <v>735</v>
      </c>
      <c r="E138" s="19" t="s">
        <v>1</v>
      </c>
      <c r="F138" s="377">
        <v>237.30000000000001</v>
      </c>
      <c r="G138" s="42"/>
      <c r="H138" s="45"/>
    </row>
    <row r="139" s="2" customFormat="1" ht="16.8" customHeight="1">
      <c r="A139" s="42"/>
      <c r="B139" s="45"/>
      <c r="C139" s="376" t="s">
        <v>186</v>
      </c>
      <c r="D139" s="376" t="s">
        <v>412</v>
      </c>
      <c r="E139" s="19" t="s">
        <v>1</v>
      </c>
      <c r="F139" s="377">
        <v>237.30000000000001</v>
      </c>
      <c r="G139" s="42"/>
      <c r="H139" s="45"/>
    </row>
    <row r="140" s="2" customFormat="1" ht="16.8" customHeight="1">
      <c r="A140" s="42"/>
      <c r="B140" s="45"/>
      <c r="C140" s="378" t="s">
        <v>4768</v>
      </c>
      <c r="D140" s="42"/>
      <c r="E140" s="42"/>
      <c r="F140" s="42"/>
      <c r="G140" s="42"/>
      <c r="H140" s="45"/>
    </row>
    <row r="141" s="2" customFormat="1">
      <c r="A141" s="42"/>
      <c r="B141" s="45"/>
      <c r="C141" s="376" t="s">
        <v>732</v>
      </c>
      <c r="D141" s="376" t="s">
        <v>733</v>
      </c>
      <c r="E141" s="19" t="s">
        <v>396</v>
      </c>
      <c r="F141" s="377">
        <v>237.30000000000001</v>
      </c>
      <c r="G141" s="42"/>
      <c r="H141" s="45"/>
    </row>
    <row r="142" s="2" customFormat="1">
      <c r="A142" s="42"/>
      <c r="B142" s="45"/>
      <c r="C142" s="376" t="s">
        <v>710</v>
      </c>
      <c r="D142" s="376" t="s">
        <v>711</v>
      </c>
      <c r="E142" s="19" t="s">
        <v>396</v>
      </c>
      <c r="F142" s="377">
        <v>237.30000000000001</v>
      </c>
      <c r="G142" s="42"/>
      <c r="H142" s="45"/>
    </row>
    <row r="143" s="2" customFormat="1" ht="16.8" customHeight="1">
      <c r="A143" s="42"/>
      <c r="B143" s="45"/>
      <c r="C143" s="372" t="s">
        <v>188</v>
      </c>
      <c r="D143" s="373" t="s">
        <v>1</v>
      </c>
      <c r="E143" s="374" t="s">
        <v>1</v>
      </c>
      <c r="F143" s="375">
        <v>287.69999999999999</v>
      </c>
      <c r="G143" s="42"/>
      <c r="H143" s="45"/>
    </row>
    <row r="144" s="2" customFormat="1" ht="16.8" customHeight="1">
      <c r="A144" s="42"/>
      <c r="B144" s="45"/>
      <c r="C144" s="376" t="s">
        <v>1</v>
      </c>
      <c r="D144" s="376" t="s">
        <v>1126</v>
      </c>
      <c r="E144" s="19" t="s">
        <v>1</v>
      </c>
      <c r="F144" s="377">
        <v>287.69999999999999</v>
      </c>
      <c r="G144" s="42"/>
      <c r="H144" s="45"/>
    </row>
    <row r="145" s="2" customFormat="1" ht="16.8" customHeight="1">
      <c r="A145" s="42"/>
      <c r="B145" s="45"/>
      <c r="C145" s="376" t="s">
        <v>188</v>
      </c>
      <c r="D145" s="376" t="s">
        <v>412</v>
      </c>
      <c r="E145" s="19" t="s">
        <v>1</v>
      </c>
      <c r="F145" s="377">
        <v>287.69999999999999</v>
      </c>
      <c r="G145" s="42"/>
      <c r="H145" s="45"/>
    </row>
    <row r="146" s="2" customFormat="1" ht="16.8" customHeight="1">
      <c r="A146" s="42"/>
      <c r="B146" s="45"/>
      <c r="C146" s="378" t="s">
        <v>4768</v>
      </c>
      <c r="D146" s="42"/>
      <c r="E146" s="42"/>
      <c r="F146" s="42"/>
      <c r="G146" s="42"/>
      <c r="H146" s="45"/>
    </row>
    <row r="147" s="2" customFormat="1">
      <c r="A147" s="42"/>
      <c r="B147" s="45"/>
      <c r="C147" s="376" t="s">
        <v>732</v>
      </c>
      <c r="D147" s="376" t="s">
        <v>733</v>
      </c>
      <c r="E147" s="19" t="s">
        <v>396</v>
      </c>
      <c r="F147" s="377">
        <v>287.69999999999999</v>
      </c>
      <c r="G147" s="42"/>
      <c r="H147" s="45"/>
    </row>
    <row r="148" s="2" customFormat="1">
      <c r="A148" s="42"/>
      <c r="B148" s="45"/>
      <c r="C148" s="376" t="s">
        <v>710</v>
      </c>
      <c r="D148" s="376" t="s">
        <v>711</v>
      </c>
      <c r="E148" s="19" t="s">
        <v>396</v>
      </c>
      <c r="F148" s="377">
        <v>287.69999999999999</v>
      </c>
      <c r="G148" s="42"/>
      <c r="H148" s="45"/>
    </row>
    <row r="149" s="2" customFormat="1" ht="16.8" customHeight="1">
      <c r="A149" s="42"/>
      <c r="B149" s="45"/>
      <c r="C149" s="372" t="s">
        <v>190</v>
      </c>
      <c r="D149" s="373" t="s">
        <v>1</v>
      </c>
      <c r="E149" s="374" t="s">
        <v>1</v>
      </c>
      <c r="F149" s="375">
        <v>286.64999999999998</v>
      </c>
      <c r="G149" s="42"/>
      <c r="H149" s="45"/>
    </row>
    <row r="150" s="2" customFormat="1" ht="16.8" customHeight="1">
      <c r="A150" s="42"/>
      <c r="B150" s="45"/>
      <c r="C150" s="376" t="s">
        <v>1</v>
      </c>
      <c r="D150" s="376" t="s">
        <v>1382</v>
      </c>
      <c r="E150" s="19" t="s">
        <v>1</v>
      </c>
      <c r="F150" s="377">
        <v>286.64999999999998</v>
      </c>
      <c r="G150" s="42"/>
      <c r="H150" s="45"/>
    </row>
    <row r="151" s="2" customFormat="1" ht="16.8" customHeight="1">
      <c r="A151" s="42"/>
      <c r="B151" s="45"/>
      <c r="C151" s="376" t="s">
        <v>190</v>
      </c>
      <c r="D151" s="376" t="s">
        <v>412</v>
      </c>
      <c r="E151" s="19" t="s">
        <v>1</v>
      </c>
      <c r="F151" s="377">
        <v>286.64999999999998</v>
      </c>
      <c r="G151" s="42"/>
      <c r="H151" s="45"/>
    </row>
    <row r="152" s="2" customFormat="1" ht="16.8" customHeight="1">
      <c r="A152" s="42"/>
      <c r="B152" s="45"/>
      <c r="C152" s="378" t="s">
        <v>4768</v>
      </c>
      <c r="D152" s="42"/>
      <c r="E152" s="42"/>
      <c r="F152" s="42"/>
      <c r="G152" s="42"/>
      <c r="H152" s="45"/>
    </row>
    <row r="153" s="2" customFormat="1">
      <c r="A153" s="42"/>
      <c r="B153" s="45"/>
      <c r="C153" s="376" t="s">
        <v>732</v>
      </c>
      <c r="D153" s="376" t="s">
        <v>733</v>
      </c>
      <c r="E153" s="19" t="s">
        <v>396</v>
      </c>
      <c r="F153" s="377">
        <v>286.64999999999998</v>
      </c>
      <c r="G153" s="42"/>
      <c r="H153" s="45"/>
    </row>
    <row r="154" s="2" customFormat="1">
      <c r="A154" s="42"/>
      <c r="B154" s="45"/>
      <c r="C154" s="376" t="s">
        <v>710</v>
      </c>
      <c r="D154" s="376" t="s">
        <v>711</v>
      </c>
      <c r="E154" s="19" t="s">
        <v>396</v>
      </c>
      <c r="F154" s="377">
        <v>286.64999999999998</v>
      </c>
      <c r="G154" s="42"/>
      <c r="H154" s="45"/>
    </row>
    <row r="155" s="2" customFormat="1" ht="16.8" customHeight="1">
      <c r="A155" s="42"/>
      <c r="B155" s="45"/>
      <c r="C155" s="372" t="s">
        <v>192</v>
      </c>
      <c r="D155" s="373" t="s">
        <v>1</v>
      </c>
      <c r="E155" s="374" t="s">
        <v>1</v>
      </c>
      <c r="F155" s="375">
        <v>147</v>
      </c>
      <c r="G155" s="42"/>
      <c r="H155" s="45"/>
    </row>
    <row r="156" s="2" customFormat="1" ht="16.8" customHeight="1">
      <c r="A156" s="42"/>
      <c r="B156" s="45"/>
      <c r="C156" s="376" t="s">
        <v>1</v>
      </c>
      <c r="D156" s="376" t="s">
        <v>1713</v>
      </c>
      <c r="E156" s="19" t="s">
        <v>1</v>
      </c>
      <c r="F156" s="377">
        <v>147</v>
      </c>
      <c r="G156" s="42"/>
      <c r="H156" s="45"/>
    </row>
    <row r="157" s="2" customFormat="1" ht="16.8" customHeight="1">
      <c r="A157" s="42"/>
      <c r="B157" s="45"/>
      <c r="C157" s="376" t="s">
        <v>192</v>
      </c>
      <c r="D157" s="376" t="s">
        <v>412</v>
      </c>
      <c r="E157" s="19" t="s">
        <v>1</v>
      </c>
      <c r="F157" s="377">
        <v>147</v>
      </c>
      <c r="G157" s="42"/>
      <c r="H157" s="45"/>
    </row>
    <row r="158" s="2" customFormat="1" ht="16.8" customHeight="1">
      <c r="A158" s="42"/>
      <c r="B158" s="45"/>
      <c r="C158" s="378" t="s">
        <v>4768</v>
      </c>
      <c r="D158" s="42"/>
      <c r="E158" s="42"/>
      <c r="F158" s="42"/>
      <c r="G158" s="42"/>
      <c r="H158" s="45"/>
    </row>
    <row r="159" s="2" customFormat="1">
      <c r="A159" s="42"/>
      <c r="B159" s="45"/>
      <c r="C159" s="376" t="s">
        <v>732</v>
      </c>
      <c r="D159" s="376" t="s">
        <v>733</v>
      </c>
      <c r="E159" s="19" t="s">
        <v>396</v>
      </c>
      <c r="F159" s="377">
        <v>147</v>
      </c>
      <c r="G159" s="42"/>
      <c r="H159" s="45"/>
    </row>
    <row r="160" s="2" customFormat="1">
      <c r="A160" s="42"/>
      <c r="B160" s="45"/>
      <c r="C160" s="376" t="s">
        <v>710</v>
      </c>
      <c r="D160" s="376" t="s">
        <v>711</v>
      </c>
      <c r="E160" s="19" t="s">
        <v>396</v>
      </c>
      <c r="F160" s="377">
        <v>147</v>
      </c>
      <c r="G160" s="42"/>
      <c r="H160" s="45"/>
    </row>
    <row r="161" s="2" customFormat="1" ht="16.8" customHeight="1">
      <c r="A161" s="42"/>
      <c r="B161" s="45"/>
      <c r="C161" s="372" t="s">
        <v>194</v>
      </c>
      <c r="D161" s="373" t="s">
        <v>194</v>
      </c>
      <c r="E161" s="374" t="s">
        <v>1</v>
      </c>
      <c r="F161" s="375">
        <v>329</v>
      </c>
      <c r="G161" s="42"/>
      <c r="H161" s="45"/>
    </row>
    <row r="162" s="2" customFormat="1" ht="16.8" customHeight="1">
      <c r="A162" s="42"/>
      <c r="B162" s="45"/>
      <c r="C162" s="376" t="s">
        <v>1</v>
      </c>
      <c r="D162" s="376" t="s">
        <v>519</v>
      </c>
      <c r="E162" s="19" t="s">
        <v>1</v>
      </c>
      <c r="F162" s="377">
        <v>0</v>
      </c>
      <c r="G162" s="42"/>
      <c r="H162" s="45"/>
    </row>
    <row r="163" s="2" customFormat="1" ht="16.8" customHeight="1">
      <c r="A163" s="42"/>
      <c r="B163" s="45"/>
      <c r="C163" s="376" t="s">
        <v>1</v>
      </c>
      <c r="D163" s="376" t="s">
        <v>907</v>
      </c>
      <c r="E163" s="19" t="s">
        <v>1</v>
      </c>
      <c r="F163" s="377">
        <v>274</v>
      </c>
      <c r="G163" s="42"/>
      <c r="H163" s="45"/>
    </row>
    <row r="164" s="2" customFormat="1" ht="16.8" customHeight="1">
      <c r="A164" s="42"/>
      <c r="B164" s="45"/>
      <c r="C164" s="376" t="s">
        <v>1</v>
      </c>
      <c r="D164" s="376" t="s">
        <v>879</v>
      </c>
      <c r="E164" s="19" t="s">
        <v>1</v>
      </c>
      <c r="F164" s="377">
        <v>55</v>
      </c>
      <c r="G164" s="42"/>
      <c r="H164" s="45"/>
    </row>
    <row r="165" s="2" customFormat="1" ht="16.8" customHeight="1">
      <c r="A165" s="42"/>
      <c r="B165" s="45"/>
      <c r="C165" s="376" t="s">
        <v>194</v>
      </c>
      <c r="D165" s="376" t="s">
        <v>411</v>
      </c>
      <c r="E165" s="19" t="s">
        <v>1</v>
      </c>
      <c r="F165" s="377">
        <v>329</v>
      </c>
      <c r="G165" s="42"/>
      <c r="H165" s="45"/>
    </row>
    <row r="166" s="2" customFormat="1" ht="16.8" customHeight="1">
      <c r="A166" s="42"/>
      <c r="B166" s="45"/>
      <c r="C166" s="378" t="s">
        <v>4768</v>
      </c>
      <c r="D166" s="42"/>
      <c r="E166" s="42"/>
      <c r="F166" s="42"/>
      <c r="G166" s="42"/>
      <c r="H166" s="45"/>
    </row>
    <row r="167" s="2" customFormat="1">
      <c r="A167" s="42"/>
      <c r="B167" s="45"/>
      <c r="C167" s="376" t="s">
        <v>504</v>
      </c>
      <c r="D167" s="376" t="s">
        <v>505</v>
      </c>
      <c r="E167" s="19" t="s">
        <v>396</v>
      </c>
      <c r="F167" s="377">
        <v>345.44999999999999</v>
      </c>
      <c r="G167" s="42"/>
      <c r="H167" s="45"/>
    </row>
    <row r="168" s="2" customFormat="1" ht="16.8" customHeight="1">
      <c r="A168" s="42"/>
      <c r="B168" s="45"/>
      <c r="C168" s="372" t="s">
        <v>196</v>
      </c>
      <c r="D168" s="373" t="s">
        <v>194</v>
      </c>
      <c r="E168" s="374" t="s">
        <v>1</v>
      </c>
      <c r="F168" s="375">
        <v>353</v>
      </c>
      <c r="G168" s="42"/>
      <c r="H168" s="45"/>
    </row>
    <row r="169" s="2" customFormat="1" ht="16.8" customHeight="1">
      <c r="A169" s="42"/>
      <c r="B169" s="45"/>
      <c r="C169" s="376" t="s">
        <v>1</v>
      </c>
      <c r="D169" s="376" t="s">
        <v>519</v>
      </c>
      <c r="E169" s="19" t="s">
        <v>1</v>
      </c>
      <c r="F169" s="377">
        <v>0</v>
      </c>
      <c r="G169" s="42"/>
      <c r="H169" s="45"/>
    </row>
    <row r="170" s="2" customFormat="1" ht="16.8" customHeight="1">
      <c r="A170" s="42"/>
      <c r="B170" s="45"/>
      <c r="C170" s="376" t="s">
        <v>1</v>
      </c>
      <c r="D170" s="376" t="s">
        <v>1238</v>
      </c>
      <c r="E170" s="19" t="s">
        <v>1</v>
      </c>
      <c r="F170" s="377">
        <v>273</v>
      </c>
      <c r="G170" s="42"/>
      <c r="H170" s="45"/>
    </row>
    <row r="171" s="2" customFormat="1" ht="16.8" customHeight="1">
      <c r="A171" s="42"/>
      <c r="B171" s="45"/>
      <c r="C171" s="376" t="s">
        <v>1</v>
      </c>
      <c r="D171" s="376" t="s">
        <v>1209</v>
      </c>
      <c r="E171" s="19" t="s">
        <v>1</v>
      </c>
      <c r="F171" s="377">
        <v>80</v>
      </c>
      <c r="G171" s="42"/>
      <c r="H171" s="45"/>
    </row>
    <row r="172" s="2" customFormat="1" ht="16.8" customHeight="1">
      <c r="A172" s="42"/>
      <c r="B172" s="45"/>
      <c r="C172" s="376" t="s">
        <v>196</v>
      </c>
      <c r="D172" s="376" t="s">
        <v>411</v>
      </c>
      <c r="E172" s="19" t="s">
        <v>1</v>
      </c>
      <c r="F172" s="377">
        <v>353</v>
      </c>
      <c r="G172" s="42"/>
      <c r="H172" s="45"/>
    </row>
    <row r="173" s="2" customFormat="1" ht="16.8" customHeight="1">
      <c r="A173" s="42"/>
      <c r="B173" s="45"/>
      <c r="C173" s="378" t="s">
        <v>4768</v>
      </c>
      <c r="D173" s="42"/>
      <c r="E173" s="42"/>
      <c r="F173" s="42"/>
      <c r="G173" s="42"/>
      <c r="H173" s="45"/>
    </row>
    <row r="174" s="2" customFormat="1">
      <c r="A174" s="42"/>
      <c r="B174" s="45"/>
      <c r="C174" s="376" t="s">
        <v>504</v>
      </c>
      <c r="D174" s="376" t="s">
        <v>505</v>
      </c>
      <c r="E174" s="19" t="s">
        <v>396</v>
      </c>
      <c r="F174" s="377">
        <v>370.64999999999998</v>
      </c>
      <c r="G174" s="42"/>
      <c r="H174" s="45"/>
    </row>
    <row r="175" s="2" customFormat="1" ht="16.8" customHeight="1">
      <c r="A175" s="42"/>
      <c r="B175" s="45"/>
      <c r="C175" s="372" t="s">
        <v>198</v>
      </c>
      <c r="D175" s="373" t="s">
        <v>199</v>
      </c>
      <c r="E175" s="374" t="s">
        <v>1</v>
      </c>
      <c r="F175" s="375">
        <v>357</v>
      </c>
      <c r="G175" s="42"/>
      <c r="H175" s="45"/>
    </row>
    <row r="176" s="2" customFormat="1" ht="16.8" customHeight="1">
      <c r="A176" s="42"/>
      <c r="B176" s="45"/>
      <c r="C176" s="376" t="s">
        <v>1</v>
      </c>
      <c r="D176" s="376" t="s">
        <v>519</v>
      </c>
      <c r="E176" s="19" t="s">
        <v>1</v>
      </c>
      <c r="F176" s="377">
        <v>0</v>
      </c>
      <c r="G176" s="42"/>
      <c r="H176" s="45"/>
    </row>
    <row r="177" s="2" customFormat="1" ht="16.8" customHeight="1">
      <c r="A177" s="42"/>
      <c r="B177" s="45"/>
      <c r="C177" s="376" t="s">
        <v>1</v>
      </c>
      <c r="D177" s="376" t="s">
        <v>1437</v>
      </c>
      <c r="E177" s="19" t="s">
        <v>1</v>
      </c>
      <c r="F177" s="377">
        <v>0</v>
      </c>
      <c r="G177" s="42"/>
      <c r="H177" s="45"/>
    </row>
    <row r="178" s="2" customFormat="1" ht="16.8" customHeight="1">
      <c r="A178" s="42"/>
      <c r="B178" s="45"/>
      <c r="C178" s="376" t="s">
        <v>1</v>
      </c>
      <c r="D178" s="376" t="s">
        <v>1467</v>
      </c>
      <c r="E178" s="19" t="s">
        <v>1</v>
      </c>
      <c r="F178" s="377">
        <v>357</v>
      </c>
      <c r="G178" s="42"/>
      <c r="H178" s="45"/>
    </row>
    <row r="179" s="2" customFormat="1" ht="16.8" customHeight="1">
      <c r="A179" s="42"/>
      <c r="B179" s="45"/>
      <c r="C179" s="376" t="s">
        <v>198</v>
      </c>
      <c r="D179" s="376" t="s">
        <v>411</v>
      </c>
      <c r="E179" s="19" t="s">
        <v>1</v>
      </c>
      <c r="F179" s="377">
        <v>357</v>
      </c>
      <c r="G179" s="42"/>
      <c r="H179" s="45"/>
    </row>
    <row r="180" s="2" customFormat="1" ht="16.8" customHeight="1">
      <c r="A180" s="42"/>
      <c r="B180" s="45"/>
      <c r="C180" s="378" t="s">
        <v>4768</v>
      </c>
      <c r="D180" s="42"/>
      <c r="E180" s="42"/>
      <c r="F180" s="42"/>
      <c r="G180" s="42"/>
      <c r="H180" s="45"/>
    </row>
    <row r="181" s="2" customFormat="1">
      <c r="A181" s="42"/>
      <c r="B181" s="45"/>
      <c r="C181" s="376" t="s">
        <v>504</v>
      </c>
      <c r="D181" s="376" t="s">
        <v>505</v>
      </c>
      <c r="E181" s="19" t="s">
        <v>396</v>
      </c>
      <c r="F181" s="377">
        <v>374.85000000000002</v>
      </c>
      <c r="G181" s="42"/>
      <c r="H181" s="45"/>
    </row>
    <row r="182" s="2" customFormat="1" ht="16.8" customHeight="1">
      <c r="A182" s="42"/>
      <c r="B182" s="45"/>
      <c r="C182" s="372" t="s">
        <v>201</v>
      </c>
      <c r="D182" s="373" t="s">
        <v>202</v>
      </c>
      <c r="E182" s="374" t="s">
        <v>1</v>
      </c>
      <c r="F182" s="375">
        <v>593.03999999999996</v>
      </c>
      <c r="G182" s="42"/>
      <c r="H182" s="45"/>
    </row>
    <row r="183" s="2" customFormat="1" ht="16.8" customHeight="1">
      <c r="A183" s="42"/>
      <c r="B183" s="45"/>
      <c r="C183" s="376" t="s">
        <v>1</v>
      </c>
      <c r="D183" s="376" t="s">
        <v>802</v>
      </c>
      <c r="E183" s="19" t="s">
        <v>1</v>
      </c>
      <c r="F183" s="377">
        <v>0</v>
      </c>
      <c r="G183" s="42"/>
      <c r="H183" s="45"/>
    </row>
    <row r="184" s="2" customFormat="1" ht="16.8" customHeight="1">
      <c r="A184" s="42"/>
      <c r="B184" s="45"/>
      <c r="C184" s="376" t="s">
        <v>1</v>
      </c>
      <c r="D184" s="376" t="s">
        <v>803</v>
      </c>
      <c r="E184" s="19" t="s">
        <v>1</v>
      </c>
      <c r="F184" s="377">
        <v>593.03999999999996</v>
      </c>
      <c r="G184" s="42"/>
      <c r="H184" s="45"/>
    </row>
    <row r="185" s="2" customFormat="1" ht="16.8" customHeight="1">
      <c r="A185" s="42"/>
      <c r="B185" s="45"/>
      <c r="C185" s="376" t="s">
        <v>201</v>
      </c>
      <c r="D185" s="376" t="s">
        <v>411</v>
      </c>
      <c r="E185" s="19" t="s">
        <v>1</v>
      </c>
      <c r="F185" s="377">
        <v>593.03999999999996</v>
      </c>
      <c r="G185" s="42"/>
      <c r="H185" s="45"/>
    </row>
    <row r="186" s="2" customFormat="1" ht="16.8" customHeight="1">
      <c r="A186" s="42"/>
      <c r="B186" s="45"/>
      <c r="C186" s="378" t="s">
        <v>4768</v>
      </c>
      <c r="D186" s="42"/>
      <c r="E186" s="42"/>
      <c r="F186" s="42"/>
      <c r="G186" s="42"/>
      <c r="H186" s="45"/>
    </row>
    <row r="187" s="2" customFormat="1" ht="16.8" customHeight="1">
      <c r="A187" s="42"/>
      <c r="B187" s="45"/>
      <c r="C187" s="376" t="s">
        <v>799</v>
      </c>
      <c r="D187" s="376" t="s">
        <v>800</v>
      </c>
      <c r="E187" s="19" t="s">
        <v>405</v>
      </c>
      <c r="F187" s="377">
        <v>622.69200000000001</v>
      </c>
      <c r="G187" s="42"/>
      <c r="H187" s="45"/>
    </row>
    <row r="188" s="2" customFormat="1" ht="16.8" customHeight="1">
      <c r="A188" s="42"/>
      <c r="B188" s="45"/>
      <c r="C188" s="376" t="s">
        <v>799</v>
      </c>
      <c r="D188" s="376" t="s">
        <v>800</v>
      </c>
      <c r="E188" s="19" t="s">
        <v>405</v>
      </c>
      <c r="F188" s="377">
        <v>622.69200000000001</v>
      </c>
      <c r="G188" s="42"/>
      <c r="H188" s="45"/>
    </row>
    <row r="189" s="2" customFormat="1">
      <c r="A189" s="42"/>
      <c r="B189" s="45"/>
      <c r="C189" s="376" t="s">
        <v>813</v>
      </c>
      <c r="D189" s="376" t="s">
        <v>814</v>
      </c>
      <c r="E189" s="19" t="s">
        <v>405</v>
      </c>
      <c r="F189" s="377">
        <v>622.69200000000001</v>
      </c>
      <c r="G189" s="42"/>
      <c r="H189" s="45"/>
    </row>
    <row r="190" s="2" customFormat="1">
      <c r="A190" s="42"/>
      <c r="B190" s="45"/>
      <c r="C190" s="376" t="s">
        <v>813</v>
      </c>
      <c r="D190" s="376" t="s">
        <v>814</v>
      </c>
      <c r="E190" s="19" t="s">
        <v>405</v>
      </c>
      <c r="F190" s="377">
        <v>622.69200000000001</v>
      </c>
      <c r="G190" s="42"/>
      <c r="H190" s="45"/>
    </row>
    <row r="191" s="2" customFormat="1" ht="16.8" customHeight="1">
      <c r="A191" s="42"/>
      <c r="B191" s="45"/>
      <c r="C191" s="372" t="s">
        <v>204</v>
      </c>
      <c r="D191" s="373" t="s">
        <v>202</v>
      </c>
      <c r="E191" s="374" t="s">
        <v>1</v>
      </c>
      <c r="F191" s="375">
        <v>518.70000000000005</v>
      </c>
      <c r="G191" s="42"/>
      <c r="H191" s="45"/>
    </row>
    <row r="192" s="2" customFormat="1" ht="16.8" customHeight="1">
      <c r="A192" s="42"/>
      <c r="B192" s="45"/>
      <c r="C192" s="376" t="s">
        <v>1</v>
      </c>
      <c r="D192" s="376" t="s">
        <v>802</v>
      </c>
      <c r="E192" s="19" t="s">
        <v>1</v>
      </c>
      <c r="F192" s="377">
        <v>0</v>
      </c>
      <c r="G192" s="42"/>
      <c r="H192" s="45"/>
    </row>
    <row r="193" s="2" customFormat="1" ht="16.8" customHeight="1">
      <c r="A193" s="42"/>
      <c r="B193" s="45"/>
      <c r="C193" s="376" t="s">
        <v>1</v>
      </c>
      <c r="D193" s="376" t="s">
        <v>1407</v>
      </c>
      <c r="E193" s="19" t="s">
        <v>1</v>
      </c>
      <c r="F193" s="377">
        <v>518.70000000000005</v>
      </c>
      <c r="G193" s="42"/>
      <c r="H193" s="45"/>
    </row>
    <row r="194" s="2" customFormat="1" ht="16.8" customHeight="1">
      <c r="A194" s="42"/>
      <c r="B194" s="45"/>
      <c r="C194" s="376" t="s">
        <v>204</v>
      </c>
      <c r="D194" s="376" t="s">
        <v>411</v>
      </c>
      <c r="E194" s="19" t="s">
        <v>1</v>
      </c>
      <c r="F194" s="377">
        <v>518.70000000000005</v>
      </c>
      <c r="G194" s="42"/>
      <c r="H194" s="45"/>
    </row>
    <row r="195" s="2" customFormat="1" ht="16.8" customHeight="1">
      <c r="A195" s="42"/>
      <c r="B195" s="45"/>
      <c r="C195" s="378" t="s">
        <v>4768</v>
      </c>
      <c r="D195" s="42"/>
      <c r="E195" s="42"/>
      <c r="F195" s="42"/>
      <c r="G195" s="42"/>
      <c r="H195" s="45"/>
    </row>
    <row r="196" s="2" customFormat="1" ht="16.8" customHeight="1">
      <c r="A196" s="42"/>
      <c r="B196" s="45"/>
      <c r="C196" s="376" t="s">
        <v>799</v>
      </c>
      <c r="D196" s="376" t="s">
        <v>800</v>
      </c>
      <c r="E196" s="19" t="s">
        <v>405</v>
      </c>
      <c r="F196" s="377">
        <v>544.63499999999999</v>
      </c>
      <c r="G196" s="42"/>
      <c r="H196" s="45"/>
    </row>
    <row r="197" s="2" customFormat="1">
      <c r="A197" s="42"/>
      <c r="B197" s="45"/>
      <c r="C197" s="376" t="s">
        <v>813</v>
      </c>
      <c r="D197" s="376" t="s">
        <v>814</v>
      </c>
      <c r="E197" s="19" t="s">
        <v>405</v>
      </c>
      <c r="F197" s="377">
        <v>544.63499999999999</v>
      </c>
      <c r="G197" s="42"/>
      <c r="H197" s="45"/>
    </row>
    <row r="198" s="2" customFormat="1" ht="16.8" customHeight="1">
      <c r="A198" s="42"/>
      <c r="B198" s="45"/>
      <c r="C198" s="372" t="s">
        <v>206</v>
      </c>
      <c r="D198" s="373" t="s">
        <v>202</v>
      </c>
      <c r="E198" s="374" t="s">
        <v>1</v>
      </c>
      <c r="F198" s="375">
        <v>687.60000000000002</v>
      </c>
      <c r="G198" s="42"/>
      <c r="H198" s="45"/>
    </row>
    <row r="199" s="2" customFormat="1" ht="16.8" customHeight="1">
      <c r="A199" s="42"/>
      <c r="B199" s="45"/>
      <c r="C199" s="376" t="s">
        <v>1</v>
      </c>
      <c r="D199" s="376" t="s">
        <v>802</v>
      </c>
      <c r="E199" s="19" t="s">
        <v>1</v>
      </c>
      <c r="F199" s="377">
        <v>0</v>
      </c>
      <c r="G199" s="42"/>
      <c r="H199" s="45"/>
    </row>
    <row r="200" s="2" customFormat="1" ht="16.8" customHeight="1">
      <c r="A200" s="42"/>
      <c r="B200" s="45"/>
      <c r="C200" s="376" t="s">
        <v>1</v>
      </c>
      <c r="D200" s="376" t="s">
        <v>1738</v>
      </c>
      <c r="E200" s="19" t="s">
        <v>1</v>
      </c>
      <c r="F200" s="377">
        <v>687.60000000000002</v>
      </c>
      <c r="G200" s="42"/>
      <c r="H200" s="45"/>
    </row>
    <row r="201" s="2" customFormat="1" ht="16.8" customHeight="1">
      <c r="A201" s="42"/>
      <c r="B201" s="45"/>
      <c r="C201" s="376" t="s">
        <v>206</v>
      </c>
      <c r="D201" s="376" t="s">
        <v>411</v>
      </c>
      <c r="E201" s="19" t="s">
        <v>1</v>
      </c>
      <c r="F201" s="377">
        <v>687.60000000000002</v>
      </c>
      <c r="G201" s="42"/>
      <c r="H201" s="45"/>
    </row>
    <row r="202" s="2" customFormat="1" ht="16.8" customHeight="1">
      <c r="A202" s="42"/>
      <c r="B202" s="45"/>
      <c r="C202" s="378" t="s">
        <v>4768</v>
      </c>
      <c r="D202" s="42"/>
      <c r="E202" s="42"/>
      <c r="F202" s="42"/>
      <c r="G202" s="42"/>
      <c r="H202" s="45"/>
    </row>
    <row r="203" s="2" customFormat="1" ht="16.8" customHeight="1">
      <c r="A203" s="42"/>
      <c r="B203" s="45"/>
      <c r="C203" s="376" t="s">
        <v>799</v>
      </c>
      <c r="D203" s="376" t="s">
        <v>800</v>
      </c>
      <c r="E203" s="19" t="s">
        <v>405</v>
      </c>
      <c r="F203" s="377">
        <v>721.98000000000002</v>
      </c>
      <c r="G203" s="42"/>
      <c r="H203" s="45"/>
    </row>
    <row r="204" s="2" customFormat="1">
      <c r="A204" s="42"/>
      <c r="B204" s="45"/>
      <c r="C204" s="376" t="s">
        <v>813</v>
      </c>
      <c r="D204" s="376" t="s">
        <v>814</v>
      </c>
      <c r="E204" s="19" t="s">
        <v>405</v>
      </c>
      <c r="F204" s="377">
        <v>721.98000000000002</v>
      </c>
      <c r="G204" s="42"/>
      <c r="H204" s="45"/>
    </row>
    <row r="205" s="2" customFormat="1" ht="16.8" customHeight="1">
      <c r="A205" s="42"/>
      <c r="B205" s="45"/>
      <c r="C205" s="372" t="s">
        <v>208</v>
      </c>
      <c r="D205" s="373" t="s">
        <v>1</v>
      </c>
      <c r="E205" s="374" t="s">
        <v>1</v>
      </c>
      <c r="F205" s="375">
        <v>994.31399999999996</v>
      </c>
      <c r="G205" s="42"/>
      <c r="H205" s="45"/>
    </row>
    <row r="206" s="2" customFormat="1" ht="16.8" customHeight="1">
      <c r="A206" s="42"/>
      <c r="B206" s="45"/>
      <c r="C206" s="376" t="s">
        <v>1</v>
      </c>
      <c r="D206" s="376" t="s">
        <v>1484</v>
      </c>
      <c r="E206" s="19" t="s">
        <v>1</v>
      </c>
      <c r="F206" s="377">
        <v>0</v>
      </c>
      <c r="G206" s="42"/>
      <c r="H206" s="45"/>
    </row>
    <row r="207" s="2" customFormat="1" ht="16.8" customHeight="1">
      <c r="A207" s="42"/>
      <c r="B207" s="45"/>
      <c r="C207" s="376" t="s">
        <v>1</v>
      </c>
      <c r="D207" s="376" t="s">
        <v>1510</v>
      </c>
      <c r="E207" s="19" t="s">
        <v>1</v>
      </c>
      <c r="F207" s="377">
        <v>994.31399999999996</v>
      </c>
      <c r="G207" s="42"/>
      <c r="H207" s="45"/>
    </row>
    <row r="208" s="2" customFormat="1" ht="16.8" customHeight="1">
      <c r="A208" s="42"/>
      <c r="B208" s="45"/>
      <c r="C208" s="376" t="s">
        <v>208</v>
      </c>
      <c r="D208" s="376" t="s">
        <v>411</v>
      </c>
      <c r="E208" s="19" t="s">
        <v>1</v>
      </c>
      <c r="F208" s="377">
        <v>994.31399999999996</v>
      </c>
      <c r="G208" s="42"/>
      <c r="H208" s="45"/>
    </row>
    <row r="209" s="2" customFormat="1" ht="16.8" customHeight="1">
      <c r="A209" s="42"/>
      <c r="B209" s="45"/>
      <c r="C209" s="378" t="s">
        <v>4768</v>
      </c>
      <c r="D209" s="42"/>
      <c r="E209" s="42"/>
      <c r="F209" s="42"/>
      <c r="G209" s="42"/>
      <c r="H209" s="45"/>
    </row>
    <row r="210" s="2" customFormat="1">
      <c r="A210" s="42"/>
      <c r="B210" s="45"/>
      <c r="C210" s="376" t="s">
        <v>1507</v>
      </c>
      <c r="D210" s="376" t="s">
        <v>1508</v>
      </c>
      <c r="E210" s="19" t="s">
        <v>485</v>
      </c>
      <c r="F210" s="377">
        <v>1044.03</v>
      </c>
      <c r="G210" s="42"/>
      <c r="H210" s="45"/>
    </row>
    <row r="211" s="2" customFormat="1" ht="16.8" customHeight="1">
      <c r="A211" s="42"/>
      <c r="B211" s="45"/>
      <c r="C211" s="372" t="s">
        <v>210</v>
      </c>
      <c r="D211" s="373" t="s">
        <v>210</v>
      </c>
      <c r="E211" s="374" t="s">
        <v>1</v>
      </c>
      <c r="F211" s="375">
        <v>164</v>
      </c>
      <c r="G211" s="42"/>
      <c r="H211" s="45"/>
    </row>
    <row r="212" s="2" customFormat="1" ht="16.8" customHeight="1">
      <c r="A212" s="42"/>
      <c r="B212" s="45"/>
      <c r="C212" s="376" t="s">
        <v>1</v>
      </c>
      <c r="D212" s="376" t="s">
        <v>519</v>
      </c>
      <c r="E212" s="19" t="s">
        <v>1</v>
      </c>
      <c r="F212" s="377">
        <v>0</v>
      </c>
      <c r="G212" s="42"/>
      <c r="H212" s="45"/>
    </row>
    <row r="213" s="2" customFormat="1" ht="16.8" customHeight="1">
      <c r="A213" s="42"/>
      <c r="B213" s="45"/>
      <c r="C213" s="376" t="s">
        <v>1</v>
      </c>
      <c r="D213" s="376" t="s">
        <v>520</v>
      </c>
      <c r="E213" s="19" t="s">
        <v>1</v>
      </c>
      <c r="F213" s="377">
        <v>164</v>
      </c>
      <c r="G213" s="42"/>
      <c r="H213" s="45"/>
    </row>
    <row r="214" s="2" customFormat="1" ht="16.8" customHeight="1">
      <c r="A214" s="42"/>
      <c r="B214" s="45"/>
      <c r="C214" s="376" t="s">
        <v>210</v>
      </c>
      <c r="D214" s="376" t="s">
        <v>411</v>
      </c>
      <c r="E214" s="19" t="s">
        <v>1</v>
      </c>
      <c r="F214" s="377">
        <v>164</v>
      </c>
      <c r="G214" s="42"/>
      <c r="H214" s="45"/>
    </row>
    <row r="215" s="2" customFormat="1" ht="16.8" customHeight="1">
      <c r="A215" s="42"/>
      <c r="B215" s="45"/>
      <c r="C215" s="378" t="s">
        <v>4768</v>
      </c>
      <c r="D215" s="42"/>
      <c r="E215" s="42"/>
      <c r="F215" s="42"/>
      <c r="G215" s="42"/>
      <c r="H215" s="45"/>
    </row>
    <row r="216" s="2" customFormat="1" ht="16.8" customHeight="1">
      <c r="A216" s="42"/>
      <c r="B216" s="45"/>
      <c r="C216" s="376" t="s">
        <v>516</v>
      </c>
      <c r="D216" s="376" t="s">
        <v>517</v>
      </c>
      <c r="E216" s="19" t="s">
        <v>396</v>
      </c>
      <c r="F216" s="377">
        <v>172.19999999999999</v>
      </c>
      <c r="G216" s="42"/>
      <c r="H216" s="45"/>
    </row>
    <row r="217" s="2" customFormat="1" ht="16.8" customHeight="1">
      <c r="A217" s="42"/>
      <c r="B217" s="45"/>
      <c r="C217" s="372" t="s">
        <v>213</v>
      </c>
      <c r="D217" s="373" t="s">
        <v>214</v>
      </c>
      <c r="E217" s="374" t="s">
        <v>1</v>
      </c>
      <c r="F217" s="375">
        <v>966.5</v>
      </c>
      <c r="G217" s="42"/>
      <c r="H217" s="45"/>
    </row>
    <row r="218" s="2" customFormat="1" ht="16.8" customHeight="1">
      <c r="A218" s="42"/>
      <c r="B218" s="45"/>
      <c r="C218" s="376" t="s">
        <v>1</v>
      </c>
      <c r="D218" s="376" t="s">
        <v>519</v>
      </c>
      <c r="E218" s="19" t="s">
        <v>1</v>
      </c>
      <c r="F218" s="377">
        <v>0</v>
      </c>
      <c r="G218" s="42"/>
      <c r="H218" s="45"/>
    </row>
    <row r="219" s="2" customFormat="1" ht="16.8" customHeight="1">
      <c r="A219" s="42"/>
      <c r="B219" s="45"/>
      <c r="C219" s="376" t="s">
        <v>1</v>
      </c>
      <c r="D219" s="376" t="s">
        <v>1537</v>
      </c>
      <c r="E219" s="19" t="s">
        <v>1</v>
      </c>
      <c r="F219" s="377">
        <v>966.5</v>
      </c>
      <c r="G219" s="42"/>
      <c r="H219" s="45"/>
    </row>
    <row r="220" s="2" customFormat="1" ht="16.8" customHeight="1">
      <c r="A220" s="42"/>
      <c r="B220" s="45"/>
      <c r="C220" s="376" t="s">
        <v>213</v>
      </c>
      <c r="D220" s="376" t="s">
        <v>411</v>
      </c>
      <c r="E220" s="19" t="s">
        <v>1</v>
      </c>
      <c r="F220" s="377">
        <v>966.5</v>
      </c>
      <c r="G220" s="42"/>
      <c r="H220" s="45"/>
    </row>
    <row r="221" s="2" customFormat="1" ht="16.8" customHeight="1">
      <c r="A221" s="42"/>
      <c r="B221" s="45"/>
      <c r="C221" s="378" t="s">
        <v>4768</v>
      </c>
      <c r="D221" s="42"/>
      <c r="E221" s="42"/>
      <c r="F221" s="42"/>
      <c r="G221" s="42"/>
      <c r="H221" s="45"/>
    </row>
    <row r="222" s="2" customFormat="1" ht="16.8" customHeight="1">
      <c r="A222" s="42"/>
      <c r="B222" s="45"/>
      <c r="C222" s="376" t="s">
        <v>516</v>
      </c>
      <c r="D222" s="376" t="s">
        <v>517</v>
      </c>
      <c r="E222" s="19" t="s">
        <v>396</v>
      </c>
      <c r="F222" s="377">
        <v>1014.8250000000001</v>
      </c>
      <c r="G222" s="42"/>
      <c r="H222" s="45"/>
    </row>
    <row r="223" s="2" customFormat="1" ht="16.8" customHeight="1">
      <c r="A223" s="42"/>
      <c r="B223" s="45"/>
      <c r="C223" s="372" t="s">
        <v>216</v>
      </c>
      <c r="D223" s="373" t="s">
        <v>216</v>
      </c>
      <c r="E223" s="374" t="s">
        <v>1</v>
      </c>
      <c r="F223" s="375">
        <v>114.67400000000001</v>
      </c>
      <c r="G223" s="42"/>
      <c r="H223" s="45"/>
    </row>
    <row r="224" s="2" customFormat="1" ht="16.8" customHeight="1">
      <c r="A224" s="42"/>
      <c r="B224" s="45"/>
      <c r="C224" s="376" t="s">
        <v>1</v>
      </c>
      <c r="D224" s="376" t="s">
        <v>416</v>
      </c>
      <c r="E224" s="19" t="s">
        <v>1</v>
      </c>
      <c r="F224" s="377">
        <v>0</v>
      </c>
      <c r="G224" s="42"/>
      <c r="H224" s="45"/>
    </row>
    <row r="225" s="2" customFormat="1" ht="16.8" customHeight="1">
      <c r="A225" s="42"/>
      <c r="B225" s="45"/>
      <c r="C225" s="376" t="s">
        <v>1</v>
      </c>
      <c r="D225" s="376" t="s">
        <v>417</v>
      </c>
      <c r="E225" s="19" t="s">
        <v>1</v>
      </c>
      <c r="F225" s="377">
        <v>20.800000000000001</v>
      </c>
      <c r="G225" s="42"/>
      <c r="H225" s="45"/>
    </row>
    <row r="226" s="2" customFormat="1" ht="16.8" customHeight="1">
      <c r="A226" s="42"/>
      <c r="B226" s="45"/>
      <c r="C226" s="376" t="s">
        <v>1</v>
      </c>
      <c r="D226" s="376" t="s">
        <v>418</v>
      </c>
      <c r="E226" s="19" t="s">
        <v>1</v>
      </c>
      <c r="F226" s="377">
        <v>0</v>
      </c>
      <c r="G226" s="42"/>
      <c r="H226" s="45"/>
    </row>
    <row r="227" s="2" customFormat="1" ht="16.8" customHeight="1">
      <c r="A227" s="42"/>
      <c r="B227" s="45"/>
      <c r="C227" s="376" t="s">
        <v>1</v>
      </c>
      <c r="D227" s="376" t="s">
        <v>512</v>
      </c>
      <c r="E227" s="19" t="s">
        <v>1</v>
      </c>
      <c r="F227" s="377">
        <v>41.207999999999998</v>
      </c>
      <c r="G227" s="42"/>
      <c r="H227" s="45"/>
    </row>
    <row r="228" s="2" customFormat="1" ht="16.8" customHeight="1">
      <c r="A228" s="42"/>
      <c r="B228" s="45"/>
      <c r="C228" s="376" t="s">
        <v>1</v>
      </c>
      <c r="D228" s="376" t="s">
        <v>513</v>
      </c>
      <c r="E228" s="19" t="s">
        <v>1</v>
      </c>
      <c r="F228" s="377">
        <v>52.665999999999997</v>
      </c>
      <c r="G228" s="42"/>
      <c r="H228" s="45"/>
    </row>
    <row r="229" s="2" customFormat="1" ht="16.8" customHeight="1">
      <c r="A229" s="42"/>
      <c r="B229" s="45"/>
      <c r="C229" s="376" t="s">
        <v>216</v>
      </c>
      <c r="D229" s="376" t="s">
        <v>411</v>
      </c>
      <c r="E229" s="19" t="s">
        <v>1</v>
      </c>
      <c r="F229" s="377">
        <v>114.67400000000001</v>
      </c>
      <c r="G229" s="42"/>
      <c r="H229" s="45"/>
    </row>
    <row r="230" s="2" customFormat="1" ht="16.8" customHeight="1">
      <c r="A230" s="42"/>
      <c r="B230" s="45"/>
      <c r="C230" s="378" t="s">
        <v>4768</v>
      </c>
      <c r="D230" s="42"/>
      <c r="E230" s="42"/>
      <c r="F230" s="42"/>
      <c r="G230" s="42"/>
      <c r="H230" s="45"/>
    </row>
    <row r="231" s="2" customFormat="1">
      <c r="A231" s="42"/>
      <c r="B231" s="45"/>
      <c r="C231" s="376" t="s">
        <v>509</v>
      </c>
      <c r="D231" s="376" t="s">
        <v>510</v>
      </c>
      <c r="E231" s="19" t="s">
        <v>405</v>
      </c>
      <c r="F231" s="377">
        <v>120.408</v>
      </c>
      <c r="G231" s="42"/>
      <c r="H231" s="45"/>
    </row>
    <row r="232" s="2" customFormat="1" ht="16.8" customHeight="1">
      <c r="A232" s="42"/>
      <c r="B232" s="45"/>
      <c r="C232" s="372" t="s">
        <v>218</v>
      </c>
      <c r="D232" s="373" t="s">
        <v>216</v>
      </c>
      <c r="E232" s="374" t="s">
        <v>1</v>
      </c>
      <c r="F232" s="375">
        <v>132.36099999999999</v>
      </c>
      <c r="G232" s="42"/>
      <c r="H232" s="45"/>
    </row>
    <row r="233" s="2" customFormat="1" ht="16.8" customHeight="1">
      <c r="A233" s="42"/>
      <c r="B233" s="45"/>
      <c r="C233" s="376" t="s">
        <v>1</v>
      </c>
      <c r="D233" s="376" t="s">
        <v>416</v>
      </c>
      <c r="E233" s="19" t="s">
        <v>1</v>
      </c>
      <c r="F233" s="377">
        <v>0</v>
      </c>
      <c r="G233" s="42"/>
      <c r="H233" s="45"/>
    </row>
    <row r="234" s="2" customFormat="1" ht="16.8" customHeight="1">
      <c r="A234" s="42"/>
      <c r="B234" s="45"/>
      <c r="C234" s="376" t="s">
        <v>1</v>
      </c>
      <c r="D234" s="376" t="s">
        <v>919</v>
      </c>
      <c r="E234" s="19" t="s">
        <v>1</v>
      </c>
      <c r="F234" s="377">
        <v>69.599999999999994</v>
      </c>
      <c r="G234" s="42"/>
      <c r="H234" s="45"/>
    </row>
    <row r="235" s="2" customFormat="1" ht="16.8" customHeight="1">
      <c r="A235" s="42"/>
      <c r="B235" s="45"/>
      <c r="C235" s="376" t="s">
        <v>1</v>
      </c>
      <c r="D235" s="376" t="s">
        <v>920</v>
      </c>
      <c r="E235" s="19" t="s">
        <v>1</v>
      </c>
      <c r="F235" s="377">
        <v>40.399999999999999</v>
      </c>
      <c r="G235" s="42"/>
      <c r="H235" s="45"/>
    </row>
    <row r="236" s="2" customFormat="1" ht="16.8" customHeight="1">
      <c r="A236" s="42"/>
      <c r="B236" s="45"/>
      <c r="C236" s="376" t="s">
        <v>1</v>
      </c>
      <c r="D236" s="376" t="s">
        <v>921</v>
      </c>
      <c r="E236" s="19" t="s">
        <v>1</v>
      </c>
      <c r="F236" s="377">
        <v>22.361000000000001</v>
      </c>
      <c r="G236" s="42"/>
      <c r="H236" s="45"/>
    </row>
    <row r="237" s="2" customFormat="1" ht="16.8" customHeight="1">
      <c r="A237" s="42"/>
      <c r="B237" s="45"/>
      <c r="C237" s="376" t="s">
        <v>218</v>
      </c>
      <c r="D237" s="376" t="s">
        <v>411</v>
      </c>
      <c r="E237" s="19" t="s">
        <v>1</v>
      </c>
      <c r="F237" s="377">
        <v>132.36099999999999</v>
      </c>
      <c r="G237" s="42"/>
      <c r="H237" s="45"/>
    </row>
    <row r="238" s="2" customFormat="1" ht="16.8" customHeight="1">
      <c r="A238" s="42"/>
      <c r="B238" s="45"/>
      <c r="C238" s="378" t="s">
        <v>4768</v>
      </c>
      <c r="D238" s="42"/>
      <c r="E238" s="42"/>
      <c r="F238" s="42"/>
      <c r="G238" s="42"/>
      <c r="H238" s="45"/>
    </row>
    <row r="239" s="2" customFormat="1">
      <c r="A239" s="42"/>
      <c r="B239" s="45"/>
      <c r="C239" s="376" t="s">
        <v>509</v>
      </c>
      <c r="D239" s="376" t="s">
        <v>510</v>
      </c>
      <c r="E239" s="19" t="s">
        <v>405</v>
      </c>
      <c r="F239" s="377">
        <v>138.97900000000001</v>
      </c>
      <c r="G239" s="42"/>
      <c r="H239" s="45"/>
    </row>
    <row r="240" s="2" customFormat="1" ht="16.8" customHeight="1">
      <c r="A240" s="42"/>
      <c r="B240" s="45"/>
      <c r="C240" s="372" t="s">
        <v>220</v>
      </c>
      <c r="D240" s="373" t="s">
        <v>221</v>
      </c>
      <c r="E240" s="374" t="s">
        <v>1</v>
      </c>
      <c r="F240" s="375">
        <v>134.40000000000001</v>
      </c>
      <c r="G240" s="42"/>
      <c r="H240" s="45"/>
    </row>
    <row r="241" s="2" customFormat="1" ht="16.8" customHeight="1">
      <c r="A241" s="42"/>
      <c r="B241" s="45"/>
      <c r="C241" s="376" t="s">
        <v>1</v>
      </c>
      <c r="D241" s="376" t="s">
        <v>416</v>
      </c>
      <c r="E241" s="19" t="s">
        <v>1</v>
      </c>
      <c r="F241" s="377">
        <v>0</v>
      </c>
      <c r="G241" s="42"/>
      <c r="H241" s="45"/>
    </row>
    <row r="242" s="2" customFormat="1" ht="16.8" customHeight="1">
      <c r="A242" s="42"/>
      <c r="B242" s="45"/>
      <c r="C242" s="376" t="s">
        <v>1</v>
      </c>
      <c r="D242" s="376" t="s">
        <v>1248</v>
      </c>
      <c r="E242" s="19" t="s">
        <v>1</v>
      </c>
      <c r="F242" s="377">
        <v>94.799999999999997</v>
      </c>
      <c r="G242" s="42"/>
      <c r="H242" s="45"/>
    </row>
    <row r="243" s="2" customFormat="1" ht="16.8" customHeight="1">
      <c r="A243" s="42"/>
      <c r="B243" s="45"/>
      <c r="C243" s="376" t="s">
        <v>1</v>
      </c>
      <c r="D243" s="376" t="s">
        <v>1183</v>
      </c>
      <c r="E243" s="19" t="s">
        <v>1</v>
      </c>
      <c r="F243" s="377">
        <v>39.600000000000001</v>
      </c>
      <c r="G243" s="42"/>
      <c r="H243" s="45"/>
    </row>
    <row r="244" s="2" customFormat="1" ht="16.8" customHeight="1">
      <c r="A244" s="42"/>
      <c r="B244" s="45"/>
      <c r="C244" s="376" t="s">
        <v>220</v>
      </c>
      <c r="D244" s="376" t="s">
        <v>411</v>
      </c>
      <c r="E244" s="19" t="s">
        <v>1</v>
      </c>
      <c r="F244" s="377">
        <v>134.40000000000001</v>
      </c>
      <c r="G244" s="42"/>
      <c r="H244" s="45"/>
    </row>
    <row r="245" s="2" customFormat="1" ht="16.8" customHeight="1">
      <c r="A245" s="42"/>
      <c r="B245" s="45"/>
      <c r="C245" s="378" t="s">
        <v>4768</v>
      </c>
      <c r="D245" s="42"/>
      <c r="E245" s="42"/>
      <c r="F245" s="42"/>
      <c r="G245" s="42"/>
      <c r="H245" s="45"/>
    </row>
    <row r="246" s="2" customFormat="1">
      <c r="A246" s="42"/>
      <c r="B246" s="45"/>
      <c r="C246" s="376" t="s">
        <v>509</v>
      </c>
      <c r="D246" s="376" t="s">
        <v>510</v>
      </c>
      <c r="E246" s="19" t="s">
        <v>405</v>
      </c>
      <c r="F246" s="377">
        <v>141.12000000000001</v>
      </c>
      <c r="G246" s="42"/>
      <c r="H246" s="45"/>
    </row>
    <row r="247" s="2" customFormat="1">
      <c r="A247" s="42"/>
      <c r="B247" s="45"/>
      <c r="C247" s="372" t="s">
        <v>223</v>
      </c>
      <c r="D247" s="373" t="s">
        <v>224</v>
      </c>
      <c r="E247" s="374" t="s">
        <v>1</v>
      </c>
      <c r="F247" s="375">
        <v>1643</v>
      </c>
      <c r="G247" s="42"/>
      <c r="H247" s="45"/>
    </row>
    <row r="248" s="2" customFormat="1" ht="16.8" customHeight="1">
      <c r="A248" s="42"/>
      <c r="B248" s="45"/>
      <c r="C248" s="376" t="s">
        <v>1</v>
      </c>
      <c r="D248" s="376" t="s">
        <v>791</v>
      </c>
      <c r="E248" s="19" t="s">
        <v>1</v>
      </c>
      <c r="F248" s="377">
        <v>0</v>
      </c>
      <c r="G248" s="42"/>
      <c r="H248" s="45"/>
    </row>
    <row r="249" s="2" customFormat="1" ht="16.8" customHeight="1">
      <c r="A249" s="42"/>
      <c r="B249" s="45"/>
      <c r="C249" s="376" t="s">
        <v>1</v>
      </c>
      <c r="D249" s="376" t="s">
        <v>148</v>
      </c>
      <c r="E249" s="19" t="s">
        <v>1</v>
      </c>
      <c r="F249" s="377">
        <v>1643</v>
      </c>
      <c r="G249" s="42"/>
      <c r="H249" s="45"/>
    </row>
    <row r="250" s="2" customFormat="1" ht="16.8" customHeight="1">
      <c r="A250" s="42"/>
      <c r="B250" s="45"/>
      <c r="C250" s="376" t="s">
        <v>223</v>
      </c>
      <c r="D250" s="376" t="s">
        <v>411</v>
      </c>
      <c r="E250" s="19" t="s">
        <v>1</v>
      </c>
      <c r="F250" s="377">
        <v>1643</v>
      </c>
      <c r="G250" s="42"/>
      <c r="H250" s="45"/>
    </row>
    <row r="251" s="2" customFormat="1" ht="16.8" customHeight="1">
      <c r="A251" s="42"/>
      <c r="B251" s="45"/>
      <c r="C251" s="378" t="s">
        <v>4768</v>
      </c>
      <c r="D251" s="42"/>
      <c r="E251" s="42"/>
      <c r="F251" s="42"/>
      <c r="G251" s="42"/>
      <c r="H251" s="45"/>
    </row>
    <row r="252" s="2" customFormat="1" ht="16.8" customHeight="1">
      <c r="A252" s="42"/>
      <c r="B252" s="45"/>
      <c r="C252" s="376" t="s">
        <v>788</v>
      </c>
      <c r="D252" s="376" t="s">
        <v>789</v>
      </c>
      <c r="E252" s="19" t="s">
        <v>405</v>
      </c>
      <c r="F252" s="377">
        <v>1713.6500000000001</v>
      </c>
      <c r="G252" s="42"/>
      <c r="H252" s="45"/>
    </row>
    <row r="253" s="2" customFormat="1">
      <c r="A253" s="42"/>
      <c r="B253" s="45"/>
      <c r="C253" s="376" t="s">
        <v>830</v>
      </c>
      <c r="D253" s="376" t="s">
        <v>831</v>
      </c>
      <c r="E253" s="19" t="s">
        <v>405</v>
      </c>
      <c r="F253" s="377">
        <v>1712</v>
      </c>
      <c r="G253" s="42"/>
      <c r="H253" s="45"/>
    </row>
    <row r="254" s="2" customFormat="1">
      <c r="A254" s="42"/>
      <c r="B254" s="45"/>
      <c r="C254" s="376" t="s">
        <v>835</v>
      </c>
      <c r="D254" s="376" t="s">
        <v>836</v>
      </c>
      <c r="E254" s="19" t="s">
        <v>405</v>
      </c>
      <c r="F254" s="377">
        <v>1712</v>
      </c>
      <c r="G254" s="42"/>
      <c r="H254" s="45"/>
    </row>
    <row r="255" s="2" customFormat="1" ht="16.8" customHeight="1">
      <c r="A255" s="42"/>
      <c r="B255" s="45"/>
      <c r="C255" s="376" t="s">
        <v>603</v>
      </c>
      <c r="D255" s="376" t="s">
        <v>604</v>
      </c>
      <c r="E255" s="19" t="s">
        <v>405</v>
      </c>
      <c r="F255" s="377">
        <v>1643</v>
      </c>
      <c r="G255" s="42"/>
      <c r="H255" s="45"/>
    </row>
    <row r="256" s="2" customFormat="1">
      <c r="A256" s="42"/>
      <c r="B256" s="45"/>
      <c r="C256" s="376" t="s">
        <v>686</v>
      </c>
      <c r="D256" s="376" t="s">
        <v>687</v>
      </c>
      <c r="E256" s="19" t="s">
        <v>405</v>
      </c>
      <c r="F256" s="377">
        <v>3286</v>
      </c>
      <c r="G256" s="42"/>
      <c r="H256" s="45"/>
    </row>
    <row r="257" s="2" customFormat="1">
      <c r="A257" s="42"/>
      <c r="B257" s="45"/>
      <c r="C257" s="376" t="s">
        <v>776</v>
      </c>
      <c r="D257" s="376" t="s">
        <v>777</v>
      </c>
      <c r="E257" s="19" t="s">
        <v>405</v>
      </c>
      <c r="F257" s="377">
        <v>1713.6500000000001</v>
      </c>
      <c r="G257" s="42"/>
      <c r="H257" s="45"/>
    </row>
    <row r="258" s="2" customFormat="1">
      <c r="A258" s="42"/>
      <c r="B258" s="45"/>
      <c r="C258" s="376" t="s">
        <v>780</v>
      </c>
      <c r="D258" s="376" t="s">
        <v>781</v>
      </c>
      <c r="E258" s="19" t="s">
        <v>405</v>
      </c>
      <c r="F258" s="377">
        <v>172.51499999999999</v>
      </c>
      <c r="G258" s="42"/>
      <c r="H258" s="45"/>
    </row>
    <row r="259" s="2" customFormat="1">
      <c r="A259" s="42"/>
      <c r="B259" s="45"/>
      <c r="C259" s="376" t="s">
        <v>817</v>
      </c>
      <c r="D259" s="376" t="s">
        <v>818</v>
      </c>
      <c r="E259" s="19" t="s">
        <v>405</v>
      </c>
      <c r="F259" s="377">
        <v>3011.4409999999998</v>
      </c>
      <c r="G259" s="42"/>
      <c r="H259" s="45"/>
    </row>
    <row r="260" s="2" customFormat="1" ht="16.8" customHeight="1">
      <c r="A260" s="42"/>
      <c r="B260" s="45"/>
      <c r="C260" s="376" t="s">
        <v>691</v>
      </c>
      <c r="D260" s="376" t="s">
        <v>692</v>
      </c>
      <c r="E260" s="19" t="s">
        <v>693</v>
      </c>
      <c r="F260" s="377">
        <v>4929</v>
      </c>
      <c r="G260" s="42"/>
      <c r="H260" s="45"/>
    </row>
    <row r="261" s="2" customFormat="1">
      <c r="A261" s="42"/>
      <c r="B261" s="45"/>
      <c r="C261" s="372" t="s">
        <v>225</v>
      </c>
      <c r="D261" s="373" t="s">
        <v>224</v>
      </c>
      <c r="E261" s="374" t="s">
        <v>1</v>
      </c>
      <c r="F261" s="375">
        <v>2853</v>
      </c>
      <c r="G261" s="42"/>
      <c r="H261" s="45"/>
    </row>
    <row r="262" s="2" customFormat="1" ht="16.8" customHeight="1">
      <c r="A262" s="42"/>
      <c r="B262" s="45"/>
      <c r="C262" s="376" t="s">
        <v>1</v>
      </c>
      <c r="D262" s="376" t="s">
        <v>791</v>
      </c>
      <c r="E262" s="19" t="s">
        <v>1</v>
      </c>
      <c r="F262" s="377">
        <v>0</v>
      </c>
      <c r="G262" s="42"/>
      <c r="H262" s="45"/>
    </row>
    <row r="263" s="2" customFormat="1" ht="16.8" customHeight="1">
      <c r="A263" s="42"/>
      <c r="B263" s="45"/>
      <c r="C263" s="376" t="s">
        <v>1</v>
      </c>
      <c r="D263" s="376" t="s">
        <v>151</v>
      </c>
      <c r="E263" s="19" t="s">
        <v>1</v>
      </c>
      <c r="F263" s="377">
        <v>2853</v>
      </c>
      <c r="G263" s="42"/>
      <c r="H263" s="45"/>
    </row>
    <row r="264" s="2" customFormat="1" ht="16.8" customHeight="1">
      <c r="A264" s="42"/>
      <c r="B264" s="45"/>
      <c r="C264" s="376" t="s">
        <v>225</v>
      </c>
      <c r="D264" s="376" t="s">
        <v>411</v>
      </c>
      <c r="E264" s="19" t="s">
        <v>1</v>
      </c>
      <c r="F264" s="377">
        <v>2853</v>
      </c>
      <c r="G264" s="42"/>
      <c r="H264" s="45"/>
    </row>
    <row r="265" s="2" customFormat="1" ht="16.8" customHeight="1">
      <c r="A265" s="42"/>
      <c r="B265" s="45"/>
      <c r="C265" s="378" t="s">
        <v>4768</v>
      </c>
      <c r="D265" s="42"/>
      <c r="E265" s="42"/>
      <c r="F265" s="42"/>
      <c r="G265" s="42"/>
      <c r="H265" s="45"/>
    </row>
    <row r="266" s="2" customFormat="1" ht="16.8" customHeight="1">
      <c r="A266" s="42"/>
      <c r="B266" s="45"/>
      <c r="C266" s="376" t="s">
        <v>788</v>
      </c>
      <c r="D266" s="376" t="s">
        <v>789</v>
      </c>
      <c r="E266" s="19" t="s">
        <v>405</v>
      </c>
      <c r="F266" s="377">
        <v>2907.4499999999998</v>
      </c>
      <c r="G266" s="42"/>
      <c r="H266" s="45"/>
    </row>
    <row r="267" s="2" customFormat="1">
      <c r="A267" s="42"/>
      <c r="B267" s="45"/>
      <c r="C267" s="376" t="s">
        <v>830</v>
      </c>
      <c r="D267" s="376" t="s">
        <v>831</v>
      </c>
      <c r="E267" s="19" t="s">
        <v>405</v>
      </c>
      <c r="F267" s="377">
        <v>3142</v>
      </c>
      <c r="G267" s="42"/>
      <c r="H267" s="45"/>
    </row>
    <row r="268" s="2" customFormat="1">
      <c r="A268" s="42"/>
      <c r="B268" s="45"/>
      <c r="C268" s="376" t="s">
        <v>835</v>
      </c>
      <c r="D268" s="376" t="s">
        <v>836</v>
      </c>
      <c r="E268" s="19" t="s">
        <v>405</v>
      </c>
      <c r="F268" s="377">
        <v>3142</v>
      </c>
      <c r="G268" s="42"/>
      <c r="H268" s="45"/>
    </row>
    <row r="269" s="2" customFormat="1" ht="16.8" customHeight="1">
      <c r="A269" s="42"/>
      <c r="B269" s="45"/>
      <c r="C269" s="376" t="s">
        <v>603</v>
      </c>
      <c r="D269" s="376" t="s">
        <v>604</v>
      </c>
      <c r="E269" s="19" t="s">
        <v>405</v>
      </c>
      <c r="F269" s="377">
        <v>2853</v>
      </c>
      <c r="G269" s="42"/>
      <c r="H269" s="45"/>
    </row>
    <row r="270" s="2" customFormat="1">
      <c r="A270" s="42"/>
      <c r="B270" s="45"/>
      <c r="C270" s="376" t="s">
        <v>686</v>
      </c>
      <c r="D270" s="376" t="s">
        <v>687</v>
      </c>
      <c r="E270" s="19" t="s">
        <v>405</v>
      </c>
      <c r="F270" s="377">
        <v>5706</v>
      </c>
      <c r="G270" s="42"/>
      <c r="H270" s="45"/>
    </row>
    <row r="271" s="2" customFormat="1">
      <c r="A271" s="42"/>
      <c r="B271" s="45"/>
      <c r="C271" s="376" t="s">
        <v>776</v>
      </c>
      <c r="D271" s="376" t="s">
        <v>777</v>
      </c>
      <c r="E271" s="19" t="s">
        <v>405</v>
      </c>
      <c r="F271" s="377">
        <v>2907.4499999999998</v>
      </c>
      <c r="G271" s="42"/>
      <c r="H271" s="45"/>
    </row>
    <row r="272" s="2" customFormat="1">
      <c r="A272" s="42"/>
      <c r="B272" s="45"/>
      <c r="C272" s="376" t="s">
        <v>780</v>
      </c>
      <c r="D272" s="376" t="s">
        <v>781</v>
      </c>
      <c r="E272" s="19" t="s">
        <v>405</v>
      </c>
      <c r="F272" s="377">
        <v>299.565</v>
      </c>
      <c r="G272" s="42"/>
      <c r="H272" s="45"/>
    </row>
    <row r="273" s="2" customFormat="1">
      <c r="A273" s="42"/>
      <c r="B273" s="45"/>
      <c r="C273" s="376" t="s">
        <v>817</v>
      </c>
      <c r="D273" s="376" t="s">
        <v>818</v>
      </c>
      <c r="E273" s="19" t="s">
        <v>405</v>
      </c>
      <c r="F273" s="377">
        <v>4206.8519999999999</v>
      </c>
      <c r="G273" s="42"/>
      <c r="H273" s="45"/>
    </row>
    <row r="274" s="2" customFormat="1" ht="16.8" customHeight="1">
      <c r="A274" s="42"/>
      <c r="B274" s="45"/>
      <c r="C274" s="376" t="s">
        <v>691</v>
      </c>
      <c r="D274" s="376" t="s">
        <v>692</v>
      </c>
      <c r="E274" s="19" t="s">
        <v>693</v>
      </c>
      <c r="F274" s="377">
        <v>8559</v>
      </c>
      <c r="G274" s="42"/>
      <c r="H274" s="45"/>
    </row>
    <row r="275" s="2" customFormat="1">
      <c r="A275" s="42"/>
      <c r="B275" s="45"/>
      <c r="C275" s="372" t="s">
        <v>226</v>
      </c>
      <c r="D275" s="373" t="s">
        <v>224</v>
      </c>
      <c r="E275" s="374" t="s">
        <v>1</v>
      </c>
      <c r="F275" s="375">
        <v>3039</v>
      </c>
      <c r="G275" s="42"/>
      <c r="H275" s="45"/>
    </row>
    <row r="276" s="2" customFormat="1" ht="16.8" customHeight="1">
      <c r="A276" s="42"/>
      <c r="B276" s="45"/>
      <c r="C276" s="376" t="s">
        <v>1</v>
      </c>
      <c r="D276" s="376" t="s">
        <v>791</v>
      </c>
      <c r="E276" s="19" t="s">
        <v>1</v>
      </c>
      <c r="F276" s="377">
        <v>0</v>
      </c>
      <c r="G276" s="42"/>
      <c r="H276" s="45"/>
    </row>
    <row r="277" s="2" customFormat="1" ht="16.8" customHeight="1">
      <c r="A277" s="42"/>
      <c r="B277" s="45"/>
      <c r="C277" s="376" t="s">
        <v>1</v>
      </c>
      <c r="D277" s="376" t="s">
        <v>154</v>
      </c>
      <c r="E277" s="19" t="s">
        <v>1</v>
      </c>
      <c r="F277" s="377">
        <v>3039</v>
      </c>
      <c r="G277" s="42"/>
      <c r="H277" s="45"/>
    </row>
    <row r="278" s="2" customFormat="1" ht="16.8" customHeight="1">
      <c r="A278" s="42"/>
      <c r="B278" s="45"/>
      <c r="C278" s="376" t="s">
        <v>226</v>
      </c>
      <c r="D278" s="376" t="s">
        <v>411</v>
      </c>
      <c r="E278" s="19" t="s">
        <v>1</v>
      </c>
      <c r="F278" s="377">
        <v>3039</v>
      </c>
      <c r="G278" s="42"/>
      <c r="H278" s="45"/>
    </row>
    <row r="279" s="2" customFormat="1" ht="16.8" customHeight="1">
      <c r="A279" s="42"/>
      <c r="B279" s="45"/>
      <c r="C279" s="378" t="s">
        <v>4768</v>
      </c>
      <c r="D279" s="42"/>
      <c r="E279" s="42"/>
      <c r="F279" s="42"/>
      <c r="G279" s="42"/>
      <c r="H279" s="45"/>
    </row>
    <row r="280" s="2" customFormat="1" ht="16.8" customHeight="1">
      <c r="A280" s="42"/>
      <c r="B280" s="45"/>
      <c r="C280" s="376" t="s">
        <v>788</v>
      </c>
      <c r="D280" s="376" t="s">
        <v>789</v>
      </c>
      <c r="E280" s="19" t="s">
        <v>405</v>
      </c>
      <c r="F280" s="377">
        <v>3109.3499999999999</v>
      </c>
      <c r="G280" s="42"/>
      <c r="H280" s="45"/>
    </row>
    <row r="281" s="2" customFormat="1">
      <c r="A281" s="42"/>
      <c r="B281" s="45"/>
      <c r="C281" s="376" t="s">
        <v>830</v>
      </c>
      <c r="D281" s="376" t="s">
        <v>831</v>
      </c>
      <c r="E281" s="19" t="s">
        <v>405</v>
      </c>
      <c r="F281" s="377">
        <v>3310</v>
      </c>
      <c r="G281" s="42"/>
      <c r="H281" s="45"/>
    </row>
    <row r="282" s="2" customFormat="1">
      <c r="A282" s="42"/>
      <c r="B282" s="45"/>
      <c r="C282" s="376" t="s">
        <v>835</v>
      </c>
      <c r="D282" s="376" t="s">
        <v>836</v>
      </c>
      <c r="E282" s="19" t="s">
        <v>405</v>
      </c>
      <c r="F282" s="377">
        <v>3310</v>
      </c>
      <c r="G282" s="42"/>
      <c r="H282" s="45"/>
    </row>
    <row r="283" s="2" customFormat="1" ht="16.8" customHeight="1">
      <c r="A283" s="42"/>
      <c r="B283" s="45"/>
      <c r="C283" s="376" t="s">
        <v>603</v>
      </c>
      <c r="D283" s="376" t="s">
        <v>604</v>
      </c>
      <c r="E283" s="19" t="s">
        <v>405</v>
      </c>
      <c r="F283" s="377">
        <v>3039</v>
      </c>
      <c r="G283" s="42"/>
      <c r="H283" s="45"/>
    </row>
    <row r="284" s="2" customFormat="1">
      <c r="A284" s="42"/>
      <c r="B284" s="45"/>
      <c r="C284" s="376" t="s">
        <v>686</v>
      </c>
      <c r="D284" s="376" t="s">
        <v>687</v>
      </c>
      <c r="E284" s="19" t="s">
        <v>405</v>
      </c>
      <c r="F284" s="377">
        <v>6078</v>
      </c>
      <c r="G284" s="42"/>
      <c r="H284" s="45"/>
    </row>
    <row r="285" s="2" customFormat="1">
      <c r="A285" s="42"/>
      <c r="B285" s="45"/>
      <c r="C285" s="376" t="s">
        <v>776</v>
      </c>
      <c r="D285" s="376" t="s">
        <v>777</v>
      </c>
      <c r="E285" s="19" t="s">
        <v>405</v>
      </c>
      <c r="F285" s="377">
        <v>3109.3499999999999</v>
      </c>
      <c r="G285" s="42"/>
      <c r="H285" s="45"/>
    </row>
    <row r="286" s="2" customFormat="1">
      <c r="A286" s="42"/>
      <c r="B286" s="45"/>
      <c r="C286" s="376" t="s">
        <v>780</v>
      </c>
      <c r="D286" s="376" t="s">
        <v>781</v>
      </c>
      <c r="E286" s="19" t="s">
        <v>405</v>
      </c>
      <c r="F286" s="377">
        <v>319.09500000000003</v>
      </c>
      <c r="G286" s="42"/>
      <c r="H286" s="45"/>
    </row>
    <row r="287" s="2" customFormat="1">
      <c r="A287" s="42"/>
      <c r="B287" s="45"/>
      <c r="C287" s="376" t="s">
        <v>817</v>
      </c>
      <c r="D287" s="376" t="s">
        <v>818</v>
      </c>
      <c r="E287" s="19" t="s">
        <v>405</v>
      </c>
      <c r="F287" s="377">
        <v>4660.9499999999998</v>
      </c>
      <c r="G287" s="42"/>
      <c r="H287" s="45"/>
    </row>
    <row r="288" s="2" customFormat="1" ht="16.8" customHeight="1">
      <c r="A288" s="42"/>
      <c r="B288" s="45"/>
      <c r="C288" s="376" t="s">
        <v>691</v>
      </c>
      <c r="D288" s="376" t="s">
        <v>692</v>
      </c>
      <c r="E288" s="19" t="s">
        <v>693</v>
      </c>
      <c r="F288" s="377">
        <v>9117</v>
      </c>
      <c r="G288" s="42"/>
      <c r="H288" s="45"/>
    </row>
    <row r="289" s="2" customFormat="1">
      <c r="A289" s="42"/>
      <c r="B289" s="45"/>
      <c r="C289" s="372" t="s">
        <v>227</v>
      </c>
      <c r="D289" s="373" t="s">
        <v>224</v>
      </c>
      <c r="E289" s="374" t="s">
        <v>1</v>
      </c>
      <c r="F289" s="375">
        <v>3534</v>
      </c>
      <c r="G289" s="42"/>
      <c r="H289" s="45"/>
    </row>
    <row r="290" s="2" customFormat="1" ht="16.8" customHeight="1">
      <c r="A290" s="42"/>
      <c r="B290" s="45"/>
      <c r="C290" s="376" t="s">
        <v>1</v>
      </c>
      <c r="D290" s="376" t="s">
        <v>791</v>
      </c>
      <c r="E290" s="19" t="s">
        <v>1</v>
      </c>
      <c r="F290" s="377">
        <v>0</v>
      </c>
      <c r="G290" s="42"/>
      <c r="H290" s="45"/>
    </row>
    <row r="291" s="2" customFormat="1" ht="16.8" customHeight="1">
      <c r="A291" s="42"/>
      <c r="B291" s="45"/>
      <c r="C291" s="376" t="s">
        <v>1</v>
      </c>
      <c r="D291" s="376" t="s">
        <v>156</v>
      </c>
      <c r="E291" s="19" t="s">
        <v>1</v>
      </c>
      <c r="F291" s="377">
        <v>3534</v>
      </c>
      <c r="G291" s="42"/>
      <c r="H291" s="45"/>
    </row>
    <row r="292" s="2" customFormat="1" ht="16.8" customHeight="1">
      <c r="A292" s="42"/>
      <c r="B292" s="45"/>
      <c r="C292" s="376" t="s">
        <v>227</v>
      </c>
      <c r="D292" s="376" t="s">
        <v>411</v>
      </c>
      <c r="E292" s="19" t="s">
        <v>1</v>
      </c>
      <c r="F292" s="377">
        <v>3534</v>
      </c>
      <c r="G292" s="42"/>
      <c r="H292" s="45"/>
    </row>
    <row r="293" s="2" customFormat="1" ht="16.8" customHeight="1">
      <c r="A293" s="42"/>
      <c r="B293" s="45"/>
      <c r="C293" s="378" t="s">
        <v>4768</v>
      </c>
      <c r="D293" s="42"/>
      <c r="E293" s="42"/>
      <c r="F293" s="42"/>
      <c r="G293" s="42"/>
      <c r="H293" s="45"/>
    </row>
    <row r="294" s="2" customFormat="1" ht="16.8" customHeight="1">
      <c r="A294" s="42"/>
      <c r="B294" s="45"/>
      <c r="C294" s="376" t="s">
        <v>788</v>
      </c>
      <c r="D294" s="376" t="s">
        <v>789</v>
      </c>
      <c r="E294" s="19" t="s">
        <v>405</v>
      </c>
      <c r="F294" s="377">
        <v>3641.6999999999998</v>
      </c>
      <c r="G294" s="42"/>
      <c r="H294" s="45"/>
    </row>
    <row r="295" s="2" customFormat="1">
      <c r="A295" s="42"/>
      <c r="B295" s="45"/>
      <c r="C295" s="376" t="s">
        <v>830</v>
      </c>
      <c r="D295" s="376" t="s">
        <v>831</v>
      </c>
      <c r="E295" s="19" t="s">
        <v>405</v>
      </c>
      <c r="F295" s="377">
        <v>3783</v>
      </c>
      <c r="G295" s="42"/>
      <c r="H295" s="45"/>
    </row>
    <row r="296" s="2" customFormat="1">
      <c r="A296" s="42"/>
      <c r="B296" s="45"/>
      <c r="C296" s="376" t="s">
        <v>835</v>
      </c>
      <c r="D296" s="376" t="s">
        <v>836</v>
      </c>
      <c r="E296" s="19" t="s">
        <v>405</v>
      </c>
      <c r="F296" s="377">
        <v>3783</v>
      </c>
      <c r="G296" s="42"/>
      <c r="H296" s="45"/>
    </row>
    <row r="297" s="2" customFormat="1" ht="16.8" customHeight="1">
      <c r="A297" s="42"/>
      <c r="B297" s="45"/>
      <c r="C297" s="376" t="s">
        <v>603</v>
      </c>
      <c r="D297" s="376" t="s">
        <v>604</v>
      </c>
      <c r="E297" s="19" t="s">
        <v>405</v>
      </c>
      <c r="F297" s="377">
        <v>3534</v>
      </c>
      <c r="G297" s="42"/>
      <c r="H297" s="45"/>
    </row>
    <row r="298" s="2" customFormat="1">
      <c r="A298" s="42"/>
      <c r="B298" s="45"/>
      <c r="C298" s="376" t="s">
        <v>686</v>
      </c>
      <c r="D298" s="376" t="s">
        <v>687</v>
      </c>
      <c r="E298" s="19" t="s">
        <v>405</v>
      </c>
      <c r="F298" s="377">
        <v>7068</v>
      </c>
      <c r="G298" s="42"/>
      <c r="H298" s="45"/>
    </row>
    <row r="299" s="2" customFormat="1">
      <c r="A299" s="42"/>
      <c r="B299" s="45"/>
      <c r="C299" s="376" t="s">
        <v>776</v>
      </c>
      <c r="D299" s="376" t="s">
        <v>777</v>
      </c>
      <c r="E299" s="19" t="s">
        <v>405</v>
      </c>
      <c r="F299" s="377">
        <v>3641.6999999999998</v>
      </c>
      <c r="G299" s="42"/>
      <c r="H299" s="45"/>
    </row>
    <row r="300" s="2" customFormat="1">
      <c r="A300" s="42"/>
      <c r="B300" s="45"/>
      <c r="C300" s="376" t="s">
        <v>780</v>
      </c>
      <c r="D300" s="376" t="s">
        <v>781</v>
      </c>
      <c r="E300" s="19" t="s">
        <v>405</v>
      </c>
      <c r="F300" s="377">
        <v>371.06999999999999</v>
      </c>
      <c r="G300" s="42"/>
      <c r="H300" s="45"/>
    </row>
    <row r="301" s="2" customFormat="1">
      <c r="A301" s="42"/>
      <c r="B301" s="45"/>
      <c r="C301" s="376" t="s">
        <v>817</v>
      </c>
      <c r="D301" s="376" t="s">
        <v>818</v>
      </c>
      <c r="E301" s="19" t="s">
        <v>405</v>
      </c>
      <c r="F301" s="377">
        <v>5629.0500000000002</v>
      </c>
      <c r="G301" s="42"/>
      <c r="H301" s="45"/>
    </row>
    <row r="302" s="2" customFormat="1" ht="16.8" customHeight="1">
      <c r="A302" s="42"/>
      <c r="B302" s="45"/>
      <c r="C302" s="376" t="s">
        <v>691</v>
      </c>
      <c r="D302" s="376" t="s">
        <v>692</v>
      </c>
      <c r="E302" s="19" t="s">
        <v>693</v>
      </c>
      <c r="F302" s="377">
        <v>10602</v>
      </c>
      <c r="G302" s="42"/>
      <c r="H302" s="45"/>
    </row>
    <row r="303" s="2" customFormat="1">
      <c r="A303" s="42"/>
      <c r="B303" s="45"/>
      <c r="C303" s="372" t="s">
        <v>228</v>
      </c>
      <c r="D303" s="373" t="s">
        <v>229</v>
      </c>
      <c r="E303" s="374" t="s">
        <v>1</v>
      </c>
      <c r="F303" s="375">
        <v>69</v>
      </c>
      <c r="G303" s="42"/>
      <c r="H303" s="45"/>
    </row>
    <row r="304" s="2" customFormat="1" ht="16.8" customHeight="1">
      <c r="A304" s="42"/>
      <c r="B304" s="45"/>
      <c r="C304" s="376" t="s">
        <v>1</v>
      </c>
      <c r="D304" s="376" t="s">
        <v>610</v>
      </c>
      <c r="E304" s="19" t="s">
        <v>1</v>
      </c>
      <c r="F304" s="377">
        <v>0</v>
      </c>
      <c r="G304" s="42"/>
      <c r="H304" s="45"/>
    </row>
    <row r="305" s="2" customFormat="1" ht="16.8" customHeight="1">
      <c r="A305" s="42"/>
      <c r="B305" s="45"/>
      <c r="C305" s="376" t="s">
        <v>1</v>
      </c>
      <c r="D305" s="376" t="s">
        <v>230</v>
      </c>
      <c r="E305" s="19" t="s">
        <v>1</v>
      </c>
      <c r="F305" s="377">
        <v>69</v>
      </c>
      <c r="G305" s="42"/>
      <c r="H305" s="45"/>
    </row>
    <row r="306" s="2" customFormat="1" ht="16.8" customHeight="1">
      <c r="A306" s="42"/>
      <c r="B306" s="45"/>
      <c r="C306" s="376" t="s">
        <v>228</v>
      </c>
      <c r="D306" s="376" t="s">
        <v>411</v>
      </c>
      <c r="E306" s="19" t="s">
        <v>1</v>
      </c>
      <c r="F306" s="377">
        <v>69</v>
      </c>
      <c r="G306" s="42"/>
      <c r="H306" s="45"/>
    </row>
    <row r="307" s="2" customFormat="1" ht="16.8" customHeight="1">
      <c r="A307" s="42"/>
      <c r="B307" s="45"/>
      <c r="C307" s="378" t="s">
        <v>4768</v>
      </c>
      <c r="D307" s="42"/>
      <c r="E307" s="42"/>
      <c r="F307" s="42"/>
      <c r="G307" s="42"/>
      <c r="H307" s="45"/>
    </row>
    <row r="308" s="2" customFormat="1">
      <c r="A308" s="42"/>
      <c r="B308" s="45"/>
      <c r="C308" s="376" t="s">
        <v>697</v>
      </c>
      <c r="D308" s="376" t="s">
        <v>698</v>
      </c>
      <c r="E308" s="19" t="s">
        <v>405</v>
      </c>
      <c r="F308" s="377">
        <v>139.65000000000001</v>
      </c>
      <c r="G308" s="42"/>
      <c r="H308" s="45"/>
    </row>
    <row r="309" s="2" customFormat="1">
      <c r="A309" s="42"/>
      <c r="B309" s="45"/>
      <c r="C309" s="376" t="s">
        <v>830</v>
      </c>
      <c r="D309" s="376" t="s">
        <v>831</v>
      </c>
      <c r="E309" s="19" t="s">
        <v>405</v>
      </c>
      <c r="F309" s="377">
        <v>1712</v>
      </c>
      <c r="G309" s="42"/>
      <c r="H309" s="45"/>
    </row>
    <row r="310" s="2" customFormat="1">
      <c r="A310" s="42"/>
      <c r="B310" s="45"/>
      <c r="C310" s="376" t="s">
        <v>835</v>
      </c>
      <c r="D310" s="376" t="s">
        <v>836</v>
      </c>
      <c r="E310" s="19" t="s">
        <v>405</v>
      </c>
      <c r="F310" s="377">
        <v>1712</v>
      </c>
      <c r="G310" s="42"/>
      <c r="H310" s="45"/>
    </row>
    <row r="311" s="2" customFormat="1">
      <c r="A311" s="42"/>
      <c r="B311" s="45"/>
      <c r="C311" s="376" t="s">
        <v>770</v>
      </c>
      <c r="D311" s="376" t="s">
        <v>771</v>
      </c>
      <c r="E311" s="19" t="s">
        <v>396</v>
      </c>
      <c r="F311" s="377">
        <v>609</v>
      </c>
      <c r="G311" s="42"/>
      <c r="H311" s="45"/>
    </row>
    <row r="312" s="2" customFormat="1" ht="16.8" customHeight="1">
      <c r="A312" s="42"/>
      <c r="B312" s="45"/>
      <c r="C312" s="376" t="s">
        <v>702</v>
      </c>
      <c r="D312" s="376" t="s">
        <v>703</v>
      </c>
      <c r="E312" s="19" t="s">
        <v>693</v>
      </c>
      <c r="F312" s="377">
        <v>349.125</v>
      </c>
      <c r="G312" s="42"/>
      <c r="H312" s="45"/>
    </row>
    <row r="313" s="2" customFormat="1">
      <c r="A313" s="42"/>
      <c r="B313" s="45"/>
      <c r="C313" s="372" t="s">
        <v>231</v>
      </c>
      <c r="D313" s="373" t="s">
        <v>229</v>
      </c>
      <c r="E313" s="374" t="s">
        <v>1</v>
      </c>
      <c r="F313" s="375">
        <v>289</v>
      </c>
      <c r="G313" s="42"/>
      <c r="H313" s="45"/>
    </row>
    <row r="314" s="2" customFormat="1" ht="16.8" customHeight="1">
      <c r="A314" s="42"/>
      <c r="B314" s="45"/>
      <c r="C314" s="376" t="s">
        <v>1</v>
      </c>
      <c r="D314" s="376" t="s">
        <v>610</v>
      </c>
      <c r="E314" s="19" t="s">
        <v>1</v>
      </c>
      <c r="F314" s="377">
        <v>0</v>
      </c>
      <c r="G314" s="42"/>
      <c r="H314" s="45"/>
    </row>
    <row r="315" s="2" customFormat="1" ht="16.8" customHeight="1">
      <c r="A315" s="42"/>
      <c r="B315" s="45"/>
      <c r="C315" s="376" t="s">
        <v>1</v>
      </c>
      <c r="D315" s="376" t="s">
        <v>232</v>
      </c>
      <c r="E315" s="19" t="s">
        <v>1</v>
      </c>
      <c r="F315" s="377">
        <v>289</v>
      </c>
      <c r="G315" s="42"/>
      <c r="H315" s="45"/>
    </row>
    <row r="316" s="2" customFormat="1" ht="16.8" customHeight="1">
      <c r="A316" s="42"/>
      <c r="B316" s="45"/>
      <c r="C316" s="376" t="s">
        <v>231</v>
      </c>
      <c r="D316" s="376" t="s">
        <v>411</v>
      </c>
      <c r="E316" s="19" t="s">
        <v>1</v>
      </c>
      <c r="F316" s="377">
        <v>289</v>
      </c>
      <c r="G316" s="42"/>
      <c r="H316" s="45"/>
    </row>
    <row r="317" s="2" customFormat="1" ht="16.8" customHeight="1">
      <c r="A317" s="42"/>
      <c r="B317" s="45"/>
      <c r="C317" s="378" t="s">
        <v>4768</v>
      </c>
      <c r="D317" s="42"/>
      <c r="E317" s="42"/>
      <c r="F317" s="42"/>
      <c r="G317" s="42"/>
      <c r="H317" s="45"/>
    </row>
    <row r="318" s="2" customFormat="1">
      <c r="A318" s="42"/>
      <c r="B318" s="45"/>
      <c r="C318" s="376" t="s">
        <v>697</v>
      </c>
      <c r="D318" s="376" t="s">
        <v>698</v>
      </c>
      <c r="E318" s="19" t="s">
        <v>405</v>
      </c>
      <c r="F318" s="377">
        <v>343.44999999999999</v>
      </c>
      <c r="G318" s="42"/>
      <c r="H318" s="45"/>
    </row>
    <row r="319" s="2" customFormat="1">
      <c r="A319" s="42"/>
      <c r="B319" s="45"/>
      <c r="C319" s="376" t="s">
        <v>830</v>
      </c>
      <c r="D319" s="376" t="s">
        <v>831</v>
      </c>
      <c r="E319" s="19" t="s">
        <v>405</v>
      </c>
      <c r="F319" s="377">
        <v>3142</v>
      </c>
      <c r="G319" s="42"/>
      <c r="H319" s="45"/>
    </row>
    <row r="320" s="2" customFormat="1">
      <c r="A320" s="42"/>
      <c r="B320" s="45"/>
      <c r="C320" s="376" t="s">
        <v>835</v>
      </c>
      <c r="D320" s="376" t="s">
        <v>836</v>
      </c>
      <c r="E320" s="19" t="s">
        <v>405</v>
      </c>
      <c r="F320" s="377">
        <v>3142</v>
      </c>
      <c r="G320" s="42"/>
      <c r="H320" s="45"/>
    </row>
    <row r="321" s="2" customFormat="1">
      <c r="A321" s="42"/>
      <c r="B321" s="45"/>
      <c r="C321" s="376" t="s">
        <v>770</v>
      </c>
      <c r="D321" s="376" t="s">
        <v>771</v>
      </c>
      <c r="E321" s="19" t="s">
        <v>396</v>
      </c>
      <c r="F321" s="377">
        <v>941</v>
      </c>
      <c r="G321" s="42"/>
      <c r="H321" s="45"/>
    </row>
    <row r="322" s="2" customFormat="1" ht="16.8" customHeight="1">
      <c r="A322" s="42"/>
      <c r="B322" s="45"/>
      <c r="C322" s="376" t="s">
        <v>702</v>
      </c>
      <c r="D322" s="376" t="s">
        <v>703</v>
      </c>
      <c r="E322" s="19" t="s">
        <v>693</v>
      </c>
      <c r="F322" s="377">
        <v>858.625</v>
      </c>
      <c r="G322" s="42"/>
      <c r="H322" s="45"/>
    </row>
    <row r="323" s="2" customFormat="1">
      <c r="A323" s="42"/>
      <c r="B323" s="45"/>
      <c r="C323" s="372" t="s">
        <v>233</v>
      </c>
      <c r="D323" s="373" t="s">
        <v>229</v>
      </c>
      <c r="E323" s="374" t="s">
        <v>1</v>
      </c>
      <c r="F323" s="375">
        <v>271</v>
      </c>
      <c r="G323" s="42"/>
      <c r="H323" s="45"/>
    </row>
    <row r="324" s="2" customFormat="1" ht="16.8" customHeight="1">
      <c r="A324" s="42"/>
      <c r="B324" s="45"/>
      <c r="C324" s="376" t="s">
        <v>1</v>
      </c>
      <c r="D324" s="376" t="s">
        <v>610</v>
      </c>
      <c r="E324" s="19" t="s">
        <v>1</v>
      </c>
      <c r="F324" s="377">
        <v>0</v>
      </c>
      <c r="G324" s="42"/>
      <c r="H324" s="45"/>
    </row>
    <row r="325" s="2" customFormat="1" ht="16.8" customHeight="1">
      <c r="A325" s="42"/>
      <c r="B325" s="45"/>
      <c r="C325" s="376" t="s">
        <v>1</v>
      </c>
      <c r="D325" s="376" t="s">
        <v>234</v>
      </c>
      <c r="E325" s="19" t="s">
        <v>1</v>
      </c>
      <c r="F325" s="377">
        <v>271</v>
      </c>
      <c r="G325" s="42"/>
      <c r="H325" s="45"/>
    </row>
    <row r="326" s="2" customFormat="1" ht="16.8" customHeight="1">
      <c r="A326" s="42"/>
      <c r="B326" s="45"/>
      <c r="C326" s="376" t="s">
        <v>233</v>
      </c>
      <c r="D326" s="376" t="s">
        <v>411</v>
      </c>
      <c r="E326" s="19" t="s">
        <v>1</v>
      </c>
      <c r="F326" s="377">
        <v>271</v>
      </c>
      <c r="G326" s="42"/>
      <c r="H326" s="45"/>
    </row>
    <row r="327" s="2" customFormat="1" ht="16.8" customHeight="1">
      <c r="A327" s="42"/>
      <c r="B327" s="45"/>
      <c r="C327" s="378" t="s">
        <v>4768</v>
      </c>
      <c r="D327" s="42"/>
      <c r="E327" s="42"/>
      <c r="F327" s="42"/>
      <c r="G327" s="42"/>
      <c r="H327" s="45"/>
    </row>
    <row r="328" s="2" customFormat="1">
      <c r="A328" s="42"/>
      <c r="B328" s="45"/>
      <c r="C328" s="376" t="s">
        <v>697</v>
      </c>
      <c r="D328" s="376" t="s">
        <v>698</v>
      </c>
      <c r="E328" s="19" t="s">
        <v>405</v>
      </c>
      <c r="F328" s="377">
        <v>341.35000000000002</v>
      </c>
      <c r="G328" s="42"/>
      <c r="H328" s="45"/>
    </row>
    <row r="329" s="2" customFormat="1">
      <c r="A329" s="42"/>
      <c r="B329" s="45"/>
      <c r="C329" s="376" t="s">
        <v>830</v>
      </c>
      <c r="D329" s="376" t="s">
        <v>831</v>
      </c>
      <c r="E329" s="19" t="s">
        <v>405</v>
      </c>
      <c r="F329" s="377">
        <v>3310</v>
      </c>
      <c r="G329" s="42"/>
      <c r="H329" s="45"/>
    </row>
    <row r="330" s="2" customFormat="1">
      <c r="A330" s="42"/>
      <c r="B330" s="45"/>
      <c r="C330" s="376" t="s">
        <v>835</v>
      </c>
      <c r="D330" s="376" t="s">
        <v>836</v>
      </c>
      <c r="E330" s="19" t="s">
        <v>405</v>
      </c>
      <c r="F330" s="377">
        <v>3310</v>
      </c>
      <c r="G330" s="42"/>
      <c r="H330" s="45"/>
    </row>
    <row r="331" s="2" customFormat="1">
      <c r="A331" s="42"/>
      <c r="B331" s="45"/>
      <c r="C331" s="376" t="s">
        <v>770</v>
      </c>
      <c r="D331" s="376" t="s">
        <v>771</v>
      </c>
      <c r="E331" s="19" t="s">
        <v>396</v>
      </c>
      <c r="F331" s="377">
        <v>1011</v>
      </c>
      <c r="G331" s="42"/>
      <c r="H331" s="45"/>
    </row>
    <row r="332" s="2" customFormat="1" ht="16.8" customHeight="1">
      <c r="A332" s="42"/>
      <c r="B332" s="45"/>
      <c r="C332" s="376" t="s">
        <v>702</v>
      </c>
      <c r="D332" s="376" t="s">
        <v>703</v>
      </c>
      <c r="E332" s="19" t="s">
        <v>693</v>
      </c>
      <c r="F332" s="377">
        <v>853.375</v>
      </c>
      <c r="G332" s="42"/>
      <c r="H332" s="45"/>
    </row>
    <row r="333" s="2" customFormat="1">
      <c r="A333" s="42"/>
      <c r="B333" s="45"/>
      <c r="C333" s="372" t="s">
        <v>235</v>
      </c>
      <c r="D333" s="373" t="s">
        <v>229</v>
      </c>
      <c r="E333" s="374" t="s">
        <v>1</v>
      </c>
      <c r="F333" s="375">
        <v>249</v>
      </c>
      <c r="G333" s="42"/>
      <c r="H333" s="45"/>
    </row>
    <row r="334" s="2" customFormat="1" ht="16.8" customHeight="1">
      <c r="A334" s="42"/>
      <c r="B334" s="45"/>
      <c r="C334" s="376" t="s">
        <v>1</v>
      </c>
      <c r="D334" s="376" t="s">
        <v>610</v>
      </c>
      <c r="E334" s="19" t="s">
        <v>1</v>
      </c>
      <c r="F334" s="377">
        <v>0</v>
      </c>
      <c r="G334" s="42"/>
      <c r="H334" s="45"/>
    </row>
    <row r="335" s="2" customFormat="1" ht="16.8" customHeight="1">
      <c r="A335" s="42"/>
      <c r="B335" s="45"/>
      <c r="C335" s="376" t="s">
        <v>1</v>
      </c>
      <c r="D335" s="376" t="s">
        <v>236</v>
      </c>
      <c r="E335" s="19" t="s">
        <v>1</v>
      </c>
      <c r="F335" s="377">
        <v>249</v>
      </c>
      <c r="G335" s="42"/>
      <c r="H335" s="45"/>
    </row>
    <row r="336" s="2" customFormat="1" ht="16.8" customHeight="1">
      <c r="A336" s="42"/>
      <c r="B336" s="45"/>
      <c r="C336" s="376" t="s">
        <v>235</v>
      </c>
      <c r="D336" s="376" t="s">
        <v>411</v>
      </c>
      <c r="E336" s="19" t="s">
        <v>1</v>
      </c>
      <c r="F336" s="377">
        <v>249</v>
      </c>
      <c r="G336" s="42"/>
      <c r="H336" s="45"/>
    </row>
    <row r="337" s="2" customFormat="1" ht="16.8" customHeight="1">
      <c r="A337" s="42"/>
      <c r="B337" s="45"/>
      <c r="C337" s="378" t="s">
        <v>4768</v>
      </c>
      <c r="D337" s="42"/>
      <c r="E337" s="42"/>
      <c r="F337" s="42"/>
      <c r="G337" s="42"/>
      <c r="H337" s="45"/>
    </row>
    <row r="338" s="2" customFormat="1">
      <c r="A338" s="42"/>
      <c r="B338" s="45"/>
      <c r="C338" s="376" t="s">
        <v>697</v>
      </c>
      <c r="D338" s="376" t="s">
        <v>698</v>
      </c>
      <c r="E338" s="19" t="s">
        <v>405</v>
      </c>
      <c r="F338" s="377">
        <v>356.69999999999999</v>
      </c>
      <c r="G338" s="42"/>
      <c r="H338" s="45"/>
    </row>
    <row r="339" s="2" customFormat="1">
      <c r="A339" s="42"/>
      <c r="B339" s="45"/>
      <c r="C339" s="376" t="s">
        <v>830</v>
      </c>
      <c r="D339" s="376" t="s">
        <v>831</v>
      </c>
      <c r="E339" s="19" t="s">
        <v>405</v>
      </c>
      <c r="F339" s="377">
        <v>3783</v>
      </c>
      <c r="G339" s="42"/>
      <c r="H339" s="45"/>
    </row>
    <row r="340" s="2" customFormat="1">
      <c r="A340" s="42"/>
      <c r="B340" s="45"/>
      <c r="C340" s="376" t="s">
        <v>835</v>
      </c>
      <c r="D340" s="376" t="s">
        <v>836</v>
      </c>
      <c r="E340" s="19" t="s">
        <v>405</v>
      </c>
      <c r="F340" s="377">
        <v>3783</v>
      </c>
      <c r="G340" s="42"/>
      <c r="H340" s="45"/>
    </row>
    <row r="341" s="2" customFormat="1">
      <c r="A341" s="42"/>
      <c r="B341" s="45"/>
      <c r="C341" s="376" t="s">
        <v>770</v>
      </c>
      <c r="D341" s="376" t="s">
        <v>771</v>
      </c>
      <c r="E341" s="19" t="s">
        <v>396</v>
      </c>
      <c r="F341" s="377">
        <v>1216</v>
      </c>
      <c r="G341" s="42"/>
      <c r="H341" s="45"/>
    </row>
    <row r="342" s="2" customFormat="1" ht="16.8" customHeight="1">
      <c r="A342" s="42"/>
      <c r="B342" s="45"/>
      <c r="C342" s="376" t="s">
        <v>702</v>
      </c>
      <c r="D342" s="376" t="s">
        <v>703</v>
      </c>
      <c r="E342" s="19" t="s">
        <v>693</v>
      </c>
      <c r="F342" s="377">
        <v>891.75</v>
      </c>
      <c r="G342" s="42"/>
      <c r="H342" s="45"/>
    </row>
    <row r="343" s="2" customFormat="1">
      <c r="A343" s="42"/>
      <c r="B343" s="45"/>
      <c r="C343" s="372" t="s">
        <v>237</v>
      </c>
      <c r="D343" s="373" t="s">
        <v>238</v>
      </c>
      <c r="E343" s="374" t="s">
        <v>1</v>
      </c>
      <c r="F343" s="375">
        <v>471</v>
      </c>
      <c r="G343" s="42"/>
      <c r="H343" s="45"/>
    </row>
    <row r="344" s="2" customFormat="1" ht="16.8" customHeight="1">
      <c r="A344" s="42"/>
      <c r="B344" s="45"/>
      <c r="C344" s="376" t="s">
        <v>1</v>
      </c>
      <c r="D344" s="376" t="s">
        <v>610</v>
      </c>
      <c r="E344" s="19" t="s">
        <v>1</v>
      </c>
      <c r="F344" s="377">
        <v>0</v>
      </c>
      <c r="G344" s="42"/>
      <c r="H344" s="45"/>
    </row>
    <row r="345" s="2" customFormat="1" ht="16.8" customHeight="1">
      <c r="A345" s="42"/>
      <c r="B345" s="45"/>
      <c r="C345" s="376" t="s">
        <v>1</v>
      </c>
      <c r="D345" s="376" t="s">
        <v>239</v>
      </c>
      <c r="E345" s="19" t="s">
        <v>1</v>
      </c>
      <c r="F345" s="377">
        <v>471</v>
      </c>
      <c r="G345" s="42"/>
      <c r="H345" s="45"/>
    </row>
    <row r="346" s="2" customFormat="1" ht="16.8" customHeight="1">
      <c r="A346" s="42"/>
      <c r="B346" s="45"/>
      <c r="C346" s="376" t="s">
        <v>237</v>
      </c>
      <c r="D346" s="376" t="s">
        <v>411</v>
      </c>
      <c r="E346" s="19" t="s">
        <v>1</v>
      </c>
      <c r="F346" s="377">
        <v>471</v>
      </c>
      <c r="G346" s="42"/>
      <c r="H346" s="45"/>
    </row>
    <row r="347" s="2" customFormat="1" ht="16.8" customHeight="1">
      <c r="A347" s="42"/>
      <c r="B347" s="45"/>
      <c r="C347" s="378" t="s">
        <v>4768</v>
      </c>
      <c r="D347" s="42"/>
      <c r="E347" s="42"/>
      <c r="F347" s="42"/>
      <c r="G347" s="42"/>
      <c r="H347" s="45"/>
    </row>
    <row r="348" s="2" customFormat="1" ht="16.8" customHeight="1">
      <c r="A348" s="42"/>
      <c r="B348" s="45"/>
      <c r="C348" s="376" t="s">
        <v>607</v>
      </c>
      <c r="D348" s="376" t="s">
        <v>608</v>
      </c>
      <c r="E348" s="19" t="s">
        <v>396</v>
      </c>
      <c r="F348" s="377">
        <v>471</v>
      </c>
      <c r="G348" s="42"/>
      <c r="H348" s="45"/>
    </row>
    <row r="349" s="2" customFormat="1" ht="16.8" customHeight="1">
      <c r="A349" s="42"/>
      <c r="B349" s="45"/>
      <c r="C349" s="376" t="s">
        <v>581</v>
      </c>
      <c r="D349" s="376" t="s">
        <v>582</v>
      </c>
      <c r="E349" s="19" t="s">
        <v>396</v>
      </c>
      <c r="F349" s="377">
        <v>471</v>
      </c>
      <c r="G349" s="42"/>
      <c r="H349" s="45"/>
    </row>
    <row r="350" s="2" customFormat="1">
      <c r="A350" s="42"/>
      <c r="B350" s="45"/>
      <c r="C350" s="376" t="s">
        <v>697</v>
      </c>
      <c r="D350" s="376" t="s">
        <v>698</v>
      </c>
      <c r="E350" s="19" t="s">
        <v>405</v>
      </c>
      <c r="F350" s="377">
        <v>139.65000000000001</v>
      </c>
      <c r="G350" s="42"/>
      <c r="H350" s="45"/>
    </row>
    <row r="351" s="2" customFormat="1" ht="16.8" customHeight="1">
      <c r="A351" s="42"/>
      <c r="B351" s="45"/>
      <c r="C351" s="376" t="s">
        <v>706</v>
      </c>
      <c r="D351" s="376" t="s">
        <v>707</v>
      </c>
      <c r="E351" s="19" t="s">
        <v>396</v>
      </c>
      <c r="F351" s="377">
        <v>471</v>
      </c>
      <c r="G351" s="42"/>
      <c r="H351" s="45"/>
    </row>
    <row r="352" s="2" customFormat="1">
      <c r="A352" s="42"/>
      <c r="B352" s="45"/>
      <c r="C352" s="376" t="s">
        <v>770</v>
      </c>
      <c r="D352" s="376" t="s">
        <v>771</v>
      </c>
      <c r="E352" s="19" t="s">
        <v>396</v>
      </c>
      <c r="F352" s="377">
        <v>609</v>
      </c>
      <c r="G352" s="42"/>
      <c r="H352" s="45"/>
    </row>
    <row r="353" s="2" customFormat="1">
      <c r="A353" s="42"/>
      <c r="B353" s="45"/>
      <c r="C353" s="376" t="s">
        <v>776</v>
      </c>
      <c r="D353" s="376" t="s">
        <v>777</v>
      </c>
      <c r="E353" s="19" t="s">
        <v>405</v>
      </c>
      <c r="F353" s="377">
        <v>1713.6500000000001</v>
      </c>
      <c r="G353" s="42"/>
      <c r="H353" s="45"/>
    </row>
    <row r="354" s="2" customFormat="1" ht="16.8" customHeight="1">
      <c r="A354" s="42"/>
      <c r="B354" s="45"/>
      <c r="C354" s="376" t="s">
        <v>788</v>
      </c>
      <c r="D354" s="376" t="s">
        <v>789</v>
      </c>
      <c r="E354" s="19" t="s">
        <v>405</v>
      </c>
      <c r="F354" s="377">
        <v>1713.6500000000001</v>
      </c>
      <c r="G354" s="42"/>
      <c r="H354" s="45"/>
    </row>
    <row r="355" s="2" customFormat="1" ht="16.8" customHeight="1">
      <c r="A355" s="42"/>
      <c r="B355" s="45"/>
      <c r="C355" s="376" t="s">
        <v>702</v>
      </c>
      <c r="D355" s="376" t="s">
        <v>703</v>
      </c>
      <c r="E355" s="19" t="s">
        <v>693</v>
      </c>
      <c r="F355" s="377">
        <v>349.125</v>
      </c>
      <c r="G355" s="42"/>
      <c r="H355" s="45"/>
    </row>
    <row r="356" s="2" customFormat="1">
      <c r="A356" s="42"/>
      <c r="B356" s="45"/>
      <c r="C356" s="372" t="s">
        <v>240</v>
      </c>
      <c r="D356" s="373" t="s">
        <v>238</v>
      </c>
      <c r="E356" s="374" t="s">
        <v>1</v>
      </c>
      <c r="F356" s="375">
        <v>363</v>
      </c>
      <c r="G356" s="42"/>
      <c r="H356" s="45"/>
    </row>
    <row r="357" s="2" customFormat="1" ht="16.8" customHeight="1">
      <c r="A357" s="42"/>
      <c r="B357" s="45"/>
      <c r="C357" s="376" t="s">
        <v>1</v>
      </c>
      <c r="D357" s="376" t="s">
        <v>610</v>
      </c>
      <c r="E357" s="19" t="s">
        <v>1</v>
      </c>
      <c r="F357" s="377">
        <v>0</v>
      </c>
      <c r="G357" s="42"/>
      <c r="H357" s="45"/>
    </row>
    <row r="358" s="2" customFormat="1" ht="16.8" customHeight="1">
      <c r="A358" s="42"/>
      <c r="B358" s="45"/>
      <c r="C358" s="376" t="s">
        <v>1</v>
      </c>
      <c r="D358" s="376" t="s">
        <v>241</v>
      </c>
      <c r="E358" s="19" t="s">
        <v>1</v>
      </c>
      <c r="F358" s="377">
        <v>363</v>
      </c>
      <c r="G358" s="42"/>
      <c r="H358" s="45"/>
    </row>
    <row r="359" s="2" customFormat="1" ht="16.8" customHeight="1">
      <c r="A359" s="42"/>
      <c r="B359" s="45"/>
      <c r="C359" s="376" t="s">
        <v>240</v>
      </c>
      <c r="D359" s="376" t="s">
        <v>411</v>
      </c>
      <c r="E359" s="19" t="s">
        <v>1</v>
      </c>
      <c r="F359" s="377">
        <v>363</v>
      </c>
      <c r="G359" s="42"/>
      <c r="H359" s="45"/>
    </row>
    <row r="360" s="2" customFormat="1" ht="16.8" customHeight="1">
      <c r="A360" s="42"/>
      <c r="B360" s="45"/>
      <c r="C360" s="378" t="s">
        <v>4768</v>
      </c>
      <c r="D360" s="42"/>
      <c r="E360" s="42"/>
      <c r="F360" s="42"/>
      <c r="G360" s="42"/>
      <c r="H360" s="45"/>
    </row>
    <row r="361" s="2" customFormat="1" ht="16.8" customHeight="1">
      <c r="A361" s="42"/>
      <c r="B361" s="45"/>
      <c r="C361" s="376" t="s">
        <v>607</v>
      </c>
      <c r="D361" s="376" t="s">
        <v>608</v>
      </c>
      <c r="E361" s="19" t="s">
        <v>396</v>
      </c>
      <c r="F361" s="377">
        <v>363</v>
      </c>
      <c r="G361" s="42"/>
      <c r="H361" s="45"/>
    </row>
    <row r="362" s="2" customFormat="1" ht="16.8" customHeight="1">
      <c r="A362" s="42"/>
      <c r="B362" s="45"/>
      <c r="C362" s="376" t="s">
        <v>581</v>
      </c>
      <c r="D362" s="376" t="s">
        <v>582</v>
      </c>
      <c r="E362" s="19" t="s">
        <v>396</v>
      </c>
      <c r="F362" s="377">
        <v>363</v>
      </c>
      <c r="G362" s="42"/>
      <c r="H362" s="45"/>
    </row>
    <row r="363" s="2" customFormat="1">
      <c r="A363" s="42"/>
      <c r="B363" s="45"/>
      <c r="C363" s="376" t="s">
        <v>697</v>
      </c>
      <c r="D363" s="376" t="s">
        <v>698</v>
      </c>
      <c r="E363" s="19" t="s">
        <v>405</v>
      </c>
      <c r="F363" s="377">
        <v>343.44999999999999</v>
      </c>
      <c r="G363" s="42"/>
      <c r="H363" s="45"/>
    </row>
    <row r="364" s="2" customFormat="1" ht="16.8" customHeight="1">
      <c r="A364" s="42"/>
      <c r="B364" s="45"/>
      <c r="C364" s="376" t="s">
        <v>706</v>
      </c>
      <c r="D364" s="376" t="s">
        <v>707</v>
      </c>
      <c r="E364" s="19" t="s">
        <v>396</v>
      </c>
      <c r="F364" s="377">
        <v>363</v>
      </c>
      <c r="G364" s="42"/>
      <c r="H364" s="45"/>
    </row>
    <row r="365" s="2" customFormat="1">
      <c r="A365" s="42"/>
      <c r="B365" s="45"/>
      <c r="C365" s="376" t="s">
        <v>770</v>
      </c>
      <c r="D365" s="376" t="s">
        <v>771</v>
      </c>
      <c r="E365" s="19" t="s">
        <v>396</v>
      </c>
      <c r="F365" s="377">
        <v>941</v>
      </c>
      <c r="G365" s="42"/>
      <c r="H365" s="45"/>
    </row>
    <row r="366" s="2" customFormat="1">
      <c r="A366" s="42"/>
      <c r="B366" s="45"/>
      <c r="C366" s="376" t="s">
        <v>776</v>
      </c>
      <c r="D366" s="376" t="s">
        <v>777</v>
      </c>
      <c r="E366" s="19" t="s">
        <v>405</v>
      </c>
      <c r="F366" s="377">
        <v>2907.4499999999998</v>
      </c>
      <c r="G366" s="42"/>
      <c r="H366" s="45"/>
    </row>
    <row r="367" s="2" customFormat="1" ht="16.8" customHeight="1">
      <c r="A367" s="42"/>
      <c r="B367" s="45"/>
      <c r="C367" s="376" t="s">
        <v>788</v>
      </c>
      <c r="D367" s="376" t="s">
        <v>789</v>
      </c>
      <c r="E367" s="19" t="s">
        <v>405</v>
      </c>
      <c r="F367" s="377">
        <v>2907.4499999999998</v>
      </c>
      <c r="G367" s="42"/>
      <c r="H367" s="45"/>
    </row>
    <row r="368" s="2" customFormat="1" ht="16.8" customHeight="1">
      <c r="A368" s="42"/>
      <c r="B368" s="45"/>
      <c r="C368" s="376" t="s">
        <v>702</v>
      </c>
      <c r="D368" s="376" t="s">
        <v>703</v>
      </c>
      <c r="E368" s="19" t="s">
        <v>693</v>
      </c>
      <c r="F368" s="377">
        <v>858.625</v>
      </c>
      <c r="G368" s="42"/>
      <c r="H368" s="45"/>
    </row>
    <row r="369" s="2" customFormat="1">
      <c r="A369" s="42"/>
      <c r="B369" s="45"/>
      <c r="C369" s="372" t="s">
        <v>242</v>
      </c>
      <c r="D369" s="373" t="s">
        <v>238</v>
      </c>
      <c r="E369" s="374" t="s">
        <v>1</v>
      </c>
      <c r="F369" s="375">
        <v>469</v>
      </c>
      <c r="G369" s="42"/>
      <c r="H369" s="45"/>
    </row>
    <row r="370" s="2" customFormat="1" ht="16.8" customHeight="1">
      <c r="A370" s="42"/>
      <c r="B370" s="45"/>
      <c r="C370" s="376" t="s">
        <v>1</v>
      </c>
      <c r="D370" s="376" t="s">
        <v>610</v>
      </c>
      <c r="E370" s="19" t="s">
        <v>1</v>
      </c>
      <c r="F370" s="377">
        <v>0</v>
      </c>
      <c r="G370" s="42"/>
      <c r="H370" s="45"/>
    </row>
    <row r="371" s="2" customFormat="1" ht="16.8" customHeight="1">
      <c r="A371" s="42"/>
      <c r="B371" s="45"/>
      <c r="C371" s="376" t="s">
        <v>1</v>
      </c>
      <c r="D371" s="376" t="s">
        <v>243</v>
      </c>
      <c r="E371" s="19" t="s">
        <v>1</v>
      </c>
      <c r="F371" s="377">
        <v>469</v>
      </c>
      <c r="G371" s="42"/>
      <c r="H371" s="45"/>
    </row>
    <row r="372" s="2" customFormat="1" ht="16.8" customHeight="1">
      <c r="A372" s="42"/>
      <c r="B372" s="45"/>
      <c r="C372" s="376" t="s">
        <v>242</v>
      </c>
      <c r="D372" s="376" t="s">
        <v>411</v>
      </c>
      <c r="E372" s="19" t="s">
        <v>1</v>
      </c>
      <c r="F372" s="377">
        <v>469</v>
      </c>
      <c r="G372" s="42"/>
      <c r="H372" s="45"/>
    </row>
    <row r="373" s="2" customFormat="1" ht="16.8" customHeight="1">
      <c r="A373" s="42"/>
      <c r="B373" s="45"/>
      <c r="C373" s="378" t="s">
        <v>4768</v>
      </c>
      <c r="D373" s="42"/>
      <c r="E373" s="42"/>
      <c r="F373" s="42"/>
      <c r="G373" s="42"/>
      <c r="H373" s="45"/>
    </row>
    <row r="374" s="2" customFormat="1" ht="16.8" customHeight="1">
      <c r="A374" s="42"/>
      <c r="B374" s="45"/>
      <c r="C374" s="376" t="s">
        <v>607</v>
      </c>
      <c r="D374" s="376" t="s">
        <v>608</v>
      </c>
      <c r="E374" s="19" t="s">
        <v>396</v>
      </c>
      <c r="F374" s="377">
        <v>469</v>
      </c>
      <c r="G374" s="42"/>
      <c r="H374" s="45"/>
    </row>
    <row r="375" s="2" customFormat="1" ht="16.8" customHeight="1">
      <c r="A375" s="42"/>
      <c r="B375" s="45"/>
      <c r="C375" s="376" t="s">
        <v>581</v>
      </c>
      <c r="D375" s="376" t="s">
        <v>582</v>
      </c>
      <c r="E375" s="19" t="s">
        <v>396</v>
      </c>
      <c r="F375" s="377">
        <v>469</v>
      </c>
      <c r="G375" s="42"/>
      <c r="H375" s="45"/>
    </row>
    <row r="376" s="2" customFormat="1">
      <c r="A376" s="42"/>
      <c r="B376" s="45"/>
      <c r="C376" s="376" t="s">
        <v>697</v>
      </c>
      <c r="D376" s="376" t="s">
        <v>698</v>
      </c>
      <c r="E376" s="19" t="s">
        <v>405</v>
      </c>
      <c r="F376" s="377">
        <v>341.35000000000002</v>
      </c>
      <c r="G376" s="42"/>
      <c r="H376" s="45"/>
    </row>
    <row r="377" s="2" customFormat="1" ht="16.8" customHeight="1">
      <c r="A377" s="42"/>
      <c r="B377" s="45"/>
      <c r="C377" s="376" t="s">
        <v>706</v>
      </c>
      <c r="D377" s="376" t="s">
        <v>707</v>
      </c>
      <c r="E377" s="19" t="s">
        <v>396</v>
      </c>
      <c r="F377" s="377">
        <v>469</v>
      </c>
      <c r="G377" s="42"/>
      <c r="H377" s="45"/>
    </row>
    <row r="378" s="2" customFormat="1">
      <c r="A378" s="42"/>
      <c r="B378" s="45"/>
      <c r="C378" s="376" t="s">
        <v>770</v>
      </c>
      <c r="D378" s="376" t="s">
        <v>771</v>
      </c>
      <c r="E378" s="19" t="s">
        <v>396</v>
      </c>
      <c r="F378" s="377">
        <v>1011</v>
      </c>
      <c r="G378" s="42"/>
      <c r="H378" s="45"/>
    </row>
    <row r="379" s="2" customFormat="1">
      <c r="A379" s="42"/>
      <c r="B379" s="45"/>
      <c r="C379" s="376" t="s">
        <v>776</v>
      </c>
      <c r="D379" s="376" t="s">
        <v>777</v>
      </c>
      <c r="E379" s="19" t="s">
        <v>405</v>
      </c>
      <c r="F379" s="377">
        <v>3109.3499999999999</v>
      </c>
      <c r="G379" s="42"/>
      <c r="H379" s="45"/>
    </row>
    <row r="380" s="2" customFormat="1" ht="16.8" customHeight="1">
      <c r="A380" s="42"/>
      <c r="B380" s="45"/>
      <c r="C380" s="376" t="s">
        <v>788</v>
      </c>
      <c r="D380" s="376" t="s">
        <v>789</v>
      </c>
      <c r="E380" s="19" t="s">
        <v>405</v>
      </c>
      <c r="F380" s="377">
        <v>3109.3499999999999</v>
      </c>
      <c r="G380" s="42"/>
      <c r="H380" s="45"/>
    </row>
    <row r="381" s="2" customFormat="1" ht="16.8" customHeight="1">
      <c r="A381" s="42"/>
      <c r="B381" s="45"/>
      <c r="C381" s="376" t="s">
        <v>702</v>
      </c>
      <c r="D381" s="376" t="s">
        <v>703</v>
      </c>
      <c r="E381" s="19" t="s">
        <v>693</v>
      </c>
      <c r="F381" s="377">
        <v>853.375</v>
      </c>
      <c r="G381" s="42"/>
      <c r="H381" s="45"/>
    </row>
    <row r="382" s="2" customFormat="1">
      <c r="A382" s="42"/>
      <c r="B382" s="45"/>
      <c r="C382" s="372" t="s">
        <v>244</v>
      </c>
      <c r="D382" s="373" t="s">
        <v>238</v>
      </c>
      <c r="E382" s="374" t="s">
        <v>1</v>
      </c>
      <c r="F382" s="375">
        <v>718</v>
      </c>
      <c r="G382" s="42"/>
      <c r="H382" s="45"/>
    </row>
    <row r="383" s="2" customFormat="1" ht="16.8" customHeight="1">
      <c r="A383" s="42"/>
      <c r="B383" s="45"/>
      <c r="C383" s="376" t="s">
        <v>1</v>
      </c>
      <c r="D383" s="376" t="s">
        <v>610</v>
      </c>
      <c r="E383" s="19" t="s">
        <v>1</v>
      </c>
      <c r="F383" s="377">
        <v>0</v>
      </c>
      <c r="G383" s="42"/>
      <c r="H383" s="45"/>
    </row>
    <row r="384" s="2" customFormat="1" ht="16.8" customHeight="1">
      <c r="A384" s="42"/>
      <c r="B384" s="45"/>
      <c r="C384" s="376" t="s">
        <v>1</v>
      </c>
      <c r="D384" s="376" t="s">
        <v>245</v>
      </c>
      <c r="E384" s="19" t="s">
        <v>1</v>
      </c>
      <c r="F384" s="377">
        <v>718</v>
      </c>
      <c r="G384" s="42"/>
      <c r="H384" s="45"/>
    </row>
    <row r="385" s="2" customFormat="1" ht="16.8" customHeight="1">
      <c r="A385" s="42"/>
      <c r="B385" s="45"/>
      <c r="C385" s="376" t="s">
        <v>244</v>
      </c>
      <c r="D385" s="376" t="s">
        <v>411</v>
      </c>
      <c r="E385" s="19" t="s">
        <v>1</v>
      </c>
      <c r="F385" s="377">
        <v>718</v>
      </c>
      <c r="G385" s="42"/>
      <c r="H385" s="45"/>
    </row>
    <row r="386" s="2" customFormat="1" ht="16.8" customHeight="1">
      <c r="A386" s="42"/>
      <c r="B386" s="45"/>
      <c r="C386" s="378" t="s">
        <v>4768</v>
      </c>
      <c r="D386" s="42"/>
      <c r="E386" s="42"/>
      <c r="F386" s="42"/>
      <c r="G386" s="42"/>
      <c r="H386" s="45"/>
    </row>
    <row r="387" s="2" customFormat="1" ht="16.8" customHeight="1">
      <c r="A387" s="42"/>
      <c r="B387" s="45"/>
      <c r="C387" s="376" t="s">
        <v>607</v>
      </c>
      <c r="D387" s="376" t="s">
        <v>608</v>
      </c>
      <c r="E387" s="19" t="s">
        <v>396</v>
      </c>
      <c r="F387" s="377">
        <v>718</v>
      </c>
      <c r="G387" s="42"/>
      <c r="H387" s="45"/>
    </row>
    <row r="388" s="2" customFormat="1" ht="16.8" customHeight="1">
      <c r="A388" s="42"/>
      <c r="B388" s="45"/>
      <c r="C388" s="376" t="s">
        <v>581</v>
      </c>
      <c r="D388" s="376" t="s">
        <v>582</v>
      </c>
      <c r="E388" s="19" t="s">
        <v>396</v>
      </c>
      <c r="F388" s="377">
        <v>718</v>
      </c>
      <c r="G388" s="42"/>
      <c r="H388" s="45"/>
    </row>
    <row r="389" s="2" customFormat="1">
      <c r="A389" s="42"/>
      <c r="B389" s="45"/>
      <c r="C389" s="376" t="s">
        <v>697</v>
      </c>
      <c r="D389" s="376" t="s">
        <v>698</v>
      </c>
      <c r="E389" s="19" t="s">
        <v>405</v>
      </c>
      <c r="F389" s="377">
        <v>356.69999999999999</v>
      </c>
      <c r="G389" s="42"/>
      <c r="H389" s="45"/>
    </row>
    <row r="390" s="2" customFormat="1" ht="16.8" customHeight="1">
      <c r="A390" s="42"/>
      <c r="B390" s="45"/>
      <c r="C390" s="376" t="s">
        <v>706</v>
      </c>
      <c r="D390" s="376" t="s">
        <v>707</v>
      </c>
      <c r="E390" s="19" t="s">
        <v>396</v>
      </c>
      <c r="F390" s="377">
        <v>718</v>
      </c>
      <c r="G390" s="42"/>
      <c r="H390" s="45"/>
    </row>
    <row r="391" s="2" customFormat="1">
      <c r="A391" s="42"/>
      <c r="B391" s="45"/>
      <c r="C391" s="376" t="s">
        <v>770</v>
      </c>
      <c r="D391" s="376" t="s">
        <v>771</v>
      </c>
      <c r="E391" s="19" t="s">
        <v>396</v>
      </c>
      <c r="F391" s="377">
        <v>1216</v>
      </c>
      <c r="G391" s="42"/>
      <c r="H391" s="45"/>
    </row>
    <row r="392" s="2" customFormat="1">
      <c r="A392" s="42"/>
      <c r="B392" s="45"/>
      <c r="C392" s="376" t="s">
        <v>776</v>
      </c>
      <c r="D392" s="376" t="s">
        <v>777</v>
      </c>
      <c r="E392" s="19" t="s">
        <v>405</v>
      </c>
      <c r="F392" s="377">
        <v>3641.6999999999998</v>
      </c>
      <c r="G392" s="42"/>
      <c r="H392" s="45"/>
    </row>
    <row r="393" s="2" customFormat="1" ht="16.8" customHeight="1">
      <c r="A393" s="42"/>
      <c r="B393" s="45"/>
      <c r="C393" s="376" t="s">
        <v>788</v>
      </c>
      <c r="D393" s="376" t="s">
        <v>789</v>
      </c>
      <c r="E393" s="19" t="s">
        <v>405</v>
      </c>
      <c r="F393" s="377">
        <v>3641.6999999999998</v>
      </c>
      <c r="G393" s="42"/>
      <c r="H393" s="45"/>
    </row>
    <row r="394" s="2" customFormat="1" ht="16.8" customHeight="1">
      <c r="A394" s="42"/>
      <c r="B394" s="45"/>
      <c r="C394" s="376" t="s">
        <v>702</v>
      </c>
      <c r="D394" s="376" t="s">
        <v>703</v>
      </c>
      <c r="E394" s="19" t="s">
        <v>693</v>
      </c>
      <c r="F394" s="377">
        <v>891.75</v>
      </c>
      <c r="G394" s="42"/>
      <c r="H394" s="45"/>
    </row>
    <row r="395" s="2" customFormat="1" ht="16.8" customHeight="1">
      <c r="A395" s="42"/>
      <c r="B395" s="45"/>
      <c r="C395" s="372" t="s">
        <v>246</v>
      </c>
      <c r="D395" s="373" t="s">
        <v>247</v>
      </c>
      <c r="E395" s="374" t="s">
        <v>1</v>
      </c>
      <c r="F395" s="375">
        <v>1.4490000000000001</v>
      </c>
      <c r="G395" s="42"/>
      <c r="H395" s="45"/>
    </row>
    <row r="396" s="2" customFormat="1" ht="16.8" customHeight="1">
      <c r="A396" s="42"/>
      <c r="B396" s="45"/>
      <c r="C396" s="376" t="s">
        <v>1</v>
      </c>
      <c r="D396" s="376" t="s">
        <v>1589</v>
      </c>
      <c r="E396" s="19" t="s">
        <v>1</v>
      </c>
      <c r="F396" s="377">
        <v>0.94399999999999995</v>
      </c>
      <c r="G396" s="42"/>
      <c r="H396" s="45"/>
    </row>
    <row r="397" s="2" customFormat="1" ht="16.8" customHeight="1">
      <c r="A397" s="42"/>
      <c r="B397" s="45"/>
      <c r="C397" s="376" t="s">
        <v>1</v>
      </c>
      <c r="D397" s="376" t="s">
        <v>1590</v>
      </c>
      <c r="E397" s="19" t="s">
        <v>1</v>
      </c>
      <c r="F397" s="377">
        <v>0.436</v>
      </c>
      <c r="G397" s="42"/>
      <c r="H397" s="45"/>
    </row>
    <row r="398" s="2" customFormat="1" ht="16.8" customHeight="1">
      <c r="A398" s="42"/>
      <c r="B398" s="45"/>
      <c r="C398" s="376" t="s">
        <v>1</v>
      </c>
      <c r="D398" s="376" t="s">
        <v>1591</v>
      </c>
      <c r="E398" s="19" t="s">
        <v>1</v>
      </c>
      <c r="F398" s="377">
        <v>0.069000000000000006</v>
      </c>
      <c r="G398" s="42"/>
      <c r="H398" s="45"/>
    </row>
    <row r="399" s="2" customFormat="1" ht="16.8" customHeight="1">
      <c r="A399" s="42"/>
      <c r="B399" s="45"/>
      <c r="C399" s="376" t="s">
        <v>246</v>
      </c>
      <c r="D399" s="376" t="s">
        <v>412</v>
      </c>
      <c r="E399" s="19" t="s">
        <v>1</v>
      </c>
      <c r="F399" s="377">
        <v>1.4490000000000001</v>
      </c>
      <c r="G399" s="42"/>
      <c r="H399" s="45"/>
    </row>
    <row r="400" s="2" customFormat="1" ht="16.8" customHeight="1">
      <c r="A400" s="42"/>
      <c r="B400" s="45"/>
      <c r="C400" s="378" t="s">
        <v>4768</v>
      </c>
      <c r="D400" s="42"/>
      <c r="E400" s="42"/>
      <c r="F400" s="42"/>
      <c r="G400" s="42"/>
      <c r="H400" s="45"/>
    </row>
    <row r="401" s="2" customFormat="1" ht="16.8" customHeight="1">
      <c r="A401" s="42"/>
      <c r="B401" s="45"/>
      <c r="C401" s="376" t="s">
        <v>1586</v>
      </c>
      <c r="D401" s="376" t="s">
        <v>1587</v>
      </c>
      <c r="E401" s="19" t="s">
        <v>405</v>
      </c>
      <c r="F401" s="377">
        <v>1.4490000000000001</v>
      </c>
      <c r="G401" s="42"/>
      <c r="H401" s="45"/>
    </row>
    <row r="402" s="2" customFormat="1" ht="16.8" customHeight="1">
      <c r="A402" s="42"/>
      <c r="B402" s="45"/>
      <c r="C402" s="376" t="s">
        <v>1593</v>
      </c>
      <c r="D402" s="376" t="s">
        <v>1594</v>
      </c>
      <c r="E402" s="19" t="s">
        <v>405</v>
      </c>
      <c r="F402" s="377">
        <v>1.4490000000000001</v>
      </c>
      <c r="G402" s="42"/>
      <c r="H402" s="45"/>
    </row>
    <row r="403" s="2" customFormat="1" ht="16.8" customHeight="1">
      <c r="A403" s="42"/>
      <c r="B403" s="45"/>
      <c r="C403" s="372" t="s">
        <v>249</v>
      </c>
      <c r="D403" s="373" t="s">
        <v>250</v>
      </c>
      <c r="E403" s="374" t="s">
        <v>1</v>
      </c>
      <c r="F403" s="375">
        <v>93.873999999999995</v>
      </c>
      <c r="G403" s="42"/>
      <c r="H403" s="45"/>
    </row>
    <row r="404" s="2" customFormat="1" ht="16.8" customHeight="1">
      <c r="A404" s="42"/>
      <c r="B404" s="45"/>
      <c r="C404" s="376" t="s">
        <v>1</v>
      </c>
      <c r="D404" s="376" t="s">
        <v>512</v>
      </c>
      <c r="E404" s="19" t="s">
        <v>1</v>
      </c>
      <c r="F404" s="377">
        <v>41.207999999999998</v>
      </c>
      <c r="G404" s="42"/>
      <c r="H404" s="45"/>
    </row>
    <row r="405" s="2" customFormat="1" ht="16.8" customHeight="1">
      <c r="A405" s="42"/>
      <c r="B405" s="45"/>
      <c r="C405" s="376" t="s">
        <v>1</v>
      </c>
      <c r="D405" s="376" t="s">
        <v>513</v>
      </c>
      <c r="E405" s="19" t="s">
        <v>1</v>
      </c>
      <c r="F405" s="377">
        <v>52.665999999999997</v>
      </c>
      <c r="G405" s="42"/>
      <c r="H405" s="45"/>
    </row>
    <row r="406" s="2" customFormat="1" ht="16.8" customHeight="1">
      <c r="A406" s="42"/>
      <c r="B406" s="45"/>
      <c r="C406" s="376" t="s">
        <v>249</v>
      </c>
      <c r="D406" s="376" t="s">
        <v>411</v>
      </c>
      <c r="E406" s="19" t="s">
        <v>1</v>
      </c>
      <c r="F406" s="377">
        <v>93.873999999999995</v>
      </c>
      <c r="G406" s="42"/>
      <c r="H406" s="45"/>
    </row>
    <row r="407" s="2" customFormat="1" ht="16.8" customHeight="1">
      <c r="A407" s="42"/>
      <c r="B407" s="45"/>
      <c r="C407" s="378" t="s">
        <v>4768</v>
      </c>
      <c r="D407" s="42"/>
      <c r="E407" s="42"/>
      <c r="F407" s="42"/>
      <c r="G407" s="42"/>
      <c r="H407" s="45"/>
    </row>
    <row r="408" s="2" customFormat="1">
      <c r="A408" s="42"/>
      <c r="B408" s="45"/>
      <c r="C408" s="376" t="s">
        <v>571</v>
      </c>
      <c r="D408" s="376" t="s">
        <v>572</v>
      </c>
      <c r="E408" s="19" t="s">
        <v>405</v>
      </c>
      <c r="F408" s="377">
        <v>98.567999999999998</v>
      </c>
      <c r="G408" s="42"/>
      <c r="H408" s="45"/>
    </row>
    <row r="409" s="2" customFormat="1" ht="16.8" customHeight="1">
      <c r="A409" s="42"/>
      <c r="B409" s="45"/>
      <c r="C409" s="376" t="s">
        <v>576</v>
      </c>
      <c r="D409" s="376" t="s">
        <v>577</v>
      </c>
      <c r="E409" s="19" t="s">
        <v>405</v>
      </c>
      <c r="F409" s="377">
        <v>98.567999999999998</v>
      </c>
      <c r="G409" s="42"/>
      <c r="H409" s="45"/>
    </row>
    <row r="410" s="2" customFormat="1" ht="16.8" customHeight="1">
      <c r="A410" s="42"/>
      <c r="B410" s="45"/>
      <c r="C410" s="376" t="s">
        <v>598</v>
      </c>
      <c r="D410" s="376" t="s">
        <v>599</v>
      </c>
      <c r="E410" s="19" t="s">
        <v>405</v>
      </c>
      <c r="F410" s="377">
        <v>98.567999999999998</v>
      </c>
      <c r="G410" s="42"/>
      <c r="H410" s="45"/>
    </row>
    <row r="411" s="2" customFormat="1" ht="16.8" customHeight="1">
      <c r="A411" s="42"/>
      <c r="B411" s="45"/>
      <c r="C411" s="376" t="s">
        <v>806</v>
      </c>
      <c r="D411" s="376" t="s">
        <v>807</v>
      </c>
      <c r="E411" s="19" t="s">
        <v>405</v>
      </c>
      <c r="F411" s="377">
        <v>1286.2909999999999</v>
      </c>
      <c r="G411" s="42"/>
      <c r="H411" s="45"/>
    </row>
    <row r="412" s="2" customFormat="1" ht="16.8" customHeight="1">
      <c r="A412" s="42"/>
      <c r="B412" s="45"/>
      <c r="C412" s="372" t="s">
        <v>252</v>
      </c>
      <c r="D412" s="373" t="s">
        <v>253</v>
      </c>
      <c r="E412" s="374" t="s">
        <v>1</v>
      </c>
      <c r="F412" s="375">
        <v>22.361000000000001</v>
      </c>
      <c r="G412" s="42"/>
      <c r="H412" s="45"/>
    </row>
    <row r="413" s="2" customFormat="1" ht="16.8" customHeight="1">
      <c r="A413" s="42"/>
      <c r="B413" s="45"/>
      <c r="C413" s="376" t="s">
        <v>1</v>
      </c>
      <c r="D413" s="376" t="s">
        <v>1047</v>
      </c>
      <c r="E413" s="19" t="s">
        <v>1</v>
      </c>
      <c r="F413" s="377">
        <v>22.361000000000001</v>
      </c>
      <c r="G413" s="42"/>
      <c r="H413" s="45"/>
    </row>
    <row r="414" s="2" customFormat="1" ht="16.8" customHeight="1">
      <c r="A414" s="42"/>
      <c r="B414" s="45"/>
      <c r="C414" s="376" t="s">
        <v>252</v>
      </c>
      <c r="D414" s="376" t="s">
        <v>411</v>
      </c>
      <c r="E414" s="19" t="s">
        <v>1</v>
      </c>
      <c r="F414" s="377">
        <v>22.361000000000001</v>
      </c>
      <c r="G414" s="42"/>
      <c r="H414" s="45"/>
    </row>
    <row r="415" s="2" customFormat="1" ht="16.8" customHeight="1">
      <c r="A415" s="42"/>
      <c r="B415" s="45"/>
      <c r="C415" s="378" t="s">
        <v>4768</v>
      </c>
      <c r="D415" s="42"/>
      <c r="E415" s="42"/>
      <c r="F415" s="42"/>
      <c r="G415" s="42"/>
      <c r="H415" s="45"/>
    </row>
    <row r="416" s="2" customFormat="1" ht="16.8" customHeight="1">
      <c r="A416" s="42"/>
      <c r="B416" s="45"/>
      <c r="C416" s="376" t="s">
        <v>598</v>
      </c>
      <c r="D416" s="376" t="s">
        <v>599</v>
      </c>
      <c r="E416" s="19" t="s">
        <v>405</v>
      </c>
      <c r="F416" s="377">
        <v>23.478999999999999</v>
      </c>
      <c r="G416" s="42"/>
      <c r="H416" s="45"/>
    </row>
    <row r="417" s="2" customFormat="1">
      <c r="A417" s="42"/>
      <c r="B417" s="45"/>
      <c r="C417" s="376" t="s">
        <v>571</v>
      </c>
      <c r="D417" s="376" t="s">
        <v>572</v>
      </c>
      <c r="E417" s="19" t="s">
        <v>405</v>
      </c>
      <c r="F417" s="377">
        <v>23.478999999999999</v>
      </c>
      <c r="G417" s="42"/>
      <c r="H417" s="45"/>
    </row>
    <row r="418" s="2" customFormat="1" ht="16.8" customHeight="1">
      <c r="A418" s="42"/>
      <c r="B418" s="45"/>
      <c r="C418" s="376" t="s">
        <v>576</v>
      </c>
      <c r="D418" s="376" t="s">
        <v>577</v>
      </c>
      <c r="E418" s="19" t="s">
        <v>405</v>
      </c>
      <c r="F418" s="377">
        <v>75.222999999999999</v>
      </c>
      <c r="G418" s="42"/>
      <c r="H418" s="45"/>
    </row>
    <row r="419" s="2" customFormat="1" ht="16.8" customHeight="1">
      <c r="A419" s="42"/>
      <c r="B419" s="45"/>
      <c r="C419" s="376" t="s">
        <v>806</v>
      </c>
      <c r="D419" s="376" t="s">
        <v>807</v>
      </c>
      <c r="E419" s="19" t="s">
        <v>405</v>
      </c>
      <c r="F419" s="377">
        <v>1211.202</v>
      </c>
      <c r="G419" s="42"/>
      <c r="H419" s="45"/>
    </row>
    <row r="420" s="2" customFormat="1" ht="16.8" customHeight="1">
      <c r="A420" s="42"/>
      <c r="B420" s="45"/>
      <c r="C420" s="372" t="s">
        <v>255</v>
      </c>
      <c r="D420" s="373" t="s">
        <v>1</v>
      </c>
      <c r="E420" s="374" t="s">
        <v>1</v>
      </c>
      <c r="F420" s="375">
        <v>811</v>
      </c>
      <c r="G420" s="42"/>
      <c r="H420" s="45"/>
    </row>
    <row r="421" s="2" customFormat="1" ht="16.8" customHeight="1">
      <c r="A421" s="42"/>
      <c r="B421" s="45"/>
      <c r="C421" s="376" t="s">
        <v>1</v>
      </c>
      <c r="D421" s="376" t="s">
        <v>588</v>
      </c>
      <c r="E421" s="19" t="s">
        <v>1</v>
      </c>
      <c r="F421" s="377">
        <v>486.60000000000002</v>
      </c>
      <c r="G421" s="42"/>
      <c r="H421" s="45"/>
    </row>
    <row r="422" s="2" customFormat="1" ht="16.8" customHeight="1">
      <c r="A422" s="42"/>
      <c r="B422" s="45"/>
      <c r="C422" s="376" t="s">
        <v>263</v>
      </c>
      <c r="D422" s="376" t="s">
        <v>589</v>
      </c>
      <c r="E422" s="19" t="s">
        <v>1</v>
      </c>
      <c r="F422" s="377">
        <v>324.39999999999998</v>
      </c>
      <c r="G422" s="42"/>
      <c r="H422" s="45"/>
    </row>
    <row r="423" s="2" customFormat="1" ht="16.8" customHeight="1">
      <c r="A423" s="42"/>
      <c r="B423" s="45"/>
      <c r="C423" s="376" t="s">
        <v>255</v>
      </c>
      <c r="D423" s="376" t="s">
        <v>411</v>
      </c>
      <c r="E423" s="19" t="s">
        <v>1</v>
      </c>
      <c r="F423" s="377">
        <v>811</v>
      </c>
      <c r="G423" s="42"/>
      <c r="H423" s="45"/>
    </row>
    <row r="424" s="2" customFormat="1" ht="16.8" customHeight="1">
      <c r="A424" s="42"/>
      <c r="B424" s="45"/>
      <c r="C424" s="378" t="s">
        <v>4768</v>
      </c>
      <c r="D424" s="42"/>
      <c r="E424" s="42"/>
      <c r="F424" s="42"/>
      <c r="G424" s="42"/>
      <c r="H424" s="45"/>
    </row>
    <row r="425" s="2" customFormat="1">
      <c r="A425" s="42"/>
      <c r="B425" s="45"/>
      <c r="C425" s="376" t="s">
        <v>585</v>
      </c>
      <c r="D425" s="376" t="s">
        <v>586</v>
      </c>
      <c r="E425" s="19" t="s">
        <v>396</v>
      </c>
      <c r="F425" s="377">
        <v>851.54999999999995</v>
      </c>
      <c r="G425" s="42"/>
      <c r="H425" s="45"/>
    </row>
    <row r="426" s="2" customFormat="1" ht="16.8" customHeight="1">
      <c r="A426" s="42"/>
      <c r="B426" s="45"/>
      <c r="C426" s="372" t="s">
        <v>257</v>
      </c>
      <c r="D426" s="373" t="s">
        <v>1</v>
      </c>
      <c r="E426" s="374" t="s">
        <v>1</v>
      </c>
      <c r="F426" s="375">
        <v>1425</v>
      </c>
      <c r="G426" s="42"/>
      <c r="H426" s="45"/>
    </row>
    <row r="427" s="2" customFormat="1" ht="16.8" customHeight="1">
      <c r="A427" s="42"/>
      <c r="B427" s="45"/>
      <c r="C427" s="376" t="s">
        <v>1</v>
      </c>
      <c r="D427" s="376" t="s">
        <v>1029</v>
      </c>
      <c r="E427" s="19" t="s">
        <v>1</v>
      </c>
      <c r="F427" s="377">
        <v>855</v>
      </c>
      <c r="G427" s="42"/>
      <c r="H427" s="45"/>
    </row>
    <row r="428" s="2" customFormat="1" ht="16.8" customHeight="1">
      <c r="A428" s="42"/>
      <c r="B428" s="45"/>
      <c r="C428" s="376" t="s">
        <v>265</v>
      </c>
      <c r="D428" s="376" t="s">
        <v>1030</v>
      </c>
      <c r="E428" s="19" t="s">
        <v>1</v>
      </c>
      <c r="F428" s="377">
        <v>570</v>
      </c>
      <c r="G428" s="42"/>
      <c r="H428" s="45"/>
    </row>
    <row r="429" s="2" customFormat="1" ht="16.8" customHeight="1">
      <c r="A429" s="42"/>
      <c r="B429" s="45"/>
      <c r="C429" s="376" t="s">
        <v>257</v>
      </c>
      <c r="D429" s="376" t="s">
        <v>411</v>
      </c>
      <c r="E429" s="19" t="s">
        <v>1</v>
      </c>
      <c r="F429" s="377">
        <v>1425</v>
      </c>
      <c r="G429" s="42"/>
      <c r="H429" s="45"/>
    </row>
    <row r="430" s="2" customFormat="1" ht="16.8" customHeight="1">
      <c r="A430" s="42"/>
      <c r="B430" s="45"/>
      <c r="C430" s="378" t="s">
        <v>4768</v>
      </c>
      <c r="D430" s="42"/>
      <c r="E430" s="42"/>
      <c r="F430" s="42"/>
      <c r="G430" s="42"/>
      <c r="H430" s="45"/>
    </row>
    <row r="431" s="2" customFormat="1">
      <c r="A431" s="42"/>
      <c r="B431" s="45"/>
      <c r="C431" s="376" t="s">
        <v>585</v>
      </c>
      <c r="D431" s="376" t="s">
        <v>586</v>
      </c>
      <c r="E431" s="19" t="s">
        <v>396</v>
      </c>
      <c r="F431" s="377">
        <v>1496.25</v>
      </c>
      <c r="G431" s="42"/>
      <c r="H431" s="45"/>
    </row>
    <row r="432" s="2" customFormat="1" ht="16.8" customHeight="1">
      <c r="A432" s="42"/>
      <c r="B432" s="45"/>
      <c r="C432" s="372" t="s">
        <v>259</v>
      </c>
      <c r="D432" s="373" t="s">
        <v>1</v>
      </c>
      <c r="E432" s="374" t="s">
        <v>1</v>
      </c>
      <c r="F432" s="375">
        <v>1585</v>
      </c>
      <c r="G432" s="42"/>
      <c r="H432" s="45"/>
    </row>
    <row r="433" s="2" customFormat="1" ht="16.8" customHeight="1">
      <c r="A433" s="42"/>
      <c r="B433" s="45"/>
      <c r="C433" s="376" t="s">
        <v>1</v>
      </c>
      <c r="D433" s="376" t="s">
        <v>1309</v>
      </c>
      <c r="E433" s="19" t="s">
        <v>1</v>
      </c>
      <c r="F433" s="377">
        <v>951</v>
      </c>
      <c r="G433" s="42"/>
      <c r="H433" s="45"/>
    </row>
    <row r="434" s="2" customFormat="1" ht="16.8" customHeight="1">
      <c r="A434" s="42"/>
      <c r="B434" s="45"/>
      <c r="C434" s="376" t="s">
        <v>267</v>
      </c>
      <c r="D434" s="376" t="s">
        <v>1310</v>
      </c>
      <c r="E434" s="19" t="s">
        <v>1</v>
      </c>
      <c r="F434" s="377">
        <v>634</v>
      </c>
      <c r="G434" s="42"/>
      <c r="H434" s="45"/>
    </row>
    <row r="435" s="2" customFormat="1" ht="16.8" customHeight="1">
      <c r="A435" s="42"/>
      <c r="B435" s="45"/>
      <c r="C435" s="376" t="s">
        <v>259</v>
      </c>
      <c r="D435" s="376" t="s">
        <v>411</v>
      </c>
      <c r="E435" s="19" t="s">
        <v>1</v>
      </c>
      <c r="F435" s="377">
        <v>1585</v>
      </c>
      <c r="G435" s="42"/>
      <c r="H435" s="45"/>
    </row>
    <row r="436" s="2" customFormat="1" ht="16.8" customHeight="1">
      <c r="A436" s="42"/>
      <c r="B436" s="45"/>
      <c r="C436" s="378" t="s">
        <v>4768</v>
      </c>
      <c r="D436" s="42"/>
      <c r="E436" s="42"/>
      <c r="F436" s="42"/>
      <c r="G436" s="42"/>
      <c r="H436" s="45"/>
    </row>
    <row r="437" s="2" customFormat="1">
      <c r="A437" s="42"/>
      <c r="B437" s="45"/>
      <c r="C437" s="376" t="s">
        <v>585</v>
      </c>
      <c r="D437" s="376" t="s">
        <v>586</v>
      </c>
      <c r="E437" s="19" t="s">
        <v>396</v>
      </c>
      <c r="F437" s="377">
        <v>1664.25</v>
      </c>
      <c r="G437" s="42"/>
      <c r="H437" s="45"/>
    </row>
    <row r="438" s="2" customFormat="1" ht="16.8" customHeight="1">
      <c r="A438" s="42"/>
      <c r="B438" s="45"/>
      <c r="C438" s="372" t="s">
        <v>261</v>
      </c>
      <c r="D438" s="373" t="s">
        <v>1</v>
      </c>
      <c r="E438" s="374" t="s">
        <v>1</v>
      </c>
      <c r="F438" s="375">
        <v>2139</v>
      </c>
      <c r="G438" s="42"/>
      <c r="H438" s="45"/>
    </row>
    <row r="439" s="2" customFormat="1" ht="16.8" customHeight="1">
      <c r="A439" s="42"/>
      <c r="B439" s="45"/>
      <c r="C439" s="376" t="s">
        <v>1</v>
      </c>
      <c r="D439" s="376" t="s">
        <v>1645</v>
      </c>
      <c r="E439" s="19" t="s">
        <v>1</v>
      </c>
      <c r="F439" s="377">
        <v>1283.4000000000001</v>
      </c>
      <c r="G439" s="42"/>
      <c r="H439" s="45"/>
    </row>
    <row r="440" s="2" customFormat="1" ht="16.8" customHeight="1">
      <c r="A440" s="42"/>
      <c r="B440" s="45"/>
      <c r="C440" s="376" t="s">
        <v>269</v>
      </c>
      <c r="D440" s="376" t="s">
        <v>1646</v>
      </c>
      <c r="E440" s="19" t="s">
        <v>1</v>
      </c>
      <c r="F440" s="377">
        <v>855.60000000000002</v>
      </c>
      <c r="G440" s="42"/>
      <c r="H440" s="45"/>
    </row>
    <row r="441" s="2" customFormat="1" ht="16.8" customHeight="1">
      <c r="A441" s="42"/>
      <c r="B441" s="45"/>
      <c r="C441" s="376" t="s">
        <v>261</v>
      </c>
      <c r="D441" s="376" t="s">
        <v>411</v>
      </c>
      <c r="E441" s="19" t="s">
        <v>1</v>
      </c>
      <c r="F441" s="377">
        <v>2139</v>
      </c>
      <c r="G441" s="42"/>
      <c r="H441" s="45"/>
    </row>
    <row r="442" s="2" customFormat="1" ht="16.8" customHeight="1">
      <c r="A442" s="42"/>
      <c r="B442" s="45"/>
      <c r="C442" s="378" t="s">
        <v>4768</v>
      </c>
      <c r="D442" s="42"/>
      <c r="E442" s="42"/>
      <c r="F442" s="42"/>
      <c r="G442" s="42"/>
      <c r="H442" s="45"/>
    </row>
    <row r="443" s="2" customFormat="1">
      <c r="A443" s="42"/>
      <c r="B443" s="45"/>
      <c r="C443" s="376" t="s">
        <v>585</v>
      </c>
      <c r="D443" s="376" t="s">
        <v>586</v>
      </c>
      <c r="E443" s="19" t="s">
        <v>396</v>
      </c>
      <c r="F443" s="377">
        <v>2245.9499999999998</v>
      </c>
      <c r="G443" s="42"/>
      <c r="H443" s="45"/>
    </row>
    <row r="444" s="2" customFormat="1" ht="16.8" customHeight="1">
      <c r="A444" s="42"/>
      <c r="B444" s="45"/>
      <c r="C444" s="372" t="s">
        <v>263</v>
      </c>
      <c r="D444" s="373" t="s">
        <v>1</v>
      </c>
      <c r="E444" s="374" t="s">
        <v>1</v>
      </c>
      <c r="F444" s="375">
        <v>324.39999999999998</v>
      </c>
      <c r="G444" s="42"/>
      <c r="H444" s="45"/>
    </row>
    <row r="445" s="2" customFormat="1" ht="16.8" customHeight="1">
      <c r="A445" s="42"/>
      <c r="B445" s="45"/>
      <c r="C445" s="376" t="s">
        <v>263</v>
      </c>
      <c r="D445" s="376" t="s">
        <v>589</v>
      </c>
      <c r="E445" s="19" t="s">
        <v>1</v>
      </c>
      <c r="F445" s="377">
        <v>324.39999999999998</v>
      </c>
      <c r="G445" s="42"/>
      <c r="H445" s="45"/>
    </row>
    <row r="446" s="2" customFormat="1" ht="16.8" customHeight="1">
      <c r="A446" s="42"/>
      <c r="B446" s="45"/>
      <c r="C446" s="378" t="s">
        <v>4768</v>
      </c>
      <c r="D446" s="42"/>
      <c r="E446" s="42"/>
      <c r="F446" s="42"/>
      <c r="G446" s="42"/>
      <c r="H446" s="45"/>
    </row>
    <row r="447" s="2" customFormat="1">
      <c r="A447" s="42"/>
      <c r="B447" s="45"/>
      <c r="C447" s="376" t="s">
        <v>585</v>
      </c>
      <c r="D447" s="376" t="s">
        <v>586</v>
      </c>
      <c r="E447" s="19" t="s">
        <v>396</v>
      </c>
      <c r="F447" s="377">
        <v>851.54999999999995</v>
      </c>
      <c r="G447" s="42"/>
      <c r="H447" s="45"/>
    </row>
    <row r="448" s="2" customFormat="1" ht="16.8" customHeight="1">
      <c r="A448" s="42"/>
      <c r="B448" s="45"/>
      <c r="C448" s="376" t="s">
        <v>593</v>
      </c>
      <c r="D448" s="376" t="s">
        <v>594</v>
      </c>
      <c r="E448" s="19" t="s">
        <v>180</v>
      </c>
      <c r="F448" s="377">
        <v>1.502</v>
      </c>
      <c r="G448" s="42"/>
      <c r="H448" s="45"/>
    </row>
    <row r="449" s="2" customFormat="1" ht="16.8" customHeight="1">
      <c r="A449" s="42"/>
      <c r="B449" s="45"/>
      <c r="C449" s="372" t="s">
        <v>265</v>
      </c>
      <c r="D449" s="373" t="s">
        <v>1</v>
      </c>
      <c r="E449" s="374" t="s">
        <v>1</v>
      </c>
      <c r="F449" s="375">
        <v>570</v>
      </c>
      <c r="G449" s="42"/>
      <c r="H449" s="45"/>
    </row>
    <row r="450" s="2" customFormat="1" ht="16.8" customHeight="1">
      <c r="A450" s="42"/>
      <c r="B450" s="45"/>
      <c r="C450" s="376" t="s">
        <v>265</v>
      </c>
      <c r="D450" s="376" t="s">
        <v>1030</v>
      </c>
      <c r="E450" s="19" t="s">
        <v>1</v>
      </c>
      <c r="F450" s="377">
        <v>570</v>
      </c>
      <c r="G450" s="42"/>
      <c r="H450" s="45"/>
    </row>
    <row r="451" s="2" customFormat="1" ht="16.8" customHeight="1">
      <c r="A451" s="42"/>
      <c r="B451" s="45"/>
      <c r="C451" s="378" t="s">
        <v>4768</v>
      </c>
      <c r="D451" s="42"/>
      <c r="E451" s="42"/>
      <c r="F451" s="42"/>
      <c r="G451" s="42"/>
      <c r="H451" s="45"/>
    </row>
    <row r="452" s="2" customFormat="1">
      <c r="A452" s="42"/>
      <c r="B452" s="45"/>
      <c r="C452" s="376" t="s">
        <v>585</v>
      </c>
      <c r="D452" s="376" t="s">
        <v>586</v>
      </c>
      <c r="E452" s="19" t="s">
        <v>396</v>
      </c>
      <c r="F452" s="377">
        <v>1496.25</v>
      </c>
      <c r="G452" s="42"/>
      <c r="H452" s="45"/>
    </row>
    <row r="453" s="2" customFormat="1" ht="16.8" customHeight="1">
      <c r="A453" s="42"/>
      <c r="B453" s="45"/>
      <c r="C453" s="376" t="s">
        <v>593</v>
      </c>
      <c r="D453" s="376" t="s">
        <v>594</v>
      </c>
      <c r="E453" s="19" t="s">
        <v>180</v>
      </c>
      <c r="F453" s="377">
        <v>2.6389999999999998</v>
      </c>
      <c r="G453" s="42"/>
      <c r="H453" s="45"/>
    </row>
    <row r="454" s="2" customFormat="1" ht="16.8" customHeight="1">
      <c r="A454" s="42"/>
      <c r="B454" s="45"/>
      <c r="C454" s="372" t="s">
        <v>267</v>
      </c>
      <c r="D454" s="373" t="s">
        <v>1</v>
      </c>
      <c r="E454" s="374" t="s">
        <v>1</v>
      </c>
      <c r="F454" s="375">
        <v>634</v>
      </c>
      <c r="G454" s="42"/>
      <c r="H454" s="45"/>
    </row>
    <row r="455" s="2" customFormat="1" ht="16.8" customHeight="1">
      <c r="A455" s="42"/>
      <c r="B455" s="45"/>
      <c r="C455" s="376" t="s">
        <v>267</v>
      </c>
      <c r="D455" s="376" t="s">
        <v>1310</v>
      </c>
      <c r="E455" s="19" t="s">
        <v>1</v>
      </c>
      <c r="F455" s="377">
        <v>634</v>
      </c>
      <c r="G455" s="42"/>
      <c r="H455" s="45"/>
    </row>
    <row r="456" s="2" customFormat="1" ht="16.8" customHeight="1">
      <c r="A456" s="42"/>
      <c r="B456" s="45"/>
      <c r="C456" s="378" t="s">
        <v>4768</v>
      </c>
      <c r="D456" s="42"/>
      <c r="E456" s="42"/>
      <c r="F456" s="42"/>
      <c r="G456" s="42"/>
      <c r="H456" s="45"/>
    </row>
    <row r="457" s="2" customFormat="1">
      <c r="A457" s="42"/>
      <c r="B457" s="45"/>
      <c r="C457" s="376" t="s">
        <v>585</v>
      </c>
      <c r="D457" s="376" t="s">
        <v>586</v>
      </c>
      <c r="E457" s="19" t="s">
        <v>396</v>
      </c>
      <c r="F457" s="377">
        <v>1664.25</v>
      </c>
      <c r="G457" s="42"/>
      <c r="H457" s="45"/>
    </row>
    <row r="458" s="2" customFormat="1" ht="16.8" customHeight="1">
      <c r="A458" s="42"/>
      <c r="B458" s="45"/>
      <c r="C458" s="376" t="s">
        <v>593</v>
      </c>
      <c r="D458" s="376" t="s">
        <v>594</v>
      </c>
      <c r="E458" s="19" t="s">
        <v>180</v>
      </c>
      <c r="F458" s="377">
        <v>2.9359999999999999</v>
      </c>
      <c r="G458" s="42"/>
      <c r="H458" s="45"/>
    </row>
    <row r="459" s="2" customFormat="1" ht="16.8" customHeight="1">
      <c r="A459" s="42"/>
      <c r="B459" s="45"/>
      <c r="C459" s="372" t="s">
        <v>269</v>
      </c>
      <c r="D459" s="373" t="s">
        <v>1</v>
      </c>
      <c r="E459" s="374" t="s">
        <v>1</v>
      </c>
      <c r="F459" s="375">
        <v>855.60000000000002</v>
      </c>
      <c r="G459" s="42"/>
      <c r="H459" s="45"/>
    </row>
    <row r="460" s="2" customFormat="1" ht="16.8" customHeight="1">
      <c r="A460" s="42"/>
      <c r="B460" s="45"/>
      <c r="C460" s="376" t="s">
        <v>269</v>
      </c>
      <c r="D460" s="376" t="s">
        <v>1646</v>
      </c>
      <c r="E460" s="19" t="s">
        <v>1</v>
      </c>
      <c r="F460" s="377">
        <v>855.60000000000002</v>
      </c>
      <c r="G460" s="42"/>
      <c r="H460" s="45"/>
    </row>
    <row r="461" s="2" customFormat="1" ht="16.8" customHeight="1">
      <c r="A461" s="42"/>
      <c r="B461" s="45"/>
      <c r="C461" s="378" t="s">
        <v>4768</v>
      </c>
      <c r="D461" s="42"/>
      <c r="E461" s="42"/>
      <c r="F461" s="42"/>
      <c r="G461" s="42"/>
      <c r="H461" s="45"/>
    </row>
    <row r="462" s="2" customFormat="1">
      <c r="A462" s="42"/>
      <c r="B462" s="45"/>
      <c r="C462" s="376" t="s">
        <v>585</v>
      </c>
      <c r="D462" s="376" t="s">
        <v>586</v>
      </c>
      <c r="E462" s="19" t="s">
        <v>396</v>
      </c>
      <c r="F462" s="377">
        <v>2245.9499999999998</v>
      </c>
      <c r="G462" s="42"/>
      <c r="H462" s="45"/>
    </row>
    <row r="463" s="2" customFormat="1" ht="16.8" customHeight="1">
      <c r="A463" s="42"/>
      <c r="B463" s="45"/>
      <c r="C463" s="376" t="s">
        <v>593</v>
      </c>
      <c r="D463" s="376" t="s">
        <v>594</v>
      </c>
      <c r="E463" s="19" t="s">
        <v>180</v>
      </c>
      <c r="F463" s="377">
        <v>3.9620000000000002</v>
      </c>
      <c r="G463" s="42"/>
      <c r="H463" s="45"/>
    </row>
    <row r="464" s="2" customFormat="1" ht="16.8" customHeight="1">
      <c r="A464" s="42"/>
      <c r="B464" s="45"/>
      <c r="C464" s="372" t="s">
        <v>271</v>
      </c>
      <c r="D464" s="373" t="s">
        <v>272</v>
      </c>
      <c r="E464" s="374" t="s">
        <v>1</v>
      </c>
      <c r="F464" s="375">
        <v>49.280000000000001</v>
      </c>
      <c r="G464" s="42"/>
      <c r="H464" s="45"/>
    </row>
    <row r="465" s="2" customFormat="1" ht="16.8" customHeight="1">
      <c r="A465" s="42"/>
      <c r="B465" s="45"/>
      <c r="C465" s="376" t="s">
        <v>1</v>
      </c>
      <c r="D465" s="376" t="s">
        <v>802</v>
      </c>
      <c r="E465" s="19" t="s">
        <v>1</v>
      </c>
      <c r="F465" s="377">
        <v>0</v>
      </c>
      <c r="G465" s="42"/>
      <c r="H465" s="45"/>
    </row>
    <row r="466" s="2" customFormat="1" ht="16.8" customHeight="1">
      <c r="A466" s="42"/>
      <c r="B466" s="45"/>
      <c r="C466" s="376" t="s">
        <v>1</v>
      </c>
      <c r="D466" s="376" t="s">
        <v>273</v>
      </c>
      <c r="E466" s="19" t="s">
        <v>1</v>
      </c>
      <c r="F466" s="377">
        <v>49.280000000000001</v>
      </c>
      <c r="G466" s="42"/>
      <c r="H466" s="45"/>
    </row>
    <row r="467" s="2" customFormat="1" ht="16.8" customHeight="1">
      <c r="A467" s="42"/>
      <c r="B467" s="45"/>
      <c r="C467" s="376" t="s">
        <v>271</v>
      </c>
      <c r="D467" s="376" t="s">
        <v>411</v>
      </c>
      <c r="E467" s="19" t="s">
        <v>1</v>
      </c>
      <c r="F467" s="377">
        <v>49.280000000000001</v>
      </c>
      <c r="G467" s="42"/>
      <c r="H467" s="45"/>
    </row>
    <row r="468" s="2" customFormat="1" ht="16.8" customHeight="1">
      <c r="A468" s="42"/>
      <c r="B468" s="45"/>
      <c r="C468" s="378" t="s">
        <v>4768</v>
      </c>
      <c r="D468" s="42"/>
      <c r="E468" s="42"/>
      <c r="F468" s="42"/>
      <c r="G468" s="42"/>
      <c r="H468" s="45"/>
    </row>
    <row r="469" s="2" customFormat="1" ht="16.8" customHeight="1">
      <c r="A469" s="42"/>
      <c r="B469" s="45"/>
      <c r="C469" s="376" t="s">
        <v>997</v>
      </c>
      <c r="D469" s="376" t="s">
        <v>998</v>
      </c>
      <c r="E469" s="19" t="s">
        <v>405</v>
      </c>
      <c r="F469" s="377">
        <v>51.744</v>
      </c>
      <c r="G469" s="42"/>
      <c r="H469" s="45"/>
    </row>
    <row r="470" s="2" customFormat="1" ht="16.8" customHeight="1">
      <c r="A470" s="42"/>
      <c r="B470" s="45"/>
      <c r="C470" s="376" t="s">
        <v>1002</v>
      </c>
      <c r="D470" s="376" t="s">
        <v>1003</v>
      </c>
      <c r="E470" s="19" t="s">
        <v>405</v>
      </c>
      <c r="F470" s="377">
        <v>51.744</v>
      </c>
      <c r="G470" s="42"/>
      <c r="H470" s="45"/>
    </row>
    <row r="471" s="2" customFormat="1" ht="16.8" customHeight="1">
      <c r="A471" s="42"/>
      <c r="B471" s="45"/>
      <c r="C471" s="376" t="s">
        <v>576</v>
      </c>
      <c r="D471" s="376" t="s">
        <v>577</v>
      </c>
      <c r="E471" s="19" t="s">
        <v>405</v>
      </c>
      <c r="F471" s="377">
        <v>75.222999999999999</v>
      </c>
      <c r="G471" s="42"/>
      <c r="H471" s="45"/>
    </row>
    <row r="472" s="2" customFormat="1" ht="16.8" customHeight="1">
      <c r="A472" s="42"/>
      <c r="B472" s="45"/>
      <c r="C472" s="372" t="s">
        <v>274</v>
      </c>
      <c r="D472" s="373" t="s">
        <v>272</v>
      </c>
      <c r="E472" s="374" t="s">
        <v>1</v>
      </c>
      <c r="F472" s="375">
        <v>39.600000000000001</v>
      </c>
      <c r="G472" s="42"/>
      <c r="H472" s="45"/>
    </row>
    <row r="473" s="2" customFormat="1" ht="16.8" customHeight="1">
      <c r="A473" s="42"/>
      <c r="B473" s="45"/>
      <c r="C473" s="376" t="s">
        <v>1</v>
      </c>
      <c r="D473" s="376" t="s">
        <v>802</v>
      </c>
      <c r="E473" s="19" t="s">
        <v>1</v>
      </c>
      <c r="F473" s="377">
        <v>0</v>
      </c>
      <c r="G473" s="42"/>
      <c r="H473" s="45"/>
    </row>
    <row r="474" s="2" customFormat="1" ht="16.8" customHeight="1">
      <c r="A474" s="42"/>
      <c r="B474" s="45"/>
      <c r="C474" s="376" t="s">
        <v>1</v>
      </c>
      <c r="D474" s="376" t="s">
        <v>275</v>
      </c>
      <c r="E474" s="19" t="s">
        <v>1</v>
      </c>
      <c r="F474" s="377">
        <v>39.600000000000001</v>
      </c>
      <c r="G474" s="42"/>
      <c r="H474" s="45"/>
    </row>
    <row r="475" s="2" customFormat="1" ht="16.8" customHeight="1">
      <c r="A475" s="42"/>
      <c r="B475" s="45"/>
      <c r="C475" s="376" t="s">
        <v>274</v>
      </c>
      <c r="D475" s="376" t="s">
        <v>411</v>
      </c>
      <c r="E475" s="19" t="s">
        <v>1</v>
      </c>
      <c r="F475" s="377">
        <v>39.600000000000001</v>
      </c>
      <c r="G475" s="42"/>
      <c r="H475" s="45"/>
    </row>
    <row r="476" s="2" customFormat="1" ht="16.8" customHeight="1">
      <c r="A476" s="42"/>
      <c r="B476" s="45"/>
      <c r="C476" s="378" t="s">
        <v>4768</v>
      </c>
      <c r="D476" s="42"/>
      <c r="E476" s="42"/>
      <c r="F476" s="42"/>
      <c r="G476" s="42"/>
      <c r="H476" s="45"/>
    </row>
    <row r="477" s="2" customFormat="1" ht="16.8" customHeight="1">
      <c r="A477" s="42"/>
      <c r="B477" s="45"/>
      <c r="C477" s="376" t="s">
        <v>997</v>
      </c>
      <c r="D477" s="376" t="s">
        <v>998</v>
      </c>
      <c r="E477" s="19" t="s">
        <v>405</v>
      </c>
      <c r="F477" s="377">
        <v>41.579999999999998</v>
      </c>
      <c r="G477" s="42"/>
      <c r="H477" s="45"/>
    </row>
    <row r="478" s="2" customFormat="1" ht="16.8" customHeight="1">
      <c r="A478" s="42"/>
      <c r="B478" s="45"/>
      <c r="C478" s="376" t="s">
        <v>1002</v>
      </c>
      <c r="D478" s="376" t="s">
        <v>1003</v>
      </c>
      <c r="E478" s="19" t="s">
        <v>405</v>
      </c>
      <c r="F478" s="377">
        <v>41.579999999999998</v>
      </c>
      <c r="G478" s="42"/>
      <c r="H478" s="45"/>
    </row>
    <row r="479" s="2" customFormat="1" ht="16.8" customHeight="1">
      <c r="A479" s="42"/>
      <c r="B479" s="45"/>
      <c r="C479" s="376" t="s">
        <v>576</v>
      </c>
      <c r="D479" s="376" t="s">
        <v>577</v>
      </c>
      <c r="E479" s="19" t="s">
        <v>405</v>
      </c>
      <c r="F479" s="377">
        <v>41.579999999999998</v>
      </c>
      <c r="G479" s="42"/>
      <c r="H479" s="45"/>
    </row>
    <row r="480" s="2" customFormat="1" ht="16.8" customHeight="1">
      <c r="A480" s="42"/>
      <c r="B480" s="45"/>
      <c r="C480" s="372" t="s">
        <v>276</v>
      </c>
      <c r="D480" s="373" t="s">
        <v>272</v>
      </c>
      <c r="E480" s="374" t="s">
        <v>1</v>
      </c>
      <c r="F480" s="375">
        <v>97.200000000000003</v>
      </c>
      <c r="G480" s="42"/>
      <c r="H480" s="45"/>
    </row>
    <row r="481" s="2" customFormat="1" ht="16.8" customHeight="1">
      <c r="A481" s="42"/>
      <c r="B481" s="45"/>
      <c r="C481" s="376" t="s">
        <v>1</v>
      </c>
      <c r="D481" s="376" t="s">
        <v>802</v>
      </c>
      <c r="E481" s="19" t="s">
        <v>1</v>
      </c>
      <c r="F481" s="377">
        <v>0</v>
      </c>
      <c r="G481" s="42"/>
      <c r="H481" s="45"/>
    </row>
    <row r="482" s="2" customFormat="1" ht="16.8" customHeight="1">
      <c r="A482" s="42"/>
      <c r="B482" s="45"/>
      <c r="C482" s="376" t="s">
        <v>1</v>
      </c>
      <c r="D482" s="376" t="s">
        <v>277</v>
      </c>
      <c r="E482" s="19" t="s">
        <v>1</v>
      </c>
      <c r="F482" s="377">
        <v>97.200000000000003</v>
      </c>
      <c r="G482" s="42"/>
      <c r="H482" s="45"/>
    </row>
    <row r="483" s="2" customFormat="1" ht="16.8" customHeight="1">
      <c r="A483" s="42"/>
      <c r="B483" s="45"/>
      <c r="C483" s="376" t="s">
        <v>276</v>
      </c>
      <c r="D483" s="376" t="s">
        <v>411</v>
      </c>
      <c r="E483" s="19" t="s">
        <v>1</v>
      </c>
      <c r="F483" s="377">
        <v>97.200000000000003</v>
      </c>
      <c r="G483" s="42"/>
      <c r="H483" s="45"/>
    </row>
    <row r="484" s="2" customFormat="1" ht="16.8" customHeight="1">
      <c r="A484" s="42"/>
      <c r="B484" s="45"/>
      <c r="C484" s="378" t="s">
        <v>4768</v>
      </c>
      <c r="D484" s="42"/>
      <c r="E484" s="42"/>
      <c r="F484" s="42"/>
      <c r="G484" s="42"/>
      <c r="H484" s="45"/>
    </row>
    <row r="485" s="2" customFormat="1" ht="16.8" customHeight="1">
      <c r="A485" s="42"/>
      <c r="B485" s="45"/>
      <c r="C485" s="376" t="s">
        <v>997</v>
      </c>
      <c r="D485" s="376" t="s">
        <v>998</v>
      </c>
      <c r="E485" s="19" t="s">
        <v>405</v>
      </c>
      <c r="F485" s="377">
        <v>102.06</v>
      </c>
      <c r="G485" s="42"/>
      <c r="H485" s="45"/>
    </row>
    <row r="486" s="2" customFormat="1" ht="16.8" customHeight="1">
      <c r="A486" s="42"/>
      <c r="B486" s="45"/>
      <c r="C486" s="376" t="s">
        <v>1002</v>
      </c>
      <c r="D486" s="376" t="s">
        <v>1003</v>
      </c>
      <c r="E486" s="19" t="s">
        <v>405</v>
      </c>
      <c r="F486" s="377">
        <v>102.06</v>
      </c>
      <c r="G486" s="42"/>
      <c r="H486" s="45"/>
    </row>
    <row r="487" s="2" customFormat="1" ht="16.8" customHeight="1">
      <c r="A487" s="42"/>
      <c r="B487" s="45"/>
      <c r="C487" s="376" t="s">
        <v>576</v>
      </c>
      <c r="D487" s="376" t="s">
        <v>577</v>
      </c>
      <c r="E487" s="19" t="s">
        <v>405</v>
      </c>
      <c r="F487" s="377">
        <v>102.06</v>
      </c>
      <c r="G487" s="42"/>
      <c r="H487" s="45"/>
    </row>
    <row r="488" s="2" customFormat="1" ht="16.8" customHeight="1">
      <c r="A488" s="42"/>
      <c r="B488" s="45"/>
      <c r="C488" s="372" t="s">
        <v>278</v>
      </c>
      <c r="D488" s="373" t="s">
        <v>279</v>
      </c>
      <c r="E488" s="374" t="s">
        <v>1</v>
      </c>
      <c r="F488" s="375">
        <v>142.05000000000001</v>
      </c>
      <c r="G488" s="42"/>
      <c r="H488" s="45"/>
    </row>
    <row r="489" s="2" customFormat="1" ht="16.8" customHeight="1">
      <c r="A489" s="42"/>
      <c r="B489" s="45"/>
      <c r="C489" s="376" t="s">
        <v>1</v>
      </c>
      <c r="D489" s="376" t="s">
        <v>980</v>
      </c>
      <c r="E489" s="19" t="s">
        <v>1</v>
      </c>
      <c r="F489" s="377">
        <v>0</v>
      </c>
      <c r="G489" s="42"/>
      <c r="H489" s="45"/>
    </row>
    <row r="490" s="2" customFormat="1" ht="16.8" customHeight="1">
      <c r="A490" s="42"/>
      <c r="B490" s="45"/>
      <c r="C490" s="376" t="s">
        <v>1</v>
      </c>
      <c r="D490" s="376" t="s">
        <v>981</v>
      </c>
      <c r="E490" s="19" t="s">
        <v>1</v>
      </c>
      <c r="F490" s="377">
        <v>0</v>
      </c>
      <c r="G490" s="42"/>
      <c r="H490" s="45"/>
    </row>
    <row r="491" s="2" customFormat="1" ht="16.8" customHeight="1">
      <c r="A491" s="42"/>
      <c r="B491" s="45"/>
      <c r="C491" s="376" t="s">
        <v>1</v>
      </c>
      <c r="D491" s="376" t="s">
        <v>159</v>
      </c>
      <c r="E491" s="19" t="s">
        <v>1</v>
      </c>
      <c r="F491" s="377">
        <v>142.05000000000001</v>
      </c>
      <c r="G491" s="42"/>
      <c r="H491" s="45"/>
    </row>
    <row r="492" s="2" customFormat="1" ht="16.8" customHeight="1">
      <c r="A492" s="42"/>
      <c r="B492" s="45"/>
      <c r="C492" s="376" t="s">
        <v>278</v>
      </c>
      <c r="D492" s="376" t="s">
        <v>411</v>
      </c>
      <c r="E492" s="19" t="s">
        <v>1</v>
      </c>
      <c r="F492" s="377">
        <v>142.05000000000001</v>
      </c>
      <c r="G492" s="42"/>
      <c r="H492" s="45"/>
    </row>
    <row r="493" s="2" customFormat="1" ht="16.8" customHeight="1">
      <c r="A493" s="42"/>
      <c r="B493" s="45"/>
      <c r="C493" s="378" t="s">
        <v>4768</v>
      </c>
      <c r="D493" s="42"/>
      <c r="E493" s="42"/>
      <c r="F493" s="42"/>
      <c r="G493" s="42"/>
      <c r="H493" s="45"/>
    </row>
    <row r="494" s="2" customFormat="1" ht="16.8" customHeight="1">
      <c r="A494" s="42"/>
      <c r="B494" s="45"/>
      <c r="C494" s="376" t="s">
        <v>977</v>
      </c>
      <c r="D494" s="376" t="s">
        <v>978</v>
      </c>
      <c r="E494" s="19" t="s">
        <v>405</v>
      </c>
      <c r="F494" s="377">
        <v>149.15299999999999</v>
      </c>
      <c r="G494" s="42"/>
      <c r="H494" s="45"/>
    </row>
    <row r="495" s="2" customFormat="1">
      <c r="A495" s="42"/>
      <c r="B495" s="45"/>
      <c r="C495" s="376" t="s">
        <v>969</v>
      </c>
      <c r="D495" s="376" t="s">
        <v>970</v>
      </c>
      <c r="E495" s="19" t="s">
        <v>405</v>
      </c>
      <c r="F495" s="377">
        <v>149.15299999999999</v>
      </c>
      <c r="G495" s="42"/>
      <c r="H495" s="45"/>
    </row>
    <row r="496" s="2" customFormat="1" ht="16.8" customHeight="1">
      <c r="A496" s="42"/>
      <c r="B496" s="45"/>
      <c r="C496" s="376" t="s">
        <v>984</v>
      </c>
      <c r="D496" s="376" t="s">
        <v>985</v>
      </c>
      <c r="E496" s="19" t="s">
        <v>405</v>
      </c>
      <c r="F496" s="377">
        <v>149.15299999999999</v>
      </c>
      <c r="G496" s="42"/>
      <c r="H496" s="45"/>
    </row>
    <row r="497" s="2" customFormat="1" ht="16.8" customHeight="1">
      <c r="A497" s="42"/>
      <c r="B497" s="45"/>
      <c r="C497" s="376" t="s">
        <v>988</v>
      </c>
      <c r="D497" s="376" t="s">
        <v>989</v>
      </c>
      <c r="E497" s="19" t="s">
        <v>405</v>
      </c>
      <c r="F497" s="377">
        <v>149.15299999999999</v>
      </c>
      <c r="G497" s="42"/>
      <c r="H497" s="45"/>
    </row>
    <row r="498" s="2" customFormat="1" ht="16.8" customHeight="1">
      <c r="A498" s="42"/>
      <c r="B498" s="45"/>
      <c r="C498" s="376" t="s">
        <v>992</v>
      </c>
      <c r="D498" s="376" t="s">
        <v>993</v>
      </c>
      <c r="E498" s="19" t="s">
        <v>405</v>
      </c>
      <c r="F498" s="377">
        <v>149.15299999999999</v>
      </c>
      <c r="G498" s="42"/>
      <c r="H498" s="45"/>
    </row>
    <row r="499" s="2" customFormat="1" ht="16.8" customHeight="1">
      <c r="A499" s="42"/>
      <c r="B499" s="45"/>
      <c r="C499" s="376" t="s">
        <v>1042</v>
      </c>
      <c r="D499" s="376" t="s">
        <v>1043</v>
      </c>
      <c r="E499" s="19" t="s">
        <v>405</v>
      </c>
      <c r="F499" s="377">
        <v>149.15299999999999</v>
      </c>
      <c r="G499" s="42"/>
      <c r="H499" s="45"/>
    </row>
    <row r="500" s="2" customFormat="1" ht="16.8" customHeight="1">
      <c r="A500" s="42"/>
      <c r="B500" s="45"/>
      <c r="C500" s="372" t="s">
        <v>280</v>
      </c>
      <c r="D500" s="373" t="s">
        <v>279</v>
      </c>
      <c r="E500" s="374" t="s">
        <v>1</v>
      </c>
      <c r="F500" s="375">
        <v>278.19999999999999</v>
      </c>
      <c r="G500" s="42"/>
      <c r="H500" s="45"/>
    </row>
    <row r="501" s="2" customFormat="1" ht="16.8" customHeight="1">
      <c r="A501" s="42"/>
      <c r="B501" s="45"/>
      <c r="C501" s="376" t="s">
        <v>1</v>
      </c>
      <c r="D501" s="376" t="s">
        <v>980</v>
      </c>
      <c r="E501" s="19" t="s">
        <v>1</v>
      </c>
      <c r="F501" s="377">
        <v>0</v>
      </c>
      <c r="G501" s="42"/>
      <c r="H501" s="45"/>
    </row>
    <row r="502" s="2" customFormat="1" ht="16.8" customHeight="1">
      <c r="A502" s="42"/>
      <c r="B502" s="45"/>
      <c r="C502" s="376" t="s">
        <v>1</v>
      </c>
      <c r="D502" s="376" t="s">
        <v>981</v>
      </c>
      <c r="E502" s="19" t="s">
        <v>1</v>
      </c>
      <c r="F502" s="377">
        <v>0</v>
      </c>
      <c r="G502" s="42"/>
      <c r="H502" s="45"/>
    </row>
    <row r="503" s="2" customFormat="1" ht="16.8" customHeight="1">
      <c r="A503" s="42"/>
      <c r="B503" s="45"/>
      <c r="C503" s="376" t="s">
        <v>1</v>
      </c>
      <c r="D503" s="376" t="s">
        <v>281</v>
      </c>
      <c r="E503" s="19" t="s">
        <v>1</v>
      </c>
      <c r="F503" s="377">
        <v>278.19999999999999</v>
      </c>
      <c r="G503" s="42"/>
      <c r="H503" s="45"/>
    </row>
    <row r="504" s="2" customFormat="1" ht="16.8" customHeight="1">
      <c r="A504" s="42"/>
      <c r="B504" s="45"/>
      <c r="C504" s="376" t="s">
        <v>280</v>
      </c>
      <c r="D504" s="376" t="s">
        <v>411</v>
      </c>
      <c r="E504" s="19" t="s">
        <v>1</v>
      </c>
      <c r="F504" s="377">
        <v>278.19999999999999</v>
      </c>
      <c r="G504" s="42"/>
      <c r="H504" s="45"/>
    </row>
    <row r="505" s="2" customFormat="1" ht="16.8" customHeight="1">
      <c r="A505" s="42"/>
      <c r="B505" s="45"/>
      <c r="C505" s="378" t="s">
        <v>4768</v>
      </c>
      <c r="D505" s="42"/>
      <c r="E505" s="42"/>
      <c r="F505" s="42"/>
      <c r="G505" s="42"/>
      <c r="H505" s="45"/>
    </row>
    <row r="506" s="2" customFormat="1" ht="16.8" customHeight="1">
      <c r="A506" s="42"/>
      <c r="B506" s="45"/>
      <c r="C506" s="376" t="s">
        <v>977</v>
      </c>
      <c r="D506" s="376" t="s">
        <v>978</v>
      </c>
      <c r="E506" s="19" t="s">
        <v>405</v>
      </c>
      <c r="F506" s="377">
        <v>292.11000000000001</v>
      </c>
      <c r="G506" s="42"/>
      <c r="H506" s="45"/>
    </row>
    <row r="507" s="2" customFormat="1">
      <c r="A507" s="42"/>
      <c r="B507" s="45"/>
      <c r="C507" s="376" t="s">
        <v>969</v>
      </c>
      <c r="D507" s="376" t="s">
        <v>970</v>
      </c>
      <c r="E507" s="19" t="s">
        <v>405</v>
      </c>
      <c r="F507" s="377">
        <v>292.11000000000001</v>
      </c>
      <c r="G507" s="42"/>
      <c r="H507" s="45"/>
    </row>
    <row r="508" s="2" customFormat="1" ht="16.8" customHeight="1">
      <c r="A508" s="42"/>
      <c r="B508" s="45"/>
      <c r="C508" s="376" t="s">
        <v>984</v>
      </c>
      <c r="D508" s="376" t="s">
        <v>985</v>
      </c>
      <c r="E508" s="19" t="s">
        <v>405</v>
      </c>
      <c r="F508" s="377">
        <v>292.11000000000001</v>
      </c>
      <c r="G508" s="42"/>
      <c r="H508" s="45"/>
    </row>
    <row r="509" s="2" customFormat="1" ht="16.8" customHeight="1">
      <c r="A509" s="42"/>
      <c r="B509" s="45"/>
      <c r="C509" s="376" t="s">
        <v>988</v>
      </c>
      <c r="D509" s="376" t="s">
        <v>989</v>
      </c>
      <c r="E509" s="19" t="s">
        <v>405</v>
      </c>
      <c r="F509" s="377">
        <v>292.11000000000001</v>
      </c>
      <c r="G509" s="42"/>
      <c r="H509" s="45"/>
    </row>
    <row r="510" s="2" customFormat="1" ht="16.8" customHeight="1">
      <c r="A510" s="42"/>
      <c r="B510" s="45"/>
      <c r="C510" s="376" t="s">
        <v>992</v>
      </c>
      <c r="D510" s="376" t="s">
        <v>993</v>
      </c>
      <c r="E510" s="19" t="s">
        <v>405</v>
      </c>
      <c r="F510" s="377">
        <v>292.11000000000001</v>
      </c>
      <c r="G510" s="42"/>
      <c r="H510" s="45"/>
    </row>
    <row r="511" s="2" customFormat="1" ht="16.8" customHeight="1">
      <c r="A511" s="42"/>
      <c r="B511" s="45"/>
      <c r="C511" s="376" t="s">
        <v>1042</v>
      </c>
      <c r="D511" s="376" t="s">
        <v>1043</v>
      </c>
      <c r="E511" s="19" t="s">
        <v>405</v>
      </c>
      <c r="F511" s="377">
        <v>292.11000000000001</v>
      </c>
      <c r="G511" s="42"/>
      <c r="H511" s="45"/>
    </row>
    <row r="512" s="2" customFormat="1" ht="16.8" customHeight="1">
      <c r="A512" s="42"/>
      <c r="B512" s="45"/>
      <c r="C512" s="372" t="s">
        <v>282</v>
      </c>
      <c r="D512" s="373" t="s">
        <v>279</v>
      </c>
      <c r="E512" s="374" t="s">
        <v>1</v>
      </c>
      <c r="F512" s="375">
        <v>336.02999999999997</v>
      </c>
      <c r="G512" s="42"/>
      <c r="H512" s="45"/>
    </row>
    <row r="513" s="2" customFormat="1" ht="16.8" customHeight="1">
      <c r="A513" s="42"/>
      <c r="B513" s="45"/>
      <c r="C513" s="376" t="s">
        <v>1</v>
      </c>
      <c r="D513" s="376" t="s">
        <v>980</v>
      </c>
      <c r="E513" s="19" t="s">
        <v>1</v>
      </c>
      <c r="F513" s="377">
        <v>0</v>
      </c>
      <c r="G513" s="42"/>
      <c r="H513" s="45"/>
    </row>
    <row r="514" s="2" customFormat="1" ht="16.8" customHeight="1">
      <c r="A514" s="42"/>
      <c r="B514" s="45"/>
      <c r="C514" s="376" t="s">
        <v>1</v>
      </c>
      <c r="D514" s="376" t="s">
        <v>981</v>
      </c>
      <c r="E514" s="19" t="s">
        <v>1</v>
      </c>
      <c r="F514" s="377">
        <v>0</v>
      </c>
      <c r="G514" s="42"/>
      <c r="H514" s="45"/>
    </row>
    <row r="515" s="2" customFormat="1" ht="16.8" customHeight="1">
      <c r="A515" s="42"/>
      <c r="B515" s="45"/>
      <c r="C515" s="376" t="s">
        <v>1</v>
      </c>
      <c r="D515" s="376" t="s">
        <v>165</v>
      </c>
      <c r="E515" s="19" t="s">
        <v>1</v>
      </c>
      <c r="F515" s="377">
        <v>336.02999999999997</v>
      </c>
      <c r="G515" s="42"/>
      <c r="H515" s="45"/>
    </row>
    <row r="516" s="2" customFormat="1" ht="16.8" customHeight="1">
      <c r="A516" s="42"/>
      <c r="B516" s="45"/>
      <c r="C516" s="376" t="s">
        <v>282</v>
      </c>
      <c r="D516" s="376" t="s">
        <v>411</v>
      </c>
      <c r="E516" s="19" t="s">
        <v>1</v>
      </c>
      <c r="F516" s="377">
        <v>336.02999999999997</v>
      </c>
      <c r="G516" s="42"/>
      <c r="H516" s="45"/>
    </row>
    <row r="517" s="2" customFormat="1" ht="16.8" customHeight="1">
      <c r="A517" s="42"/>
      <c r="B517" s="45"/>
      <c r="C517" s="378" t="s">
        <v>4768</v>
      </c>
      <c r="D517" s="42"/>
      <c r="E517" s="42"/>
      <c r="F517" s="42"/>
      <c r="G517" s="42"/>
      <c r="H517" s="45"/>
    </row>
    <row r="518" s="2" customFormat="1" ht="16.8" customHeight="1">
      <c r="A518" s="42"/>
      <c r="B518" s="45"/>
      <c r="C518" s="376" t="s">
        <v>977</v>
      </c>
      <c r="D518" s="376" t="s">
        <v>978</v>
      </c>
      <c r="E518" s="19" t="s">
        <v>405</v>
      </c>
      <c r="F518" s="377">
        <v>352.83199999999999</v>
      </c>
      <c r="G518" s="42"/>
      <c r="H518" s="45"/>
    </row>
    <row r="519" s="2" customFormat="1">
      <c r="A519" s="42"/>
      <c r="B519" s="45"/>
      <c r="C519" s="376" t="s">
        <v>969</v>
      </c>
      <c r="D519" s="376" t="s">
        <v>970</v>
      </c>
      <c r="E519" s="19" t="s">
        <v>405</v>
      </c>
      <c r="F519" s="377">
        <v>352.83199999999999</v>
      </c>
      <c r="G519" s="42"/>
      <c r="H519" s="45"/>
    </row>
    <row r="520" s="2" customFormat="1" ht="16.8" customHeight="1">
      <c r="A520" s="42"/>
      <c r="B520" s="45"/>
      <c r="C520" s="376" t="s">
        <v>984</v>
      </c>
      <c r="D520" s="376" t="s">
        <v>985</v>
      </c>
      <c r="E520" s="19" t="s">
        <v>405</v>
      </c>
      <c r="F520" s="377">
        <v>352.83199999999999</v>
      </c>
      <c r="G520" s="42"/>
      <c r="H520" s="45"/>
    </row>
    <row r="521" s="2" customFormat="1" ht="16.8" customHeight="1">
      <c r="A521" s="42"/>
      <c r="B521" s="45"/>
      <c r="C521" s="376" t="s">
        <v>988</v>
      </c>
      <c r="D521" s="376" t="s">
        <v>989</v>
      </c>
      <c r="E521" s="19" t="s">
        <v>405</v>
      </c>
      <c r="F521" s="377">
        <v>352.83199999999999</v>
      </c>
      <c r="G521" s="42"/>
      <c r="H521" s="45"/>
    </row>
    <row r="522" s="2" customFormat="1" ht="16.8" customHeight="1">
      <c r="A522" s="42"/>
      <c r="B522" s="45"/>
      <c r="C522" s="376" t="s">
        <v>992</v>
      </c>
      <c r="D522" s="376" t="s">
        <v>993</v>
      </c>
      <c r="E522" s="19" t="s">
        <v>405</v>
      </c>
      <c r="F522" s="377">
        <v>352.83199999999999</v>
      </c>
      <c r="G522" s="42"/>
      <c r="H522" s="45"/>
    </row>
    <row r="523" s="2" customFormat="1" ht="16.8" customHeight="1">
      <c r="A523" s="42"/>
      <c r="B523" s="45"/>
      <c r="C523" s="376" t="s">
        <v>1042</v>
      </c>
      <c r="D523" s="376" t="s">
        <v>1043</v>
      </c>
      <c r="E523" s="19" t="s">
        <v>405</v>
      </c>
      <c r="F523" s="377">
        <v>352.83199999999999</v>
      </c>
      <c r="G523" s="42"/>
      <c r="H523" s="45"/>
    </row>
    <row r="524" s="2" customFormat="1" ht="16.8" customHeight="1">
      <c r="A524" s="42"/>
      <c r="B524" s="45"/>
      <c r="C524" s="372" t="s">
        <v>283</v>
      </c>
      <c r="D524" s="373" t="s">
        <v>284</v>
      </c>
      <c r="E524" s="374" t="s">
        <v>1</v>
      </c>
      <c r="F524" s="375">
        <v>33.600000000000001</v>
      </c>
      <c r="G524" s="42"/>
      <c r="H524" s="45"/>
    </row>
    <row r="525" s="2" customFormat="1" ht="16.8" customHeight="1">
      <c r="A525" s="42"/>
      <c r="B525" s="45"/>
      <c r="C525" s="376" t="s">
        <v>1</v>
      </c>
      <c r="D525" s="376" t="s">
        <v>802</v>
      </c>
      <c r="E525" s="19" t="s">
        <v>1</v>
      </c>
      <c r="F525" s="377">
        <v>0</v>
      </c>
      <c r="G525" s="42"/>
      <c r="H525" s="45"/>
    </row>
    <row r="526" s="2" customFormat="1" ht="16.8" customHeight="1">
      <c r="A526" s="42"/>
      <c r="B526" s="45"/>
      <c r="C526" s="376" t="s">
        <v>1</v>
      </c>
      <c r="D526" s="376" t="s">
        <v>285</v>
      </c>
      <c r="E526" s="19" t="s">
        <v>1</v>
      </c>
      <c r="F526" s="377">
        <v>33.600000000000001</v>
      </c>
      <c r="G526" s="42"/>
      <c r="H526" s="45"/>
    </row>
    <row r="527" s="2" customFormat="1" ht="16.8" customHeight="1">
      <c r="A527" s="42"/>
      <c r="B527" s="45"/>
      <c r="C527" s="376" t="s">
        <v>283</v>
      </c>
      <c r="D527" s="376" t="s">
        <v>411</v>
      </c>
      <c r="E527" s="19" t="s">
        <v>1</v>
      </c>
      <c r="F527" s="377">
        <v>33.600000000000001</v>
      </c>
      <c r="G527" s="42"/>
      <c r="H527" s="45"/>
    </row>
    <row r="528" s="2" customFormat="1" ht="16.8" customHeight="1">
      <c r="A528" s="42"/>
      <c r="B528" s="45"/>
      <c r="C528" s="378" t="s">
        <v>4768</v>
      </c>
      <c r="D528" s="42"/>
      <c r="E528" s="42"/>
      <c r="F528" s="42"/>
      <c r="G528" s="42"/>
      <c r="H528" s="45"/>
    </row>
    <row r="529" s="2" customFormat="1" ht="16.8" customHeight="1">
      <c r="A529" s="42"/>
      <c r="B529" s="45"/>
      <c r="C529" s="376" t="s">
        <v>1018</v>
      </c>
      <c r="D529" s="376" t="s">
        <v>1019</v>
      </c>
      <c r="E529" s="19" t="s">
        <v>396</v>
      </c>
      <c r="F529" s="377">
        <v>35.280000000000001</v>
      </c>
      <c r="G529" s="42"/>
      <c r="H529" s="45"/>
    </row>
    <row r="530" s="2" customFormat="1" ht="16.8" customHeight="1">
      <c r="A530" s="42"/>
      <c r="B530" s="45"/>
      <c r="C530" s="372" t="s">
        <v>286</v>
      </c>
      <c r="D530" s="373" t="s">
        <v>284</v>
      </c>
      <c r="E530" s="374" t="s">
        <v>1</v>
      </c>
      <c r="F530" s="375">
        <v>42</v>
      </c>
      <c r="G530" s="42"/>
      <c r="H530" s="45"/>
    </row>
    <row r="531" s="2" customFormat="1" ht="16.8" customHeight="1">
      <c r="A531" s="42"/>
      <c r="B531" s="45"/>
      <c r="C531" s="376" t="s">
        <v>1</v>
      </c>
      <c r="D531" s="376" t="s">
        <v>802</v>
      </c>
      <c r="E531" s="19" t="s">
        <v>1</v>
      </c>
      <c r="F531" s="377">
        <v>0</v>
      </c>
      <c r="G531" s="42"/>
      <c r="H531" s="45"/>
    </row>
    <row r="532" s="2" customFormat="1" ht="16.8" customHeight="1">
      <c r="A532" s="42"/>
      <c r="B532" s="45"/>
      <c r="C532" s="376" t="s">
        <v>1</v>
      </c>
      <c r="D532" s="376" t="s">
        <v>287</v>
      </c>
      <c r="E532" s="19" t="s">
        <v>1</v>
      </c>
      <c r="F532" s="377">
        <v>42</v>
      </c>
      <c r="G532" s="42"/>
      <c r="H532" s="45"/>
    </row>
    <row r="533" s="2" customFormat="1" ht="16.8" customHeight="1">
      <c r="A533" s="42"/>
      <c r="B533" s="45"/>
      <c r="C533" s="376" t="s">
        <v>286</v>
      </c>
      <c r="D533" s="376" t="s">
        <v>411</v>
      </c>
      <c r="E533" s="19" t="s">
        <v>1</v>
      </c>
      <c r="F533" s="377">
        <v>42</v>
      </c>
      <c r="G533" s="42"/>
      <c r="H533" s="45"/>
    </row>
    <row r="534" s="2" customFormat="1" ht="16.8" customHeight="1">
      <c r="A534" s="42"/>
      <c r="B534" s="45"/>
      <c r="C534" s="378" t="s">
        <v>4768</v>
      </c>
      <c r="D534" s="42"/>
      <c r="E534" s="42"/>
      <c r="F534" s="42"/>
      <c r="G534" s="42"/>
      <c r="H534" s="45"/>
    </row>
    <row r="535" s="2" customFormat="1" ht="16.8" customHeight="1">
      <c r="A535" s="42"/>
      <c r="B535" s="45"/>
      <c r="C535" s="376" t="s">
        <v>1018</v>
      </c>
      <c r="D535" s="376" t="s">
        <v>1019</v>
      </c>
      <c r="E535" s="19" t="s">
        <v>396</v>
      </c>
      <c r="F535" s="377">
        <v>44.100000000000001</v>
      </c>
      <c r="G535" s="42"/>
      <c r="H535" s="45"/>
    </row>
    <row r="536" s="2" customFormat="1" ht="16.8" customHeight="1">
      <c r="A536" s="42"/>
      <c r="B536" s="45"/>
      <c r="C536" s="372" t="s">
        <v>288</v>
      </c>
      <c r="D536" s="373" t="s">
        <v>284</v>
      </c>
      <c r="E536" s="374" t="s">
        <v>1</v>
      </c>
      <c r="F536" s="375">
        <v>93</v>
      </c>
      <c r="G536" s="42"/>
      <c r="H536" s="45"/>
    </row>
    <row r="537" s="2" customFormat="1" ht="16.8" customHeight="1">
      <c r="A537" s="42"/>
      <c r="B537" s="45"/>
      <c r="C537" s="376" t="s">
        <v>1</v>
      </c>
      <c r="D537" s="376" t="s">
        <v>802</v>
      </c>
      <c r="E537" s="19" t="s">
        <v>1</v>
      </c>
      <c r="F537" s="377">
        <v>0</v>
      </c>
      <c r="G537" s="42"/>
      <c r="H537" s="45"/>
    </row>
    <row r="538" s="2" customFormat="1" ht="16.8" customHeight="1">
      <c r="A538" s="42"/>
      <c r="B538" s="45"/>
      <c r="C538" s="376" t="s">
        <v>1</v>
      </c>
      <c r="D538" s="376" t="s">
        <v>289</v>
      </c>
      <c r="E538" s="19" t="s">
        <v>1</v>
      </c>
      <c r="F538" s="377">
        <v>93</v>
      </c>
      <c r="G538" s="42"/>
      <c r="H538" s="45"/>
    </row>
    <row r="539" s="2" customFormat="1" ht="16.8" customHeight="1">
      <c r="A539" s="42"/>
      <c r="B539" s="45"/>
      <c r="C539" s="376" t="s">
        <v>288</v>
      </c>
      <c r="D539" s="376" t="s">
        <v>411</v>
      </c>
      <c r="E539" s="19" t="s">
        <v>1</v>
      </c>
      <c r="F539" s="377">
        <v>93</v>
      </c>
      <c r="G539" s="42"/>
      <c r="H539" s="45"/>
    </row>
    <row r="540" s="2" customFormat="1" ht="16.8" customHeight="1">
      <c r="A540" s="42"/>
      <c r="B540" s="45"/>
      <c r="C540" s="378" t="s">
        <v>4768</v>
      </c>
      <c r="D540" s="42"/>
      <c r="E540" s="42"/>
      <c r="F540" s="42"/>
      <c r="G540" s="42"/>
      <c r="H540" s="45"/>
    </row>
    <row r="541" s="2" customFormat="1" ht="16.8" customHeight="1">
      <c r="A541" s="42"/>
      <c r="B541" s="45"/>
      <c r="C541" s="376" t="s">
        <v>1018</v>
      </c>
      <c r="D541" s="376" t="s">
        <v>1019</v>
      </c>
      <c r="E541" s="19" t="s">
        <v>396</v>
      </c>
      <c r="F541" s="377">
        <v>97.650000000000006</v>
      </c>
      <c r="G541" s="42"/>
      <c r="H541" s="45"/>
    </row>
    <row r="542" s="2" customFormat="1" ht="16.8" customHeight="1">
      <c r="A542" s="42"/>
      <c r="B542" s="45"/>
      <c r="C542" s="372" t="s">
        <v>290</v>
      </c>
      <c r="D542" s="373" t="s">
        <v>291</v>
      </c>
      <c r="E542" s="374" t="s">
        <v>1</v>
      </c>
      <c r="F542" s="375">
        <v>36</v>
      </c>
      <c r="G542" s="42"/>
      <c r="H542" s="45"/>
    </row>
    <row r="543" s="2" customFormat="1" ht="16.8" customHeight="1">
      <c r="A543" s="42"/>
      <c r="B543" s="45"/>
      <c r="C543" s="376" t="s">
        <v>1</v>
      </c>
      <c r="D543" s="376" t="s">
        <v>802</v>
      </c>
      <c r="E543" s="19" t="s">
        <v>1</v>
      </c>
      <c r="F543" s="377">
        <v>0</v>
      </c>
      <c r="G543" s="42"/>
      <c r="H543" s="45"/>
    </row>
    <row r="544" s="2" customFormat="1" ht="16.8" customHeight="1">
      <c r="A544" s="42"/>
      <c r="B544" s="45"/>
      <c r="C544" s="376" t="s">
        <v>1</v>
      </c>
      <c r="D544" s="376" t="s">
        <v>292</v>
      </c>
      <c r="E544" s="19" t="s">
        <v>1</v>
      </c>
      <c r="F544" s="377">
        <v>36</v>
      </c>
      <c r="G544" s="42"/>
      <c r="H544" s="45"/>
    </row>
    <row r="545" s="2" customFormat="1" ht="16.8" customHeight="1">
      <c r="A545" s="42"/>
      <c r="B545" s="45"/>
      <c r="C545" s="376" t="s">
        <v>290</v>
      </c>
      <c r="D545" s="376" t="s">
        <v>411</v>
      </c>
      <c r="E545" s="19" t="s">
        <v>1</v>
      </c>
      <c r="F545" s="377">
        <v>36</v>
      </c>
      <c r="G545" s="42"/>
      <c r="H545" s="45"/>
    </row>
    <row r="546" s="2" customFormat="1" ht="16.8" customHeight="1">
      <c r="A546" s="42"/>
      <c r="B546" s="45"/>
      <c r="C546" s="378" t="s">
        <v>4768</v>
      </c>
      <c r="D546" s="42"/>
      <c r="E546" s="42"/>
      <c r="F546" s="42"/>
      <c r="G546" s="42"/>
      <c r="H546" s="45"/>
    </row>
    <row r="547" s="2" customFormat="1">
      <c r="A547" s="42"/>
      <c r="B547" s="45"/>
      <c r="C547" s="376" t="s">
        <v>1023</v>
      </c>
      <c r="D547" s="376" t="s">
        <v>1024</v>
      </c>
      <c r="E547" s="19" t="s">
        <v>396</v>
      </c>
      <c r="F547" s="377">
        <v>37.799999999999997</v>
      </c>
      <c r="G547" s="42"/>
      <c r="H547" s="45"/>
    </row>
    <row r="548" s="2" customFormat="1" ht="16.8" customHeight="1">
      <c r="A548" s="42"/>
      <c r="B548" s="45"/>
      <c r="C548" s="372" t="s">
        <v>293</v>
      </c>
      <c r="D548" s="373" t="s">
        <v>291</v>
      </c>
      <c r="E548" s="374" t="s">
        <v>1</v>
      </c>
      <c r="F548" s="375">
        <v>52.799999999999997</v>
      </c>
      <c r="G548" s="42"/>
      <c r="H548" s="45"/>
    </row>
    <row r="549" s="2" customFormat="1" ht="16.8" customHeight="1">
      <c r="A549" s="42"/>
      <c r="B549" s="45"/>
      <c r="C549" s="376" t="s">
        <v>1</v>
      </c>
      <c r="D549" s="376" t="s">
        <v>802</v>
      </c>
      <c r="E549" s="19" t="s">
        <v>1</v>
      </c>
      <c r="F549" s="377">
        <v>0</v>
      </c>
      <c r="G549" s="42"/>
      <c r="H549" s="45"/>
    </row>
    <row r="550" s="2" customFormat="1" ht="16.8" customHeight="1">
      <c r="A550" s="42"/>
      <c r="B550" s="45"/>
      <c r="C550" s="376" t="s">
        <v>1</v>
      </c>
      <c r="D550" s="376" t="s">
        <v>294</v>
      </c>
      <c r="E550" s="19" t="s">
        <v>1</v>
      </c>
      <c r="F550" s="377">
        <v>52.799999999999997</v>
      </c>
      <c r="G550" s="42"/>
      <c r="H550" s="45"/>
    </row>
    <row r="551" s="2" customFormat="1" ht="16.8" customHeight="1">
      <c r="A551" s="42"/>
      <c r="B551" s="45"/>
      <c r="C551" s="376" t="s">
        <v>293</v>
      </c>
      <c r="D551" s="376" t="s">
        <v>411</v>
      </c>
      <c r="E551" s="19" t="s">
        <v>1</v>
      </c>
      <c r="F551" s="377">
        <v>52.799999999999997</v>
      </c>
      <c r="G551" s="42"/>
      <c r="H551" s="45"/>
    </row>
    <row r="552" s="2" customFormat="1" ht="16.8" customHeight="1">
      <c r="A552" s="42"/>
      <c r="B552" s="45"/>
      <c r="C552" s="378" t="s">
        <v>4768</v>
      </c>
      <c r="D552" s="42"/>
      <c r="E552" s="42"/>
      <c r="F552" s="42"/>
      <c r="G552" s="42"/>
      <c r="H552" s="45"/>
    </row>
    <row r="553" s="2" customFormat="1">
      <c r="A553" s="42"/>
      <c r="B553" s="45"/>
      <c r="C553" s="376" t="s">
        <v>1023</v>
      </c>
      <c r="D553" s="376" t="s">
        <v>1024</v>
      </c>
      <c r="E553" s="19" t="s">
        <v>396</v>
      </c>
      <c r="F553" s="377">
        <v>55.439999999999998</v>
      </c>
      <c r="G553" s="42"/>
      <c r="H553" s="45"/>
    </row>
    <row r="554" s="2" customFormat="1" ht="16.8" customHeight="1">
      <c r="A554" s="42"/>
      <c r="B554" s="45"/>
      <c r="C554" s="372" t="s">
        <v>295</v>
      </c>
      <c r="D554" s="373" t="s">
        <v>291</v>
      </c>
      <c r="E554" s="374" t="s">
        <v>1</v>
      </c>
      <c r="F554" s="375">
        <v>24</v>
      </c>
      <c r="G554" s="42"/>
      <c r="H554" s="45"/>
    </row>
    <row r="555" s="2" customFormat="1" ht="16.8" customHeight="1">
      <c r="A555" s="42"/>
      <c r="B555" s="45"/>
      <c r="C555" s="376" t="s">
        <v>1</v>
      </c>
      <c r="D555" s="376" t="s">
        <v>802</v>
      </c>
      <c r="E555" s="19" t="s">
        <v>1</v>
      </c>
      <c r="F555" s="377">
        <v>0</v>
      </c>
      <c r="G555" s="42"/>
      <c r="H555" s="45"/>
    </row>
    <row r="556" s="2" customFormat="1" ht="16.8" customHeight="1">
      <c r="A556" s="42"/>
      <c r="B556" s="45"/>
      <c r="C556" s="376" t="s">
        <v>1</v>
      </c>
      <c r="D556" s="376" t="s">
        <v>296</v>
      </c>
      <c r="E556" s="19" t="s">
        <v>1</v>
      </c>
      <c r="F556" s="377">
        <v>24</v>
      </c>
      <c r="G556" s="42"/>
      <c r="H556" s="45"/>
    </row>
    <row r="557" s="2" customFormat="1" ht="16.8" customHeight="1">
      <c r="A557" s="42"/>
      <c r="B557" s="45"/>
      <c r="C557" s="376" t="s">
        <v>295</v>
      </c>
      <c r="D557" s="376" t="s">
        <v>411</v>
      </c>
      <c r="E557" s="19" t="s">
        <v>1</v>
      </c>
      <c r="F557" s="377">
        <v>24</v>
      </c>
      <c r="G557" s="42"/>
      <c r="H557" s="45"/>
    </row>
    <row r="558" s="2" customFormat="1" ht="16.8" customHeight="1">
      <c r="A558" s="42"/>
      <c r="B558" s="45"/>
      <c r="C558" s="378" t="s">
        <v>4768</v>
      </c>
      <c r="D558" s="42"/>
      <c r="E558" s="42"/>
      <c r="F558" s="42"/>
      <c r="G558" s="42"/>
      <c r="H558" s="45"/>
    </row>
    <row r="559" s="2" customFormat="1">
      <c r="A559" s="42"/>
      <c r="B559" s="45"/>
      <c r="C559" s="376" t="s">
        <v>1023</v>
      </c>
      <c r="D559" s="376" t="s">
        <v>1024</v>
      </c>
      <c r="E559" s="19" t="s">
        <v>396</v>
      </c>
      <c r="F559" s="377">
        <v>25.199999999999999</v>
      </c>
      <c r="G559" s="42"/>
      <c r="H559" s="45"/>
    </row>
    <row r="560" s="2" customFormat="1" ht="16.8" customHeight="1">
      <c r="A560" s="42"/>
      <c r="B560" s="45"/>
      <c r="C560" s="372" t="s">
        <v>297</v>
      </c>
      <c r="D560" s="373" t="s">
        <v>298</v>
      </c>
      <c r="E560" s="374" t="s">
        <v>1</v>
      </c>
      <c r="F560" s="375">
        <v>1225.039</v>
      </c>
      <c r="G560" s="42"/>
      <c r="H560" s="45"/>
    </row>
    <row r="561" s="2" customFormat="1" ht="16.8" customHeight="1">
      <c r="A561" s="42"/>
      <c r="B561" s="45"/>
      <c r="C561" s="376" t="s">
        <v>1</v>
      </c>
      <c r="D561" s="376" t="s">
        <v>802</v>
      </c>
      <c r="E561" s="19" t="s">
        <v>1</v>
      </c>
      <c r="F561" s="377">
        <v>0</v>
      </c>
      <c r="G561" s="42"/>
      <c r="H561" s="45"/>
    </row>
    <row r="562" s="2" customFormat="1" ht="16.8" customHeight="1">
      <c r="A562" s="42"/>
      <c r="B562" s="45"/>
      <c r="C562" s="376" t="s">
        <v>1</v>
      </c>
      <c r="D562" s="376" t="s">
        <v>809</v>
      </c>
      <c r="E562" s="19" t="s">
        <v>1</v>
      </c>
      <c r="F562" s="377">
        <v>0</v>
      </c>
      <c r="G562" s="42"/>
      <c r="H562" s="45"/>
    </row>
    <row r="563" s="2" customFormat="1" ht="16.8" customHeight="1">
      <c r="A563" s="42"/>
      <c r="B563" s="45"/>
      <c r="C563" s="376" t="s">
        <v>1</v>
      </c>
      <c r="D563" s="376" t="s">
        <v>810</v>
      </c>
      <c r="E563" s="19" t="s">
        <v>1</v>
      </c>
      <c r="F563" s="377">
        <v>1131.165</v>
      </c>
      <c r="G563" s="42"/>
      <c r="H563" s="45"/>
    </row>
    <row r="564" s="2" customFormat="1" ht="16.8" customHeight="1">
      <c r="A564" s="42"/>
      <c r="B564" s="45"/>
      <c r="C564" s="376" t="s">
        <v>1</v>
      </c>
      <c r="D564" s="376" t="s">
        <v>249</v>
      </c>
      <c r="E564" s="19" t="s">
        <v>1</v>
      </c>
      <c r="F564" s="377">
        <v>93.873999999999995</v>
      </c>
      <c r="G564" s="42"/>
      <c r="H564" s="45"/>
    </row>
    <row r="565" s="2" customFormat="1" ht="16.8" customHeight="1">
      <c r="A565" s="42"/>
      <c r="B565" s="45"/>
      <c r="C565" s="376" t="s">
        <v>297</v>
      </c>
      <c r="D565" s="376" t="s">
        <v>411</v>
      </c>
      <c r="E565" s="19" t="s">
        <v>1</v>
      </c>
      <c r="F565" s="377">
        <v>1225.039</v>
      </c>
      <c r="G565" s="42"/>
      <c r="H565" s="45"/>
    </row>
    <row r="566" s="2" customFormat="1" ht="16.8" customHeight="1">
      <c r="A566" s="42"/>
      <c r="B566" s="45"/>
      <c r="C566" s="378" t="s">
        <v>4768</v>
      </c>
      <c r="D566" s="42"/>
      <c r="E566" s="42"/>
      <c r="F566" s="42"/>
      <c r="G566" s="42"/>
      <c r="H566" s="45"/>
    </row>
    <row r="567" s="2" customFormat="1" ht="16.8" customHeight="1">
      <c r="A567" s="42"/>
      <c r="B567" s="45"/>
      <c r="C567" s="376" t="s">
        <v>806</v>
      </c>
      <c r="D567" s="376" t="s">
        <v>807</v>
      </c>
      <c r="E567" s="19" t="s">
        <v>405</v>
      </c>
      <c r="F567" s="377">
        <v>1286.2909999999999</v>
      </c>
      <c r="G567" s="42"/>
      <c r="H567" s="45"/>
    </row>
    <row r="568" s="2" customFormat="1">
      <c r="A568" s="42"/>
      <c r="B568" s="45"/>
      <c r="C568" s="376" t="s">
        <v>817</v>
      </c>
      <c r="D568" s="376" t="s">
        <v>818</v>
      </c>
      <c r="E568" s="19" t="s">
        <v>405</v>
      </c>
      <c r="F568" s="377">
        <v>3011.4409999999998</v>
      </c>
      <c r="G568" s="42"/>
      <c r="H568" s="45"/>
    </row>
    <row r="569" s="2" customFormat="1" ht="16.8" customHeight="1">
      <c r="A569" s="42"/>
      <c r="B569" s="45"/>
      <c r="C569" s="372" t="s">
        <v>300</v>
      </c>
      <c r="D569" s="373" t="s">
        <v>298</v>
      </c>
      <c r="E569" s="374" t="s">
        <v>1</v>
      </c>
      <c r="F569" s="375">
        <v>1153.5260000000001</v>
      </c>
      <c r="G569" s="42"/>
      <c r="H569" s="45"/>
    </row>
    <row r="570" s="2" customFormat="1" ht="16.8" customHeight="1">
      <c r="A570" s="42"/>
      <c r="B570" s="45"/>
      <c r="C570" s="376" t="s">
        <v>1</v>
      </c>
      <c r="D570" s="376" t="s">
        <v>802</v>
      </c>
      <c r="E570" s="19" t="s">
        <v>1</v>
      </c>
      <c r="F570" s="377">
        <v>0</v>
      </c>
      <c r="G570" s="42"/>
      <c r="H570" s="45"/>
    </row>
    <row r="571" s="2" customFormat="1" ht="16.8" customHeight="1">
      <c r="A571" s="42"/>
      <c r="B571" s="45"/>
      <c r="C571" s="376" t="s">
        <v>1</v>
      </c>
      <c r="D571" s="376" t="s">
        <v>809</v>
      </c>
      <c r="E571" s="19" t="s">
        <v>1</v>
      </c>
      <c r="F571" s="377">
        <v>0</v>
      </c>
      <c r="G571" s="42"/>
      <c r="H571" s="45"/>
    </row>
    <row r="572" s="2" customFormat="1" ht="16.8" customHeight="1">
      <c r="A572" s="42"/>
      <c r="B572" s="45"/>
      <c r="C572" s="376" t="s">
        <v>1</v>
      </c>
      <c r="D572" s="376" t="s">
        <v>810</v>
      </c>
      <c r="E572" s="19" t="s">
        <v>1</v>
      </c>
      <c r="F572" s="377">
        <v>1131.165</v>
      </c>
      <c r="G572" s="42"/>
      <c r="H572" s="45"/>
    </row>
    <row r="573" s="2" customFormat="1" ht="16.8" customHeight="1">
      <c r="A573" s="42"/>
      <c r="B573" s="45"/>
      <c r="C573" s="376" t="s">
        <v>1</v>
      </c>
      <c r="D573" s="376" t="s">
        <v>252</v>
      </c>
      <c r="E573" s="19" t="s">
        <v>1</v>
      </c>
      <c r="F573" s="377">
        <v>22.361000000000001</v>
      </c>
      <c r="G573" s="42"/>
      <c r="H573" s="45"/>
    </row>
    <row r="574" s="2" customFormat="1" ht="16.8" customHeight="1">
      <c r="A574" s="42"/>
      <c r="B574" s="45"/>
      <c r="C574" s="376" t="s">
        <v>300</v>
      </c>
      <c r="D574" s="376" t="s">
        <v>411</v>
      </c>
      <c r="E574" s="19" t="s">
        <v>1</v>
      </c>
      <c r="F574" s="377">
        <v>1153.5260000000001</v>
      </c>
      <c r="G574" s="42"/>
      <c r="H574" s="45"/>
    </row>
    <row r="575" s="2" customFormat="1" ht="16.8" customHeight="1">
      <c r="A575" s="42"/>
      <c r="B575" s="45"/>
      <c r="C575" s="378" t="s">
        <v>4768</v>
      </c>
      <c r="D575" s="42"/>
      <c r="E575" s="42"/>
      <c r="F575" s="42"/>
      <c r="G575" s="42"/>
      <c r="H575" s="45"/>
    </row>
    <row r="576" s="2" customFormat="1" ht="16.8" customHeight="1">
      <c r="A576" s="42"/>
      <c r="B576" s="45"/>
      <c r="C576" s="376" t="s">
        <v>806</v>
      </c>
      <c r="D576" s="376" t="s">
        <v>807</v>
      </c>
      <c r="E576" s="19" t="s">
        <v>405</v>
      </c>
      <c r="F576" s="377">
        <v>1211.202</v>
      </c>
      <c r="G576" s="42"/>
      <c r="H576" s="45"/>
    </row>
    <row r="577" s="2" customFormat="1">
      <c r="A577" s="42"/>
      <c r="B577" s="45"/>
      <c r="C577" s="376" t="s">
        <v>817</v>
      </c>
      <c r="D577" s="376" t="s">
        <v>818</v>
      </c>
      <c r="E577" s="19" t="s">
        <v>405</v>
      </c>
      <c r="F577" s="377">
        <v>4206.8519999999999</v>
      </c>
      <c r="G577" s="42"/>
      <c r="H577" s="45"/>
    </row>
    <row r="578" s="2" customFormat="1" ht="16.8" customHeight="1">
      <c r="A578" s="42"/>
      <c r="B578" s="45"/>
      <c r="C578" s="372" t="s">
        <v>302</v>
      </c>
      <c r="D578" s="373" t="s">
        <v>298</v>
      </c>
      <c r="E578" s="374" t="s">
        <v>1</v>
      </c>
      <c r="F578" s="375">
        <v>1400</v>
      </c>
      <c r="G578" s="42"/>
      <c r="H578" s="45"/>
    </row>
    <row r="579" s="2" customFormat="1" ht="16.8" customHeight="1">
      <c r="A579" s="42"/>
      <c r="B579" s="45"/>
      <c r="C579" s="376" t="s">
        <v>1</v>
      </c>
      <c r="D579" s="376" t="s">
        <v>802</v>
      </c>
      <c r="E579" s="19" t="s">
        <v>1</v>
      </c>
      <c r="F579" s="377">
        <v>0</v>
      </c>
      <c r="G579" s="42"/>
      <c r="H579" s="45"/>
    </row>
    <row r="580" s="2" customFormat="1" ht="16.8" customHeight="1">
      <c r="A580" s="42"/>
      <c r="B580" s="45"/>
      <c r="C580" s="376" t="s">
        <v>1</v>
      </c>
      <c r="D580" s="376" t="s">
        <v>809</v>
      </c>
      <c r="E580" s="19" t="s">
        <v>1</v>
      </c>
      <c r="F580" s="377">
        <v>0</v>
      </c>
      <c r="G580" s="42"/>
      <c r="H580" s="45"/>
    </row>
    <row r="581" s="2" customFormat="1" ht="16.8" customHeight="1">
      <c r="A581" s="42"/>
      <c r="B581" s="45"/>
      <c r="C581" s="376" t="s">
        <v>1</v>
      </c>
      <c r="D581" s="376" t="s">
        <v>1411</v>
      </c>
      <c r="E581" s="19" t="s">
        <v>1</v>
      </c>
      <c r="F581" s="377">
        <v>1400</v>
      </c>
      <c r="G581" s="42"/>
      <c r="H581" s="45"/>
    </row>
    <row r="582" s="2" customFormat="1" ht="16.8" customHeight="1">
      <c r="A582" s="42"/>
      <c r="B582" s="45"/>
      <c r="C582" s="376" t="s">
        <v>302</v>
      </c>
      <c r="D582" s="376" t="s">
        <v>411</v>
      </c>
      <c r="E582" s="19" t="s">
        <v>1</v>
      </c>
      <c r="F582" s="377">
        <v>1400</v>
      </c>
      <c r="G582" s="42"/>
      <c r="H582" s="45"/>
    </row>
    <row r="583" s="2" customFormat="1" ht="16.8" customHeight="1">
      <c r="A583" s="42"/>
      <c r="B583" s="45"/>
      <c r="C583" s="378" t="s">
        <v>4768</v>
      </c>
      <c r="D583" s="42"/>
      <c r="E583" s="42"/>
      <c r="F583" s="42"/>
      <c r="G583" s="42"/>
      <c r="H583" s="45"/>
    </row>
    <row r="584" s="2" customFormat="1" ht="16.8" customHeight="1">
      <c r="A584" s="42"/>
      <c r="B584" s="45"/>
      <c r="C584" s="376" t="s">
        <v>806</v>
      </c>
      <c r="D584" s="376" t="s">
        <v>807</v>
      </c>
      <c r="E584" s="19" t="s">
        <v>405</v>
      </c>
      <c r="F584" s="377">
        <v>1470</v>
      </c>
      <c r="G584" s="42"/>
      <c r="H584" s="45"/>
    </row>
    <row r="585" s="2" customFormat="1">
      <c r="A585" s="42"/>
      <c r="B585" s="45"/>
      <c r="C585" s="376" t="s">
        <v>817</v>
      </c>
      <c r="D585" s="376" t="s">
        <v>818</v>
      </c>
      <c r="E585" s="19" t="s">
        <v>405</v>
      </c>
      <c r="F585" s="377">
        <v>4660.9499999999998</v>
      </c>
      <c r="G585" s="42"/>
      <c r="H585" s="45"/>
    </row>
    <row r="586" s="2" customFormat="1" ht="16.8" customHeight="1">
      <c r="A586" s="42"/>
      <c r="B586" s="45"/>
      <c r="C586" s="372" t="s">
        <v>304</v>
      </c>
      <c r="D586" s="373" t="s">
        <v>298</v>
      </c>
      <c r="E586" s="374" t="s">
        <v>1</v>
      </c>
      <c r="F586" s="375">
        <v>1827</v>
      </c>
      <c r="G586" s="42"/>
      <c r="H586" s="45"/>
    </row>
    <row r="587" s="2" customFormat="1" ht="16.8" customHeight="1">
      <c r="A587" s="42"/>
      <c r="B587" s="45"/>
      <c r="C587" s="376" t="s">
        <v>1</v>
      </c>
      <c r="D587" s="376" t="s">
        <v>802</v>
      </c>
      <c r="E587" s="19" t="s">
        <v>1</v>
      </c>
      <c r="F587" s="377">
        <v>0</v>
      </c>
      <c r="G587" s="42"/>
      <c r="H587" s="45"/>
    </row>
    <row r="588" s="2" customFormat="1" ht="16.8" customHeight="1">
      <c r="A588" s="42"/>
      <c r="B588" s="45"/>
      <c r="C588" s="376" t="s">
        <v>1</v>
      </c>
      <c r="D588" s="376" t="s">
        <v>809</v>
      </c>
      <c r="E588" s="19" t="s">
        <v>1</v>
      </c>
      <c r="F588" s="377">
        <v>0</v>
      </c>
      <c r="G588" s="42"/>
      <c r="H588" s="45"/>
    </row>
    <row r="589" s="2" customFormat="1" ht="16.8" customHeight="1">
      <c r="A589" s="42"/>
      <c r="B589" s="45"/>
      <c r="C589" s="376" t="s">
        <v>1</v>
      </c>
      <c r="D589" s="376" t="s">
        <v>1742</v>
      </c>
      <c r="E589" s="19" t="s">
        <v>1</v>
      </c>
      <c r="F589" s="377">
        <v>1827</v>
      </c>
      <c r="G589" s="42"/>
      <c r="H589" s="45"/>
    </row>
    <row r="590" s="2" customFormat="1" ht="16.8" customHeight="1">
      <c r="A590" s="42"/>
      <c r="B590" s="45"/>
      <c r="C590" s="376" t="s">
        <v>304</v>
      </c>
      <c r="D590" s="376" t="s">
        <v>411</v>
      </c>
      <c r="E590" s="19" t="s">
        <v>1</v>
      </c>
      <c r="F590" s="377">
        <v>1827</v>
      </c>
      <c r="G590" s="42"/>
      <c r="H590" s="45"/>
    </row>
    <row r="591" s="2" customFormat="1" ht="16.8" customHeight="1">
      <c r="A591" s="42"/>
      <c r="B591" s="45"/>
      <c r="C591" s="378" t="s">
        <v>4768</v>
      </c>
      <c r="D591" s="42"/>
      <c r="E591" s="42"/>
      <c r="F591" s="42"/>
      <c r="G591" s="42"/>
      <c r="H591" s="45"/>
    </row>
    <row r="592" s="2" customFormat="1" ht="16.8" customHeight="1">
      <c r="A592" s="42"/>
      <c r="B592" s="45"/>
      <c r="C592" s="376" t="s">
        <v>806</v>
      </c>
      <c r="D592" s="376" t="s">
        <v>807</v>
      </c>
      <c r="E592" s="19" t="s">
        <v>405</v>
      </c>
      <c r="F592" s="377">
        <v>1918.3499999999999</v>
      </c>
      <c r="G592" s="42"/>
      <c r="H592" s="45"/>
    </row>
    <row r="593" s="2" customFormat="1">
      <c r="A593" s="42"/>
      <c r="B593" s="45"/>
      <c r="C593" s="376" t="s">
        <v>817</v>
      </c>
      <c r="D593" s="376" t="s">
        <v>818</v>
      </c>
      <c r="E593" s="19" t="s">
        <v>405</v>
      </c>
      <c r="F593" s="377">
        <v>5629.0500000000002</v>
      </c>
      <c r="G593" s="42"/>
      <c r="H593" s="45"/>
    </row>
    <row r="594" s="2" customFormat="1" ht="16.8" customHeight="1">
      <c r="A594" s="42"/>
      <c r="B594" s="45"/>
      <c r="C594" s="372" t="s">
        <v>306</v>
      </c>
      <c r="D594" s="373" t="s">
        <v>307</v>
      </c>
      <c r="E594" s="374" t="s">
        <v>1</v>
      </c>
      <c r="F594" s="375">
        <v>156</v>
      </c>
      <c r="G594" s="42"/>
      <c r="H594" s="45"/>
    </row>
    <row r="595" s="2" customFormat="1" ht="16.8" customHeight="1">
      <c r="A595" s="42"/>
      <c r="B595" s="45"/>
      <c r="C595" s="376" t="s">
        <v>1</v>
      </c>
      <c r="D595" s="376" t="s">
        <v>519</v>
      </c>
      <c r="E595" s="19" t="s">
        <v>1</v>
      </c>
      <c r="F595" s="377">
        <v>0</v>
      </c>
      <c r="G595" s="42"/>
      <c r="H595" s="45"/>
    </row>
    <row r="596" s="2" customFormat="1" ht="16.8" customHeight="1">
      <c r="A596" s="42"/>
      <c r="B596" s="45"/>
      <c r="C596" s="376" t="s">
        <v>1</v>
      </c>
      <c r="D596" s="376" t="s">
        <v>1441</v>
      </c>
      <c r="E596" s="19" t="s">
        <v>1</v>
      </c>
      <c r="F596" s="377">
        <v>58.799999999999997</v>
      </c>
      <c r="G596" s="42"/>
      <c r="H596" s="45"/>
    </row>
    <row r="597" s="2" customFormat="1" ht="16.8" customHeight="1">
      <c r="A597" s="42"/>
      <c r="B597" s="45"/>
      <c r="C597" s="376" t="s">
        <v>1</v>
      </c>
      <c r="D597" s="376" t="s">
        <v>1442</v>
      </c>
      <c r="E597" s="19" t="s">
        <v>1</v>
      </c>
      <c r="F597" s="377">
        <v>97.200000000000003</v>
      </c>
      <c r="G597" s="42"/>
      <c r="H597" s="45"/>
    </row>
    <row r="598" s="2" customFormat="1" ht="16.8" customHeight="1">
      <c r="A598" s="42"/>
      <c r="B598" s="45"/>
      <c r="C598" s="376" t="s">
        <v>306</v>
      </c>
      <c r="D598" s="376" t="s">
        <v>411</v>
      </c>
      <c r="E598" s="19" t="s">
        <v>1</v>
      </c>
      <c r="F598" s="377">
        <v>156</v>
      </c>
      <c r="G598" s="42"/>
      <c r="H598" s="45"/>
    </row>
    <row r="599" s="2" customFormat="1" ht="16.8" customHeight="1">
      <c r="A599" s="42"/>
      <c r="B599" s="45"/>
      <c r="C599" s="378" t="s">
        <v>4768</v>
      </c>
      <c r="D599" s="42"/>
      <c r="E599" s="42"/>
      <c r="F599" s="42"/>
      <c r="G599" s="42"/>
      <c r="H599" s="45"/>
    </row>
    <row r="600" s="2" customFormat="1" ht="16.8" customHeight="1">
      <c r="A600" s="42"/>
      <c r="B600" s="45"/>
      <c r="C600" s="376" t="s">
        <v>413</v>
      </c>
      <c r="D600" s="376" t="s">
        <v>414</v>
      </c>
      <c r="E600" s="19" t="s">
        <v>405</v>
      </c>
      <c r="F600" s="377">
        <v>163.80000000000001</v>
      </c>
      <c r="G600" s="42"/>
      <c r="H600" s="45"/>
    </row>
    <row r="601" s="2" customFormat="1" ht="16.8" customHeight="1">
      <c r="A601" s="42"/>
      <c r="B601" s="45"/>
      <c r="C601" s="372" t="s">
        <v>309</v>
      </c>
      <c r="D601" s="373" t="s">
        <v>309</v>
      </c>
      <c r="E601" s="374" t="s">
        <v>1</v>
      </c>
      <c r="F601" s="375">
        <v>20.800000000000001</v>
      </c>
      <c r="G601" s="42"/>
      <c r="H601" s="45"/>
    </row>
    <row r="602" s="2" customFormat="1" ht="16.8" customHeight="1">
      <c r="A602" s="42"/>
      <c r="B602" s="45"/>
      <c r="C602" s="376" t="s">
        <v>1</v>
      </c>
      <c r="D602" s="376" t="s">
        <v>416</v>
      </c>
      <c r="E602" s="19" t="s">
        <v>1</v>
      </c>
      <c r="F602" s="377">
        <v>0</v>
      </c>
      <c r="G602" s="42"/>
      <c r="H602" s="45"/>
    </row>
    <row r="603" s="2" customFormat="1" ht="16.8" customHeight="1">
      <c r="A603" s="42"/>
      <c r="B603" s="45"/>
      <c r="C603" s="376" t="s">
        <v>1</v>
      </c>
      <c r="D603" s="376" t="s">
        <v>417</v>
      </c>
      <c r="E603" s="19" t="s">
        <v>1</v>
      </c>
      <c r="F603" s="377">
        <v>20.800000000000001</v>
      </c>
      <c r="G603" s="42"/>
      <c r="H603" s="45"/>
    </row>
    <row r="604" s="2" customFormat="1" ht="16.8" customHeight="1">
      <c r="A604" s="42"/>
      <c r="B604" s="45"/>
      <c r="C604" s="376" t="s">
        <v>1</v>
      </c>
      <c r="D604" s="376" t="s">
        <v>418</v>
      </c>
      <c r="E604" s="19" t="s">
        <v>1</v>
      </c>
      <c r="F604" s="377">
        <v>0</v>
      </c>
      <c r="G604" s="42"/>
      <c r="H604" s="45"/>
    </row>
    <row r="605" s="2" customFormat="1" ht="16.8" customHeight="1">
      <c r="A605" s="42"/>
      <c r="B605" s="45"/>
      <c r="C605" s="376" t="s">
        <v>309</v>
      </c>
      <c r="D605" s="376" t="s">
        <v>411</v>
      </c>
      <c r="E605" s="19" t="s">
        <v>1</v>
      </c>
      <c r="F605" s="377">
        <v>20.800000000000001</v>
      </c>
      <c r="G605" s="42"/>
      <c r="H605" s="45"/>
    </row>
    <row r="606" s="2" customFormat="1" ht="16.8" customHeight="1">
      <c r="A606" s="42"/>
      <c r="B606" s="45"/>
      <c r="C606" s="378" t="s">
        <v>4768</v>
      </c>
      <c r="D606" s="42"/>
      <c r="E606" s="42"/>
      <c r="F606" s="42"/>
      <c r="G606" s="42"/>
      <c r="H606" s="45"/>
    </row>
    <row r="607" s="2" customFormat="1" ht="16.8" customHeight="1">
      <c r="A607" s="42"/>
      <c r="B607" s="45"/>
      <c r="C607" s="376" t="s">
        <v>413</v>
      </c>
      <c r="D607" s="376" t="s">
        <v>414</v>
      </c>
      <c r="E607" s="19" t="s">
        <v>405</v>
      </c>
      <c r="F607" s="377">
        <v>21.84</v>
      </c>
      <c r="G607" s="42"/>
      <c r="H607" s="45"/>
    </row>
    <row r="608" s="2" customFormat="1" ht="16.8" customHeight="1">
      <c r="A608" s="42"/>
      <c r="B608" s="45"/>
      <c r="C608" s="372" t="s">
        <v>311</v>
      </c>
      <c r="D608" s="373" t="s">
        <v>312</v>
      </c>
      <c r="E608" s="374" t="s">
        <v>1</v>
      </c>
      <c r="F608" s="375">
        <v>84.079999999999998</v>
      </c>
      <c r="G608" s="42"/>
      <c r="H608" s="45"/>
    </row>
    <row r="609" s="2" customFormat="1" ht="16.8" customHeight="1">
      <c r="A609" s="42"/>
      <c r="B609" s="45"/>
      <c r="C609" s="376" t="s">
        <v>1</v>
      </c>
      <c r="D609" s="376" t="s">
        <v>416</v>
      </c>
      <c r="E609" s="19" t="s">
        <v>1</v>
      </c>
      <c r="F609" s="377">
        <v>0</v>
      </c>
      <c r="G609" s="42"/>
      <c r="H609" s="45"/>
    </row>
    <row r="610" s="2" customFormat="1" ht="16.8" customHeight="1">
      <c r="A610" s="42"/>
      <c r="B610" s="45"/>
      <c r="C610" s="376" t="s">
        <v>1</v>
      </c>
      <c r="D610" s="376" t="s">
        <v>849</v>
      </c>
      <c r="E610" s="19" t="s">
        <v>1</v>
      </c>
      <c r="F610" s="377">
        <v>34.799999999999997</v>
      </c>
      <c r="G610" s="42"/>
      <c r="H610" s="45"/>
    </row>
    <row r="611" s="2" customFormat="1" ht="16.8" customHeight="1">
      <c r="A611" s="42"/>
      <c r="B611" s="45"/>
      <c r="C611" s="376" t="s">
        <v>1</v>
      </c>
      <c r="D611" s="376" t="s">
        <v>850</v>
      </c>
      <c r="E611" s="19" t="s">
        <v>1</v>
      </c>
      <c r="F611" s="377">
        <v>49.280000000000001</v>
      </c>
      <c r="G611" s="42"/>
      <c r="H611" s="45"/>
    </row>
    <row r="612" s="2" customFormat="1" ht="16.8" customHeight="1">
      <c r="A612" s="42"/>
      <c r="B612" s="45"/>
      <c r="C612" s="376" t="s">
        <v>311</v>
      </c>
      <c r="D612" s="376" t="s">
        <v>411</v>
      </c>
      <c r="E612" s="19" t="s">
        <v>1</v>
      </c>
      <c r="F612" s="377">
        <v>84.079999999999998</v>
      </c>
      <c r="G612" s="42"/>
      <c r="H612" s="45"/>
    </row>
    <row r="613" s="2" customFormat="1" ht="16.8" customHeight="1">
      <c r="A613" s="42"/>
      <c r="B613" s="45"/>
      <c r="C613" s="378" t="s">
        <v>4768</v>
      </c>
      <c r="D613" s="42"/>
      <c r="E613" s="42"/>
      <c r="F613" s="42"/>
      <c r="G613" s="42"/>
      <c r="H613" s="45"/>
    </row>
    <row r="614" s="2" customFormat="1" ht="16.8" customHeight="1">
      <c r="A614" s="42"/>
      <c r="B614" s="45"/>
      <c r="C614" s="376" t="s">
        <v>413</v>
      </c>
      <c r="D614" s="376" t="s">
        <v>414</v>
      </c>
      <c r="E614" s="19" t="s">
        <v>405</v>
      </c>
      <c r="F614" s="377">
        <v>88.284000000000006</v>
      </c>
      <c r="G614" s="42"/>
      <c r="H614" s="45"/>
    </row>
    <row r="615" s="2" customFormat="1" ht="16.8" customHeight="1">
      <c r="A615" s="42"/>
      <c r="B615" s="45"/>
      <c r="C615" s="372" t="s">
        <v>314</v>
      </c>
      <c r="D615" s="373" t="s">
        <v>307</v>
      </c>
      <c r="E615" s="374" t="s">
        <v>1</v>
      </c>
      <c r="F615" s="375">
        <v>87</v>
      </c>
      <c r="G615" s="42"/>
      <c r="H615" s="45"/>
    </row>
    <row r="616" s="2" customFormat="1" ht="16.8" customHeight="1">
      <c r="A616" s="42"/>
      <c r="B616" s="45"/>
      <c r="C616" s="376" t="s">
        <v>1</v>
      </c>
      <c r="D616" s="376" t="s">
        <v>416</v>
      </c>
      <c r="E616" s="19" t="s">
        <v>1</v>
      </c>
      <c r="F616" s="377">
        <v>0</v>
      </c>
      <c r="G616" s="42"/>
      <c r="H616" s="45"/>
    </row>
    <row r="617" s="2" customFormat="1" ht="16.8" customHeight="1">
      <c r="A617" s="42"/>
      <c r="B617" s="45"/>
      <c r="C617" s="376" t="s">
        <v>1</v>
      </c>
      <c r="D617" s="376" t="s">
        <v>1182</v>
      </c>
      <c r="E617" s="19" t="s">
        <v>1</v>
      </c>
      <c r="F617" s="377">
        <v>47.399999999999999</v>
      </c>
      <c r="G617" s="42"/>
      <c r="H617" s="45"/>
    </row>
    <row r="618" s="2" customFormat="1" ht="16.8" customHeight="1">
      <c r="A618" s="42"/>
      <c r="B618" s="45"/>
      <c r="C618" s="376" t="s">
        <v>1</v>
      </c>
      <c r="D618" s="376" t="s">
        <v>1183</v>
      </c>
      <c r="E618" s="19" t="s">
        <v>1</v>
      </c>
      <c r="F618" s="377">
        <v>39.600000000000001</v>
      </c>
      <c r="G618" s="42"/>
      <c r="H618" s="45"/>
    </row>
    <row r="619" s="2" customFormat="1" ht="16.8" customHeight="1">
      <c r="A619" s="42"/>
      <c r="B619" s="45"/>
      <c r="C619" s="376" t="s">
        <v>314</v>
      </c>
      <c r="D619" s="376" t="s">
        <v>411</v>
      </c>
      <c r="E619" s="19" t="s">
        <v>1</v>
      </c>
      <c r="F619" s="377">
        <v>87</v>
      </c>
      <c r="G619" s="42"/>
      <c r="H619" s="45"/>
    </row>
    <row r="620" s="2" customFormat="1" ht="16.8" customHeight="1">
      <c r="A620" s="42"/>
      <c r="B620" s="45"/>
      <c r="C620" s="378" t="s">
        <v>4768</v>
      </c>
      <c r="D620" s="42"/>
      <c r="E620" s="42"/>
      <c r="F620" s="42"/>
      <c r="G620" s="42"/>
      <c r="H620" s="45"/>
    </row>
    <row r="621" s="2" customFormat="1" ht="16.8" customHeight="1">
      <c r="A621" s="42"/>
      <c r="B621" s="45"/>
      <c r="C621" s="376" t="s">
        <v>413</v>
      </c>
      <c r="D621" s="376" t="s">
        <v>414</v>
      </c>
      <c r="E621" s="19" t="s">
        <v>405</v>
      </c>
      <c r="F621" s="377">
        <v>91.349999999999994</v>
      </c>
      <c r="G621" s="42"/>
      <c r="H621" s="45"/>
    </row>
    <row r="622" s="2" customFormat="1" ht="16.8" customHeight="1">
      <c r="A622" s="42"/>
      <c r="B622" s="45"/>
      <c r="C622" s="372" t="s">
        <v>316</v>
      </c>
      <c r="D622" s="373" t="s">
        <v>316</v>
      </c>
      <c r="E622" s="374" t="s">
        <v>1</v>
      </c>
      <c r="F622" s="375">
        <v>36</v>
      </c>
      <c r="G622" s="42"/>
      <c r="H622" s="45"/>
    </row>
    <row r="623" s="2" customFormat="1" ht="16.8" customHeight="1">
      <c r="A623" s="42"/>
      <c r="B623" s="45"/>
      <c r="C623" s="376" t="s">
        <v>1</v>
      </c>
      <c r="D623" s="376" t="s">
        <v>416</v>
      </c>
      <c r="E623" s="19" t="s">
        <v>1</v>
      </c>
      <c r="F623" s="377">
        <v>0</v>
      </c>
      <c r="G623" s="42"/>
      <c r="H623" s="45"/>
    </row>
    <row r="624" s="2" customFormat="1" ht="16.8" customHeight="1">
      <c r="A624" s="42"/>
      <c r="B624" s="45"/>
      <c r="C624" s="376" t="s">
        <v>1</v>
      </c>
      <c r="D624" s="376" t="s">
        <v>873</v>
      </c>
      <c r="E624" s="19" t="s">
        <v>1</v>
      </c>
      <c r="F624" s="377">
        <v>36</v>
      </c>
      <c r="G624" s="42"/>
      <c r="H624" s="45"/>
    </row>
    <row r="625" s="2" customFormat="1" ht="16.8" customHeight="1">
      <c r="A625" s="42"/>
      <c r="B625" s="45"/>
      <c r="C625" s="376" t="s">
        <v>316</v>
      </c>
      <c r="D625" s="376" t="s">
        <v>411</v>
      </c>
      <c r="E625" s="19" t="s">
        <v>1</v>
      </c>
      <c r="F625" s="377">
        <v>36</v>
      </c>
      <c r="G625" s="42"/>
      <c r="H625" s="45"/>
    </row>
    <row r="626" s="2" customFormat="1" ht="16.8" customHeight="1">
      <c r="A626" s="42"/>
      <c r="B626" s="45"/>
      <c r="C626" s="378" t="s">
        <v>4768</v>
      </c>
      <c r="D626" s="42"/>
      <c r="E626" s="42"/>
      <c r="F626" s="42"/>
      <c r="G626" s="42"/>
      <c r="H626" s="45"/>
    </row>
    <row r="627" s="2" customFormat="1" ht="16.8" customHeight="1">
      <c r="A627" s="42"/>
      <c r="B627" s="45"/>
      <c r="C627" s="376" t="s">
        <v>454</v>
      </c>
      <c r="D627" s="376" t="s">
        <v>455</v>
      </c>
      <c r="E627" s="19" t="s">
        <v>396</v>
      </c>
      <c r="F627" s="377">
        <v>37.799999999999997</v>
      </c>
      <c r="G627" s="42"/>
      <c r="H627" s="45"/>
    </row>
    <row r="628" s="2" customFormat="1" ht="16.8" customHeight="1">
      <c r="A628" s="42"/>
      <c r="B628" s="45"/>
      <c r="C628" s="372" t="s">
        <v>317</v>
      </c>
      <c r="D628" s="373" t="s">
        <v>144</v>
      </c>
      <c r="E628" s="374" t="s">
        <v>1</v>
      </c>
      <c r="F628" s="375">
        <v>52.799999999999997</v>
      </c>
      <c r="G628" s="42"/>
      <c r="H628" s="45"/>
    </row>
    <row r="629" s="2" customFormat="1" ht="16.8" customHeight="1">
      <c r="A629" s="42"/>
      <c r="B629" s="45"/>
      <c r="C629" s="376" t="s">
        <v>1</v>
      </c>
      <c r="D629" s="376" t="s">
        <v>416</v>
      </c>
      <c r="E629" s="19" t="s">
        <v>1</v>
      </c>
      <c r="F629" s="377">
        <v>0</v>
      </c>
      <c r="G629" s="42"/>
      <c r="H629" s="45"/>
    </row>
    <row r="630" s="2" customFormat="1" ht="16.8" customHeight="1">
      <c r="A630" s="42"/>
      <c r="B630" s="45"/>
      <c r="C630" s="376" t="s">
        <v>1</v>
      </c>
      <c r="D630" s="376" t="s">
        <v>1205</v>
      </c>
      <c r="E630" s="19" t="s">
        <v>1</v>
      </c>
      <c r="F630" s="377">
        <v>52.799999999999997</v>
      </c>
      <c r="G630" s="42"/>
      <c r="H630" s="45"/>
    </row>
    <row r="631" s="2" customFormat="1" ht="16.8" customHeight="1">
      <c r="A631" s="42"/>
      <c r="B631" s="45"/>
      <c r="C631" s="376" t="s">
        <v>317</v>
      </c>
      <c r="D631" s="376" t="s">
        <v>411</v>
      </c>
      <c r="E631" s="19" t="s">
        <v>1</v>
      </c>
      <c r="F631" s="377">
        <v>52.799999999999997</v>
      </c>
      <c r="G631" s="42"/>
      <c r="H631" s="45"/>
    </row>
    <row r="632" s="2" customFormat="1" ht="16.8" customHeight="1">
      <c r="A632" s="42"/>
      <c r="B632" s="45"/>
      <c r="C632" s="378" t="s">
        <v>4768</v>
      </c>
      <c r="D632" s="42"/>
      <c r="E632" s="42"/>
      <c r="F632" s="42"/>
      <c r="G632" s="42"/>
      <c r="H632" s="45"/>
    </row>
    <row r="633" s="2" customFormat="1" ht="16.8" customHeight="1">
      <c r="A633" s="42"/>
      <c r="B633" s="45"/>
      <c r="C633" s="376" t="s">
        <v>454</v>
      </c>
      <c r="D633" s="376" t="s">
        <v>455</v>
      </c>
      <c r="E633" s="19" t="s">
        <v>396</v>
      </c>
      <c r="F633" s="377">
        <v>55.439999999999998</v>
      </c>
      <c r="G633" s="42"/>
      <c r="H633" s="45"/>
    </row>
    <row r="634" s="2" customFormat="1" ht="16.8" customHeight="1">
      <c r="A634" s="42"/>
      <c r="B634" s="45"/>
      <c r="C634" s="372" t="s">
        <v>318</v>
      </c>
      <c r="D634" s="373" t="s">
        <v>318</v>
      </c>
      <c r="E634" s="374" t="s">
        <v>1</v>
      </c>
      <c r="F634" s="375">
        <v>55</v>
      </c>
      <c r="G634" s="42"/>
      <c r="H634" s="45"/>
    </row>
    <row r="635" s="2" customFormat="1" ht="16.8" customHeight="1">
      <c r="A635" s="42"/>
      <c r="B635" s="45"/>
      <c r="C635" s="376" t="s">
        <v>1</v>
      </c>
      <c r="D635" s="376" t="s">
        <v>416</v>
      </c>
      <c r="E635" s="19" t="s">
        <v>1</v>
      </c>
      <c r="F635" s="377">
        <v>0</v>
      </c>
      <c r="G635" s="42"/>
      <c r="H635" s="45"/>
    </row>
    <row r="636" s="2" customFormat="1" ht="16.8" customHeight="1">
      <c r="A636" s="42"/>
      <c r="B636" s="45"/>
      <c r="C636" s="376" t="s">
        <v>1</v>
      </c>
      <c r="D636" s="376" t="s">
        <v>879</v>
      </c>
      <c r="E636" s="19" t="s">
        <v>1</v>
      </c>
      <c r="F636" s="377">
        <v>55</v>
      </c>
      <c r="G636" s="42"/>
      <c r="H636" s="45"/>
    </row>
    <row r="637" s="2" customFormat="1" ht="16.8" customHeight="1">
      <c r="A637" s="42"/>
      <c r="B637" s="45"/>
      <c r="C637" s="376" t="s">
        <v>318</v>
      </c>
      <c r="D637" s="376" t="s">
        <v>411</v>
      </c>
      <c r="E637" s="19" t="s">
        <v>1</v>
      </c>
      <c r="F637" s="377">
        <v>55</v>
      </c>
      <c r="G637" s="42"/>
      <c r="H637" s="45"/>
    </row>
    <row r="638" s="2" customFormat="1" ht="16.8" customHeight="1">
      <c r="A638" s="42"/>
      <c r="B638" s="45"/>
      <c r="C638" s="378" t="s">
        <v>4768</v>
      </c>
      <c r="D638" s="42"/>
      <c r="E638" s="42"/>
      <c r="F638" s="42"/>
      <c r="G638" s="42"/>
      <c r="H638" s="45"/>
    </row>
    <row r="639" s="2" customFormat="1" ht="16.8" customHeight="1">
      <c r="A639" s="42"/>
      <c r="B639" s="45"/>
      <c r="C639" s="376" t="s">
        <v>876</v>
      </c>
      <c r="D639" s="376" t="s">
        <v>877</v>
      </c>
      <c r="E639" s="19" t="s">
        <v>396</v>
      </c>
      <c r="F639" s="377">
        <v>57.75</v>
      </c>
      <c r="G639" s="42"/>
      <c r="H639" s="45"/>
    </row>
    <row r="640" s="2" customFormat="1" ht="16.8" customHeight="1">
      <c r="A640" s="42"/>
      <c r="B640" s="45"/>
      <c r="C640" s="372" t="s">
        <v>320</v>
      </c>
      <c r="D640" s="373" t="s">
        <v>321</v>
      </c>
      <c r="E640" s="374" t="s">
        <v>1</v>
      </c>
      <c r="F640" s="375">
        <v>80</v>
      </c>
      <c r="G640" s="42"/>
      <c r="H640" s="45"/>
    </row>
    <row r="641" s="2" customFormat="1" ht="16.8" customHeight="1">
      <c r="A641" s="42"/>
      <c r="B641" s="45"/>
      <c r="C641" s="376" t="s">
        <v>1</v>
      </c>
      <c r="D641" s="376" t="s">
        <v>416</v>
      </c>
      <c r="E641" s="19" t="s">
        <v>1</v>
      </c>
      <c r="F641" s="377">
        <v>0</v>
      </c>
      <c r="G641" s="42"/>
      <c r="H641" s="45"/>
    </row>
    <row r="642" s="2" customFormat="1" ht="16.8" customHeight="1">
      <c r="A642" s="42"/>
      <c r="B642" s="45"/>
      <c r="C642" s="376" t="s">
        <v>1</v>
      </c>
      <c r="D642" s="376" t="s">
        <v>1209</v>
      </c>
      <c r="E642" s="19" t="s">
        <v>1</v>
      </c>
      <c r="F642" s="377">
        <v>80</v>
      </c>
      <c r="G642" s="42"/>
      <c r="H642" s="45"/>
    </row>
    <row r="643" s="2" customFormat="1" ht="16.8" customHeight="1">
      <c r="A643" s="42"/>
      <c r="B643" s="45"/>
      <c r="C643" s="376" t="s">
        <v>320</v>
      </c>
      <c r="D643" s="376" t="s">
        <v>411</v>
      </c>
      <c r="E643" s="19" t="s">
        <v>1</v>
      </c>
      <c r="F643" s="377">
        <v>80</v>
      </c>
      <c r="G643" s="42"/>
      <c r="H643" s="45"/>
    </row>
    <row r="644" s="2" customFormat="1" ht="16.8" customHeight="1">
      <c r="A644" s="42"/>
      <c r="B644" s="45"/>
      <c r="C644" s="378" t="s">
        <v>4768</v>
      </c>
      <c r="D644" s="42"/>
      <c r="E644" s="42"/>
      <c r="F644" s="42"/>
      <c r="G644" s="42"/>
      <c r="H644" s="45"/>
    </row>
    <row r="645" s="2" customFormat="1" ht="16.8" customHeight="1">
      <c r="A645" s="42"/>
      <c r="B645" s="45"/>
      <c r="C645" s="376" t="s">
        <v>876</v>
      </c>
      <c r="D645" s="376" t="s">
        <v>877</v>
      </c>
      <c r="E645" s="19" t="s">
        <v>396</v>
      </c>
      <c r="F645" s="377">
        <v>84</v>
      </c>
      <c r="G645" s="42"/>
      <c r="H645" s="45"/>
    </row>
    <row r="646" s="2" customFormat="1" ht="16.8" customHeight="1">
      <c r="A646" s="42"/>
      <c r="B646" s="45"/>
      <c r="C646" s="372" t="s">
        <v>323</v>
      </c>
      <c r="D646" s="373" t="s">
        <v>324</v>
      </c>
      <c r="E646" s="374" t="s">
        <v>1</v>
      </c>
      <c r="F646" s="375">
        <v>357</v>
      </c>
      <c r="G646" s="42"/>
      <c r="H646" s="45"/>
    </row>
    <row r="647" s="2" customFormat="1" ht="16.8" customHeight="1">
      <c r="A647" s="42"/>
      <c r="B647" s="45"/>
      <c r="C647" s="376" t="s">
        <v>1</v>
      </c>
      <c r="D647" s="376" t="s">
        <v>416</v>
      </c>
      <c r="E647" s="19" t="s">
        <v>1</v>
      </c>
      <c r="F647" s="377">
        <v>0</v>
      </c>
      <c r="G647" s="42"/>
      <c r="H647" s="45"/>
    </row>
    <row r="648" s="2" customFormat="1" ht="16.8" customHeight="1">
      <c r="A648" s="42"/>
      <c r="B648" s="45"/>
      <c r="C648" s="376" t="s">
        <v>1</v>
      </c>
      <c r="D648" s="376" t="s">
        <v>1467</v>
      </c>
      <c r="E648" s="19" t="s">
        <v>1</v>
      </c>
      <c r="F648" s="377">
        <v>357</v>
      </c>
      <c r="G648" s="42"/>
      <c r="H648" s="45"/>
    </row>
    <row r="649" s="2" customFormat="1" ht="16.8" customHeight="1">
      <c r="A649" s="42"/>
      <c r="B649" s="45"/>
      <c r="C649" s="376" t="s">
        <v>323</v>
      </c>
      <c r="D649" s="376" t="s">
        <v>411</v>
      </c>
      <c r="E649" s="19" t="s">
        <v>1</v>
      </c>
      <c r="F649" s="377">
        <v>357</v>
      </c>
      <c r="G649" s="42"/>
      <c r="H649" s="45"/>
    </row>
    <row r="650" s="2" customFormat="1" ht="16.8" customHeight="1">
      <c r="A650" s="42"/>
      <c r="B650" s="45"/>
      <c r="C650" s="378" t="s">
        <v>4768</v>
      </c>
      <c r="D650" s="42"/>
      <c r="E650" s="42"/>
      <c r="F650" s="42"/>
      <c r="G650" s="42"/>
      <c r="H650" s="45"/>
    </row>
    <row r="651" s="2" customFormat="1" ht="16.8" customHeight="1">
      <c r="A651" s="42"/>
      <c r="B651" s="45"/>
      <c r="C651" s="376" t="s">
        <v>876</v>
      </c>
      <c r="D651" s="376" t="s">
        <v>877</v>
      </c>
      <c r="E651" s="19" t="s">
        <v>396</v>
      </c>
      <c r="F651" s="377">
        <v>374.85000000000002</v>
      </c>
      <c r="G651" s="42"/>
      <c r="H651" s="45"/>
    </row>
    <row r="652" s="2" customFormat="1" ht="16.8" customHeight="1">
      <c r="A652" s="42"/>
      <c r="B652" s="45"/>
      <c r="C652" s="372" t="s">
        <v>326</v>
      </c>
      <c r="D652" s="373" t="s">
        <v>327</v>
      </c>
      <c r="E652" s="374" t="s">
        <v>1</v>
      </c>
      <c r="F652" s="375">
        <v>93.599999999999994</v>
      </c>
      <c r="G652" s="42"/>
      <c r="H652" s="45"/>
    </row>
    <row r="653" s="2" customFormat="1" ht="16.8" customHeight="1">
      <c r="A653" s="42"/>
      <c r="B653" s="45"/>
      <c r="C653" s="376" t="s">
        <v>1</v>
      </c>
      <c r="D653" s="376" t="s">
        <v>416</v>
      </c>
      <c r="E653" s="19" t="s">
        <v>1</v>
      </c>
      <c r="F653" s="377">
        <v>0</v>
      </c>
      <c r="G653" s="42"/>
      <c r="H653" s="45"/>
    </row>
    <row r="654" s="2" customFormat="1" ht="16.8" customHeight="1">
      <c r="A654" s="42"/>
      <c r="B654" s="45"/>
      <c r="C654" s="376" t="s">
        <v>1</v>
      </c>
      <c r="D654" s="376" t="s">
        <v>1463</v>
      </c>
      <c r="E654" s="19" t="s">
        <v>1</v>
      </c>
      <c r="F654" s="377">
        <v>93.599999999999994</v>
      </c>
      <c r="G654" s="42"/>
      <c r="H654" s="45"/>
    </row>
    <row r="655" s="2" customFormat="1" ht="16.8" customHeight="1">
      <c r="A655" s="42"/>
      <c r="B655" s="45"/>
      <c r="C655" s="376" t="s">
        <v>326</v>
      </c>
      <c r="D655" s="376" t="s">
        <v>411</v>
      </c>
      <c r="E655" s="19" t="s">
        <v>1</v>
      </c>
      <c r="F655" s="377">
        <v>93.599999999999994</v>
      </c>
      <c r="G655" s="42"/>
      <c r="H655" s="45"/>
    </row>
    <row r="656" s="2" customFormat="1" ht="16.8" customHeight="1">
      <c r="A656" s="42"/>
      <c r="B656" s="45"/>
      <c r="C656" s="378" t="s">
        <v>4768</v>
      </c>
      <c r="D656" s="42"/>
      <c r="E656" s="42"/>
      <c r="F656" s="42"/>
      <c r="G656" s="42"/>
      <c r="H656" s="45"/>
    </row>
    <row r="657" s="2" customFormat="1" ht="16.8" customHeight="1">
      <c r="A657" s="42"/>
      <c r="B657" s="45"/>
      <c r="C657" s="376" t="s">
        <v>454</v>
      </c>
      <c r="D657" s="376" t="s">
        <v>455</v>
      </c>
      <c r="E657" s="19" t="s">
        <v>396</v>
      </c>
      <c r="F657" s="377">
        <v>98.280000000000001</v>
      </c>
      <c r="G657" s="42"/>
      <c r="H657" s="45"/>
    </row>
    <row r="658" s="2" customFormat="1" ht="16.8" customHeight="1">
      <c r="A658" s="42"/>
      <c r="B658" s="45"/>
      <c r="C658" s="372" t="s">
        <v>329</v>
      </c>
      <c r="D658" s="373" t="s">
        <v>330</v>
      </c>
      <c r="E658" s="374" t="s">
        <v>1</v>
      </c>
      <c r="F658" s="375">
        <v>55</v>
      </c>
      <c r="G658" s="42"/>
      <c r="H658" s="45"/>
    </row>
    <row r="659" s="2" customFormat="1" ht="16.8" customHeight="1">
      <c r="A659" s="42"/>
      <c r="B659" s="45"/>
      <c r="C659" s="376" t="s">
        <v>1</v>
      </c>
      <c r="D659" s="376" t="s">
        <v>802</v>
      </c>
      <c r="E659" s="19" t="s">
        <v>1</v>
      </c>
      <c r="F659" s="377">
        <v>0</v>
      </c>
      <c r="G659" s="42"/>
      <c r="H659" s="45"/>
    </row>
    <row r="660" s="2" customFormat="1" ht="16.8" customHeight="1">
      <c r="A660" s="42"/>
      <c r="B660" s="45"/>
      <c r="C660" s="376" t="s">
        <v>1</v>
      </c>
      <c r="D660" s="376" t="s">
        <v>319</v>
      </c>
      <c r="E660" s="19" t="s">
        <v>1</v>
      </c>
      <c r="F660" s="377">
        <v>55</v>
      </c>
      <c r="G660" s="42"/>
      <c r="H660" s="45"/>
    </row>
    <row r="661" s="2" customFormat="1" ht="16.8" customHeight="1">
      <c r="A661" s="42"/>
      <c r="B661" s="45"/>
      <c r="C661" s="376" t="s">
        <v>329</v>
      </c>
      <c r="D661" s="376" t="s">
        <v>411</v>
      </c>
      <c r="E661" s="19" t="s">
        <v>1</v>
      </c>
      <c r="F661" s="377">
        <v>55</v>
      </c>
      <c r="G661" s="42"/>
      <c r="H661" s="45"/>
    </row>
    <row r="662" s="2" customFormat="1" ht="16.8" customHeight="1">
      <c r="A662" s="42"/>
      <c r="B662" s="45"/>
      <c r="C662" s="378" t="s">
        <v>4768</v>
      </c>
      <c r="D662" s="42"/>
      <c r="E662" s="42"/>
      <c r="F662" s="42"/>
      <c r="G662" s="42"/>
      <c r="H662" s="45"/>
    </row>
    <row r="663" s="2" customFormat="1" ht="16.8" customHeight="1">
      <c r="A663" s="42"/>
      <c r="B663" s="45"/>
      <c r="C663" s="376" t="s">
        <v>1013</v>
      </c>
      <c r="D663" s="376" t="s">
        <v>1014</v>
      </c>
      <c r="E663" s="19" t="s">
        <v>396</v>
      </c>
      <c r="F663" s="377">
        <v>57.75</v>
      </c>
      <c r="G663" s="42"/>
      <c r="H663" s="45"/>
    </row>
    <row r="664" s="2" customFormat="1" ht="16.8" customHeight="1">
      <c r="A664" s="42"/>
      <c r="B664" s="45"/>
      <c r="C664" s="372" t="s">
        <v>331</v>
      </c>
      <c r="D664" s="373" t="s">
        <v>330</v>
      </c>
      <c r="E664" s="374" t="s">
        <v>1</v>
      </c>
      <c r="F664" s="375">
        <v>80</v>
      </c>
      <c r="G664" s="42"/>
      <c r="H664" s="45"/>
    </row>
    <row r="665" s="2" customFormat="1" ht="16.8" customHeight="1">
      <c r="A665" s="42"/>
      <c r="B665" s="45"/>
      <c r="C665" s="376" t="s">
        <v>1</v>
      </c>
      <c r="D665" s="376" t="s">
        <v>802</v>
      </c>
      <c r="E665" s="19" t="s">
        <v>1</v>
      </c>
      <c r="F665" s="377">
        <v>0</v>
      </c>
      <c r="G665" s="42"/>
      <c r="H665" s="45"/>
    </row>
    <row r="666" s="2" customFormat="1" ht="16.8" customHeight="1">
      <c r="A666" s="42"/>
      <c r="B666" s="45"/>
      <c r="C666" s="376" t="s">
        <v>1</v>
      </c>
      <c r="D666" s="376" t="s">
        <v>322</v>
      </c>
      <c r="E666" s="19" t="s">
        <v>1</v>
      </c>
      <c r="F666" s="377">
        <v>80</v>
      </c>
      <c r="G666" s="42"/>
      <c r="H666" s="45"/>
    </row>
    <row r="667" s="2" customFormat="1" ht="16.8" customHeight="1">
      <c r="A667" s="42"/>
      <c r="B667" s="45"/>
      <c r="C667" s="376" t="s">
        <v>331</v>
      </c>
      <c r="D667" s="376" t="s">
        <v>411</v>
      </c>
      <c r="E667" s="19" t="s">
        <v>1</v>
      </c>
      <c r="F667" s="377">
        <v>80</v>
      </c>
      <c r="G667" s="42"/>
      <c r="H667" s="45"/>
    </row>
    <row r="668" s="2" customFormat="1" ht="16.8" customHeight="1">
      <c r="A668" s="42"/>
      <c r="B668" s="45"/>
      <c r="C668" s="378" t="s">
        <v>4768</v>
      </c>
      <c r="D668" s="42"/>
      <c r="E668" s="42"/>
      <c r="F668" s="42"/>
      <c r="G668" s="42"/>
      <c r="H668" s="45"/>
    </row>
    <row r="669" s="2" customFormat="1" ht="16.8" customHeight="1">
      <c r="A669" s="42"/>
      <c r="B669" s="45"/>
      <c r="C669" s="376" t="s">
        <v>1013</v>
      </c>
      <c r="D669" s="376" t="s">
        <v>1014</v>
      </c>
      <c r="E669" s="19" t="s">
        <v>396</v>
      </c>
      <c r="F669" s="377">
        <v>84</v>
      </c>
      <c r="G669" s="42"/>
      <c r="H669" s="45"/>
    </row>
    <row r="670" s="2" customFormat="1" ht="16.8" customHeight="1">
      <c r="A670" s="42"/>
      <c r="B670" s="45"/>
      <c r="C670" s="372" t="s">
        <v>332</v>
      </c>
      <c r="D670" s="373" t="s">
        <v>330</v>
      </c>
      <c r="E670" s="374" t="s">
        <v>1</v>
      </c>
      <c r="F670" s="375">
        <v>357</v>
      </c>
      <c r="G670" s="42"/>
      <c r="H670" s="45"/>
    </row>
    <row r="671" s="2" customFormat="1" ht="16.8" customHeight="1">
      <c r="A671" s="42"/>
      <c r="B671" s="45"/>
      <c r="C671" s="376" t="s">
        <v>1</v>
      </c>
      <c r="D671" s="376" t="s">
        <v>802</v>
      </c>
      <c r="E671" s="19" t="s">
        <v>1</v>
      </c>
      <c r="F671" s="377">
        <v>0</v>
      </c>
      <c r="G671" s="42"/>
      <c r="H671" s="45"/>
    </row>
    <row r="672" s="2" customFormat="1" ht="16.8" customHeight="1">
      <c r="A672" s="42"/>
      <c r="B672" s="45"/>
      <c r="C672" s="376" t="s">
        <v>1</v>
      </c>
      <c r="D672" s="376" t="s">
        <v>200</v>
      </c>
      <c r="E672" s="19" t="s">
        <v>1</v>
      </c>
      <c r="F672" s="377">
        <v>357</v>
      </c>
      <c r="G672" s="42"/>
      <c r="H672" s="45"/>
    </row>
    <row r="673" s="2" customFormat="1" ht="16.8" customHeight="1">
      <c r="A673" s="42"/>
      <c r="B673" s="45"/>
      <c r="C673" s="376" t="s">
        <v>332</v>
      </c>
      <c r="D673" s="376" t="s">
        <v>411</v>
      </c>
      <c r="E673" s="19" t="s">
        <v>1</v>
      </c>
      <c r="F673" s="377">
        <v>357</v>
      </c>
      <c r="G673" s="42"/>
      <c r="H673" s="45"/>
    </row>
    <row r="674" s="2" customFormat="1" ht="16.8" customHeight="1">
      <c r="A674" s="42"/>
      <c r="B674" s="45"/>
      <c r="C674" s="378" t="s">
        <v>4768</v>
      </c>
      <c r="D674" s="42"/>
      <c r="E674" s="42"/>
      <c r="F674" s="42"/>
      <c r="G674" s="42"/>
      <c r="H674" s="45"/>
    </row>
    <row r="675" s="2" customFormat="1" ht="16.8" customHeight="1">
      <c r="A675" s="42"/>
      <c r="B675" s="45"/>
      <c r="C675" s="376" t="s">
        <v>1013</v>
      </c>
      <c r="D675" s="376" t="s">
        <v>1014</v>
      </c>
      <c r="E675" s="19" t="s">
        <v>396</v>
      </c>
      <c r="F675" s="377">
        <v>374.85000000000002</v>
      </c>
      <c r="G675" s="42"/>
      <c r="H675" s="45"/>
    </row>
    <row r="676" s="2" customFormat="1" ht="16.8" customHeight="1">
      <c r="A676" s="42"/>
      <c r="B676" s="45"/>
      <c r="C676" s="372" t="s">
        <v>333</v>
      </c>
      <c r="D676" s="373" t="s">
        <v>247</v>
      </c>
      <c r="E676" s="374" t="s">
        <v>180</v>
      </c>
      <c r="F676" s="375">
        <v>0.54300000000000004</v>
      </c>
      <c r="G676" s="42"/>
      <c r="H676" s="45"/>
    </row>
    <row r="677" s="2" customFormat="1" ht="16.8" customHeight="1">
      <c r="A677" s="42"/>
      <c r="B677" s="45"/>
      <c r="C677" s="376" t="s">
        <v>1</v>
      </c>
      <c r="D677" s="376" t="s">
        <v>1484</v>
      </c>
      <c r="E677" s="19" t="s">
        <v>1</v>
      </c>
      <c r="F677" s="377">
        <v>0</v>
      </c>
      <c r="G677" s="42"/>
      <c r="H677" s="45"/>
    </row>
    <row r="678" s="2" customFormat="1" ht="16.8" customHeight="1">
      <c r="A678" s="42"/>
      <c r="B678" s="45"/>
      <c r="C678" s="376" t="s">
        <v>1</v>
      </c>
      <c r="D678" s="376" t="s">
        <v>1485</v>
      </c>
      <c r="E678" s="19" t="s">
        <v>1</v>
      </c>
      <c r="F678" s="377">
        <v>0.20799999999999999</v>
      </c>
      <c r="G678" s="42"/>
      <c r="H678" s="45"/>
    </row>
    <row r="679" s="2" customFormat="1" ht="16.8" customHeight="1">
      <c r="A679" s="42"/>
      <c r="B679" s="45"/>
      <c r="C679" s="376" t="s">
        <v>1</v>
      </c>
      <c r="D679" s="376" t="s">
        <v>1486</v>
      </c>
      <c r="E679" s="19" t="s">
        <v>1</v>
      </c>
      <c r="F679" s="377">
        <v>0.309</v>
      </c>
      <c r="G679" s="42"/>
      <c r="H679" s="45"/>
    </row>
    <row r="680" s="2" customFormat="1" ht="16.8" customHeight="1">
      <c r="A680" s="42"/>
      <c r="B680" s="45"/>
      <c r="C680" s="376" t="s">
        <v>1</v>
      </c>
      <c r="D680" s="376" t="s">
        <v>1487</v>
      </c>
      <c r="E680" s="19" t="s">
        <v>1</v>
      </c>
      <c r="F680" s="377">
        <v>0.025999999999999999</v>
      </c>
      <c r="G680" s="42"/>
      <c r="H680" s="45"/>
    </row>
    <row r="681" s="2" customFormat="1" ht="16.8" customHeight="1">
      <c r="A681" s="42"/>
      <c r="B681" s="45"/>
      <c r="C681" s="376" t="s">
        <v>333</v>
      </c>
      <c r="D681" s="376" t="s">
        <v>412</v>
      </c>
      <c r="E681" s="19" t="s">
        <v>1</v>
      </c>
      <c r="F681" s="377">
        <v>0.54300000000000004</v>
      </c>
      <c r="G681" s="42"/>
      <c r="H681" s="45"/>
    </row>
    <row r="682" s="2" customFormat="1" ht="16.8" customHeight="1">
      <c r="A682" s="42"/>
      <c r="B682" s="45"/>
      <c r="C682" s="378" t="s">
        <v>4768</v>
      </c>
      <c r="D682" s="42"/>
      <c r="E682" s="42"/>
      <c r="F682" s="42"/>
      <c r="G682" s="42"/>
      <c r="H682" s="45"/>
    </row>
    <row r="683" s="2" customFormat="1">
      <c r="A683" s="42"/>
      <c r="B683" s="45"/>
      <c r="C683" s="376" t="s">
        <v>1481</v>
      </c>
      <c r="D683" s="376" t="s">
        <v>1482</v>
      </c>
      <c r="E683" s="19" t="s">
        <v>180</v>
      </c>
      <c r="F683" s="377">
        <v>0.54300000000000004</v>
      </c>
      <c r="G683" s="42"/>
      <c r="H683" s="45"/>
    </row>
    <row r="684" s="2" customFormat="1">
      <c r="A684" s="42"/>
      <c r="B684" s="45"/>
      <c r="C684" s="376" t="s">
        <v>1493</v>
      </c>
      <c r="D684" s="376" t="s">
        <v>1494</v>
      </c>
      <c r="E684" s="19" t="s">
        <v>405</v>
      </c>
      <c r="F684" s="377">
        <v>5.4299999999999997</v>
      </c>
      <c r="G684" s="42"/>
      <c r="H684" s="45"/>
    </row>
    <row r="685" s="2" customFormat="1" ht="16.8" customHeight="1">
      <c r="A685" s="42"/>
      <c r="B685" s="45"/>
      <c r="C685" s="372" t="s">
        <v>785</v>
      </c>
      <c r="D685" s="373" t="s">
        <v>4770</v>
      </c>
      <c r="E685" s="374" t="s">
        <v>1</v>
      </c>
      <c r="F685" s="375">
        <v>164.30000000000001</v>
      </c>
      <c r="G685" s="42"/>
      <c r="H685" s="45"/>
    </row>
    <row r="686" s="2" customFormat="1" ht="16.8" customHeight="1">
      <c r="A686" s="42"/>
      <c r="B686" s="45"/>
      <c r="C686" s="376" t="s">
        <v>1</v>
      </c>
      <c r="D686" s="376" t="s">
        <v>610</v>
      </c>
      <c r="E686" s="19" t="s">
        <v>1</v>
      </c>
      <c r="F686" s="377">
        <v>0</v>
      </c>
      <c r="G686" s="42"/>
      <c r="H686" s="45"/>
    </row>
    <row r="687" s="2" customFormat="1" ht="16.8" customHeight="1">
      <c r="A687" s="42"/>
      <c r="B687" s="45"/>
      <c r="C687" s="376" t="s">
        <v>1</v>
      </c>
      <c r="D687" s="376" t="s">
        <v>783</v>
      </c>
      <c r="E687" s="19" t="s">
        <v>1</v>
      </c>
      <c r="F687" s="377">
        <v>0</v>
      </c>
      <c r="G687" s="42"/>
      <c r="H687" s="45"/>
    </row>
    <row r="688" s="2" customFormat="1" ht="16.8" customHeight="1">
      <c r="A688" s="42"/>
      <c r="B688" s="45"/>
      <c r="C688" s="376" t="s">
        <v>1</v>
      </c>
      <c r="D688" s="376" t="s">
        <v>784</v>
      </c>
      <c r="E688" s="19" t="s">
        <v>1</v>
      </c>
      <c r="F688" s="377">
        <v>164.30000000000001</v>
      </c>
      <c r="G688" s="42"/>
      <c r="H688" s="45"/>
    </row>
    <row r="689" s="2" customFormat="1" ht="16.8" customHeight="1">
      <c r="A689" s="42"/>
      <c r="B689" s="45"/>
      <c r="C689" s="376" t="s">
        <v>785</v>
      </c>
      <c r="D689" s="376" t="s">
        <v>411</v>
      </c>
      <c r="E689" s="19" t="s">
        <v>1</v>
      </c>
      <c r="F689" s="377">
        <v>164.30000000000001</v>
      </c>
      <c r="G689" s="42"/>
      <c r="H689" s="45"/>
    </row>
    <row r="690" s="2" customFormat="1" ht="16.8" customHeight="1">
      <c r="A690" s="42"/>
      <c r="B690" s="45"/>
      <c r="C690" s="372" t="s">
        <v>1142</v>
      </c>
      <c r="D690" s="373" t="s">
        <v>4770</v>
      </c>
      <c r="E690" s="374" t="s">
        <v>1</v>
      </c>
      <c r="F690" s="375">
        <v>285.30000000000001</v>
      </c>
      <c r="G690" s="42"/>
      <c r="H690" s="45"/>
    </row>
    <row r="691" s="2" customFormat="1" ht="16.8" customHeight="1">
      <c r="A691" s="42"/>
      <c r="B691" s="45"/>
      <c r="C691" s="376" t="s">
        <v>1</v>
      </c>
      <c r="D691" s="376" t="s">
        <v>610</v>
      </c>
      <c r="E691" s="19" t="s">
        <v>1</v>
      </c>
      <c r="F691" s="377">
        <v>0</v>
      </c>
      <c r="G691" s="42"/>
      <c r="H691" s="45"/>
    </row>
    <row r="692" s="2" customFormat="1" ht="16.8" customHeight="1">
      <c r="A692" s="42"/>
      <c r="B692" s="45"/>
      <c r="C692" s="376" t="s">
        <v>1</v>
      </c>
      <c r="D692" s="376" t="s">
        <v>783</v>
      </c>
      <c r="E692" s="19" t="s">
        <v>1</v>
      </c>
      <c r="F692" s="377">
        <v>0</v>
      </c>
      <c r="G692" s="42"/>
      <c r="H692" s="45"/>
    </row>
    <row r="693" s="2" customFormat="1" ht="16.8" customHeight="1">
      <c r="A693" s="42"/>
      <c r="B693" s="45"/>
      <c r="C693" s="376" t="s">
        <v>1</v>
      </c>
      <c r="D693" s="376" t="s">
        <v>1141</v>
      </c>
      <c r="E693" s="19" t="s">
        <v>1</v>
      </c>
      <c r="F693" s="377">
        <v>285.30000000000001</v>
      </c>
      <c r="G693" s="42"/>
      <c r="H693" s="45"/>
    </row>
    <row r="694" s="2" customFormat="1" ht="16.8" customHeight="1">
      <c r="A694" s="42"/>
      <c r="B694" s="45"/>
      <c r="C694" s="376" t="s">
        <v>1142</v>
      </c>
      <c r="D694" s="376" t="s">
        <v>411</v>
      </c>
      <c r="E694" s="19" t="s">
        <v>1</v>
      </c>
      <c r="F694" s="377">
        <v>285.30000000000001</v>
      </c>
      <c r="G694" s="42"/>
      <c r="H694" s="45"/>
    </row>
    <row r="695" s="2" customFormat="1" ht="16.8" customHeight="1">
      <c r="A695" s="42"/>
      <c r="B695" s="45"/>
      <c r="C695" s="372" t="s">
        <v>1399</v>
      </c>
      <c r="D695" s="373" t="s">
        <v>4770</v>
      </c>
      <c r="E695" s="374" t="s">
        <v>1</v>
      </c>
      <c r="F695" s="375">
        <v>303.89999999999998</v>
      </c>
      <c r="G695" s="42"/>
      <c r="H695" s="45"/>
    </row>
    <row r="696" s="2" customFormat="1" ht="16.8" customHeight="1">
      <c r="A696" s="42"/>
      <c r="B696" s="45"/>
      <c r="C696" s="376" t="s">
        <v>1</v>
      </c>
      <c r="D696" s="376" t="s">
        <v>610</v>
      </c>
      <c r="E696" s="19" t="s">
        <v>1</v>
      </c>
      <c r="F696" s="377">
        <v>0</v>
      </c>
      <c r="G696" s="42"/>
      <c r="H696" s="45"/>
    </row>
    <row r="697" s="2" customFormat="1" ht="16.8" customHeight="1">
      <c r="A697" s="42"/>
      <c r="B697" s="45"/>
      <c r="C697" s="376" t="s">
        <v>1</v>
      </c>
      <c r="D697" s="376" t="s">
        <v>783</v>
      </c>
      <c r="E697" s="19" t="s">
        <v>1</v>
      </c>
      <c r="F697" s="377">
        <v>0</v>
      </c>
      <c r="G697" s="42"/>
      <c r="H697" s="45"/>
    </row>
    <row r="698" s="2" customFormat="1" ht="16.8" customHeight="1">
      <c r="A698" s="42"/>
      <c r="B698" s="45"/>
      <c r="C698" s="376" t="s">
        <v>1</v>
      </c>
      <c r="D698" s="376" t="s">
        <v>1398</v>
      </c>
      <c r="E698" s="19" t="s">
        <v>1</v>
      </c>
      <c r="F698" s="377">
        <v>303.89999999999998</v>
      </c>
      <c r="G698" s="42"/>
      <c r="H698" s="45"/>
    </row>
    <row r="699" s="2" customFormat="1" ht="16.8" customHeight="1">
      <c r="A699" s="42"/>
      <c r="B699" s="45"/>
      <c r="C699" s="376" t="s">
        <v>1399</v>
      </c>
      <c r="D699" s="376" t="s">
        <v>411</v>
      </c>
      <c r="E699" s="19" t="s">
        <v>1</v>
      </c>
      <c r="F699" s="377">
        <v>303.89999999999998</v>
      </c>
      <c r="G699" s="42"/>
      <c r="H699" s="45"/>
    </row>
    <row r="700" s="2" customFormat="1" ht="16.8" customHeight="1">
      <c r="A700" s="42"/>
      <c r="B700" s="45"/>
      <c r="C700" s="372" t="s">
        <v>1731</v>
      </c>
      <c r="D700" s="373" t="s">
        <v>4770</v>
      </c>
      <c r="E700" s="374" t="s">
        <v>1</v>
      </c>
      <c r="F700" s="375">
        <v>353.39999999999998</v>
      </c>
      <c r="G700" s="42"/>
      <c r="H700" s="45"/>
    </row>
    <row r="701" s="2" customFormat="1" ht="16.8" customHeight="1">
      <c r="A701" s="42"/>
      <c r="B701" s="45"/>
      <c r="C701" s="376" t="s">
        <v>1</v>
      </c>
      <c r="D701" s="376" t="s">
        <v>610</v>
      </c>
      <c r="E701" s="19" t="s">
        <v>1</v>
      </c>
      <c r="F701" s="377">
        <v>0</v>
      </c>
      <c r="G701" s="42"/>
      <c r="H701" s="45"/>
    </row>
    <row r="702" s="2" customFormat="1" ht="16.8" customHeight="1">
      <c r="A702" s="42"/>
      <c r="B702" s="45"/>
      <c r="C702" s="376" t="s">
        <v>1</v>
      </c>
      <c r="D702" s="376" t="s">
        <v>783</v>
      </c>
      <c r="E702" s="19" t="s">
        <v>1</v>
      </c>
      <c r="F702" s="377">
        <v>0</v>
      </c>
      <c r="G702" s="42"/>
      <c r="H702" s="45"/>
    </row>
    <row r="703" s="2" customFormat="1" ht="16.8" customHeight="1">
      <c r="A703" s="42"/>
      <c r="B703" s="45"/>
      <c r="C703" s="376" t="s">
        <v>1</v>
      </c>
      <c r="D703" s="376" t="s">
        <v>1730</v>
      </c>
      <c r="E703" s="19" t="s">
        <v>1</v>
      </c>
      <c r="F703" s="377">
        <v>353.39999999999998</v>
      </c>
      <c r="G703" s="42"/>
      <c r="H703" s="45"/>
    </row>
    <row r="704" s="2" customFormat="1" ht="16.8" customHeight="1">
      <c r="A704" s="42"/>
      <c r="B704" s="45"/>
      <c r="C704" s="376" t="s">
        <v>1731</v>
      </c>
      <c r="D704" s="376" t="s">
        <v>411</v>
      </c>
      <c r="E704" s="19" t="s">
        <v>1</v>
      </c>
      <c r="F704" s="377">
        <v>353.39999999999998</v>
      </c>
      <c r="G704" s="42"/>
      <c r="H704" s="45"/>
    </row>
    <row r="705" s="2" customFormat="1" ht="7.44" customHeight="1">
      <c r="A705" s="42"/>
      <c r="B705" s="211"/>
      <c r="C705" s="212"/>
      <c r="D705" s="212"/>
      <c r="E705" s="212"/>
      <c r="F705" s="212"/>
      <c r="G705" s="212"/>
      <c r="H705" s="45"/>
    </row>
    <row r="706" s="2" customFormat="1">
      <c r="A706" s="42"/>
      <c r="B706" s="42"/>
      <c r="C706" s="42"/>
      <c r="D706" s="42"/>
      <c r="E706" s="42"/>
      <c r="F706" s="42"/>
      <c r="G706" s="42"/>
      <c r="H706" s="42"/>
    </row>
  </sheetData>
  <sheetProtection sheet="1" formatColumns="0" formatRows="0" objects="1" scenarios="1" spinCount="100000" saltValue="CAE488DFfXhN7BUKBOEXoJTs93K1f5dl6NK9m/JsNrb4fMCxNw7n6BAFOkrDF7tYSz9BTQFmnFR9W8nM+rDCNg==" hashValue="zPPAzu1hw5TKEvSXKRu+7bEAsRgst7/zb/eZ7Z2XtJq43LNID6yRNHK+YlidjTKEfd/Dy4AoEPgZ9yoUzdJWPg==" algorithmName="SHA-512" password="C551"/>
  <mergeCells count="2">
    <mergeCell ref="D5:F5"/>
    <mergeCell ref="D6:F6"/>
  </mergeCells>
  <pageSetup paperSize="9" orientation="portrait" blackAndWhite="1" fitToHeight="100"/>
  <headerFooter>
    <oddFooter>&amp;CStrana &amp;P z &amp;N</oddFooter>
  </headerFooter>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85</v>
      </c>
      <c r="AZ2" s="170" t="s">
        <v>143</v>
      </c>
      <c r="BA2" s="170" t="s">
        <v>144</v>
      </c>
      <c r="BB2" s="170" t="s">
        <v>1</v>
      </c>
      <c r="BC2" s="170" t="s">
        <v>145</v>
      </c>
      <c r="BD2" s="170" t="s">
        <v>92</v>
      </c>
    </row>
    <row r="3" s="1" customFormat="1" ht="6.96" customHeight="1">
      <c r="B3" s="171"/>
      <c r="C3" s="172"/>
      <c r="D3" s="172"/>
      <c r="E3" s="172"/>
      <c r="F3" s="172"/>
      <c r="G3" s="172"/>
      <c r="H3" s="172"/>
      <c r="I3" s="172"/>
      <c r="J3" s="172"/>
      <c r="K3" s="172"/>
      <c r="L3" s="22"/>
      <c r="AT3" s="19" t="s">
        <v>76</v>
      </c>
      <c r="AZ3" s="170" t="s">
        <v>146</v>
      </c>
      <c r="BA3" s="170" t="s">
        <v>147</v>
      </c>
      <c r="BB3" s="170" t="s">
        <v>1</v>
      </c>
      <c r="BC3" s="170" t="s">
        <v>148</v>
      </c>
      <c r="BD3" s="170" t="s">
        <v>92</v>
      </c>
    </row>
    <row r="4" s="1" customFormat="1" ht="24.96" customHeight="1">
      <c r="B4" s="22"/>
      <c r="D4" s="173" t="s">
        <v>149</v>
      </c>
      <c r="L4" s="22"/>
      <c r="M4" s="174" t="s">
        <v>9</v>
      </c>
      <c r="AT4" s="19" t="s">
        <v>4</v>
      </c>
      <c r="AZ4" s="170" t="s">
        <v>150</v>
      </c>
      <c r="BA4" s="170" t="s">
        <v>147</v>
      </c>
      <c r="BB4" s="170" t="s">
        <v>1</v>
      </c>
      <c r="BC4" s="170" t="s">
        <v>151</v>
      </c>
      <c r="BD4" s="170" t="s">
        <v>92</v>
      </c>
    </row>
    <row r="5" s="1" customFormat="1" ht="6.96" customHeight="1">
      <c r="B5" s="22"/>
      <c r="L5" s="22"/>
      <c r="AZ5" s="170" t="s">
        <v>152</v>
      </c>
      <c r="BA5" s="170" t="s">
        <v>153</v>
      </c>
      <c r="BB5" s="170" t="s">
        <v>1</v>
      </c>
      <c r="BC5" s="170" t="s">
        <v>154</v>
      </c>
      <c r="BD5" s="170" t="s">
        <v>92</v>
      </c>
    </row>
    <row r="6" s="1" customFormat="1" ht="12" customHeight="1">
      <c r="B6" s="22"/>
      <c r="D6" s="175" t="s">
        <v>15</v>
      </c>
      <c r="L6" s="22"/>
      <c r="AZ6" s="170" t="s">
        <v>155</v>
      </c>
      <c r="BA6" s="170" t="s">
        <v>153</v>
      </c>
      <c r="BB6" s="170" t="s">
        <v>1</v>
      </c>
      <c r="BC6" s="170" t="s">
        <v>156</v>
      </c>
      <c r="BD6" s="170" t="s">
        <v>92</v>
      </c>
    </row>
    <row r="7" s="1" customFormat="1" ht="39.75" customHeight="1">
      <c r="B7" s="22"/>
      <c r="E7" s="176" t="str">
        <f>'Rekapitulácia stavby'!K6</f>
        <v>OPRAVA POŠKODENÝCH PODLÁH A PRIESTOROV GARÁŽÍ NA 3.PP, 2.PP, 1.PP, MEZANÍNU, HOSPODÁRSKEHO A BANK. DVORA V OBJEKTE NBS</v>
      </c>
      <c r="F7" s="175"/>
      <c r="G7" s="175"/>
      <c r="H7" s="175"/>
      <c r="L7" s="22"/>
      <c r="AZ7" s="170" t="s">
        <v>157</v>
      </c>
      <c r="BA7" s="170" t="s">
        <v>158</v>
      </c>
      <c r="BB7" s="170" t="s">
        <v>1</v>
      </c>
      <c r="BC7" s="170" t="s">
        <v>159</v>
      </c>
      <c r="BD7" s="170" t="s">
        <v>92</v>
      </c>
    </row>
    <row r="8" s="2" customFormat="1" ht="12" customHeight="1">
      <c r="A8" s="42"/>
      <c r="B8" s="45"/>
      <c r="C8" s="42"/>
      <c r="D8" s="175" t="s">
        <v>160</v>
      </c>
      <c r="E8" s="42"/>
      <c r="F8" s="42"/>
      <c r="G8" s="42"/>
      <c r="H8" s="42"/>
      <c r="I8" s="42"/>
      <c r="J8" s="42"/>
      <c r="K8" s="42"/>
      <c r="L8" s="73"/>
      <c r="S8" s="42"/>
      <c r="T8" s="42"/>
      <c r="U8" s="42"/>
      <c r="V8" s="42"/>
      <c r="W8" s="42"/>
      <c r="X8" s="42"/>
      <c r="Y8" s="42"/>
      <c r="Z8" s="42"/>
      <c r="AA8" s="42"/>
      <c r="AB8" s="42"/>
      <c r="AC8" s="42"/>
      <c r="AD8" s="42"/>
      <c r="AE8" s="42"/>
      <c r="AZ8" s="170" t="s">
        <v>161</v>
      </c>
      <c r="BA8" s="170" t="s">
        <v>158</v>
      </c>
      <c r="BB8" s="170" t="s">
        <v>1</v>
      </c>
      <c r="BC8" s="170" t="s">
        <v>162</v>
      </c>
      <c r="BD8" s="170" t="s">
        <v>92</v>
      </c>
    </row>
    <row r="9" s="2" customFormat="1" ht="16.5" customHeight="1">
      <c r="A9" s="42"/>
      <c r="B9" s="45"/>
      <c r="C9" s="42"/>
      <c r="D9" s="42"/>
      <c r="E9" s="177" t="s">
        <v>163</v>
      </c>
      <c r="F9" s="42"/>
      <c r="G9" s="42"/>
      <c r="H9" s="42"/>
      <c r="I9" s="42"/>
      <c r="J9" s="42"/>
      <c r="K9" s="42"/>
      <c r="L9" s="73"/>
      <c r="S9" s="42"/>
      <c r="T9" s="42"/>
      <c r="U9" s="42"/>
      <c r="V9" s="42"/>
      <c r="W9" s="42"/>
      <c r="X9" s="42"/>
      <c r="Y9" s="42"/>
      <c r="Z9" s="42"/>
      <c r="AA9" s="42"/>
      <c r="AB9" s="42"/>
      <c r="AC9" s="42"/>
      <c r="AD9" s="42"/>
      <c r="AE9" s="42"/>
      <c r="AZ9" s="170" t="s">
        <v>164</v>
      </c>
      <c r="BA9" s="170" t="s">
        <v>158</v>
      </c>
      <c r="BB9" s="170" t="s">
        <v>1</v>
      </c>
      <c r="BC9" s="170" t="s">
        <v>165</v>
      </c>
      <c r="BD9" s="170" t="s">
        <v>92</v>
      </c>
    </row>
    <row r="10" s="2" customFormat="1">
      <c r="A10" s="42"/>
      <c r="B10" s="45"/>
      <c r="C10" s="42"/>
      <c r="D10" s="42"/>
      <c r="E10" s="42"/>
      <c r="F10" s="42"/>
      <c r="G10" s="42"/>
      <c r="H10" s="42"/>
      <c r="I10" s="42"/>
      <c r="J10" s="42"/>
      <c r="K10" s="42"/>
      <c r="L10" s="73"/>
      <c r="S10" s="42"/>
      <c r="T10" s="42"/>
      <c r="U10" s="42"/>
      <c r="V10" s="42"/>
      <c r="W10" s="42"/>
      <c r="X10" s="42"/>
      <c r="Y10" s="42"/>
      <c r="Z10" s="42"/>
      <c r="AA10" s="42"/>
      <c r="AB10" s="42"/>
      <c r="AC10" s="42"/>
      <c r="AD10" s="42"/>
      <c r="AE10" s="42"/>
      <c r="AZ10" s="170" t="s">
        <v>166</v>
      </c>
      <c r="BA10" s="170" t="s">
        <v>167</v>
      </c>
      <c r="BB10" s="170" t="s">
        <v>1</v>
      </c>
      <c r="BC10" s="170" t="s">
        <v>168</v>
      </c>
      <c r="BD10" s="170" t="s">
        <v>92</v>
      </c>
    </row>
    <row r="11" s="2" customFormat="1" ht="12" customHeight="1">
      <c r="A11" s="42"/>
      <c r="B11" s="45"/>
      <c r="C11" s="42"/>
      <c r="D11" s="175" t="s">
        <v>17</v>
      </c>
      <c r="E11" s="42"/>
      <c r="F11" s="151" t="s">
        <v>1</v>
      </c>
      <c r="G11" s="42"/>
      <c r="H11" s="42"/>
      <c r="I11" s="175" t="s">
        <v>18</v>
      </c>
      <c r="J11" s="151" t="s">
        <v>1</v>
      </c>
      <c r="K11" s="42"/>
      <c r="L11" s="73"/>
      <c r="S11" s="42"/>
      <c r="T11" s="42"/>
      <c r="U11" s="42"/>
      <c r="V11" s="42"/>
      <c r="W11" s="42"/>
      <c r="X11" s="42"/>
      <c r="Y11" s="42"/>
      <c r="Z11" s="42"/>
      <c r="AA11" s="42"/>
      <c r="AB11" s="42"/>
      <c r="AC11" s="42"/>
      <c r="AD11" s="42"/>
      <c r="AE11" s="42"/>
      <c r="AZ11" s="170" t="s">
        <v>169</v>
      </c>
      <c r="BA11" s="170" t="s">
        <v>169</v>
      </c>
      <c r="BB11" s="170" t="s">
        <v>1</v>
      </c>
      <c r="BC11" s="170" t="s">
        <v>170</v>
      </c>
      <c r="BD11" s="170" t="s">
        <v>92</v>
      </c>
    </row>
    <row r="12" s="2" customFormat="1" ht="12" customHeight="1">
      <c r="A12" s="42"/>
      <c r="B12" s="45"/>
      <c r="C12" s="42"/>
      <c r="D12" s="175" t="s">
        <v>19</v>
      </c>
      <c r="E12" s="42"/>
      <c r="F12" s="151" t="s">
        <v>20</v>
      </c>
      <c r="G12" s="42"/>
      <c r="H12" s="42"/>
      <c r="I12" s="175" t="s">
        <v>21</v>
      </c>
      <c r="J12" s="178" t="str">
        <f>'Rekapitulácia stavby'!AN8</f>
        <v>9. 5. 2022</v>
      </c>
      <c r="K12" s="42"/>
      <c r="L12" s="73"/>
      <c r="S12" s="42"/>
      <c r="T12" s="42"/>
      <c r="U12" s="42"/>
      <c r="V12" s="42"/>
      <c r="W12" s="42"/>
      <c r="X12" s="42"/>
      <c r="Y12" s="42"/>
      <c r="Z12" s="42"/>
      <c r="AA12" s="42"/>
      <c r="AB12" s="42"/>
      <c r="AC12" s="42"/>
      <c r="AD12" s="42"/>
      <c r="AE12" s="42"/>
      <c r="AZ12" s="170" t="s">
        <v>171</v>
      </c>
      <c r="BA12" s="170" t="s">
        <v>169</v>
      </c>
      <c r="BB12" s="170" t="s">
        <v>1</v>
      </c>
      <c r="BC12" s="170" t="s">
        <v>172</v>
      </c>
      <c r="BD12" s="170" t="s">
        <v>92</v>
      </c>
    </row>
    <row r="13" s="2" customFormat="1" ht="10.8" customHeight="1">
      <c r="A13" s="42"/>
      <c r="B13" s="45"/>
      <c r="C13" s="42"/>
      <c r="D13" s="42"/>
      <c r="E13" s="42"/>
      <c r="F13" s="42"/>
      <c r="G13" s="42"/>
      <c r="H13" s="42"/>
      <c r="I13" s="42"/>
      <c r="J13" s="42"/>
      <c r="K13" s="42"/>
      <c r="L13" s="73"/>
      <c r="S13" s="42"/>
      <c r="T13" s="42"/>
      <c r="U13" s="42"/>
      <c r="V13" s="42"/>
      <c r="W13" s="42"/>
      <c r="X13" s="42"/>
      <c r="Y13" s="42"/>
      <c r="Z13" s="42"/>
      <c r="AA13" s="42"/>
      <c r="AB13" s="42"/>
      <c r="AC13" s="42"/>
      <c r="AD13" s="42"/>
      <c r="AE13" s="42"/>
      <c r="AZ13" s="170" t="s">
        <v>173</v>
      </c>
      <c r="BA13" s="170" t="s">
        <v>174</v>
      </c>
      <c r="BB13" s="170" t="s">
        <v>1</v>
      </c>
      <c r="BC13" s="170" t="s">
        <v>175</v>
      </c>
      <c r="BD13" s="170" t="s">
        <v>92</v>
      </c>
    </row>
    <row r="14" s="2" customFormat="1" ht="12" customHeight="1">
      <c r="A14" s="42"/>
      <c r="B14" s="45"/>
      <c r="C14" s="42"/>
      <c r="D14" s="175" t="s">
        <v>23</v>
      </c>
      <c r="E14" s="42"/>
      <c r="F14" s="42"/>
      <c r="G14" s="42"/>
      <c r="H14" s="42"/>
      <c r="I14" s="175" t="s">
        <v>24</v>
      </c>
      <c r="J14" s="151" t="s">
        <v>1</v>
      </c>
      <c r="K14" s="42"/>
      <c r="L14" s="73"/>
      <c r="S14" s="42"/>
      <c r="T14" s="42"/>
      <c r="U14" s="42"/>
      <c r="V14" s="42"/>
      <c r="W14" s="42"/>
      <c r="X14" s="42"/>
      <c r="Y14" s="42"/>
      <c r="Z14" s="42"/>
      <c r="AA14" s="42"/>
      <c r="AB14" s="42"/>
      <c r="AC14" s="42"/>
      <c r="AD14" s="42"/>
      <c r="AE14" s="42"/>
      <c r="AZ14" s="170" t="s">
        <v>176</v>
      </c>
      <c r="BA14" s="170" t="s">
        <v>1</v>
      </c>
      <c r="BB14" s="170" t="s">
        <v>1</v>
      </c>
      <c r="BC14" s="170" t="s">
        <v>177</v>
      </c>
      <c r="BD14" s="170" t="s">
        <v>92</v>
      </c>
    </row>
    <row r="15" s="2" customFormat="1" ht="18" customHeight="1">
      <c r="A15" s="42"/>
      <c r="B15" s="45"/>
      <c r="C15" s="42"/>
      <c r="D15" s="42"/>
      <c r="E15" s="151" t="s">
        <v>25</v>
      </c>
      <c r="F15" s="42"/>
      <c r="G15" s="42"/>
      <c r="H15" s="42"/>
      <c r="I15" s="175" t="s">
        <v>26</v>
      </c>
      <c r="J15" s="151" t="s">
        <v>1</v>
      </c>
      <c r="K15" s="42"/>
      <c r="L15" s="73"/>
      <c r="S15" s="42"/>
      <c r="T15" s="42"/>
      <c r="U15" s="42"/>
      <c r="V15" s="42"/>
      <c r="W15" s="42"/>
      <c r="X15" s="42"/>
      <c r="Y15" s="42"/>
      <c r="Z15" s="42"/>
      <c r="AA15" s="42"/>
      <c r="AB15" s="42"/>
      <c r="AC15" s="42"/>
      <c r="AD15" s="42"/>
      <c r="AE15" s="42"/>
      <c r="AZ15" s="170" t="s">
        <v>178</v>
      </c>
      <c r="BA15" s="170" t="s">
        <v>179</v>
      </c>
      <c r="BB15" s="170" t="s">
        <v>180</v>
      </c>
      <c r="BC15" s="170" t="s">
        <v>181</v>
      </c>
      <c r="BD15" s="170" t="s">
        <v>92</v>
      </c>
    </row>
    <row r="16" s="2" customFormat="1" ht="6.96" customHeight="1">
      <c r="A16" s="42"/>
      <c r="B16" s="45"/>
      <c r="C16" s="42"/>
      <c r="D16" s="42"/>
      <c r="E16" s="42"/>
      <c r="F16" s="42"/>
      <c r="G16" s="42"/>
      <c r="H16" s="42"/>
      <c r="I16" s="42"/>
      <c r="J16" s="42"/>
      <c r="K16" s="42"/>
      <c r="L16" s="73"/>
      <c r="S16" s="42"/>
      <c r="T16" s="42"/>
      <c r="U16" s="42"/>
      <c r="V16" s="42"/>
      <c r="W16" s="42"/>
      <c r="X16" s="42"/>
      <c r="Y16" s="42"/>
      <c r="Z16" s="42"/>
      <c r="AA16" s="42"/>
      <c r="AB16" s="42"/>
      <c r="AC16" s="42"/>
      <c r="AD16" s="42"/>
      <c r="AE16" s="42"/>
      <c r="AZ16" s="170" t="s">
        <v>182</v>
      </c>
      <c r="BA16" s="170" t="s">
        <v>1</v>
      </c>
      <c r="BB16" s="170" t="s">
        <v>1</v>
      </c>
      <c r="BC16" s="170" t="s">
        <v>183</v>
      </c>
      <c r="BD16" s="170" t="s">
        <v>92</v>
      </c>
    </row>
    <row r="17" s="2" customFormat="1" ht="12" customHeight="1">
      <c r="A17" s="42"/>
      <c r="B17" s="45"/>
      <c r="C17" s="42"/>
      <c r="D17" s="175" t="s">
        <v>27</v>
      </c>
      <c r="E17" s="42"/>
      <c r="F17" s="42"/>
      <c r="G17" s="42"/>
      <c r="H17" s="42"/>
      <c r="I17" s="175" t="s">
        <v>24</v>
      </c>
      <c r="J17" s="35" t="str">
        <f>'Rekapitulácia stavby'!AN13</f>
        <v>Vyplň údaj</v>
      </c>
      <c r="K17" s="42"/>
      <c r="L17" s="73"/>
      <c r="S17" s="42"/>
      <c r="T17" s="42"/>
      <c r="U17" s="42"/>
      <c r="V17" s="42"/>
      <c r="W17" s="42"/>
      <c r="X17" s="42"/>
      <c r="Y17" s="42"/>
      <c r="Z17" s="42"/>
      <c r="AA17" s="42"/>
      <c r="AB17" s="42"/>
      <c r="AC17" s="42"/>
      <c r="AD17" s="42"/>
      <c r="AE17" s="42"/>
      <c r="AZ17" s="170" t="s">
        <v>184</v>
      </c>
      <c r="BA17" s="170" t="s">
        <v>1</v>
      </c>
      <c r="BB17" s="170" t="s">
        <v>1</v>
      </c>
      <c r="BC17" s="170" t="s">
        <v>185</v>
      </c>
      <c r="BD17" s="170" t="s">
        <v>92</v>
      </c>
    </row>
    <row r="18" s="2" customFormat="1" ht="18" customHeight="1">
      <c r="A18" s="42"/>
      <c r="B18" s="45"/>
      <c r="C18" s="42"/>
      <c r="D18" s="42"/>
      <c r="E18" s="35" t="str">
        <f>'Rekapitulácia stavby'!E14</f>
        <v>Vyplň údaj</v>
      </c>
      <c r="F18" s="151"/>
      <c r="G18" s="151"/>
      <c r="H18" s="151"/>
      <c r="I18" s="175" t="s">
        <v>26</v>
      </c>
      <c r="J18" s="35" t="str">
        <f>'Rekapitulácia stavby'!AN14</f>
        <v>Vyplň údaj</v>
      </c>
      <c r="K18" s="42"/>
      <c r="L18" s="73"/>
      <c r="S18" s="42"/>
      <c r="T18" s="42"/>
      <c r="U18" s="42"/>
      <c r="V18" s="42"/>
      <c r="W18" s="42"/>
      <c r="X18" s="42"/>
      <c r="Y18" s="42"/>
      <c r="Z18" s="42"/>
      <c r="AA18" s="42"/>
      <c r="AB18" s="42"/>
      <c r="AC18" s="42"/>
      <c r="AD18" s="42"/>
      <c r="AE18" s="42"/>
      <c r="AZ18" s="170" t="s">
        <v>186</v>
      </c>
      <c r="BA18" s="170" t="s">
        <v>1</v>
      </c>
      <c r="BB18" s="170" t="s">
        <v>1</v>
      </c>
      <c r="BC18" s="170" t="s">
        <v>187</v>
      </c>
      <c r="BD18" s="170" t="s">
        <v>92</v>
      </c>
    </row>
    <row r="19" s="2" customFormat="1" ht="6.96" customHeight="1">
      <c r="A19" s="42"/>
      <c r="B19" s="45"/>
      <c r="C19" s="42"/>
      <c r="D19" s="42"/>
      <c r="E19" s="42"/>
      <c r="F19" s="42"/>
      <c r="G19" s="42"/>
      <c r="H19" s="42"/>
      <c r="I19" s="42"/>
      <c r="J19" s="42"/>
      <c r="K19" s="42"/>
      <c r="L19" s="73"/>
      <c r="S19" s="42"/>
      <c r="T19" s="42"/>
      <c r="U19" s="42"/>
      <c r="V19" s="42"/>
      <c r="W19" s="42"/>
      <c r="X19" s="42"/>
      <c r="Y19" s="42"/>
      <c r="Z19" s="42"/>
      <c r="AA19" s="42"/>
      <c r="AB19" s="42"/>
      <c r="AC19" s="42"/>
      <c r="AD19" s="42"/>
      <c r="AE19" s="42"/>
      <c r="AZ19" s="170" t="s">
        <v>188</v>
      </c>
      <c r="BA19" s="170" t="s">
        <v>1</v>
      </c>
      <c r="BB19" s="170" t="s">
        <v>1</v>
      </c>
      <c r="BC19" s="170" t="s">
        <v>189</v>
      </c>
      <c r="BD19" s="170" t="s">
        <v>92</v>
      </c>
    </row>
    <row r="20" s="2" customFormat="1" ht="12" customHeight="1">
      <c r="A20" s="42"/>
      <c r="B20" s="45"/>
      <c r="C20" s="42"/>
      <c r="D20" s="175" t="s">
        <v>29</v>
      </c>
      <c r="E20" s="42"/>
      <c r="F20" s="42"/>
      <c r="G20" s="42"/>
      <c r="H20" s="42"/>
      <c r="I20" s="175" t="s">
        <v>24</v>
      </c>
      <c r="J20" s="151" t="s">
        <v>1</v>
      </c>
      <c r="K20" s="42"/>
      <c r="L20" s="73"/>
      <c r="S20" s="42"/>
      <c r="T20" s="42"/>
      <c r="U20" s="42"/>
      <c r="V20" s="42"/>
      <c r="W20" s="42"/>
      <c r="X20" s="42"/>
      <c r="Y20" s="42"/>
      <c r="Z20" s="42"/>
      <c r="AA20" s="42"/>
      <c r="AB20" s="42"/>
      <c r="AC20" s="42"/>
      <c r="AD20" s="42"/>
      <c r="AE20" s="42"/>
      <c r="AZ20" s="170" t="s">
        <v>190</v>
      </c>
      <c r="BA20" s="170" t="s">
        <v>1</v>
      </c>
      <c r="BB20" s="170" t="s">
        <v>1</v>
      </c>
      <c r="BC20" s="170" t="s">
        <v>191</v>
      </c>
      <c r="BD20" s="170" t="s">
        <v>92</v>
      </c>
    </row>
    <row r="21" s="2" customFormat="1" ht="18" customHeight="1">
      <c r="A21" s="42"/>
      <c r="B21" s="45"/>
      <c r="C21" s="42"/>
      <c r="D21" s="42"/>
      <c r="E21" s="151" t="s">
        <v>25</v>
      </c>
      <c r="F21" s="42"/>
      <c r="G21" s="42"/>
      <c r="H21" s="42"/>
      <c r="I21" s="175" t="s">
        <v>26</v>
      </c>
      <c r="J21" s="151" t="s">
        <v>1</v>
      </c>
      <c r="K21" s="42"/>
      <c r="L21" s="73"/>
      <c r="S21" s="42"/>
      <c r="T21" s="42"/>
      <c r="U21" s="42"/>
      <c r="V21" s="42"/>
      <c r="W21" s="42"/>
      <c r="X21" s="42"/>
      <c r="Y21" s="42"/>
      <c r="Z21" s="42"/>
      <c r="AA21" s="42"/>
      <c r="AB21" s="42"/>
      <c r="AC21" s="42"/>
      <c r="AD21" s="42"/>
      <c r="AE21" s="42"/>
      <c r="AZ21" s="170" t="s">
        <v>192</v>
      </c>
      <c r="BA21" s="170" t="s">
        <v>1</v>
      </c>
      <c r="BB21" s="170" t="s">
        <v>1</v>
      </c>
      <c r="BC21" s="170" t="s">
        <v>193</v>
      </c>
      <c r="BD21" s="170" t="s">
        <v>92</v>
      </c>
    </row>
    <row r="22" s="2" customFormat="1" ht="6.96" customHeight="1">
      <c r="A22" s="42"/>
      <c r="B22" s="45"/>
      <c r="C22" s="42"/>
      <c r="D22" s="42"/>
      <c r="E22" s="42"/>
      <c r="F22" s="42"/>
      <c r="G22" s="42"/>
      <c r="H22" s="42"/>
      <c r="I22" s="42"/>
      <c r="J22" s="42"/>
      <c r="K22" s="42"/>
      <c r="L22" s="73"/>
      <c r="S22" s="42"/>
      <c r="T22" s="42"/>
      <c r="U22" s="42"/>
      <c r="V22" s="42"/>
      <c r="W22" s="42"/>
      <c r="X22" s="42"/>
      <c r="Y22" s="42"/>
      <c r="Z22" s="42"/>
      <c r="AA22" s="42"/>
      <c r="AB22" s="42"/>
      <c r="AC22" s="42"/>
      <c r="AD22" s="42"/>
      <c r="AE22" s="42"/>
      <c r="AZ22" s="170" t="s">
        <v>194</v>
      </c>
      <c r="BA22" s="170" t="s">
        <v>194</v>
      </c>
      <c r="BB22" s="170" t="s">
        <v>1</v>
      </c>
      <c r="BC22" s="170" t="s">
        <v>195</v>
      </c>
      <c r="BD22" s="170" t="s">
        <v>92</v>
      </c>
    </row>
    <row r="23" s="2" customFormat="1" ht="12" customHeight="1">
      <c r="A23" s="42"/>
      <c r="B23" s="45"/>
      <c r="C23" s="42"/>
      <c r="D23" s="175" t="s">
        <v>31</v>
      </c>
      <c r="E23" s="42"/>
      <c r="F23" s="42"/>
      <c r="G23" s="42"/>
      <c r="H23" s="42"/>
      <c r="I23" s="175" t="s">
        <v>24</v>
      </c>
      <c r="J23" s="151" t="s">
        <v>1</v>
      </c>
      <c r="K23" s="42"/>
      <c r="L23" s="73"/>
      <c r="S23" s="42"/>
      <c r="T23" s="42"/>
      <c r="U23" s="42"/>
      <c r="V23" s="42"/>
      <c r="W23" s="42"/>
      <c r="X23" s="42"/>
      <c r="Y23" s="42"/>
      <c r="Z23" s="42"/>
      <c r="AA23" s="42"/>
      <c r="AB23" s="42"/>
      <c r="AC23" s="42"/>
      <c r="AD23" s="42"/>
      <c r="AE23" s="42"/>
      <c r="AZ23" s="170" t="s">
        <v>196</v>
      </c>
      <c r="BA23" s="170" t="s">
        <v>194</v>
      </c>
      <c r="BB23" s="170" t="s">
        <v>1</v>
      </c>
      <c r="BC23" s="170" t="s">
        <v>197</v>
      </c>
      <c r="BD23" s="170" t="s">
        <v>92</v>
      </c>
    </row>
    <row r="24" s="2" customFormat="1" ht="18" customHeight="1">
      <c r="A24" s="42"/>
      <c r="B24" s="45"/>
      <c r="C24" s="42"/>
      <c r="D24" s="42"/>
      <c r="E24" s="151" t="s">
        <v>32</v>
      </c>
      <c r="F24" s="42"/>
      <c r="G24" s="42"/>
      <c r="H24" s="42"/>
      <c r="I24" s="175" t="s">
        <v>26</v>
      </c>
      <c r="J24" s="151" t="s">
        <v>1</v>
      </c>
      <c r="K24" s="42"/>
      <c r="L24" s="73"/>
      <c r="S24" s="42"/>
      <c r="T24" s="42"/>
      <c r="U24" s="42"/>
      <c r="V24" s="42"/>
      <c r="W24" s="42"/>
      <c r="X24" s="42"/>
      <c r="Y24" s="42"/>
      <c r="Z24" s="42"/>
      <c r="AA24" s="42"/>
      <c r="AB24" s="42"/>
      <c r="AC24" s="42"/>
      <c r="AD24" s="42"/>
      <c r="AE24" s="42"/>
      <c r="AZ24" s="170" t="s">
        <v>198</v>
      </c>
      <c r="BA24" s="170" t="s">
        <v>199</v>
      </c>
      <c r="BB24" s="170" t="s">
        <v>1</v>
      </c>
      <c r="BC24" s="170" t="s">
        <v>200</v>
      </c>
      <c r="BD24" s="170" t="s">
        <v>92</v>
      </c>
    </row>
    <row r="25" s="2" customFormat="1" ht="6.96" customHeight="1">
      <c r="A25" s="42"/>
      <c r="B25" s="45"/>
      <c r="C25" s="42"/>
      <c r="D25" s="42"/>
      <c r="E25" s="42"/>
      <c r="F25" s="42"/>
      <c r="G25" s="42"/>
      <c r="H25" s="42"/>
      <c r="I25" s="42"/>
      <c r="J25" s="42"/>
      <c r="K25" s="42"/>
      <c r="L25" s="73"/>
      <c r="S25" s="42"/>
      <c r="T25" s="42"/>
      <c r="U25" s="42"/>
      <c r="V25" s="42"/>
      <c r="W25" s="42"/>
      <c r="X25" s="42"/>
      <c r="Y25" s="42"/>
      <c r="Z25" s="42"/>
      <c r="AA25" s="42"/>
      <c r="AB25" s="42"/>
      <c r="AC25" s="42"/>
      <c r="AD25" s="42"/>
      <c r="AE25" s="42"/>
      <c r="AZ25" s="170" t="s">
        <v>201</v>
      </c>
      <c r="BA25" s="170" t="s">
        <v>202</v>
      </c>
      <c r="BB25" s="170" t="s">
        <v>1</v>
      </c>
      <c r="BC25" s="170" t="s">
        <v>203</v>
      </c>
      <c r="BD25" s="170" t="s">
        <v>92</v>
      </c>
    </row>
    <row r="26" s="2" customFormat="1" ht="12" customHeight="1">
      <c r="A26" s="42"/>
      <c r="B26" s="45"/>
      <c r="C26" s="42"/>
      <c r="D26" s="175" t="s">
        <v>33</v>
      </c>
      <c r="E26" s="42"/>
      <c r="F26" s="42"/>
      <c r="G26" s="42"/>
      <c r="H26" s="42"/>
      <c r="I26" s="42"/>
      <c r="J26" s="42"/>
      <c r="K26" s="42"/>
      <c r="L26" s="73"/>
      <c r="S26" s="42"/>
      <c r="T26" s="42"/>
      <c r="U26" s="42"/>
      <c r="V26" s="42"/>
      <c r="W26" s="42"/>
      <c r="X26" s="42"/>
      <c r="Y26" s="42"/>
      <c r="Z26" s="42"/>
      <c r="AA26" s="42"/>
      <c r="AB26" s="42"/>
      <c r="AC26" s="42"/>
      <c r="AD26" s="42"/>
      <c r="AE26" s="42"/>
      <c r="AZ26" s="170" t="s">
        <v>204</v>
      </c>
      <c r="BA26" s="170" t="s">
        <v>202</v>
      </c>
      <c r="BB26" s="170" t="s">
        <v>1</v>
      </c>
      <c r="BC26" s="170" t="s">
        <v>205</v>
      </c>
      <c r="BD26" s="170" t="s">
        <v>92</v>
      </c>
    </row>
    <row r="27" s="8" customFormat="1" ht="16.5" customHeight="1">
      <c r="A27" s="179"/>
      <c r="B27" s="180"/>
      <c r="C27" s="179"/>
      <c r="D27" s="179"/>
      <c r="E27" s="181" t="s">
        <v>1</v>
      </c>
      <c r="F27" s="181"/>
      <c r="G27" s="181"/>
      <c r="H27" s="181"/>
      <c r="I27" s="179"/>
      <c r="J27" s="179"/>
      <c r="K27" s="179"/>
      <c r="L27" s="182"/>
      <c r="S27" s="179"/>
      <c r="T27" s="179"/>
      <c r="U27" s="179"/>
      <c r="V27" s="179"/>
      <c r="W27" s="179"/>
      <c r="X27" s="179"/>
      <c r="Y27" s="179"/>
      <c r="Z27" s="179"/>
      <c r="AA27" s="179"/>
      <c r="AB27" s="179"/>
      <c r="AC27" s="179"/>
      <c r="AD27" s="179"/>
      <c r="AE27" s="179"/>
      <c r="AZ27" s="183" t="s">
        <v>206</v>
      </c>
      <c r="BA27" s="183" t="s">
        <v>202</v>
      </c>
      <c r="BB27" s="183" t="s">
        <v>1</v>
      </c>
      <c r="BC27" s="183" t="s">
        <v>207</v>
      </c>
      <c r="BD27" s="183" t="s">
        <v>92</v>
      </c>
    </row>
    <row r="28" s="2" customFormat="1" ht="6.96" customHeight="1">
      <c r="A28" s="42"/>
      <c r="B28" s="45"/>
      <c r="C28" s="42"/>
      <c r="D28" s="42"/>
      <c r="E28" s="42"/>
      <c r="F28" s="42"/>
      <c r="G28" s="42"/>
      <c r="H28" s="42"/>
      <c r="I28" s="42"/>
      <c r="J28" s="42"/>
      <c r="K28" s="42"/>
      <c r="L28" s="73"/>
      <c r="S28" s="42"/>
      <c r="T28" s="42"/>
      <c r="U28" s="42"/>
      <c r="V28" s="42"/>
      <c r="W28" s="42"/>
      <c r="X28" s="42"/>
      <c r="Y28" s="42"/>
      <c r="Z28" s="42"/>
      <c r="AA28" s="42"/>
      <c r="AB28" s="42"/>
      <c r="AC28" s="42"/>
      <c r="AD28" s="42"/>
      <c r="AE28" s="42"/>
      <c r="AZ28" s="170" t="s">
        <v>208</v>
      </c>
      <c r="BA28" s="170" t="s">
        <v>1</v>
      </c>
      <c r="BB28" s="170" t="s">
        <v>1</v>
      </c>
      <c r="BC28" s="170" t="s">
        <v>209</v>
      </c>
      <c r="BD28" s="170" t="s">
        <v>92</v>
      </c>
    </row>
    <row r="29" s="2" customFormat="1" ht="6.96" customHeight="1">
      <c r="A29" s="42"/>
      <c r="B29" s="45"/>
      <c r="C29" s="42"/>
      <c r="D29" s="184"/>
      <c r="E29" s="184"/>
      <c r="F29" s="184"/>
      <c r="G29" s="184"/>
      <c r="H29" s="184"/>
      <c r="I29" s="184"/>
      <c r="J29" s="184"/>
      <c r="K29" s="184"/>
      <c r="L29" s="73"/>
      <c r="S29" s="42"/>
      <c r="T29" s="42"/>
      <c r="U29" s="42"/>
      <c r="V29" s="42"/>
      <c r="W29" s="42"/>
      <c r="X29" s="42"/>
      <c r="Y29" s="42"/>
      <c r="Z29" s="42"/>
      <c r="AA29" s="42"/>
      <c r="AB29" s="42"/>
      <c r="AC29" s="42"/>
      <c r="AD29" s="42"/>
      <c r="AE29" s="42"/>
      <c r="AZ29" s="170" t="s">
        <v>210</v>
      </c>
      <c r="BA29" s="170" t="s">
        <v>210</v>
      </c>
      <c r="BB29" s="170" t="s">
        <v>1</v>
      </c>
      <c r="BC29" s="170" t="s">
        <v>211</v>
      </c>
      <c r="BD29" s="170" t="s">
        <v>92</v>
      </c>
    </row>
    <row r="30" s="2" customFormat="1" ht="14.4" customHeight="1">
      <c r="A30" s="42"/>
      <c r="B30" s="45"/>
      <c r="C30" s="42"/>
      <c r="D30" s="151" t="s">
        <v>212</v>
      </c>
      <c r="E30" s="42"/>
      <c r="F30" s="42"/>
      <c r="G30" s="42"/>
      <c r="H30" s="42"/>
      <c r="I30" s="42"/>
      <c r="J30" s="185">
        <f>J96</f>
        <v>0</v>
      </c>
      <c r="K30" s="42"/>
      <c r="L30" s="73"/>
      <c r="S30" s="42"/>
      <c r="T30" s="42"/>
      <c r="U30" s="42"/>
      <c r="V30" s="42"/>
      <c r="W30" s="42"/>
      <c r="X30" s="42"/>
      <c r="Y30" s="42"/>
      <c r="Z30" s="42"/>
      <c r="AA30" s="42"/>
      <c r="AB30" s="42"/>
      <c r="AC30" s="42"/>
      <c r="AD30" s="42"/>
      <c r="AE30" s="42"/>
      <c r="AZ30" s="170" t="s">
        <v>213</v>
      </c>
      <c r="BA30" s="170" t="s">
        <v>214</v>
      </c>
      <c r="BB30" s="170" t="s">
        <v>1</v>
      </c>
      <c r="BC30" s="170" t="s">
        <v>215</v>
      </c>
      <c r="BD30" s="170" t="s">
        <v>92</v>
      </c>
    </row>
    <row r="31" s="2" customFormat="1" ht="14.4" customHeight="1">
      <c r="A31" s="42"/>
      <c r="B31" s="45"/>
      <c r="C31" s="42"/>
      <c r="D31" s="186" t="s">
        <v>137</v>
      </c>
      <c r="E31" s="42"/>
      <c r="F31" s="42"/>
      <c r="G31" s="42"/>
      <c r="H31" s="42"/>
      <c r="I31" s="42"/>
      <c r="J31" s="185">
        <f>J194</f>
        <v>0</v>
      </c>
      <c r="K31" s="42"/>
      <c r="L31" s="73"/>
      <c r="S31" s="42"/>
      <c r="T31" s="42"/>
      <c r="U31" s="42"/>
      <c r="V31" s="42"/>
      <c r="W31" s="42"/>
      <c r="X31" s="42"/>
      <c r="Y31" s="42"/>
      <c r="Z31" s="42"/>
      <c r="AA31" s="42"/>
      <c r="AB31" s="42"/>
      <c r="AC31" s="42"/>
      <c r="AD31" s="42"/>
      <c r="AE31" s="42"/>
      <c r="AZ31" s="170" t="s">
        <v>216</v>
      </c>
      <c r="BA31" s="170" t="s">
        <v>216</v>
      </c>
      <c r="BB31" s="170" t="s">
        <v>1</v>
      </c>
      <c r="BC31" s="170" t="s">
        <v>217</v>
      </c>
      <c r="BD31" s="170" t="s">
        <v>92</v>
      </c>
    </row>
    <row r="32" s="2" customFormat="1" ht="25.44" customHeight="1">
      <c r="A32" s="42"/>
      <c r="B32" s="45"/>
      <c r="C32" s="42"/>
      <c r="D32" s="187" t="s">
        <v>36</v>
      </c>
      <c r="E32" s="42"/>
      <c r="F32" s="42"/>
      <c r="G32" s="42"/>
      <c r="H32" s="42"/>
      <c r="I32" s="42"/>
      <c r="J32" s="188">
        <f>ROUND(J30 + J31, 2)</f>
        <v>0</v>
      </c>
      <c r="K32" s="42"/>
      <c r="L32" s="73"/>
      <c r="S32" s="42"/>
      <c r="T32" s="42"/>
      <c r="U32" s="42"/>
      <c r="V32" s="42"/>
      <c r="W32" s="42"/>
      <c r="X32" s="42"/>
      <c r="Y32" s="42"/>
      <c r="Z32" s="42"/>
      <c r="AA32" s="42"/>
      <c r="AB32" s="42"/>
      <c r="AC32" s="42"/>
      <c r="AD32" s="42"/>
      <c r="AE32" s="42"/>
      <c r="AZ32" s="170" t="s">
        <v>218</v>
      </c>
      <c r="BA32" s="170" t="s">
        <v>216</v>
      </c>
      <c r="BB32" s="170" t="s">
        <v>1</v>
      </c>
      <c r="BC32" s="170" t="s">
        <v>219</v>
      </c>
      <c r="BD32" s="170" t="s">
        <v>92</v>
      </c>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c r="AZ33" s="170" t="s">
        <v>220</v>
      </c>
      <c r="BA33" s="170" t="s">
        <v>221</v>
      </c>
      <c r="BB33" s="170" t="s">
        <v>1</v>
      </c>
      <c r="BC33" s="170" t="s">
        <v>222</v>
      </c>
      <c r="BD33" s="170" t="s">
        <v>92</v>
      </c>
    </row>
    <row r="34" s="2" customFormat="1" ht="14.4" customHeight="1">
      <c r="A34" s="42"/>
      <c r="B34" s="45"/>
      <c r="C34" s="42"/>
      <c r="D34" s="42"/>
      <c r="E34" s="42"/>
      <c r="F34" s="189" t="s">
        <v>38</v>
      </c>
      <c r="G34" s="42"/>
      <c r="H34" s="42"/>
      <c r="I34" s="189" t="s">
        <v>37</v>
      </c>
      <c r="J34" s="189" t="s">
        <v>39</v>
      </c>
      <c r="K34" s="42"/>
      <c r="L34" s="73"/>
      <c r="S34" s="42"/>
      <c r="T34" s="42"/>
      <c r="U34" s="42"/>
      <c r="V34" s="42"/>
      <c r="W34" s="42"/>
      <c r="X34" s="42"/>
      <c r="Y34" s="42"/>
      <c r="Z34" s="42"/>
      <c r="AA34" s="42"/>
      <c r="AB34" s="42"/>
      <c r="AC34" s="42"/>
      <c r="AD34" s="42"/>
      <c r="AE34" s="42"/>
      <c r="AZ34" s="170" t="s">
        <v>223</v>
      </c>
      <c r="BA34" s="170" t="s">
        <v>224</v>
      </c>
      <c r="BB34" s="170" t="s">
        <v>1</v>
      </c>
      <c r="BC34" s="170" t="s">
        <v>148</v>
      </c>
      <c r="BD34" s="170" t="s">
        <v>92</v>
      </c>
    </row>
    <row r="35" s="2" customFormat="1" ht="14.4" customHeight="1">
      <c r="A35" s="42"/>
      <c r="B35" s="45"/>
      <c r="C35" s="42"/>
      <c r="D35" s="190" t="s">
        <v>40</v>
      </c>
      <c r="E35" s="191" t="s">
        <v>41</v>
      </c>
      <c r="F35" s="192">
        <f>ROUND((ROUND((SUM(BE194:BE201) + SUM(BE221:BE1751)),  2) + SUM(BE1753:BE1757)), 2)</f>
        <v>0</v>
      </c>
      <c r="G35" s="193"/>
      <c r="H35" s="193"/>
      <c r="I35" s="194">
        <v>0.20000000000000001</v>
      </c>
      <c r="J35" s="192">
        <f>ROUND((ROUND(((SUM(BE194:BE201) + SUM(BE221:BE1751))*I35),  2) + (SUM(BE1753:BE1757)*I35)), 2)</f>
        <v>0</v>
      </c>
      <c r="K35" s="42"/>
      <c r="L35" s="73"/>
      <c r="S35" s="42"/>
      <c r="T35" s="42"/>
      <c r="U35" s="42"/>
      <c r="V35" s="42"/>
      <c r="W35" s="42"/>
      <c r="X35" s="42"/>
      <c r="Y35" s="42"/>
      <c r="Z35" s="42"/>
      <c r="AA35" s="42"/>
      <c r="AB35" s="42"/>
      <c r="AC35" s="42"/>
      <c r="AD35" s="42"/>
      <c r="AE35" s="42"/>
      <c r="AZ35" s="170" t="s">
        <v>225</v>
      </c>
      <c r="BA35" s="170" t="s">
        <v>224</v>
      </c>
      <c r="BB35" s="170" t="s">
        <v>1</v>
      </c>
      <c r="BC35" s="170" t="s">
        <v>151</v>
      </c>
      <c r="BD35" s="170" t="s">
        <v>92</v>
      </c>
    </row>
    <row r="36" s="2" customFormat="1" ht="14.4" customHeight="1">
      <c r="A36" s="42"/>
      <c r="B36" s="45"/>
      <c r="C36" s="42"/>
      <c r="D36" s="42"/>
      <c r="E36" s="191" t="s">
        <v>42</v>
      </c>
      <c r="F36" s="192">
        <f>ROUND((ROUND((SUM(BF194:BF201) + SUM(BF221:BF1751)),  2) + SUM(BF1753:BF1757)), 2)</f>
        <v>0</v>
      </c>
      <c r="G36" s="193"/>
      <c r="H36" s="193"/>
      <c r="I36" s="194">
        <v>0.20000000000000001</v>
      </c>
      <c r="J36" s="192">
        <f>ROUND((ROUND(((SUM(BF194:BF201) + SUM(BF221:BF1751))*I36),  2) + (SUM(BF1753:BF1757)*I36)), 2)</f>
        <v>0</v>
      </c>
      <c r="K36" s="42"/>
      <c r="L36" s="73"/>
      <c r="S36" s="42"/>
      <c r="T36" s="42"/>
      <c r="U36" s="42"/>
      <c r="V36" s="42"/>
      <c r="W36" s="42"/>
      <c r="X36" s="42"/>
      <c r="Y36" s="42"/>
      <c r="Z36" s="42"/>
      <c r="AA36" s="42"/>
      <c r="AB36" s="42"/>
      <c r="AC36" s="42"/>
      <c r="AD36" s="42"/>
      <c r="AE36" s="42"/>
      <c r="AZ36" s="170" t="s">
        <v>226</v>
      </c>
      <c r="BA36" s="170" t="s">
        <v>224</v>
      </c>
      <c r="BB36" s="170" t="s">
        <v>1</v>
      </c>
      <c r="BC36" s="170" t="s">
        <v>154</v>
      </c>
      <c r="BD36" s="170" t="s">
        <v>92</v>
      </c>
    </row>
    <row r="37" hidden="1" s="2" customFormat="1" ht="14.4" customHeight="1">
      <c r="A37" s="42"/>
      <c r="B37" s="45"/>
      <c r="C37" s="42"/>
      <c r="D37" s="42"/>
      <c r="E37" s="175" t="s">
        <v>43</v>
      </c>
      <c r="F37" s="195">
        <f>ROUND((ROUND((SUM(BG194:BG201) + SUM(BG221:BG1751)),  2) + SUM(BG1753:BG1757)), 2)</f>
        <v>0</v>
      </c>
      <c r="G37" s="42"/>
      <c r="H37" s="42"/>
      <c r="I37" s="196">
        <v>0.20000000000000001</v>
      </c>
      <c r="J37" s="195">
        <f>0</f>
        <v>0</v>
      </c>
      <c r="K37" s="42"/>
      <c r="L37" s="73"/>
      <c r="S37" s="42"/>
      <c r="T37" s="42"/>
      <c r="U37" s="42"/>
      <c r="V37" s="42"/>
      <c r="W37" s="42"/>
      <c r="X37" s="42"/>
      <c r="Y37" s="42"/>
      <c r="Z37" s="42"/>
      <c r="AA37" s="42"/>
      <c r="AB37" s="42"/>
      <c r="AC37" s="42"/>
      <c r="AD37" s="42"/>
      <c r="AE37" s="42"/>
      <c r="AZ37" s="170" t="s">
        <v>227</v>
      </c>
      <c r="BA37" s="170" t="s">
        <v>224</v>
      </c>
      <c r="BB37" s="170" t="s">
        <v>1</v>
      </c>
      <c r="BC37" s="170" t="s">
        <v>156</v>
      </c>
      <c r="BD37" s="170" t="s">
        <v>92</v>
      </c>
    </row>
    <row r="38" hidden="1" s="2" customFormat="1" ht="14.4" customHeight="1">
      <c r="A38" s="42"/>
      <c r="B38" s="45"/>
      <c r="C38" s="42"/>
      <c r="D38" s="42"/>
      <c r="E38" s="175" t="s">
        <v>44</v>
      </c>
      <c r="F38" s="195">
        <f>ROUND((ROUND((SUM(BH194:BH201) + SUM(BH221:BH1751)),  2) + SUM(BH1753:BH1757)), 2)</f>
        <v>0</v>
      </c>
      <c r="G38" s="42"/>
      <c r="H38" s="42"/>
      <c r="I38" s="196">
        <v>0.20000000000000001</v>
      </c>
      <c r="J38" s="195">
        <f>0</f>
        <v>0</v>
      </c>
      <c r="K38" s="42"/>
      <c r="L38" s="73"/>
      <c r="S38" s="42"/>
      <c r="T38" s="42"/>
      <c r="U38" s="42"/>
      <c r="V38" s="42"/>
      <c r="W38" s="42"/>
      <c r="X38" s="42"/>
      <c r="Y38" s="42"/>
      <c r="Z38" s="42"/>
      <c r="AA38" s="42"/>
      <c r="AB38" s="42"/>
      <c r="AC38" s="42"/>
      <c r="AD38" s="42"/>
      <c r="AE38" s="42"/>
      <c r="AZ38" s="170" t="s">
        <v>228</v>
      </c>
      <c r="BA38" s="170" t="s">
        <v>229</v>
      </c>
      <c r="BB38" s="170" t="s">
        <v>1</v>
      </c>
      <c r="BC38" s="170" t="s">
        <v>230</v>
      </c>
      <c r="BD38" s="170" t="s">
        <v>92</v>
      </c>
    </row>
    <row r="39" hidden="1" s="2" customFormat="1" ht="14.4" customHeight="1">
      <c r="A39" s="42"/>
      <c r="B39" s="45"/>
      <c r="C39" s="42"/>
      <c r="D39" s="42"/>
      <c r="E39" s="191" t="s">
        <v>45</v>
      </c>
      <c r="F39" s="192">
        <f>ROUND((ROUND((SUM(BI194:BI201) + SUM(BI221:BI1751)),  2) + SUM(BI1753:BI1757)), 2)</f>
        <v>0</v>
      </c>
      <c r="G39" s="193"/>
      <c r="H39" s="193"/>
      <c r="I39" s="194">
        <v>0</v>
      </c>
      <c r="J39" s="192">
        <f>0</f>
        <v>0</v>
      </c>
      <c r="K39" s="42"/>
      <c r="L39" s="73"/>
      <c r="S39" s="42"/>
      <c r="T39" s="42"/>
      <c r="U39" s="42"/>
      <c r="V39" s="42"/>
      <c r="W39" s="42"/>
      <c r="X39" s="42"/>
      <c r="Y39" s="42"/>
      <c r="Z39" s="42"/>
      <c r="AA39" s="42"/>
      <c r="AB39" s="42"/>
      <c r="AC39" s="42"/>
      <c r="AD39" s="42"/>
      <c r="AE39" s="42"/>
      <c r="AZ39" s="170" t="s">
        <v>231</v>
      </c>
      <c r="BA39" s="170" t="s">
        <v>229</v>
      </c>
      <c r="BB39" s="170" t="s">
        <v>1</v>
      </c>
      <c r="BC39" s="170" t="s">
        <v>232</v>
      </c>
      <c r="BD39" s="170" t="s">
        <v>92</v>
      </c>
    </row>
    <row r="40" s="2" customFormat="1" ht="6.96" customHeight="1">
      <c r="A40" s="42"/>
      <c r="B40" s="45"/>
      <c r="C40" s="42"/>
      <c r="D40" s="42"/>
      <c r="E40" s="42"/>
      <c r="F40" s="42"/>
      <c r="G40" s="42"/>
      <c r="H40" s="42"/>
      <c r="I40" s="42"/>
      <c r="J40" s="42"/>
      <c r="K40" s="42"/>
      <c r="L40" s="73"/>
      <c r="S40" s="42"/>
      <c r="T40" s="42"/>
      <c r="U40" s="42"/>
      <c r="V40" s="42"/>
      <c r="W40" s="42"/>
      <c r="X40" s="42"/>
      <c r="Y40" s="42"/>
      <c r="Z40" s="42"/>
      <c r="AA40" s="42"/>
      <c r="AB40" s="42"/>
      <c r="AC40" s="42"/>
      <c r="AD40" s="42"/>
      <c r="AE40" s="42"/>
      <c r="AZ40" s="170" t="s">
        <v>233</v>
      </c>
      <c r="BA40" s="170" t="s">
        <v>229</v>
      </c>
      <c r="BB40" s="170" t="s">
        <v>1</v>
      </c>
      <c r="BC40" s="170" t="s">
        <v>234</v>
      </c>
      <c r="BD40" s="170" t="s">
        <v>92</v>
      </c>
    </row>
    <row r="41" s="2" customFormat="1" ht="25.44" customHeight="1">
      <c r="A41" s="42"/>
      <c r="B41" s="45"/>
      <c r="C41" s="197"/>
      <c r="D41" s="198" t="s">
        <v>46</v>
      </c>
      <c r="E41" s="199"/>
      <c r="F41" s="199"/>
      <c r="G41" s="200" t="s">
        <v>47</v>
      </c>
      <c r="H41" s="201" t="s">
        <v>48</v>
      </c>
      <c r="I41" s="199"/>
      <c r="J41" s="202">
        <f>SUM(J32:J39)</f>
        <v>0</v>
      </c>
      <c r="K41" s="203"/>
      <c r="L41" s="73"/>
      <c r="S41" s="42"/>
      <c r="T41" s="42"/>
      <c r="U41" s="42"/>
      <c r="V41" s="42"/>
      <c r="W41" s="42"/>
      <c r="X41" s="42"/>
      <c r="Y41" s="42"/>
      <c r="Z41" s="42"/>
      <c r="AA41" s="42"/>
      <c r="AB41" s="42"/>
      <c r="AC41" s="42"/>
      <c r="AD41" s="42"/>
      <c r="AE41" s="42"/>
      <c r="AZ41" s="170" t="s">
        <v>235</v>
      </c>
      <c r="BA41" s="170" t="s">
        <v>229</v>
      </c>
      <c r="BB41" s="170" t="s">
        <v>1</v>
      </c>
      <c r="BC41" s="170" t="s">
        <v>236</v>
      </c>
      <c r="BD41" s="170" t="s">
        <v>92</v>
      </c>
    </row>
    <row r="42" s="2" customFormat="1" ht="14.4"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c r="AZ42" s="170" t="s">
        <v>237</v>
      </c>
      <c r="BA42" s="170" t="s">
        <v>238</v>
      </c>
      <c r="BB42" s="170" t="s">
        <v>1</v>
      </c>
      <c r="BC42" s="170" t="s">
        <v>239</v>
      </c>
      <c r="BD42" s="170" t="s">
        <v>92</v>
      </c>
    </row>
    <row r="43" s="1" customFormat="1" ht="14.4" customHeight="1">
      <c r="B43" s="22"/>
      <c r="L43" s="22"/>
      <c r="AZ43" s="170" t="s">
        <v>240</v>
      </c>
      <c r="BA43" s="170" t="s">
        <v>238</v>
      </c>
      <c r="BB43" s="170" t="s">
        <v>1</v>
      </c>
      <c r="BC43" s="170" t="s">
        <v>241</v>
      </c>
      <c r="BD43" s="170" t="s">
        <v>92</v>
      </c>
    </row>
    <row r="44" s="1" customFormat="1" ht="14.4" customHeight="1">
      <c r="B44" s="22"/>
      <c r="L44" s="22"/>
      <c r="AZ44" s="170" t="s">
        <v>242</v>
      </c>
      <c r="BA44" s="170" t="s">
        <v>238</v>
      </c>
      <c r="BB44" s="170" t="s">
        <v>1</v>
      </c>
      <c r="BC44" s="170" t="s">
        <v>243</v>
      </c>
      <c r="BD44" s="170" t="s">
        <v>92</v>
      </c>
    </row>
    <row r="45" s="1" customFormat="1" ht="14.4" customHeight="1">
      <c r="B45" s="22"/>
      <c r="L45" s="22"/>
      <c r="AZ45" s="170" t="s">
        <v>244</v>
      </c>
      <c r="BA45" s="170" t="s">
        <v>238</v>
      </c>
      <c r="BB45" s="170" t="s">
        <v>1</v>
      </c>
      <c r="BC45" s="170" t="s">
        <v>245</v>
      </c>
      <c r="BD45" s="170" t="s">
        <v>92</v>
      </c>
    </row>
    <row r="46" s="1" customFormat="1" ht="14.4" customHeight="1">
      <c r="B46" s="22"/>
      <c r="L46" s="22"/>
      <c r="AZ46" s="170" t="s">
        <v>246</v>
      </c>
      <c r="BA46" s="170" t="s">
        <v>247</v>
      </c>
      <c r="BB46" s="170" t="s">
        <v>1</v>
      </c>
      <c r="BC46" s="170" t="s">
        <v>248</v>
      </c>
      <c r="BD46" s="170" t="s">
        <v>92</v>
      </c>
    </row>
    <row r="47" s="1" customFormat="1" ht="14.4" customHeight="1">
      <c r="B47" s="22"/>
      <c r="L47" s="22"/>
      <c r="AZ47" s="170" t="s">
        <v>249</v>
      </c>
      <c r="BA47" s="170" t="s">
        <v>250</v>
      </c>
      <c r="BB47" s="170" t="s">
        <v>1</v>
      </c>
      <c r="BC47" s="170" t="s">
        <v>251</v>
      </c>
      <c r="BD47" s="170" t="s">
        <v>92</v>
      </c>
    </row>
    <row r="48" s="1" customFormat="1" ht="14.4" customHeight="1">
      <c r="B48" s="22"/>
      <c r="L48" s="22"/>
      <c r="AZ48" s="170" t="s">
        <v>252</v>
      </c>
      <c r="BA48" s="170" t="s">
        <v>253</v>
      </c>
      <c r="BB48" s="170" t="s">
        <v>1</v>
      </c>
      <c r="BC48" s="170" t="s">
        <v>254</v>
      </c>
      <c r="BD48" s="170" t="s">
        <v>92</v>
      </c>
    </row>
    <row r="49" s="1" customFormat="1" ht="14.4" customHeight="1">
      <c r="B49" s="22"/>
      <c r="L49" s="22"/>
      <c r="AZ49" s="170" t="s">
        <v>255</v>
      </c>
      <c r="BA49" s="170" t="s">
        <v>1</v>
      </c>
      <c r="BB49" s="170" t="s">
        <v>1</v>
      </c>
      <c r="BC49" s="170" t="s">
        <v>256</v>
      </c>
      <c r="BD49" s="170" t="s">
        <v>92</v>
      </c>
    </row>
    <row r="50" s="2" customFormat="1" ht="14.4" customHeight="1">
      <c r="B50" s="73"/>
      <c r="D50" s="204" t="s">
        <v>49</v>
      </c>
      <c r="E50" s="205"/>
      <c r="F50" s="205"/>
      <c r="G50" s="204" t="s">
        <v>50</v>
      </c>
      <c r="H50" s="205"/>
      <c r="I50" s="205"/>
      <c r="J50" s="205"/>
      <c r="K50" s="205"/>
      <c r="L50" s="73"/>
      <c r="AZ50" s="170" t="s">
        <v>257</v>
      </c>
      <c r="BA50" s="170" t="s">
        <v>1</v>
      </c>
      <c r="BB50" s="170" t="s">
        <v>1</v>
      </c>
      <c r="BC50" s="170" t="s">
        <v>258</v>
      </c>
      <c r="BD50" s="170" t="s">
        <v>92</v>
      </c>
    </row>
    <row r="51">
      <c r="B51" s="22"/>
      <c r="L51" s="22"/>
      <c r="AZ51" s="170" t="s">
        <v>259</v>
      </c>
      <c r="BA51" s="170" t="s">
        <v>1</v>
      </c>
      <c r="BB51" s="170" t="s">
        <v>1</v>
      </c>
      <c r="BC51" s="170" t="s">
        <v>260</v>
      </c>
      <c r="BD51" s="170" t="s">
        <v>92</v>
      </c>
    </row>
    <row r="52">
      <c r="B52" s="22"/>
      <c r="L52" s="22"/>
      <c r="AZ52" s="170" t="s">
        <v>261</v>
      </c>
      <c r="BA52" s="170" t="s">
        <v>1</v>
      </c>
      <c r="BB52" s="170" t="s">
        <v>1</v>
      </c>
      <c r="BC52" s="170" t="s">
        <v>262</v>
      </c>
      <c r="BD52" s="170" t="s">
        <v>92</v>
      </c>
    </row>
    <row r="53">
      <c r="B53" s="22"/>
      <c r="L53" s="22"/>
      <c r="AZ53" s="170" t="s">
        <v>263</v>
      </c>
      <c r="BA53" s="170" t="s">
        <v>1</v>
      </c>
      <c r="BB53" s="170" t="s">
        <v>1</v>
      </c>
      <c r="BC53" s="170" t="s">
        <v>264</v>
      </c>
      <c r="BD53" s="170" t="s">
        <v>92</v>
      </c>
    </row>
    <row r="54">
      <c r="B54" s="22"/>
      <c r="L54" s="22"/>
      <c r="AZ54" s="170" t="s">
        <v>265</v>
      </c>
      <c r="BA54" s="170" t="s">
        <v>1</v>
      </c>
      <c r="BB54" s="170" t="s">
        <v>1</v>
      </c>
      <c r="BC54" s="170" t="s">
        <v>266</v>
      </c>
      <c r="BD54" s="170" t="s">
        <v>92</v>
      </c>
    </row>
    <row r="55">
      <c r="B55" s="22"/>
      <c r="L55" s="22"/>
      <c r="AZ55" s="170" t="s">
        <v>267</v>
      </c>
      <c r="BA55" s="170" t="s">
        <v>1</v>
      </c>
      <c r="BB55" s="170" t="s">
        <v>1</v>
      </c>
      <c r="BC55" s="170" t="s">
        <v>268</v>
      </c>
      <c r="BD55" s="170" t="s">
        <v>92</v>
      </c>
    </row>
    <row r="56">
      <c r="B56" s="22"/>
      <c r="L56" s="22"/>
      <c r="AZ56" s="170" t="s">
        <v>269</v>
      </c>
      <c r="BA56" s="170" t="s">
        <v>1</v>
      </c>
      <c r="BB56" s="170" t="s">
        <v>1</v>
      </c>
      <c r="BC56" s="170" t="s">
        <v>270</v>
      </c>
      <c r="BD56" s="170" t="s">
        <v>92</v>
      </c>
    </row>
    <row r="57">
      <c r="B57" s="22"/>
      <c r="L57" s="22"/>
      <c r="AZ57" s="170" t="s">
        <v>271</v>
      </c>
      <c r="BA57" s="170" t="s">
        <v>272</v>
      </c>
      <c r="BB57" s="170" t="s">
        <v>1</v>
      </c>
      <c r="BC57" s="170" t="s">
        <v>273</v>
      </c>
      <c r="BD57" s="170" t="s">
        <v>92</v>
      </c>
    </row>
    <row r="58">
      <c r="B58" s="22"/>
      <c r="L58" s="22"/>
      <c r="AZ58" s="170" t="s">
        <v>274</v>
      </c>
      <c r="BA58" s="170" t="s">
        <v>272</v>
      </c>
      <c r="BB58" s="170" t="s">
        <v>1</v>
      </c>
      <c r="BC58" s="170" t="s">
        <v>275</v>
      </c>
      <c r="BD58" s="170" t="s">
        <v>92</v>
      </c>
    </row>
    <row r="59">
      <c r="B59" s="22"/>
      <c r="L59" s="22"/>
      <c r="AZ59" s="170" t="s">
        <v>276</v>
      </c>
      <c r="BA59" s="170" t="s">
        <v>272</v>
      </c>
      <c r="BB59" s="170" t="s">
        <v>1</v>
      </c>
      <c r="BC59" s="170" t="s">
        <v>277</v>
      </c>
      <c r="BD59" s="170" t="s">
        <v>92</v>
      </c>
    </row>
    <row r="60">
      <c r="B60" s="22"/>
      <c r="L60" s="22"/>
      <c r="AZ60" s="170" t="s">
        <v>278</v>
      </c>
      <c r="BA60" s="170" t="s">
        <v>279</v>
      </c>
      <c r="BB60" s="170" t="s">
        <v>1</v>
      </c>
      <c r="BC60" s="170" t="s">
        <v>159</v>
      </c>
      <c r="BD60" s="170" t="s">
        <v>92</v>
      </c>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c r="AZ61" s="170" t="s">
        <v>280</v>
      </c>
      <c r="BA61" s="170" t="s">
        <v>279</v>
      </c>
      <c r="BB61" s="170" t="s">
        <v>1</v>
      </c>
      <c r="BC61" s="170" t="s">
        <v>281</v>
      </c>
      <c r="BD61" s="170" t="s">
        <v>92</v>
      </c>
    </row>
    <row r="62">
      <c r="B62" s="22"/>
      <c r="L62" s="22"/>
      <c r="AZ62" s="170" t="s">
        <v>282</v>
      </c>
      <c r="BA62" s="170" t="s">
        <v>279</v>
      </c>
      <c r="BB62" s="170" t="s">
        <v>1</v>
      </c>
      <c r="BC62" s="170" t="s">
        <v>165</v>
      </c>
      <c r="BD62" s="170" t="s">
        <v>92</v>
      </c>
    </row>
    <row r="63">
      <c r="B63" s="22"/>
      <c r="L63" s="22"/>
      <c r="AZ63" s="170" t="s">
        <v>283</v>
      </c>
      <c r="BA63" s="170" t="s">
        <v>284</v>
      </c>
      <c r="BB63" s="170" t="s">
        <v>1</v>
      </c>
      <c r="BC63" s="170" t="s">
        <v>285</v>
      </c>
      <c r="BD63" s="170" t="s">
        <v>92</v>
      </c>
    </row>
    <row r="64">
      <c r="B64" s="22"/>
      <c r="L64" s="22"/>
      <c r="AZ64" s="170" t="s">
        <v>286</v>
      </c>
      <c r="BA64" s="170" t="s">
        <v>284</v>
      </c>
      <c r="BB64" s="170" t="s">
        <v>1</v>
      </c>
      <c r="BC64" s="170" t="s">
        <v>287</v>
      </c>
      <c r="BD64" s="170" t="s">
        <v>92</v>
      </c>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c r="AZ65" s="170" t="s">
        <v>288</v>
      </c>
      <c r="BA65" s="170" t="s">
        <v>284</v>
      </c>
      <c r="BB65" s="170" t="s">
        <v>1</v>
      </c>
      <c r="BC65" s="170" t="s">
        <v>289</v>
      </c>
      <c r="BD65" s="170" t="s">
        <v>92</v>
      </c>
    </row>
    <row r="66">
      <c r="B66" s="22"/>
      <c r="L66" s="22"/>
      <c r="AZ66" s="170" t="s">
        <v>290</v>
      </c>
      <c r="BA66" s="170" t="s">
        <v>291</v>
      </c>
      <c r="BB66" s="170" t="s">
        <v>1</v>
      </c>
      <c r="BC66" s="170" t="s">
        <v>292</v>
      </c>
      <c r="BD66" s="170" t="s">
        <v>92</v>
      </c>
    </row>
    <row r="67">
      <c r="B67" s="22"/>
      <c r="L67" s="22"/>
      <c r="AZ67" s="170" t="s">
        <v>293</v>
      </c>
      <c r="BA67" s="170" t="s">
        <v>291</v>
      </c>
      <c r="BB67" s="170" t="s">
        <v>1</v>
      </c>
      <c r="BC67" s="170" t="s">
        <v>294</v>
      </c>
      <c r="BD67" s="170" t="s">
        <v>92</v>
      </c>
    </row>
    <row r="68">
      <c r="B68" s="22"/>
      <c r="L68" s="22"/>
      <c r="AZ68" s="170" t="s">
        <v>295</v>
      </c>
      <c r="BA68" s="170" t="s">
        <v>291</v>
      </c>
      <c r="BB68" s="170" t="s">
        <v>1</v>
      </c>
      <c r="BC68" s="170" t="s">
        <v>296</v>
      </c>
      <c r="BD68" s="170" t="s">
        <v>92</v>
      </c>
    </row>
    <row r="69">
      <c r="B69" s="22"/>
      <c r="L69" s="22"/>
      <c r="AZ69" s="170" t="s">
        <v>297</v>
      </c>
      <c r="BA69" s="170" t="s">
        <v>298</v>
      </c>
      <c r="BB69" s="170" t="s">
        <v>1</v>
      </c>
      <c r="BC69" s="170" t="s">
        <v>299</v>
      </c>
      <c r="BD69" s="170" t="s">
        <v>92</v>
      </c>
    </row>
    <row r="70">
      <c r="B70" s="22"/>
      <c r="L70" s="22"/>
      <c r="AZ70" s="170" t="s">
        <v>300</v>
      </c>
      <c r="BA70" s="170" t="s">
        <v>298</v>
      </c>
      <c r="BB70" s="170" t="s">
        <v>1</v>
      </c>
      <c r="BC70" s="170" t="s">
        <v>301</v>
      </c>
      <c r="BD70" s="170" t="s">
        <v>92</v>
      </c>
    </row>
    <row r="71">
      <c r="B71" s="22"/>
      <c r="L71" s="22"/>
      <c r="AZ71" s="170" t="s">
        <v>302</v>
      </c>
      <c r="BA71" s="170" t="s">
        <v>298</v>
      </c>
      <c r="BB71" s="170" t="s">
        <v>1</v>
      </c>
      <c r="BC71" s="170" t="s">
        <v>303</v>
      </c>
      <c r="BD71" s="170" t="s">
        <v>92</v>
      </c>
    </row>
    <row r="72">
      <c r="B72" s="22"/>
      <c r="L72" s="22"/>
      <c r="AZ72" s="170" t="s">
        <v>304</v>
      </c>
      <c r="BA72" s="170" t="s">
        <v>298</v>
      </c>
      <c r="BB72" s="170" t="s">
        <v>1</v>
      </c>
      <c r="BC72" s="170" t="s">
        <v>305</v>
      </c>
      <c r="BD72" s="170" t="s">
        <v>92</v>
      </c>
    </row>
    <row r="73">
      <c r="B73" s="22"/>
      <c r="L73" s="22"/>
      <c r="AZ73" s="170" t="s">
        <v>306</v>
      </c>
      <c r="BA73" s="170" t="s">
        <v>307</v>
      </c>
      <c r="BB73" s="170" t="s">
        <v>1</v>
      </c>
      <c r="BC73" s="170" t="s">
        <v>308</v>
      </c>
      <c r="BD73" s="170" t="s">
        <v>92</v>
      </c>
    </row>
    <row r="74">
      <c r="B74" s="22"/>
      <c r="L74" s="22"/>
      <c r="AZ74" s="170" t="s">
        <v>309</v>
      </c>
      <c r="BA74" s="170" t="s">
        <v>309</v>
      </c>
      <c r="BB74" s="170" t="s">
        <v>1</v>
      </c>
      <c r="BC74" s="170" t="s">
        <v>310</v>
      </c>
      <c r="BD74" s="170" t="s">
        <v>92</v>
      </c>
    </row>
    <row r="75">
      <c r="B75" s="22"/>
      <c r="L75" s="22"/>
      <c r="AZ75" s="170" t="s">
        <v>311</v>
      </c>
      <c r="BA75" s="170" t="s">
        <v>312</v>
      </c>
      <c r="BB75" s="170" t="s">
        <v>1</v>
      </c>
      <c r="BC75" s="170" t="s">
        <v>313</v>
      </c>
      <c r="BD75" s="170" t="s">
        <v>92</v>
      </c>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c r="AZ76" s="170" t="s">
        <v>314</v>
      </c>
      <c r="BA76" s="170" t="s">
        <v>307</v>
      </c>
      <c r="BB76" s="170" t="s">
        <v>1</v>
      </c>
      <c r="BC76" s="170" t="s">
        <v>315</v>
      </c>
      <c r="BD76" s="170" t="s">
        <v>92</v>
      </c>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c r="AZ77" s="170" t="s">
        <v>316</v>
      </c>
      <c r="BA77" s="170" t="s">
        <v>316</v>
      </c>
      <c r="BB77" s="170" t="s">
        <v>1</v>
      </c>
      <c r="BC77" s="170" t="s">
        <v>292</v>
      </c>
      <c r="BD77" s="170" t="s">
        <v>92</v>
      </c>
    </row>
    <row r="78">
      <c r="AZ78" s="170" t="s">
        <v>317</v>
      </c>
      <c r="BA78" s="170" t="s">
        <v>144</v>
      </c>
      <c r="BB78" s="170" t="s">
        <v>1</v>
      </c>
      <c r="BC78" s="170" t="s">
        <v>294</v>
      </c>
      <c r="BD78" s="170" t="s">
        <v>92</v>
      </c>
    </row>
    <row r="79">
      <c r="AZ79" s="170" t="s">
        <v>318</v>
      </c>
      <c r="BA79" s="170" t="s">
        <v>318</v>
      </c>
      <c r="BB79" s="170" t="s">
        <v>1</v>
      </c>
      <c r="BC79" s="170" t="s">
        <v>319</v>
      </c>
      <c r="BD79" s="170" t="s">
        <v>92</v>
      </c>
    </row>
    <row r="80">
      <c r="AZ80" s="170" t="s">
        <v>320</v>
      </c>
      <c r="BA80" s="170" t="s">
        <v>321</v>
      </c>
      <c r="BB80" s="170" t="s">
        <v>1</v>
      </c>
      <c r="BC80" s="170" t="s">
        <v>322</v>
      </c>
      <c r="BD80" s="170" t="s">
        <v>92</v>
      </c>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c r="AZ81" s="170" t="s">
        <v>323</v>
      </c>
      <c r="BA81" s="170" t="s">
        <v>324</v>
      </c>
      <c r="BB81" s="170" t="s">
        <v>1</v>
      </c>
      <c r="BC81" s="170" t="s">
        <v>200</v>
      </c>
      <c r="BD81" s="170" t="s">
        <v>92</v>
      </c>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c r="AZ82" s="170" t="s">
        <v>326</v>
      </c>
      <c r="BA82" s="170" t="s">
        <v>327</v>
      </c>
      <c r="BB82" s="170" t="s">
        <v>1</v>
      </c>
      <c r="BC82" s="170" t="s">
        <v>328</v>
      </c>
      <c r="BD82" s="170" t="s">
        <v>92</v>
      </c>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c r="AZ83" s="170" t="s">
        <v>329</v>
      </c>
      <c r="BA83" s="170" t="s">
        <v>330</v>
      </c>
      <c r="BB83" s="170" t="s">
        <v>1</v>
      </c>
      <c r="BC83" s="170" t="s">
        <v>319</v>
      </c>
      <c r="BD83" s="170" t="s">
        <v>92</v>
      </c>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c r="AZ84" s="170" t="s">
        <v>331</v>
      </c>
      <c r="BA84" s="170" t="s">
        <v>330</v>
      </c>
      <c r="BB84" s="170" t="s">
        <v>1</v>
      </c>
      <c r="BC84" s="170" t="s">
        <v>322</v>
      </c>
      <c r="BD84" s="170" t="s">
        <v>92</v>
      </c>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c r="AZ85" s="170" t="s">
        <v>332</v>
      </c>
      <c r="BA85" s="170" t="s">
        <v>330</v>
      </c>
      <c r="BB85" s="170" t="s">
        <v>1</v>
      </c>
      <c r="BC85" s="170" t="s">
        <v>200</v>
      </c>
      <c r="BD85" s="170" t="s">
        <v>92</v>
      </c>
    </row>
    <row r="86" s="2" customFormat="1" ht="12" customHeight="1">
      <c r="A86" s="42"/>
      <c r="B86" s="43"/>
      <c r="C86" s="34" t="s">
        <v>160</v>
      </c>
      <c r="D86" s="44"/>
      <c r="E86" s="44"/>
      <c r="F86" s="44"/>
      <c r="G86" s="44"/>
      <c r="H86" s="44"/>
      <c r="I86" s="44"/>
      <c r="J86" s="44"/>
      <c r="K86" s="44"/>
      <c r="L86" s="73"/>
      <c r="S86" s="42"/>
      <c r="T86" s="42"/>
      <c r="U86" s="42"/>
      <c r="V86" s="42"/>
      <c r="W86" s="42"/>
      <c r="X86" s="42"/>
      <c r="Y86" s="42"/>
      <c r="Z86" s="42"/>
      <c r="AA86" s="42"/>
      <c r="AB86" s="42"/>
      <c r="AC86" s="42"/>
      <c r="AD86" s="42"/>
      <c r="AE86" s="42"/>
      <c r="AZ86" s="170" t="s">
        <v>333</v>
      </c>
      <c r="BA86" s="170" t="s">
        <v>247</v>
      </c>
      <c r="BB86" s="170" t="s">
        <v>180</v>
      </c>
      <c r="BC86" s="170" t="s">
        <v>334</v>
      </c>
      <c r="BD86" s="170" t="s">
        <v>92</v>
      </c>
    </row>
    <row r="87" s="2" customFormat="1" ht="16.5" customHeight="1">
      <c r="A87" s="42"/>
      <c r="B87" s="43"/>
      <c r="C87" s="44"/>
      <c r="D87" s="44"/>
      <c r="E87" s="86" t="str">
        <f>E9</f>
        <v>01 - Stavebná časť 1 NP - 3 PP</v>
      </c>
      <c r="F87" s="44"/>
      <c r="G87" s="44"/>
      <c r="H87" s="44"/>
      <c r="I87" s="44"/>
      <c r="J87" s="44"/>
      <c r="K87" s="44"/>
      <c r="L87" s="73"/>
      <c r="S87" s="42"/>
      <c r="T87" s="42"/>
      <c r="U87" s="42"/>
      <c r="V87" s="42"/>
      <c r="W87" s="42"/>
      <c r="X87" s="42"/>
      <c r="Y87" s="42"/>
      <c r="Z87" s="42"/>
      <c r="AA87" s="42"/>
      <c r="AB87" s="42"/>
      <c r="AC87" s="42"/>
      <c r="AD87" s="42"/>
      <c r="AE87" s="42"/>
    </row>
    <row r="88" s="2" customFormat="1" ht="6.96" customHeight="1">
      <c r="A88" s="42"/>
      <c r="B88" s="43"/>
      <c r="C88" s="44"/>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2" customHeight="1">
      <c r="A89" s="42"/>
      <c r="B89" s="43"/>
      <c r="C89" s="34" t="s">
        <v>19</v>
      </c>
      <c r="D89" s="44"/>
      <c r="E89" s="44"/>
      <c r="F89" s="29" t="str">
        <f>F12</f>
        <v>STAROHORSKÁ UL, MÝTNA UL.</v>
      </c>
      <c r="G89" s="44"/>
      <c r="H89" s="44"/>
      <c r="I89" s="34" t="s">
        <v>21</v>
      </c>
      <c r="J89" s="89" t="str">
        <f>IF(J12="","",J12)</f>
        <v>9. 5. 2022</v>
      </c>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25.65" customHeight="1">
      <c r="A91" s="42"/>
      <c r="B91" s="43"/>
      <c r="C91" s="34" t="s">
        <v>23</v>
      </c>
      <c r="D91" s="44"/>
      <c r="E91" s="44"/>
      <c r="F91" s="29" t="str">
        <f>E15</f>
        <v>A BKPŠ, SPOL. S.R.O.</v>
      </c>
      <c r="G91" s="44"/>
      <c r="H91" s="44"/>
      <c r="I91" s="34" t="s">
        <v>29</v>
      </c>
      <c r="J91" s="38" t="str">
        <f>E21</f>
        <v>A BKPŠ, SPOL. S.R.O.</v>
      </c>
      <c r="K91" s="44"/>
      <c r="L91" s="73"/>
      <c r="S91" s="42"/>
      <c r="T91" s="42"/>
      <c r="U91" s="42"/>
      <c r="V91" s="42"/>
      <c r="W91" s="42"/>
      <c r="X91" s="42"/>
      <c r="Y91" s="42"/>
      <c r="Z91" s="42"/>
      <c r="AA91" s="42"/>
      <c r="AB91" s="42"/>
      <c r="AC91" s="42"/>
      <c r="AD91" s="42"/>
      <c r="AE91" s="42"/>
    </row>
    <row r="92" s="2" customFormat="1" ht="15.15" customHeight="1">
      <c r="A92" s="42"/>
      <c r="B92" s="43"/>
      <c r="C92" s="34" t="s">
        <v>27</v>
      </c>
      <c r="D92" s="44"/>
      <c r="E92" s="44"/>
      <c r="F92" s="29" t="str">
        <f>IF(E18="","",E18)</f>
        <v>Vyplň údaj</v>
      </c>
      <c r="G92" s="44"/>
      <c r="H92" s="44"/>
      <c r="I92" s="34" t="s">
        <v>31</v>
      </c>
      <c r="J92" s="38" t="str">
        <f>E24</f>
        <v>ROZING s.r.o.</v>
      </c>
      <c r="K92" s="44"/>
      <c r="L92" s="73"/>
      <c r="S92" s="42"/>
      <c r="T92" s="42"/>
      <c r="U92" s="42"/>
      <c r="V92" s="42"/>
      <c r="W92" s="42"/>
      <c r="X92" s="42"/>
      <c r="Y92" s="42"/>
      <c r="Z92" s="42"/>
      <c r="AA92" s="42"/>
      <c r="AB92" s="42"/>
      <c r="AC92" s="42"/>
      <c r="AD92" s="42"/>
      <c r="AE92" s="42"/>
    </row>
    <row r="93" s="2" customFormat="1" ht="10.32" customHeight="1">
      <c r="A93" s="42"/>
      <c r="B93" s="43"/>
      <c r="C93" s="44"/>
      <c r="D93" s="44"/>
      <c r="E93" s="44"/>
      <c r="F93" s="44"/>
      <c r="G93" s="44"/>
      <c r="H93" s="44"/>
      <c r="I93" s="44"/>
      <c r="J93" s="44"/>
      <c r="K93" s="44"/>
      <c r="L93" s="73"/>
      <c r="S93" s="42"/>
      <c r="T93" s="42"/>
      <c r="U93" s="42"/>
      <c r="V93" s="42"/>
      <c r="W93" s="42"/>
      <c r="X93" s="42"/>
      <c r="Y93" s="42"/>
      <c r="Z93" s="42"/>
      <c r="AA93" s="42"/>
      <c r="AB93" s="42"/>
      <c r="AC93" s="42"/>
      <c r="AD93" s="42"/>
      <c r="AE93" s="42"/>
    </row>
    <row r="94" s="2" customFormat="1" ht="29.28" customHeight="1">
      <c r="A94" s="42"/>
      <c r="B94" s="43"/>
      <c r="C94" s="216" t="s">
        <v>335</v>
      </c>
      <c r="D94" s="168"/>
      <c r="E94" s="168"/>
      <c r="F94" s="168"/>
      <c r="G94" s="168"/>
      <c r="H94" s="168"/>
      <c r="I94" s="168"/>
      <c r="J94" s="217" t="s">
        <v>336</v>
      </c>
      <c r="K94" s="168"/>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2.8" customHeight="1">
      <c r="A96" s="42"/>
      <c r="B96" s="43"/>
      <c r="C96" s="218" t="s">
        <v>337</v>
      </c>
      <c r="D96" s="44"/>
      <c r="E96" s="44"/>
      <c r="F96" s="44"/>
      <c r="G96" s="44"/>
      <c r="H96" s="44"/>
      <c r="I96" s="44"/>
      <c r="J96" s="120">
        <f>J221</f>
        <v>0</v>
      </c>
      <c r="K96" s="44"/>
      <c r="L96" s="73"/>
      <c r="S96" s="42"/>
      <c r="T96" s="42"/>
      <c r="U96" s="42"/>
      <c r="V96" s="42"/>
      <c r="W96" s="42"/>
      <c r="X96" s="42"/>
      <c r="Y96" s="42"/>
      <c r="Z96" s="42"/>
      <c r="AA96" s="42"/>
      <c r="AB96" s="42"/>
      <c r="AC96" s="42"/>
      <c r="AD96" s="42"/>
      <c r="AE96" s="42"/>
      <c r="AU96" s="19" t="s">
        <v>338</v>
      </c>
    </row>
    <row r="97" s="9" customFormat="1" ht="24.96" customHeight="1">
      <c r="A97" s="9"/>
      <c r="B97" s="219"/>
      <c r="C97" s="220"/>
      <c r="D97" s="221" t="s">
        <v>339</v>
      </c>
      <c r="E97" s="222"/>
      <c r="F97" s="222"/>
      <c r="G97" s="222"/>
      <c r="H97" s="222"/>
      <c r="I97" s="222"/>
      <c r="J97" s="223">
        <f>J222</f>
        <v>0</v>
      </c>
      <c r="K97" s="220"/>
      <c r="L97" s="224"/>
      <c r="S97" s="9"/>
      <c r="T97" s="9"/>
      <c r="U97" s="9"/>
      <c r="V97" s="9"/>
      <c r="W97" s="9"/>
      <c r="X97" s="9"/>
      <c r="Y97" s="9"/>
      <c r="Z97" s="9"/>
      <c r="AA97" s="9"/>
      <c r="AB97" s="9"/>
      <c r="AC97" s="9"/>
      <c r="AD97" s="9"/>
      <c r="AE97" s="9"/>
    </row>
    <row r="98" s="10" customFormat="1" ht="19.92" customHeight="1">
      <c r="A98" s="10"/>
      <c r="B98" s="225"/>
      <c r="C98" s="143"/>
      <c r="D98" s="226" t="s">
        <v>340</v>
      </c>
      <c r="E98" s="227"/>
      <c r="F98" s="227"/>
      <c r="G98" s="227"/>
      <c r="H98" s="227"/>
      <c r="I98" s="227"/>
      <c r="J98" s="228">
        <f>J223</f>
        <v>0</v>
      </c>
      <c r="K98" s="143"/>
      <c r="L98" s="229"/>
      <c r="S98" s="10"/>
      <c r="T98" s="10"/>
      <c r="U98" s="10"/>
      <c r="V98" s="10"/>
      <c r="W98" s="10"/>
      <c r="X98" s="10"/>
      <c r="Y98" s="10"/>
      <c r="Z98" s="10"/>
      <c r="AA98" s="10"/>
      <c r="AB98" s="10"/>
      <c r="AC98" s="10"/>
      <c r="AD98" s="10"/>
      <c r="AE98" s="10"/>
    </row>
    <row r="99" s="10" customFormat="1" ht="14.88" customHeight="1">
      <c r="A99" s="10"/>
      <c r="B99" s="225"/>
      <c r="C99" s="143"/>
      <c r="D99" s="226" t="s">
        <v>341</v>
      </c>
      <c r="E99" s="227"/>
      <c r="F99" s="227"/>
      <c r="G99" s="227"/>
      <c r="H99" s="227"/>
      <c r="I99" s="227"/>
      <c r="J99" s="228">
        <f>J224</f>
        <v>0</v>
      </c>
      <c r="K99" s="143"/>
      <c r="L99" s="229"/>
      <c r="S99" s="10"/>
      <c r="T99" s="10"/>
      <c r="U99" s="10"/>
      <c r="V99" s="10"/>
      <c r="W99" s="10"/>
      <c r="X99" s="10"/>
      <c r="Y99" s="10"/>
      <c r="Z99" s="10"/>
      <c r="AA99" s="10"/>
      <c r="AB99" s="10"/>
      <c r="AC99" s="10"/>
      <c r="AD99" s="10"/>
      <c r="AE99" s="10"/>
    </row>
    <row r="100" s="10" customFormat="1" ht="21.84" customHeight="1">
      <c r="A100" s="10"/>
      <c r="B100" s="225"/>
      <c r="C100" s="143"/>
      <c r="D100" s="226" t="s">
        <v>342</v>
      </c>
      <c r="E100" s="227"/>
      <c r="F100" s="227"/>
      <c r="G100" s="227"/>
      <c r="H100" s="227"/>
      <c r="I100" s="227"/>
      <c r="J100" s="228">
        <f>J225</f>
        <v>0</v>
      </c>
      <c r="K100" s="143"/>
      <c r="L100" s="229"/>
      <c r="S100" s="10"/>
      <c r="T100" s="10"/>
      <c r="U100" s="10"/>
      <c r="V100" s="10"/>
      <c r="W100" s="10"/>
      <c r="X100" s="10"/>
      <c r="Y100" s="10"/>
      <c r="Z100" s="10"/>
      <c r="AA100" s="10"/>
      <c r="AB100" s="10"/>
      <c r="AC100" s="10"/>
      <c r="AD100" s="10"/>
      <c r="AE100" s="10"/>
    </row>
    <row r="101" s="10" customFormat="1" ht="21.84" customHeight="1">
      <c r="A101" s="10"/>
      <c r="B101" s="225"/>
      <c r="C101" s="143"/>
      <c r="D101" s="226" t="s">
        <v>343</v>
      </c>
      <c r="E101" s="227"/>
      <c r="F101" s="227"/>
      <c r="G101" s="227"/>
      <c r="H101" s="227"/>
      <c r="I101" s="227"/>
      <c r="J101" s="228">
        <f>J230</f>
        <v>0</v>
      </c>
      <c r="K101" s="143"/>
      <c r="L101" s="229"/>
      <c r="S101" s="10"/>
      <c r="T101" s="10"/>
      <c r="U101" s="10"/>
      <c r="V101" s="10"/>
      <c r="W101" s="10"/>
      <c r="X101" s="10"/>
      <c r="Y101" s="10"/>
      <c r="Z101" s="10"/>
      <c r="AA101" s="10"/>
      <c r="AB101" s="10"/>
      <c r="AC101" s="10"/>
      <c r="AD101" s="10"/>
      <c r="AE101" s="10"/>
    </row>
    <row r="102" s="10" customFormat="1" ht="21.84" customHeight="1">
      <c r="A102" s="10"/>
      <c r="B102" s="225"/>
      <c r="C102" s="143"/>
      <c r="D102" s="226" t="s">
        <v>344</v>
      </c>
      <c r="E102" s="227"/>
      <c r="F102" s="227"/>
      <c r="G102" s="227"/>
      <c r="H102" s="227"/>
      <c r="I102" s="227"/>
      <c r="J102" s="228">
        <f>J252</f>
        <v>0</v>
      </c>
      <c r="K102" s="143"/>
      <c r="L102" s="229"/>
      <c r="S102" s="10"/>
      <c r="T102" s="10"/>
      <c r="U102" s="10"/>
      <c r="V102" s="10"/>
      <c r="W102" s="10"/>
      <c r="X102" s="10"/>
      <c r="Y102" s="10"/>
      <c r="Z102" s="10"/>
      <c r="AA102" s="10"/>
      <c r="AB102" s="10"/>
      <c r="AC102" s="10"/>
      <c r="AD102" s="10"/>
      <c r="AE102" s="10"/>
    </row>
    <row r="103" s="10" customFormat="1" ht="21.84" customHeight="1">
      <c r="A103" s="10"/>
      <c r="B103" s="225"/>
      <c r="C103" s="143"/>
      <c r="D103" s="226" t="s">
        <v>345</v>
      </c>
      <c r="E103" s="227"/>
      <c r="F103" s="227"/>
      <c r="G103" s="227"/>
      <c r="H103" s="227"/>
      <c r="I103" s="227"/>
      <c r="J103" s="228">
        <f>J338</f>
        <v>0</v>
      </c>
      <c r="K103" s="143"/>
      <c r="L103" s="229"/>
      <c r="S103" s="10"/>
      <c r="T103" s="10"/>
      <c r="U103" s="10"/>
      <c r="V103" s="10"/>
      <c r="W103" s="10"/>
      <c r="X103" s="10"/>
      <c r="Y103" s="10"/>
      <c r="Z103" s="10"/>
      <c r="AA103" s="10"/>
      <c r="AB103" s="10"/>
      <c r="AC103" s="10"/>
      <c r="AD103" s="10"/>
      <c r="AE103" s="10"/>
    </row>
    <row r="104" s="10" customFormat="1" ht="14.88" customHeight="1">
      <c r="A104" s="10"/>
      <c r="B104" s="225"/>
      <c r="C104" s="143"/>
      <c r="D104" s="226" t="s">
        <v>346</v>
      </c>
      <c r="E104" s="227"/>
      <c r="F104" s="227"/>
      <c r="G104" s="227"/>
      <c r="H104" s="227"/>
      <c r="I104" s="227"/>
      <c r="J104" s="228">
        <f>J340</f>
        <v>0</v>
      </c>
      <c r="K104" s="143"/>
      <c r="L104" s="229"/>
      <c r="S104" s="10"/>
      <c r="T104" s="10"/>
      <c r="U104" s="10"/>
      <c r="V104" s="10"/>
      <c r="W104" s="10"/>
      <c r="X104" s="10"/>
      <c r="Y104" s="10"/>
      <c r="Z104" s="10"/>
      <c r="AA104" s="10"/>
      <c r="AB104" s="10"/>
      <c r="AC104" s="10"/>
      <c r="AD104" s="10"/>
      <c r="AE104" s="10"/>
    </row>
    <row r="105" s="10" customFormat="1" ht="21.84" customHeight="1">
      <c r="A105" s="10"/>
      <c r="B105" s="225"/>
      <c r="C105" s="143"/>
      <c r="D105" s="226" t="s">
        <v>347</v>
      </c>
      <c r="E105" s="227"/>
      <c r="F105" s="227"/>
      <c r="G105" s="227"/>
      <c r="H105" s="227"/>
      <c r="I105" s="227"/>
      <c r="J105" s="228">
        <f>J341</f>
        <v>0</v>
      </c>
      <c r="K105" s="143"/>
      <c r="L105" s="229"/>
      <c r="S105" s="10"/>
      <c r="T105" s="10"/>
      <c r="U105" s="10"/>
      <c r="V105" s="10"/>
      <c r="W105" s="10"/>
      <c r="X105" s="10"/>
      <c r="Y105" s="10"/>
      <c r="Z105" s="10"/>
      <c r="AA105" s="10"/>
      <c r="AB105" s="10"/>
      <c r="AC105" s="10"/>
      <c r="AD105" s="10"/>
      <c r="AE105" s="10"/>
    </row>
    <row r="106" s="10" customFormat="1" ht="19.92" customHeight="1">
      <c r="A106" s="10"/>
      <c r="B106" s="225"/>
      <c r="C106" s="143"/>
      <c r="D106" s="226" t="s">
        <v>348</v>
      </c>
      <c r="E106" s="227"/>
      <c r="F106" s="227"/>
      <c r="G106" s="227"/>
      <c r="H106" s="227"/>
      <c r="I106" s="227"/>
      <c r="J106" s="228">
        <f>J354</f>
        <v>0</v>
      </c>
      <c r="K106" s="143"/>
      <c r="L106" s="229"/>
      <c r="S106" s="10"/>
      <c r="T106" s="10"/>
      <c r="U106" s="10"/>
      <c r="V106" s="10"/>
      <c r="W106" s="10"/>
      <c r="X106" s="10"/>
      <c r="Y106" s="10"/>
      <c r="Z106" s="10"/>
      <c r="AA106" s="10"/>
      <c r="AB106" s="10"/>
      <c r="AC106" s="10"/>
      <c r="AD106" s="10"/>
      <c r="AE106" s="10"/>
    </row>
    <row r="107" s="10" customFormat="1" ht="14.88" customHeight="1">
      <c r="A107" s="10"/>
      <c r="B107" s="225"/>
      <c r="C107" s="143"/>
      <c r="D107" s="226" t="s">
        <v>341</v>
      </c>
      <c r="E107" s="227"/>
      <c r="F107" s="227"/>
      <c r="G107" s="227"/>
      <c r="H107" s="227"/>
      <c r="I107" s="227"/>
      <c r="J107" s="228">
        <f>J355</f>
        <v>0</v>
      </c>
      <c r="K107" s="143"/>
      <c r="L107" s="229"/>
      <c r="S107" s="10"/>
      <c r="T107" s="10"/>
      <c r="U107" s="10"/>
      <c r="V107" s="10"/>
      <c r="W107" s="10"/>
      <c r="X107" s="10"/>
      <c r="Y107" s="10"/>
      <c r="Z107" s="10"/>
      <c r="AA107" s="10"/>
      <c r="AB107" s="10"/>
      <c r="AC107" s="10"/>
      <c r="AD107" s="10"/>
      <c r="AE107" s="10"/>
    </row>
    <row r="108" s="10" customFormat="1" ht="21.84" customHeight="1">
      <c r="A108" s="10"/>
      <c r="B108" s="225"/>
      <c r="C108" s="143"/>
      <c r="D108" s="226" t="s">
        <v>349</v>
      </c>
      <c r="E108" s="227"/>
      <c r="F108" s="227"/>
      <c r="G108" s="227"/>
      <c r="H108" s="227"/>
      <c r="I108" s="227"/>
      <c r="J108" s="228">
        <f>J356</f>
        <v>0</v>
      </c>
      <c r="K108" s="143"/>
      <c r="L108" s="229"/>
      <c r="S108" s="10"/>
      <c r="T108" s="10"/>
      <c r="U108" s="10"/>
      <c r="V108" s="10"/>
      <c r="W108" s="10"/>
      <c r="X108" s="10"/>
      <c r="Y108" s="10"/>
      <c r="Z108" s="10"/>
      <c r="AA108" s="10"/>
      <c r="AB108" s="10"/>
      <c r="AC108" s="10"/>
      <c r="AD108" s="10"/>
      <c r="AE108" s="10"/>
    </row>
    <row r="109" s="10" customFormat="1" ht="21.84" customHeight="1">
      <c r="A109" s="10"/>
      <c r="B109" s="225"/>
      <c r="C109" s="143"/>
      <c r="D109" s="226" t="s">
        <v>344</v>
      </c>
      <c r="E109" s="227"/>
      <c r="F109" s="227"/>
      <c r="G109" s="227"/>
      <c r="H109" s="227"/>
      <c r="I109" s="227"/>
      <c r="J109" s="228">
        <f>J399</f>
        <v>0</v>
      </c>
      <c r="K109" s="143"/>
      <c r="L109" s="229"/>
      <c r="S109" s="10"/>
      <c r="T109" s="10"/>
      <c r="U109" s="10"/>
      <c r="V109" s="10"/>
      <c r="W109" s="10"/>
      <c r="X109" s="10"/>
      <c r="Y109" s="10"/>
      <c r="Z109" s="10"/>
      <c r="AA109" s="10"/>
      <c r="AB109" s="10"/>
      <c r="AC109" s="10"/>
      <c r="AD109" s="10"/>
      <c r="AE109" s="10"/>
    </row>
    <row r="110" s="10" customFormat="1" ht="21.84" customHeight="1">
      <c r="A110" s="10"/>
      <c r="B110" s="225"/>
      <c r="C110" s="143"/>
      <c r="D110" s="226" t="s">
        <v>345</v>
      </c>
      <c r="E110" s="227"/>
      <c r="F110" s="227"/>
      <c r="G110" s="227"/>
      <c r="H110" s="227"/>
      <c r="I110" s="227"/>
      <c r="J110" s="228">
        <f>J428</f>
        <v>0</v>
      </c>
      <c r="K110" s="143"/>
      <c r="L110" s="229"/>
      <c r="S110" s="10"/>
      <c r="T110" s="10"/>
      <c r="U110" s="10"/>
      <c r="V110" s="10"/>
      <c r="W110" s="10"/>
      <c r="X110" s="10"/>
      <c r="Y110" s="10"/>
      <c r="Z110" s="10"/>
      <c r="AA110" s="10"/>
      <c r="AB110" s="10"/>
      <c r="AC110" s="10"/>
      <c r="AD110" s="10"/>
      <c r="AE110" s="10"/>
    </row>
    <row r="111" s="10" customFormat="1" ht="14.88" customHeight="1">
      <c r="A111" s="10"/>
      <c r="B111" s="225"/>
      <c r="C111" s="143"/>
      <c r="D111" s="226" t="s">
        <v>346</v>
      </c>
      <c r="E111" s="227"/>
      <c r="F111" s="227"/>
      <c r="G111" s="227"/>
      <c r="H111" s="227"/>
      <c r="I111" s="227"/>
      <c r="J111" s="228">
        <f>J430</f>
        <v>0</v>
      </c>
      <c r="K111" s="143"/>
      <c r="L111" s="229"/>
      <c r="S111" s="10"/>
      <c r="T111" s="10"/>
      <c r="U111" s="10"/>
      <c r="V111" s="10"/>
      <c r="W111" s="10"/>
      <c r="X111" s="10"/>
      <c r="Y111" s="10"/>
      <c r="Z111" s="10"/>
      <c r="AA111" s="10"/>
      <c r="AB111" s="10"/>
      <c r="AC111" s="10"/>
      <c r="AD111" s="10"/>
      <c r="AE111" s="10"/>
    </row>
    <row r="112" s="10" customFormat="1" ht="21.84" customHeight="1">
      <c r="A112" s="10"/>
      <c r="B112" s="225"/>
      <c r="C112" s="143"/>
      <c r="D112" s="226" t="s">
        <v>350</v>
      </c>
      <c r="E112" s="227"/>
      <c r="F112" s="227"/>
      <c r="G112" s="227"/>
      <c r="H112" s="227"/>
      <c r="I112" s="227"/>
      <c r="J112" s="228">
        <f>J431</f>
        <v>0</v>
      </c>
      <c r="K112" s="143"/>
      <c r="L112" s="229"/>
      <c r="S112" s="10"/>
      <c r="T112" s="10"/>
      <c r="U112" s="10"/>
      <c r="V112" s="10"/>
      <c r="W112" s="10"/>
      <c r="X112" s="10"/>
      <c r="Y112" s="10"/>
      <c r="Z112" s="10"/>
      <c r="AA112" s="10"/>
      <c r="AB112" s="10"/>
      <c r="AC112" s="10"/>
      <c r="AD112" s="10"/>
      <c r="AE112" s="10"/>
    </row>
    <row r="113" s="10" customFormat="1" ht="21.84" customHeight="1">
      <c r="A113" s="10"/>
      <c r="B113" s="225"/>
      <c r="C113" s="143"/>
      <c r="D113" s="226" t="s">
        <v>351</v>
      </c>
      <c r="E113" s="227"/>
      <c r="F113" s="227"/>
      <c r="G113" s="227"/>
      <c r="H113" s="227"/>
      <c r="I113" s="227"/>
      <c r="J113" s="228">
        <f>J449</f>
        <v>0</v>
      </c>
      <c r="K113" s="143"/>
      <c r="L113" s="229"/>
      <c r="S113" s="10"/>
      <c r="T113" s="10"/>
      <c r="U113" s="10"/>
      <c r="V113" s="10"/>
      <c r="W113" s="10"/>
      <c r="X113" s="10"/>
      <c r="Y113" s="10"/>
      <c r="Z113" s="10"/>
      <c r="AA113" s="10"/>
      <c r="AB113" s="10"/>
      <c r="AC113" s="10"/>
      <c r="AD113" s="10"/>
      <c r="AE113" s="10"/>
    </row>
    <row r="114" s="10" customFormat="1" ht="21.84" customHeight="1">
      <c r="A114" s="10"/>
      <c r="B114" s="225"/>
      <c r="C114" s="143"/>
      <c r="D114" s="226" t="s">
        <v>352</v>
      </c>
      <c r="E114" s="227"/>
      <c r="F114" s="227"/>
      <c r="G114" s="227"/>
      <c r="H114" s="227"/>
      <c r="I114" s="227"/>
      <c r="J114" s="228">
        <f>J455</f>
        <v>0</v>
      </c>
      <c r="K114" s="143"/>
      <c r="L114" s="229"/>
      <c r="S114" s="10"/>
      <c r="T114" s="10"/>
      <c r="U114" s="10"/>
      <c r="V114" s="10"/>
      <c r="W114" s="10"/>
      <c r="X114" s="10"/>
      <c r="Y114" s="10"/>
      <c r="Z114" s="10"/>
      <c r="AA114" s="10"/>
      <c r="AB114" s="10"/>
      <c r="AC114" s="10"/>
      <c r="AD114" s="10"/>
      <c r="AE114" s="10"/>
    </row>
    <row r="115" s="10" customFormat="1" ht="21.84" customHeight="1">
      <c r="A115" s="10"/>
      <c r="B115" s="225"/>
      <c r="C115" s="143"/>
      <c r="D115" s="226" t="s">
        <v>353</v>
      </c>
      <c r="E115" s="227"/>
      <c r="F115" s="227"/>
      <c r="G115" s="227"/>
      <c r="H115" s="227"/>
      <c r="I115" s="227"/>
      <c r="J115" s="228">
        <f>J465</f>
        <v>0</v>
      </c>
      <c r="K115" s="143"/>
      <c r="L115" s="229"/>
      <c r="S115" s="10"/>
      <c r="T115" s="10"/>
      <c r="U115" s="10"/>
      <c r="V115" s="10"/>
      <c r="W115" s="10"/>
      <c r="X115" s="10"/>
      <c r="Y115" s="10"/>
      <c r="Z115" s="10"/>
      <c r="AA115" s="10"/>
      <c r="AB115" s="10"/>
      <c r="AC115" s="10"/>
      <c r="AD115" s="10"/>
      <c r="AE115" s="10"/>
    </row>
    <row r="116" s="10" customFormat="1" ht="21.84" customHeight="1">
      <c r="A116" s="10"/>
      <c r="B116" s="225"/>
      <c r="C116" s="143"/>
      <c r="D116" s="226" t="s">
        <v>354</v>
      </c>
      <c r="E116" s="227"/>
      <c r="F116" s="227"/>
      <c r="G116" s="227"/>
      <c r="H116" s="227"/>
      <c r="I116" s="227"/>
      <c r="J116" s="228">
        <f>J471</f>
        <v>0</v>
      </c>
      <c r="K116" s="143"/>
      <c r="L116" s="229"/>
      <c r="S116" s="10"/>
      <c r="T116" s="10"/>
      <c r="U116" s="10"/>
      <c r="V116" s="10"/>
      <c r="W116" s="10"/>
      <c r="X116" s="10"/>
      <c r="Y116" s="10"/>
      <c r="Z116" s="10"/>
      <c r="AA116" s="10"/>
      <c r="AB116" s="10"/>
      <c r="AC116" s="10"/>
      <c r="AD116" s="10"/>
      <c r="AE116" s="10"/>
    </row>
    <row r="117" s="10" customFormat="1" ht="21.84" customHeight="1">
      <c r="A117" s="10"/>
      <c r="B117" s="225"/>
      <c r="C117" s="143"/>
      <c r="D117" s="226" t="s">
        <v>355</v>
      </c>
      <c r="E117" s="227"/>
      <c r="F117" s="227"/>
      <c r="G117" s="227"/>
      <c r="H117" s="227"/>
      <c r="I117" s="227"/>
      <c r="J117" s="228">
        <f>J495</f>
        <v>0</v>
      </c>
      <c r="K117" s="143"/>
      <c r="L117" s="229"/>
      <c r="S117" s="10"/>
      <c r="T117" s="10"/>
      <c r="U117" s="10"/>
      <c r="V117" s="10"/>
      <c r="W117" s="10"/>
      <c r="X117" s="10"/>
      <c r="Y117" s="10"/>
      <c r="Z117" s="10"/>
      <c r="AA117" s="10"/>
      <c r="AB117" s="10"/>
      <c r="AC117" s="10"/>
      <c r="AD117" s="10"/>
      <c r="AE117" s="10"/>
    </row>
    <row r="118" s="10" customFormat="1" ht="14.88" customHeight="1">
      <c r="A118" s="10"/>
      <c r="B118" s="225"/>
      <c r="C118" s="143"/>
      <c r="D118" s="226" t="s">
        <v>356</v>
      </c>
      <c r="E118" s="227"/>
      <c r="F118" s="227"/>
      <c r="G118" s="227"/>
      <c r="H118" s="227"/>
      <c r="I118" s="227"/>
      <c r="J118" s="228">
        <f>J522</f>
        <v>0</v>
      </c>
      <c r="K118" s="143"/>
      <c r="L118" s="229"/>
      <c r="S118" s="10"/>
      <c r="T118" s="10"/>
      <c r="U118" s="10"/>
      <c r="V118" s="10"/>
      <c r="W118" s="10"/>
      <c r="X118" s="10"/>
      <c r="Y118" s="10"/>
      <c r="Z118" s="10"/>
      <c r="AA118" s="10"/>
      <c r="AB118" s="10"/>
      <c r="AC118" s="10"/>
      <c r="AD118" s="10"/>
      <c r="AE118" s="10"/>
    </row>
    <row r="119" s="9" customFormat="1" ht="24.96" customHeight="1">
      <c r="A119" s="9"/>
      <c r="B119" s="219"/>
      <c r="C119" s="220"/>
      <c r="D119" s="221" t="s">
        <v>357</v>
      </c>
      <c r="E119" s="222"/>
      <c r="F119" s="222"/>
      <c r="G119" s="222"/>
      <c r="H119" s="222"/>
      <c r="I119" s="222"/>
      <c r="J119" s="223">
        <f>J531</f>
        <v>0</v>
      </c>
      <c r="K119" s="220"/>
      <c r="L119" s="224"/>
      <c r="S119" s="9"/>
      <c r="T119" s="9"/>
      <c r="U119" s="9"/>
      <c r="V119" s="9"/>
      <c r="W119" s="9"/>
      <c r="X119" s="9"/>
      <c r="Y119" s="9"/>
      <c r="Z119" s="9"/>
      <c r="AA119" s="9"/>
      <c r="AB119" s="9"/>
      <c r="AC119" s="9"/>
      <c r="AD119" s="9"/>
      <c r="AE119" s="9"/>
    </row>
    <row r="120" s="10" customFormat="1" ht="19.92" customHeight="1">
      <c r="A120" s="10"/>
      <c r="B120" s="225"/>
      <c r="C120" s="143"/>
      <c r="D120" s="226" t="s">
        <v>340</v>
      </c>
      <c r="E120" s="227"/>
      <c r="F120" s="227"/>
      <c r="G120" s="227"/>
      <c r="H120" s="227"/>
      <c r="I120" s="227"/>
      <c r="J120" s="228">
        <f>J532</f>
        <v>0</v>
      </c>
      <c r="K120" s="143"/>
      <c r="L120" s="229"/>
      <c r="S120" s="10"/>
      <c r="T120" s="10"/>
      <c r="U120" s="10"/>
      <c r="V120" s="10"/>
      <c r="W120" s="10"/>
      <c r="X120" s="10"/>
      <c r="Y120" s="10"/>
      <c r="Z120" s="10"/>
      <c r="AA120" s="10"/>
      <c r="AB120" s="10"/>
      <c r="AC120" s="10"/>
      <c r="AD120" s="10"/>
      <c r="AE120" s="10"/>
    </row>
    <row r="121" s="10" customFormat="1" ht="14.88" customHeight="1">
      <c r="A121" s="10"/>
      <c r="B121" s="225"/>
      <c r="C121" s="143"/>
      <c r="D121" s="226" t="s">
        <v>341</v>
      </c>
      <c r="E121" s="227"/>
      <c r="F121" s="227"/>
      <c r="G121" s="227"/>
      <c r="H121" s="227"/>
      <c r="I121" s="227"/>
      <c r="J121" s="228">
        <f>J533</f>
        <v>0</v>
      </c>
      <c r="K121" s="143"/>
      <c r="L121" s="229"/>
      <c r="S121" s="10"/>
      <c r="T121" s="10"/>
      <c r="U121" s="10"/>
      <c r="V121" s="10"/>
      <c r="W121" s="10"/>
      <c r="X121" s="10"/>
      <c r="Y121" s="10"/>
      <c r="Z121" s="10"/>
      <c r="AA121" s="10"/>
      <c r="AB121" s="10"/>
      <c r="AC121" s="10"/>
      <c r="AD121" s="10"/>
      <c r="AE121" s="10"/>
    </row>
    <row r="122" s="10" customFormat="1" ht="21.84" customHeight="1">
      <c r="A122" s="10"/>
      <c r="B122" s="225"/>
      <c r="C122" s="143"/>
      <c r="D122" s="226" t="s">
        <v>342</v>
      </c>
      <c r="E122" s="227"/>
      <c r="F122" s="227"/>
      <c r="G122" s="227"/>
      <c r="H122" s="227"/>
      <c r="I122" s="227"/>
      <c r="J122" s="228">
        <f>J534</f>
        <v>0</v>
      </c>
      <c r="K122" s="143"/>
      <c r="L122" s="229"/>
      <c r="S122" s="10"/>
      <c r="T122" s="10"/>
      <c r="U122" s="10"/>
      <c r="V122" s="10"/>
      <c r="W122" s="10"/>
      <c r="X122" s="10"/>
      <c r="Y122" s="10"/>
      <c r="Z122" s="10"/>
      <c r="AA122" s="10"/>
      <c r="AB122" s="10"/>
      <c r="AC122" s="10"/>
      <c r="AD122" s="10"/>
      <c r="AE122" s="10"/>
    </row>
    <row r="123" s="10" customFormat="1" ht="21.84" customHeight="1">
      <c r="A123" s="10"/>
      <c r="B123" s="225"/>
      <c r="C123" s="143"/>
      <c r="D123" s="226" t="s">
        <v>343</v>
      </c>
      <c r="E123" s="227"/>
      <c r="F123" s="227"/>
      <c r="G123" s="227"/>
      <c r="H123" s="227"/>
      <c r="I123" s="227"/>
      <c r="J123" s="228">
        <f>J539</f>
        <v>0</v>
      </c>
      <c r="K123" s="143"/>
      <c r="L123" s="229"/>
      <c r="S123" s="10"/>
      <c r="T123" s="10"/>
      <c r="U123" s="10"/>
      <c r="V123" s="10"/>
      <c r="W123" s="10"/>
      <c r="X123" s="10"/>
      <c r="Y123" s="10"/>
      <c r="Z123" s="10"/>
      <c r="AA123" s="10"/>
      <c r="AB123" s="10"/>
      <c r="AC123" s="10"/>
      <c r="AD123" s="10"/>
      <c r="AE123" s="10"/>
    </row>
    <row r="124" s="10" customFormat="1" ht="21.84" customHeight="1">
      <c r="A124" s="10"/>
      <c r="B124" s="225"/>
      <c r="C124" s="143"/>
      <c r="D124" s="226" t="s">
        <v>344</v>
      </c>
      <c r="E124" s="227"/>
      <c r="F124" s="227"/>
      <c r="G124" s="227"/>
      <c r="H124" s="227"/>
      <c r="I124" s="227"/>
      <c r="J124" s="228">
        <f>J567</f>
        <v>0</v>
      </c>
      <c r="K124" s="143"/>
      <c r="L124" s="229"/>
      <c r="S124" s="10"/>
      <c r="T124" s="10"/>
      <c r="U124" s="10"/>
      <c r="V124" s="10"/>
      <c r="W124" s="10"/>
      <c r="X124" s="10"/>
      <c r="Y124" s="10"/>
      <c r="Z124" s="10"/>
      <c r="AA124" s="10"/>
      <c r="AB124" s="10"/>
      <c r="AC124" s="10"/>
      <c r="AD124" s="10"/>
      <c r="AE124" s="10"/>
    </row>
    <row r="125" s="10" customFormat="1" ht="21.84" customHeight="1">
      <c r="A125" s="10"/>
      <c r="B125" s="225"/>
      <c r="C125" s="143"/>
      <c r="D125" s="226" t="s">
        <v>345</v>
      </c>
      <c r="E125" s="227"/>
      <c r="F125" s="227"/>
      <c r="G125" s="227"/>
      <c r="H125" s="227"/>
      <c r="I125" s="227"/>
      <c r="J125" s="228">
        <f>J660</f>
        <v>0</v>
      </c>
      <c r="K125" s="143"/>
      <c r="L125" s="229"/>
      <c r="S125" s="10"/>
      <c r="T125" s="10"/>
      <c r="U125" s="10"/>
      <c r="V125" s="10"/>
      <c r="W125" s="10"/>
      <c r="X125" s="10"/>
      <c r="Y125" s="10"/>
      <c r="Z125" s="10"/>
      <c r="AA125" s="10"/>
      <c r="AB125" s="10"/>
      <c r="AC125" s="10"/>
      <c r="AD125" s="10"/>
      <c r="AE125" s="10"/>
    </row>
    <row r="126" s="10" customFormat="1" ht="14.88" customHeight="1">
      <c r="A126" s="10"/>
      <c r="B126" s="225"/>
      <c r="C126" s="143"/>
      <c r="D126" s="226" t="s">
        <v>346</v>
      </c>
      <c r="E126" s="227"/>
      <c r="F126" s="227"/>
      <c r="G126" s="227"/>
      <c r="H126" s="227"/>
      <c r="I126" s="227"/>
      <c r="J126" s="228">
        <f>J662</f>
        <v>0</v>
      </c>
      <c r="K126" s="143"/>
      <c r="L126" s="229"/>
      <c r="S126" s="10"/>
      <c r="T126" s="10"/>
      <c r="U126" s="10"/>
      <c r="V126" s="10"/>
      <c r="W126" s="10"/>
      <c r="X126" s="10"/>
      <c r="Y126" s="10"/>
      <c r="Z126" s="10"/>
      <c r="AA126" s="10"/>
      <c r="AB126" s="10"/>
      <c r="AC126" s="10"/>
      <c r="AD126" s="10"/>
      <c r="AE126" s="10"/>
    </row>
    <row r="127" s="10" customFormat="1" ht="21.84" customHeight="1">
      <c r="A127" s="10"/>
      <c r="B127" s="225"/>
      <c r="C127" s="143"/>
      <c r="D127" s="226" t="s">
        <v>358</v>
      </c>
      <c r="E127" s="227"/>
      <c r="F127" s="227"/>
      <c r="G127" s="227"/>
      <c r="H127" s="227"/>
      <c r="I127" s="227"/>
      <c r="J127" s="228">
        <f>J663</f>
        <v>0</v>
      </c>
      <c r="K127" s="143"/>
      <c r="L127" s="229"/>
      <c r="S127" s="10"/>
      <c r="T127" s="10"/>
      <c r="U127" s="10"/>
      <c r="V127" s="10"/>
      <c r="W127" s="10"/>
      <c r="X127" s="10"/>
      <c r="Y127" s="10"/>
      <c r="Z127" s="10"/>
      <c r="AA127" s="10"/>
      <c r="AB127" s="10"/>
      <c r="AC127" s="10"/>
      <c r="AD127" s="10"/>
      <c r="AE127" s="10"/>
    </row>
    <row r="128" s="10" customFormat="1" ht="21.84" customHeight="1">
      <c r="A128" s="10"/>
      <c r="B128" s="225"/>
      <c r="C128" s="143"/>
      <c r="D128" s="226" t="s">
        <v>347</v>
      </c>
      <c r="E128" s="227"/>
      <c r="F128" s="227"/>
      <c r="G128" s="227"/>
      <c r="H128" s="227"/>
      <c r="I128" s="227"/>
      <c r="J128" s="228">
        <f>J670</f>
        <v>0</v>
      </c>
      <c r="K128" s="143"/>
      <c r="L128" s="229"/>
      <c r="S128" s="10"/>
      <c r="T128" s="10"/>
      <c r="U128" s="10"/>
      <c r="V128" s="10"/>
      <c r="W128" s="10"/>
      <c r="X128" s="10"/>
      <c r="Y128" s="10"/>
      <c r="Z128" s="10"/>
      <c r="AA128" s="10"/>
      <c r="AB128" s="10"/>
      <c r="AC128" s="10"/>
      <c r="AD128" s="10"/>
      <c r="AE128" s="10"/>
    </row>
    <row r="129" s="10" customFormat="1" ht="19.92" customHeight="1">
      <c r="A129" s="10"/>
      <c r="B129" s="225"/>
      <c r="C129" s="143"/>
      <c r="D129" s="226" t="s">
        <v>348</v>
      </c>
      <c r="E129" s="227"/>
      <c r="F129" s="227"/>
      <c r="G129" s="227"/>
      <c r="H129" s="227"/>
      <c r="I129" s="227"/>
      <c r="J129" s="228">
        <f>J683</f>
        <v>0</v>
      </c>
      <c r="K129" s="143"/>
      <c r="L129" s="229"/>
      <c r="S129" s="10"/>
      <c r="T129" s="10"/>
      <c r="U129" s="10"/>
      <c r="V129" s="10"/>
      <c r="W129" s="10"/>
      <c r="X129" s="10"/>
      <c r="Y129" s="10"/>
      <c r="Z129" s="10"/>
      <c r="AA129" s="10"/>
      <c r="AB129" s="10"/>
      <c r="AC129" s="10"/>
      <c r="AD129" s="10"/>
      <c r="AE129" s="10"/>
    </row>
    <row r="130" s="10" customFormat="1" ht="14.88" customHeight="1">
      <c r="A130" s="10"/>
      <c r="B130" s="225"/>
      <c r="C130" s="143"/>
      <c r="D130" s="226" t="s">
        <v>341</v>
      </c>
      <c r="E130" s="227"/>
      <c r="F130" s="227"/>
      <c r="G130" s="227"/>
      <c r="H130" s="227"/>
      <c r="I130" s="227"/>
      <c r="J130" s="228">
        <f>J684</f>
        <v>0</v>
      </c>
      <c r="K130" s="143"/>
      <c r="L130" s="229"/>
      <c r="S130" s="10"/>
      <c r="T130" s="10"/>
      <c r="U130" s="10"/>
      <c r="V130" s="10"/>
      <c r="W130" s="10"/>
      <c r="X130" s="10"/>
      <c r="Y130" s="10"/>
      <c r="Z130" s="10"/>
      <c r="AA130" s="10"/>
      <c r="AB130" s="10"/>
      <c r="AC130" s="10"/>
      <c r="AD130" s="10"/>
      <c r="AE130" s="10"/>
    </row>
    <row r="131" s="10" customFormat="1" ht="21.84" customHeight="1">
      <c r="A131" s="10"/>
      <c r="B131" s="225"/>
      <c r="C131" s="143"/>
      <c r="D131" s="226" t="s">
        <v>359</v>
      </c>
      <c r="E131" s="227"/>
      <c r="F131" s="227"/>
      <c r="G131" s="227"/>
      <c r="H131" s="227"/>
      <c r="I131" s="227"/>
      <c r="J131" s="228">
        <f>J685</f>
        <v>0</v>
      </c>
      <c r="K131" s="143"/>
      <c r="L131" s="229"/>
      <c r="S131" s="10"/>
      <c r="T131" s="10"/>
      <c r="U131" s="10"/>
      <c r="V131" s="10"/>
      <c r="W131" s="10"/>
      <c r="X131" s="10"/>
      <c r="Y131" s="10"/>
      <c r="Z131" s="10"/>
      <c r="AA131" s="10"/>
      <c r="AB131" s="10"/>
      <c r="AC131" s="10"/>
      <c r="AD131" s="10"/>
      <c r="AE131" s="10"/>
    </row>
    <row r="132" s="10" customFormat="1" ht="21.84" customHeight="1">
      <c r="A132" s="10"/>
      <c r="B132" s="225"/>
      <c r="C132" s="143"/>
      <c r="D132" s="226" t="s">
        <v>349</v>
      </c>
      <c r="E132" s="227"/>
      <c r="F132" s="227"/>
      <c r="G132" s="227"/>
      <c r="H132" s="227"/>
      <c r="I132" s="227"/>
      <c r="J132" s="228">
        <f>J694</f>
        <v>0</v>
      </c>
      <c r="K132" s="143"/>
      <c r="L132" s="229"/>
      <c r="S132" s="10"/>
      <c r="T132" s="10"/>
      <c r="U132" s="10"/>
      <c r="V132" s="10"/>
      <c r="W132" s="10"/>
      <c r="X132" s="10"/>
      <c r="Y132" s="10"/>
      <c r="Z132" s="10"/>
      <c r="AA132" s="10"/>
      <c r="AB132" s="10"/>
      <c r="AC132" s="10"/>
      <c r="AD132" s="10"/>
      <c r="AE132" s="10"/>
    </row>
    <row r="133" s="10" customFormat="1" ht="21.84" customHeight="1">
      <c r="A133" s="10"/>
      <c r="B133" s="225"/>
      <c r="C133" s="143"/>
      <c r="D133" s="226" t="s">
        <v>344</v>
      </c>
      <c r="E133" s="227"/>
      <c r="F133" s="227"/>
      <c r="G133" s="227"/>
      <c r="H133" s="227"/>
      <c r="I133" s="227"/>
      <c r="J133" s="228">
        <f>J799</f>
        <v>0</v>
      </c>
      <c r="K133" s="143"/>
      <c r="L133" s="229"/>
      <c r="S133" s="10"/>
      <c r="T133" s="10"/>
      <c r="U133" s="10"/>
      <c r="V133" s="10"/>
      <c r="W133" s="10"/>
      <c r="X133" s="10"/>
      <c r="Y133" s="10"/>
      <c r="Z133" s="10"/>
      <c r="AA133" s="10"/>
      <c r="AB133" s="10"/>
      <c r="AC133" s="10"/>
      <c r="AD133" s="10"/>
      <c r="AE133" s="10"/>
    </row>
    <row r="134" s="10" customFormat="1" ht="21.84" customHeight="1">
      <c r="A134" s="10"/>
      <c r="B134" s="225"/>
      <c r="C134" s="143"/>
      <c r="D134" s="226" t="s">
        <v>345</v>
      </c>
      <c r="E134" s="227"/>
      <c r="F134" s="227"/>
      <c r="G134" s="227"/>
      <c r="H134" s="227"/>
      <c r="I134" s="227"/>
      <c r="J134" s="228">
        <f>J828</f>
        <v>0</v>
      </c>
      <c r="K134" s="143"/>
      <c r="L134" s="229"/>
      <c r="S134" s="10"/>
      <c r="T134" s="10"/>
      <c r="U134" s="10"/>
      <c r="V134" s="10"/>
      <c r="W134" s="10"/>
      <c r="X134" s="10"/>
      <c r="Y134" s="10"/>
      <c r="Z134" s="10"/>
      <c r="AA134" s="10"/>
      <c r="AB134" s="10"/>
      <c r="AC134" s="10"/>
      <c r="AD134" s="10"/>
      <c r="AE134" s="10"/>
    </row>
    <row r="135" s="10" customFormat="1" ht="14.88" customHeight="1">
      <c r="A135" s="10"/>
      <c r="B135" s="225"/>
      <c r="C135" s="143"/>
      <c r="D135" s="226" t="s">
        <v>346</v>
      </c>
      <c r="E135" s="227"/>
      <c r="F135" s="227"/>
      <c r="G135" s="227"/>
      <c r="H135" s="227"/>
      <c r="I135" s="227"/>
      <c r="J135" s="228">
        <f>J830</f>
        <v>0</v>
      </c>
      <c r="K135" s="143"/>
      <c r="L135" s="229"/>
      <c r="S135" s="10"/>
      <c r="T135" s="10"/>
      <c r="U135" s="10"/>
      <c r="V135" s="10"/>
      <c r="W135" s="10"/>
      <c r="X135" s="10"/>
      <c r="Y135" s="10"/>
      <c r="Z135" s="10"/>
      <c r="AA135" s="10"/>
      <c r="AB135" s="10"/>
      <c r="AC135" s="10"/>
      <c r="AD135" s="10"/>
      <c r="AE135" s="10"/>
    </row>
    <row r="136" s="10" customFormat="1" ht="21.84" customHeight="1">
      <c r="A136" s="10"/>
      <c r="B136" s="225"/>
      <c r="C136" s="143"/>
      <c r="D136" s="226" t="s">
        <v>350</v>
      </c>
      <c r="E136" s="227"/>
      <c r="F136" s="227"/>
      <c r="G136" s="227"/>
      <c r="H136" s="227"/>
      <c r="I136" s="227"/>
      <c r="J136" s="228">
        <f>J831</f>
        <v>0</v>
      </c>
      <c r="K136" s="143"/>
      <c r="L136" s="229"/>
      <c r="S136" s="10"/>
      <c r="T136" s="10"/>
      <c r="U136" s="10"/>
      <c r="V136" s="10"/>
      <c r="W136" s="10"/>
      <c r="X136" s="10"/>
      <c r="Y136" s="10"/>
      <c r="Z136" s="10"/>
      <c r="AA136" s="10"/>
      <c r="AB136" s="10"/>
      <c r="AC136" s="10"/>
      <c r="AD136" s="10"/>
      <c r="AE136" s="10"/>
    </row>
    <row r="137" s="10" customFormat="1" ht="21.84" customHeight="1">
      <c r="A137" s="10"/>
      <c r="B137" s="225"/>
      <c r="C137" s="143"/>
      <c r="D137" s="226" t="s">
        <v>358</v>
      </c>
      <c r="E137" s="227"/>
      <c r="F137" s="227"/>
      <c r="G137" s="227"/>
      <c r="H137" s="227"/>
      <c r="I137" s="227"/>
      <c r="J137" s="228">
        <f>J849</f>
        <v>0</v>
      </c>
      <c r="K137" s="143"/>
      <c r="L137" s="229"/>
      <c r="S137" s="10"/>
      <c r="T137" s="10"/>
      <c r="U137" s="10"/>
      <c r="V137" s="10"/>
      <c r="W137" s="10"/>
      <c r="X137" s="10"/>
      <c r="Y137" s="10"/>
      <c r="Z137" s="10"/>
      <c r="AA137" s="10"/>
      <c r="AB137" s="10"/>
      <c r="AC137" s="10"/>
      <c r="AD137" s="10"/>
      <c r="AE137" s="10"/>
    </row>
    <row r="138" s="10" customFormat="1" ht="21.84" customHeight="1">
      <c r="A138" s="10"/>
      <c r="B138" s="225"/>
      <c r="C138" s="143"/>
      <c r="D138" s="226" t="s">
        <v>351</v>
      </c>
      <c r="E138" s="227"/>
      <c r="F138" s="227"/>
      <c r="G138" s="227"/>
      <c r="H138" s="227"/>
      <c r="I138" s="227"/>
      <c r="J138" s="228">
        <f>J857</f>
        <v>0</v>
      </c>
      <c r="K138" s="143"/>
      <c r="L138" s="229"/>
      <c r="S138" s="10"/>
      <c r="T138" s="10"/>
      <c r="U138" s="10"/>
      <c r="V138" s="10"/>
      <c r="W138" s="10"/>
      <c r="X138" s="10"/>
      <c r="Y138" s="10"/>
      <c r="Z138" s="10"/>
      <c r="AA138" s="10"/>
      <c r="AB138" s="10"/>
      <c r="AC138" s="10"/>
      <c r="AD138" s="10"/>
      <c r="AE138" s="10"/>
    </row>
    <row r="139" s="10" customFormat="1" ht="21.84" customHeight="1">
      <c r="A139" s="10"/>
      <c r="B139" s="225"/>
      <c r="C139" s="143"/>
      <c r="D139" s="226" t="s">
        <v>352</v>
      </c>
      <c r="E139" s="227"/>
      <c r="F139" s="227"/>
      <c r="G139" s="227"/>
      <c r="H139" s="227"/>
      <c r="I139" s="227"/>
      <c r="J139" s="228">
        <f>J863</f>
        <v>0</v>
      </c>
      <c r="K139" s="143"/>
      <c r="L139" s="229"/>
      <c r="S139" s="10"/>
      <c r="T139" s="10"/>
      <c r="U139" s="10"/>
      <c r="V139" s="10"/>
      <c r="W139" s="10"/>
      <c r="X139" s="10"/>
      <c r="Y139" s="10"/>
      <c r="Z139" s="10"/>
      <c r="AA139" s="10"/>
      <c r="AB139" s="10"/>
      <c r="AC139" s="10"/>
      <c r="AD139" s="10"/>
      <c r="AE139" s="10"/>
    </row>
    <row r="140" s="10" customFormat="1" ht="21.84" customHeight="1">
      <c r="A140" s="10"/>
      <c r="B140" s="225"/>
      <c r="C140" s="143"/>
      <c r="D140" s="226" t="s">
        <v>354</v>
      </c>
      <c r="E140" s="227"/>
      <c r="F140" s="227"/>
      <c r="G140" s="227"/>
      <c r="H140" s="227"/>
      <c r="I140" s="227"/>
      <c r="J140" s="228">
        <f>J873</f>
        <v>0</v>
      </c>
      <c r="K140" s="143"/>
      <c r="L140" s="229"/>
      <c r="S140" s="10"/>
      <c r="T140" s="10"/>
      <c r="U140" s="10"/>
      <c r="V140" s="10"/>
      <c r="W140" s="10"/>
      <c r="X140" s="10"/>
      <c r="Y140" s="10"/>
      <c r="Z140" s="10"/>
      <c r="AA140" s="10"/>
      <c r="AB140" s="10"/>
      <c r="AC140" s="10"/>
      <c r="AD140" s="10"/>
      <c r="AE140" s="10"/>
    </row>
    <row r="141" s="10" customFormat="1" ht="21.84" customHeight="1">
      <c r="A141" s="10"/>
      <c r="B141" s="225"/>
      <c r="C141" s="143"/>
      <c r="D141" s="226" t="s">
        <v>347</v>
      </c>
      <c r="E141" s="227"/>
      <c r="F141" s="227"/>
      <c r="G141" s="227"/>
      <c r="H141" s="227"/>
      <c r="I141" s="227"/>
      <c r="J141" s="228">
        <f>J897</f>
        <v>0</v>
      </c>
      <c r="K141" s="143"/>
      <c r="L141" s="229"/>
      <c r="S141" s="10"/>
      <c r="T141" s="10"/>
      <c r="U141" s="10"/>
      <c r="V141" s="10"/>
      <c r="W141" s="10"/>
      <c r="X141" s="10"/>
      <c r="Y141" s="10"/>
      <c r="Z141" s="10"/>
      <c r="AA141" s="10"/>
      <c r="AB141" s="10"/>
      <c r="AC141" s="10"/>
      <c r="AD141" s="10"/>
      <c r="AE141" s="10"/>
    </row>
    <row r="142" s="10" customFormat="1" ht="21.84" customHeight="1">
      <c r="A142" s="10"/>
      <c r="B142" s="225"/>
      <c r="C142" s="143"/>
      <c r="D142" s="226" t="s">
        <v>355</v>
      </c>
      <c r="E142" s="227"/>
      <c r="F142" s="227"/>
      <c r="G142" s="227"/>
      <c r="H142" s="227"/>
      <c r="I142" s="227"/>
      <c r="J142" s="228">
        <f>J902</f>
        <v>0</v>
      </c>
      <c r="K142" s="143"/>
      <c r="L142" s="229"/>
      <c r="S142" s="10"/>
      <c r="T142" s="10"/>
      <c r="U142" s="10"/>
      <c r="V142" s="10"/>
      <c r="W142" s="10"/>
      <c r="X142" s="10"/>
      <c r="Y142" s="10"/>
      <c r="Z142" s="10"/>
      <c r="AA142" s="10"/>
      <c r="AB142" s="10"/>
      <c r="AC142" s="10"/>
      <c r="AD142" s="10"/>
      <c r="AE142" s="10"/>
    </row>
    <row r="143" s="10" customFormat="1" ht="14.88" customHeight="1">
      <c r="A143" s="10"/>
      <c r="B143" s="225"/>
      <c r="C143" s="143"/>
      <c r="D143" s="226" t="s">
        <v>356</v>
      </c>
      <c r="E143" s="227"/>
      <c r="F143" s="227"/>
      <c r="G143" s="227"/>
      <c r="H143" s="227"/>
      <c r="I143" s="227"/>
      <c r="J143" s="228">
        <f>J929</f>
        <v>0</v>
      </c>
      <c r="K143" s="143"/>
      <c r="L143" s="229"/>
      <c r="S143" s="10"/>
      <c r="T143" s="10"/>
      <c r="U143" s="10"/>
      <c r="V143" s="10"/>
      <c r="W143" s="10"/>
      <c r="X143" s="10"/>
      <c r="Y143" s="10"/>
      <c r="Z143" s="10"/>
      <c r="AA143" s="10"/>
      <c r="AB143" s="10"/>
      <c r="AC143" s="10"/>
      <c r="AD143" s="10"/>
      <c r="AE143" s="10"/>
    </row>
    <row r="144" s="9" customFormat="1" ht="24.96" customHeight="1">
      <c r="A144" s="9"/>
      <c r="B144" s="219"/>
      <c r="C144" s="220"/>
      <c r="D144" s="221" t="s">
        <v>360</v>
      </c>
      <c r="E144" s="222"/>
      <c r="F144" s="222"/>
      <c r="G144" s="222"/>
      <c r="H144" s="222"/>
      <c r="I144" s="222"/>
      <c r="J144" s="223">
        <f>J938</f>
        <v>0</v>
      </c>
      <c r="K144" s="220"/>
      <c r="L144" s="224"/>
      <c r="S144" s="9"/>
      <c r="T144" s="9"/>
      <c r="U144" s="9"/>
      <c r="V144" s="9"/>
      <c r="W144" s="9"/>
      <c r="X144" s="9"/>
      <c r="Y144" s="9"/>
      <c r="Z144" s="9"/>
      <c r="AA144" s="9"/>
      <c r="AB144" s="9"/>
      <c r="AC144" s="9"/>
      <c r="AD144" s="9"/>
      <c r="AE144" s="9"/>
    </row>
    <row r="145" s="10" customFormat="1" ht="19.92" customHeight="1">
      <c r="A145" s="10"/>
      <c r="B145" s="225"/>
      <c r="C145" s="143"/>
      <c r="D145" s="226" t="s">
        <v>340</v>
      </c>
      <c r="E145" s="227"/>
      <c r="F145" s="227"/>
      <c r="G145" s="227"/>
      <c r="H145" s="227"/>
      <c r="I145" s="227"/>
      <c r="J145" s="228">
        <f>J939</f>
        <v>0</v>
      </c>
      <c r="K145" s="143"/>
      <c r="L145" s="229"/>
      <c r="S145" s="10"/>
      <c r="T145" s="10"/>
      <c r="U145" s="10"/>
      <c r="V145" s="10"/>
      <c r="W145" s="10"/>
      <c r="X145" s="10"/>
      <c r="Y145" s="10"/>
      <c r="Z145" s="10"/>
      <c r="AA145" s="10"/>
      <c r="AB145" s="10"/>
      <c r="AC145" s="10"/>
      <c r="AD145" s="10"/>
      <c r="AE145" s="10"/>
    </row>
    <row r="146" s="10" customFormat="1" ht="14.88" customHeight="1">
      <c r="A146" s="10"/>
      <c r="B146" s="225"/>
      <c r="C146" s="143"/>
      <c r="D146" s="226" t="s">
        <v>341</v>
      </c>
      <c r="E146" s="227"/>
      <c r="F146" s="227"/>
      <c r="G146" s="227"/>
      <c r="H146" s="227"/>
      <c r="I146" s="227"/>
      <c r="J146" s="228">
        <f>J940</f>
        <v>0</v>
      </c>
      <c r="K146" s="143"/>
      <c r="L146" s="229"/>
      <c r="S146" s="10"/>
      <c r="T146" s="10"/>
      <c r="U146" s="10"/>
      <c r="V146" s="10"/>
      <c r="W146" s="10"/>
      <c r="X146" s="10"/>
      <c r="Y146" s="10"/>
      <c r="Z146" s="10"/>
      <c r="AA146" s="10"/>
      <c r="AB146" s="10"/>
      <c r="AC146" s="10"/>
      <c r="AD146" s="10"/>
      <c r="AE146" s="10"/>
    </row>
    <row r="147" s="10" customFormat="1" ht="21.84" customHeight="1">
      <c r="A147" s="10"/>
      <c r="B147" s="225"/>
      <c r="C147" s="143"/>
      <c r="D147" s="226" t="s">
        <v>342</v>
      </c>
      <c r="E147" s="227"/>
      <c r="F147" s="227"/>
      <c r="G147" s="227"/>
      <c r="H147" s="227"/>
      <c r="I147" s="227"/>
      <c r="J147" s="228">
        <f>J941</f>
        <v>0</v>
      </c>
      <c r="K147" s="143"/>
      <c r="L147" s="229"/>
      <c r="S147" s="10"/>
      <c r="T147" s="10"/>
      <c r="U147" s="10"/>
      <c r="V147" s="10"/>
      <c r="W147" s="10"/>
      <c r="X147" s="10"/>
      <c r="Y147" s="10"/>
      <c r="Z147" s="10"/>
      <c r="AA147" s="10"/>
      <c r="AB147" s="10"/>
      <c r="AC147" s="10"/>
      <c r="AD147" s="10"/>
      <c r="AE147" s="10"/>
    </row>
    <row r="148" s="10" customFormat="1" ht="21.84" customHeight="1">
      <c r="A148" s="10"/>
      <c r="B148" s="225"/>
      <c r="C148" s="143"/>
      <c r="D148" s="226" t="s">
        <v>343</v>
      </c>
      <c r="E148" s="227"/>
      <c r="F148" s="227"/>
      <c r="G148" s="227"/>
      <c r="H148" s="227"/>
      <c r="I148" s="227"/>
      <c r="J148" s="228">
        <f>J946</f>
        <v>0</v>
      </c>
      <c r="K148" s="143"/>
      <c r="L148" s="229"/>
      <c r="S148" s="10"/>
      <c r="T148" s="10"/>
      <c r="U148" s="10"/>
      <c r="V148" s="10"/>
      <c r="W148" s="10"/>
      <c r="X148" s="10"/>
      <c r="Y148" s="10"/>
      <c r="Z148" s="10"/>
      <c r="AA148" s="10"/>
      <c r="AB148" s="10"/>
      <c r="AC148" s="10"/>
      <c r="AD148" s="10"/>
      <c r="AE148" s="10"/>
    </row>
    <row r="149" s="10" customFormat="1" ht="21.84" customHeight="1">
      <c r="A149" s="10"/>
      <c r="B149" s="225"/>
      <c r="C149" s="143"/>
      <c r="D149" s="226" t="s">
        <v>344</v>
      </c>
      <c r="E149" s="227"/>
      <c r="F149" s="227"/>
      <c r="G149" s="227"/>
      <c r="H149" s="227"/>
      <c r="I149" s="227"/>
      <c r="J149" s="228">
        <f>J974</f>
        <v>0</v>
      </c>
      <c r="K149" s="143"/>
      <c r="L149" s="229"/>
      <c r="S149" s="10"/>
      <c r="T149" s="10"/>
      <c r="U149" s="10"/>
      <c r="V149" s="10"/>
      <c r="W149" s="10"/>
      <c r="X149" s="10"/>
      <c r="Y149" s="10"/>
      <c r="Z149" s="10"/>
      <c r="AA149" s="10"/>
      <c r="AB149" s="10"/>
      <c r="AC149" s="10"/>
      <c r="AD149" s="10"/>
      <c r="AE149" s="10"/>
    </row>
    <row r="150" s="10" customFormat="1" ht="21.84" customHeight="1">
      <c r="A150" s="10"/>
      <c r="B150" s="225"/>
      <c r="C150" s="143"/>
      <c r="D150" s="226" t="s">
        <v>345</v>
      </c>
      <c r="E150" s="227"/>
      <c r="F150" s="227"/>
      <c r="G150" s="227"/>
      <c r="H150" s="227"/>
      <c r="I150" s="227"/>
      <c r="J150" s="228">
        <f>J1069</f>
        <v>0</v>
      </c>
      <c r="K150" s="143"/>
      <c r="L150" s="229"/>
      <c r="S150" s="10"/>
      <c r="T150" s="10"/>
      <c r="U150" s="10"/>
      <c r="V150" s="10"/>
      <c r="W150" s="10"/>
      <c r="X150" s="10"/>
      <c r="Y150" s="10"/>
      <c r="Z150" s="10"/>
      <c r="AA150" s="10"/>
      <c r="AB150" s="10"/>
      <c r="AC150" s="10"/>
      <c r="AD150" s="10"/>
      <c r="AE150" s="10"/>
    </row>
    <row r="151" s="10" customFormat="1" ht="14.88" customHeight="1">
      <c r="A151" s="10"/>
      <c r="B151" s="225"/>
      <c r="C151" s="143"/>
      <c r="D151" s="226" t="s">
        <v>346</v>
      </c>
      <c r="E151" s="227"/>
      <c r="F151" s="227"/>
      <c r="G151" s="227"/>
      <c r="H151" s="227"/>
      <c r="I151" s="227"/>
      <c r="J151" s="228">
        <f>J1071</f>
        <v>0</v>
      </c>
      <c r="K151" s="143"/>
      <c r="L151" s="229"/>
      <c r="S151" s="10"/>
      <c r="T151" s="10"/>
      <c r="U151" s="10"/>
      <c r="V151" s="10"/>
      <c r="W151" s="10"/>
      <c r="X151" s="10"/>
      <c r="Y151" s="10"/>
      <c r="Z151" s="10"/>
      <c r="AA151" s="10"/>
      <c r="AB151" s="10"/>
      <c r="AC151" s="10"/>
      <c r="AD151" s="10"/>
      <c r="AE151" s="10"/>
    </row>
    <row r="152" s="10" customFormat="1" ht="21.84" customHeight="1">
      <c r="A152" s="10"/>
      <c r="B152" s="225"/>
      <c r="C152" s="143"/>
      <c r="D152" s="226" t="s">
        <v>358</v>
      </c>
      <c r="E152" s="227"/>
      <c r="F152" s="227"/>
      <c r="G152" s="227"/>
      <c r="H152" s="227"/>
      <c r="I152" s="227"/>
      <c r="J152" s="228">
        <f>J1072</f>
        <v>0</v>
      </c>
      <c r="K152" s="143"/>
      <c r="L152" s="229"/>
      <c r="S152" s="10"/>
      <c r="T152" s="10"/>
      <c r="U152" s="10"/>
      <c r="V152" s="10"/>
      <c r="W152" s="10"/>
      <c r="X152" s="10"/>
      <c r="Y152" s="10"/>
      <c r="Z152" s="10"/>
      <c r="AA152" s="10"/>
      <c r="AB152" s="10"/>
      <c r="AC152" s="10"/>
      <c r="AD152" s="10"/>
      <c r="AE152" s="10"/>
    </row>
    <row r="153" s="10" customFormat="1" ht="21.84" customHeight="1">
      <c r="A153" s="10"/>
      <c r="B153" s="225"/>
      <c r="C153" s="143"/>
      <c r="D153" s="226" t="s">
        <v>347</v>
      </c>
      <c r="E153" s="227"/>
      <c r="F153" s="227"/>
      <c r="G153" s="227"/>
      <c r="H153" s="227"/>
      <c r="I153" s="227"/>
      <c r="J153" s="228">
        <f>J1077</f>
        <v>0</v>
      </c>
      <c r="K153" s="143"/>
      <c r="L153" s="229"/>
      <c r="S153" s="10"/>
      <c r="T153" s="10"/>
      <c r="U153" s="10"/>
      <c r="V153" s="10"/>
      <c r="W153" s="10"/>
      <c r="X153" s="10"/>
      <c r="Y153" s="10"/>
      <c r="Z153" s="10"/>
      <c r="AA153" s="10"/>
      <c r="AB153" s="10"/>
      <c r="AC153" s="10"/>
      <c r="AD153" s="10"/>
      <c r="AE153" s="10"/>
    </row>
    <row r="154" s="10" customFormat="1" ht="19.92" customHeight="1">
      <c r="A154" s="10"/>
      <c r="B154" s="225"/>
      <c r="C154" s="143"/>
      <c r="D154" s="226" t="s">
        <v>348</v>
      </c>
      <c r="E154" s="227"/>
      <c r="F154" s="227"/>
      <c r="G154" s="227"/>
      <c r="H154" s="227"/>
      <c r="I154" s="227"/>
      <c r="J154" s="228">
        <f>J1090</f>
        <v>0</v>
      </c>
      <c r="K154" s="143"/>
      <c r="L154" s="229"/>
      <c r="S154" s="10"/>
      <c r="T154" s="10"/>
      <c r="U154" s="10"/>
      <c r="V154" s="10"/>
      <c r="W154" s="10"/>
      <c r="X154" s="10"/>
      <c r="Y154" s="10"/>
      <c r="Z154" s="10"/>
      <c r="AA154" s="10"/>
      <c r="AB154" s="10"/>
      <c r="AC154" s="10"/>
      <c r="AD154" s="10"/>
      <c r="AE154" s="10"/>
    </row>
    <row r="155" s="10" customFormat="1" ht="14.88" customHeight="1">
      <c r="A155" s="10"/>
      <c r="B155" s="225"/>
      <c r="C155" s="143"/>
      <c r="D155" s="226" t="s">
        <v>341</v>
      </c>
      <c r="E155" s="227"/>
      <c r="F155" s="227"/>
      <c r="G155" s="227"/>
      <c r="H155" s="227"/>
      <c r="I155" s="227"/>
      <c r="J155" s="228">
        <f>J1091</f>
        <v>0</v>
      </c>
      <c r="K155" s="143"/>
      <c r="L155" s="229"/>
      <c r="S155" s="10"/>
      <c r="T155" s="10"/>
      <c r="U155" s="10"/>
      <c r="V155" s="10"/>
      <c r="W155" s="10"/>
      <c r="X155" s="10"/>
      <c r="Y155" s="10"/>
      <c r="Z155" s="10"/>
      <c r="AA155" s="10"/>
      <c r="AB155" s="10"/>
      <c r="AC155" s="10"/>
      <c r="AD155" s="10"/>
      <c r="AE155" s="10"/>
    </row>
    <row r="156" s="10" customFormat="1" ht="21.84" customHeight="1">
      <c r="A156" s="10"/>
      <c r="B156" s="225"/>
      <c r="C156" s="143"/>
      <c r="D156" s="226" t="s">
        <v>349</v>
      </c>
      <c r="E156" s="227"/>
      <c r="F156" s="227"/>
      <c r="G156" s="227"/>
      <c r="H156" s="227"/>
      <c r="I156" s="227"/>
      <c r="J156" s="228">
        <f>J1092</f>
        <v>0</v>
      </c>
      <c r="K156" s="143"/>
      <c r="L156" s="229"/>
      <c r="S156" s="10"/>
      <c r="T156" s="10"/>
      <c r="U156" s="10"/>
      <c r="V156" s="10"/>
      <c r="W156" s="10"/>
      <c r="X156" s="10"/>
      <c r="Y156" s="10"/>
      <c r="Z156" s="10"/>
      <c r="AA156" s="10"/>
      <c r="AB156" s="10"/>
      <c r="AC156" s="10"/>
      <c r="AD156" s="10"/>
      <c r="AE156" s="10"/>
    </row>
    <row r="157" s="10" customFormat="1" ht="21.84" customHeight="1">
      <c r="A157" s="10"/>
      <c r="B157" s="225"/>
      <c r="C157" s="143"/>
      <c r="D157" s="226" t="s">
        <v>344</v>
      </c>
      <c r="E157" s="227"/>
      <c r="F157" s="227"/>
      <c r="G157" s="227"/>
      <c r="H157" s="227"/>
      <c r="I157" s="227"/>
      <c r="J157" s="228">
        <f>J1183</f>
        <v>0</v>
      </c>
      <c r="K157" s="143"/>
      <c r="L157" s="229"/>
      <c r="S157" s="10"/>
      <c r="T157" s="10"/>
      <c r="U157" s="10"/>
      <c r="V157" s="10"/>
      <c r="W157" s="10"/>
      <c r="X157" s="10"/>
      <c r="Y157" s="10"/>
      <c r="Z157" s="10"/>
      <c r="AA157" s="10"/>
      <c r="AB157" s="10"/>
      <c r="AC157" s="10"/>
      <c r="AD157" s="10"/>
      <c r="AE157" s="10"/>
    </row>
    <row r="158" s="10" customFormat="1" ht="21.84" customHeight="1">
      <c r="A158" s="10"/>
      <c r="B158" s="225"/>
      <c r="C158" s="143"/>
      <c r="D158" s="226" t="s">
        <v>345</v>
      </c>
      <c r="E158" s="227"/>
      <c r="F158" s="227"/>
      <c r="G158" s="227"/>
      <c r="H158" s="227"/>
      <c r="I158" s="227"/>
      <c r="J158" s="228">
        <f>J1210</f>
        <v>0</v>
      </c>
      <c r="K158" s="143"/>
      <c r="L158" s="229"/>
      <c r="S158" s="10"/>
      <c r="T158" s="10"/>
      <c r="U158" s="10"/>
      <c r="V158" s="10"/>
      <c r="W158" s="10"/>
      <c r="X158" s="10"/>
      <c r="Y158" s="10"/>
      <c r="Z158" s="10"/>
      <c r="AA158" s="10"/>
      <c r="AB158" s="10"/>
      <c r="AC158" s="10"/>
      <c r="AD158" s="10"/>
      <c r="AE158" s="10"/>
    </row>
    <row r="159" s="10" customFormat="1" ht="14.88" customHeight="1">
      <c r="A159" s="10"/>
      <c r="B159" s="225"/>
      <c r="C159" s="143"/>
      <c r="D159" s="226" t="s">
        <v>346</v>
      </c>
      <c r="E159" s="227"/>
      <c r="F159" s="227"/>
      <c r="G159" s="227"/>
      <c r="H159" s="227"/>
      <c r="I159" s="227"/>
      <c r="J159" s="228">
        <f>J1212</f>
        <v>0</v>
      </c>
      <c r="K159" s="143"/>
      <c r="L159" s="229"/>
      <c r="S159" s="10"/>
      <c r="T159" s="10"/>
      <c r="U159" s="10"/>
      <c r="V159" s="10"/>
      <c r="W159" s="10"/>
      <c r="X159" s="10"/>
      <c r="Y159" s="10"/>
      <c r="Z159" s="10"/>
      <c r="AA159" s="10"/>
      <c r="AB159" s="10"/>
      <c r="AC159" s="10"/>
      <c r="AD159" s="10"/>
      <c r="AE159" s="10"/>
    </row>
    <row r="160" s="10" customFormat="1" ht="21.84" customHeight="1">
      <c r="A160" s="10"/>
      <c r="B160" s="225"/>
      <c r="C160" s="143"/>
      <c r="D160" s="226" t="s">
        <v>350</v>
      </c>
      <c r="E160" s="227"/>
      <c r="F160" s="227"/>
      <c r="G160" s="227"/>
      <c r="H160" s="227"/>
      <c r="I160" s="227"/>
      <c r="J160" s="228">
        <f>J1213</f>
        <v>0</v>
      </c>
      <c r="K160" s="143"/>
      <c r="L160" s="229"/>
      <c r="S160" s="10"/>
      <c r="T160" s="10"/>
      <c r="U160" s="10"/>
      <c r="V160" s="10"/>
      <c r="W160" s="10"/>
      <c r="X160" s="10"/>
      <c r="Y160" s="10"/>
      <c r="Z160" s="10"/>
      <c r="AA160" s="10"/>
      <c r="AB160" s="10"/>
      <c r="AC160" s="10"/>
      <c r="AD160" s="10"/>
      <c r="AE160" s="10"/>
    </row>
    <row r="161" s="10" customFormat="1" ht="21.84" customHeight="1">
      <c r="A161" s="10"/>
      <c r="B161" s="225"/>
      <c r="C161" s="143"/>
      <c r="D161" s="226" t="s">
        <v>358</v>
      </c>
      <c r="E161" s="227"/>
      <c r="F161" s="227"/>
      <c r="G161" s="227"/>
      <c r="H161" s="227"/>
      <c r="I161" s="227"/>
      <c r="J161" s="228">
        <f>J1231</f>
        <v>0</v>
      </c>
      <c r="K161" s="143"/>
      <c r="L161" s="229"/>
      <c r="S161" s="10"/>
      <c r="T161" s="10"/>
      <c r="U161" s="10"/>
      <c r="V161" s="10"/>
      <c r="W161" s="10"/>
      <c r="X161" s="10"/>
      <c r="Y161" s="10"/>
      <c r="Z161" s="10"/>
      <c r="AA161" s="10"/>
      <c r="AB161" s="10"/>
      <c r="AC161" s="10"/>
      <c r="AD161" s="10"/>
      <c r="AE161" s="10"/>
    </row>
    <row r="162" s="10" customFormat="1" ht="21.84" customHeight="1">
      <c r="A162" s="10"/>
      <c r="B162" s="225"/>
      <c r="C162" s="143"/>
      <c r="D162" s="226" t="s">
        <v>351</v>
      </c>
      <c r="E162" s="227"/>
      <c r="F162" s="227"/>
      <c r="G162" s="227"/>
      <c r="H162" s="227"/>
      <c r="I162" s="227"/>
      <c r="J162" s="228">
        <f>J1239</f>
        <v>0</v>
      </c>
      <c r="K162" s="143"/>
      <c r="L162" s="229"/>
      <c r="S162" s="10"/>
      <c r="T162" s="10"/>
      <c r="U162" s="10"/>
      <c r="V162" s="10"/>
      <c r="W162" s="10"/>
      <c r="X162" s="10"/>
      <c r="Y162" s="10"/>
      <c r="Z162" s="10"/>
      <c r="AA162" s="10"/>
      <c r="AB162" s="10"/>
      <c r="AC162" s="10"/>
      <c r="AD162" s="10"/>
      <c r="AE162" s="10"/>
    </row>
    <row r="163" s="10" customFormat="1" ht="21.84" customHeight="1">
      <c r="A163" s="10"/>
      <c r="B163" s="225"/>
      <c r="C163" s="143"/>
      <c r="D163" s="226" t="s">
        <v>352</v>
      </c>
      <c r="E163" s="227"/>
      <c r="F163" s="227"/>
      <c r="G163" s="227"/>
      <c r="H163" s="227"/>
      <c r="I163" s="227"/>
      <c r="J163" s="228">
        <f>J1245</f>
        <v>0</v>
      </c>
      <c r="K163" s="143"/>
      <c r="L163" s="229"/>
      <c r="S163" s="10"/>
      <c r="T163" s="10"/>
      <c r="U163" s="10"/>
      <c r="V163" s="10"/>
      <c r="W163" s="10"/>
      <c r="X163" s="10"/>
      <c r="Y163" s="10"/>
      <c r="Z163" s="10"/>
      <c r="AA163" s="10"/>
      <c r="AB163" s="10"/>
      <c r="AC163" s="10"/>
      <c r="AD163" s="10"/>
      <c r="AE163" s="10"/>
    </row>
    <row r="164" s="10" customFormat="1" ht="21.84" customHeight="1">
      <c r="A164" s="10"/>
      <c r="B164" s="225"/>
      <c r="C164" s="143"/>
      <c r="D164" s="226" t="s">
        <v>354</v>
      </c>
      <c r="E164" s="227"/>
      <c r="F164" s="227"/>
      <c r="G164" s="227"/>
      <c r="H164" s="227"/>
      <c r="I164" s="227"/>
      <c r="J164" s="228">
        <f>J1255</f>
        <v>0</v>
      </c>
      <c r="K164" s="143"/>
      <c r="L164" s="229"/>
      <c r="S164" s="10"/>
      <c r="T164" s="10"/>
      <c r="U164" s="10"/>
      <c r="V164" s="10"/>
      <c r="W164" s="10"/>
      <c r="X164" s="10"/>
      <c r="Y164" s="10"/>
      <c r="Z164" s="10"/>
      <c r="AA164" s="10"/>
      <c r="AB164" s="10"/>
      <c r="AC164" s="10"/>
      <c r="AD164" s="10"/>
      <c r="AE164" s="10"/>
    </row>
    <row r="165" s="10" customFormat="1" ht="21.84" customHeight="1">
      <c r="A165" s="10"/>
      <c r="B165" s="225"/>
      <c r="C165" s="143"/>
      <c r="D165" s="226" t="s">
        <v>355</v>
      </c>
      <c r="E165" s="227"/>
      <c r="F165" s="227"/>
      <c r="G165" s="227"/>
      <c r="H165" s="227"/>
      <c r="I165" s="227"/>
      <c r="J165" s="228">
        <f>J1279</f>
        <v>0</v>
      </c>
      <c r="K165" s="143"/>
      <c r="L165" s="229"/>
      <c r="S165" s="10"/>
      <c r="T165" s="10"/>
      <c r="U165" s="10"/>
      <c r="V165" s="10"/>
      <c r="W165" s="10"/>
      <c r="X165" s="10"/>
      <c r="Y165" s="10"/>
      <c r="Z165" s="10"/>
      <c r="AA165" s="10"/>
      <c r="AB165" s="10"/>
      <c r="AC165" s="10"/>
      <c r="AD165" s="10"/>
      <c r="AE165" s="10"/>
    </row>
    <row r="166" s="10" customFormat="1" ht="14.88" customHeight="1">
      <c r="A166" s="10"/>
      <c r="B166" s="225"/>
      <c r="C166" s="143"/>
      <c r="D166" s="226" t="s">
        <v>356</v>
      </c>
      <c r="E166" s="227"/>
      <c r="F166" s="227"/>
      <c r="G166" s="227"/>
      <c r="H166" s="227"/>
      <c r="I166" s="227"/>
      <c r="J166" s="228">
        <f>J1305</f>
        <v>0</v>
      </c>
      <c r="K166" s="143"/>
      <c r="L166" s="229"/>
      <c r="S166" s="10"/>
      <c r="T166" s="10"/>
      <c r="U166" s="10"/>
      <c r="V166" s="10"/>
      <c r="W166" s="10"/>
      <c r="X166" s="10"/>
      <c r="Y166" s="10"/>
      <c r="Z166" s="10"/>
      <c r="AA166" s="10"/>
      <c r="AB166" s="10"/>
      <c r="AC166" s="10"/>
      <c r="AD166" s="10"/>
      <c r="AE166" s="10"/>
    </row>
    <row r="167" s="9" customFormat="1" ht="24.96" customHeight="1">
      <c r="A167" s="9"/>
      <c r="B167" s="219"/>
      <c r="C167" s="220"/>
      <c r="D167" s="221" t="s">
        <v>361</v>
      </c>
      <c r="E167" s="222"/>
      <c r="F167" s="222"/>
      <c r="G167" s="222"/>
      <c r="H167" s="222"/>
      <c r="I167" s="222"/>
      <c r="J167" s="223">
        <f>J1314</f>
        <v>0</v>
      </c>
      <c r="K167" s="220"/>
      <c r="L167" s="224"/>
      <c r="S167" s="9"/>
      <c r="T167" s="9"/>
      <c r="U167" s="9"/>
      <c r="V167" s="9"/>
      <c r="W167" s="9"/>
      <c r="X167" s="9"/>
      <c r="Y167" s="9"/>
      <c r="Z167" s="9"/>
      <c r="AA167" s="9"/>
      <c r="AB167" s="9"/>
      <c r="AC167" s="9"/>
      <c r="AD167" s="9"/>
      <c r="AE167" s="9"/>
    </row>
    <row r="168" s="10" customFormat="1" ht="19.92" customHeight="1">
      <c r="A168" s="10"/>
      <c r="B168" s="225"/>
      <c r="C168" s="143"/>
      <c r="D168" s="226" t="s">
        <v>340</v>
      </c>
      <c r="E168" s="227"/>
      <c r="F168" s="227"/>
      <c r="G168" s="227"/>
      <c r="H168" s="227"/>
      <c r="I168" s="227"/>
      <c r="J168" s="228">
        <f>J1315</f>
        <v>0</v>
      </c>
      <c r="K168" s="143"/>
      <c r="L168" s="229"/>
      <c r="S168" s="10"/>
      <c r="T168" s="10"/>
      <c r="U168" s="10"/>
      <c r="V168" s="10"/>
      <c r="W168" s="10"/>
      <c r="X168" s="10"/>
      <c r="Y168" s="10"/>
      <c r="Z168" s="10"/>
      <c r="AA168" s="10"/>
      <c r="AB168" s="10"/>
      <c r="AC168" s="10"/>
      <c r="AD168" s="10"/>
      <c r="AE168" s="10"/>
    </row>
    <row r="169" s="10" customFormat="1" ht="14.88" customHeight="1">
      <c r="A169" s="10"/>
      <c r="B169" s="225"/>
      <c r="C169" s="143"/>
      <c r="D169" s="226" t="s">
        <v>341</v>
      </c>
      <c r="E169" s="227"/>
      <c r="F169" s="227"/>
      <c r="G169" s="227"/>
      <c r="H169" s="227"/>
      <c r="I169" s="227"/>
      <c r="J169" s="228">
        <f>J1316</f>
        <v>0</v>
      </c>
      <c r="K169" s="143"/>
      <c r="L169" s="229"/>
      <c r="S169" s="10"/>
      <c r="T169" s="10"/>
      <c r="U169" s="10"/>
      <c r="V169" s="10"/>
      <c r="W169" s="10"/>
      <c r="X169" s="10"/>
      <c r="Y169" s="10"/>
      <c r="Z169" s="10"/>
      <c r="AA169" s="10"/>
      <c r="AB169" s="10"/>
      <c r="AC169" s="10"/>
      <c r="AD169" s="10"/>
      <c r="AE169" s="10"/>
    </row>
    <row r="170" s="10" customFormat="1" ht="21.84" customHeight="1">
      <c r="A170" s="10"/>
      <c r="B170" s="225"/>
      <c r="C170" s="143"/>
      <c r="D170" s="226" t="s">
        <v>342</v>
      </c>
      <c r="E170" s="227"/>
      <c r="F170" s="227"/>
      <c r="G170" s="227"/>
      <c r="H170" s="227"/>
      <c r="I170" s="227"/>
      <c r="J170" s="228">
        <f>J1317</f>
        <v>0</v>
      </c>
      <c r="K170" s="143"/>
      <c r="L170" s="229"/>
      <c r="S170" s="10"/>
      <c r="T170" s="10"/>
      <c r="U170" s="10"/>
      <c r="V170" s="10"/>
      <c r="W170" s="10"/>
      <c r="X170" s="10"/>
      <c r="Y170" s="10"/>
      <c r="Z170" s="10"/>
      <c r="AA170" s="10"/>
      <c r="AB170" s="10"/>
      <c r="AC170" s="10"/>
      <c r="AD170" s="10"/>
      <c r="AE170" s="10"/>
    </row>
    <row r="171" s="10" customFormat="1" ht="21.84" customHeight="1">
      <c r="A171" s="10"/>
      <c r="B171" s="225"/>
      <c r="C171" s="143"/>
      <c r="D171" s="226" t="s">
        <v>343</v>
      </c>
      <c r="E171" s="227"/>
      <c r="F171" s="227"/>
      <c r="G171" s="227"/>
      <c r="H171" s="227"/>
      <c r="I171" s="227"/>
      <c r="J171" s="228">
        <f>J1323</f>
        <v>0</v>
      </c>
      <c r="K171" s="143"/>
      <c r="L171" s="229"/>
      <c r="S171" s="10"/>
      <c r="T171" s="10"/>
      <c r="U171" s="10"/>
      <c r="V171" s="10"/>
      <c r="W171" s="10"/>
      <c r="X171" s="10"/>
      <c r="Y171" s="10"/>
      <c r="Z171" s="10"/>
      <c r="AA171" s="10"/>
      <c r="AB171" s="10"/>
      <c r="AC171" s="10"/>
      <c r="AD171" s="10"/>
      <c r="AE171" s="10"/>
    </row>
    <row r="172" s="10" customFormat="1" ht="21.84" customHeight="1">
      <c r="A172" s="10"/>
      <c r="B172" s="225"/>
      <c r="C172" s="143"/>
      <c r="D172" s="226" t="s">
        <v>344</v>
      </c>
      <c r="E172" s="227"/>
      <c r="F172" s="227"/>
      <c r="G172" s="227"/>
      <c r="H172" s="227"/>
      <c r="I172" s="227"/>
      <c r="J172" s="228">
        <f>J1351</f>
        <v>0</v>
      </c>
      <c r="K172" s="143"/>
      <c r="L172" s="229"/>
      <c r="S172" s="10"/>
      <c r="T172" s="10"/>
      <c r="U172" s="10"/>
      <c r="V172" s="10"/>
      <c r="W172" s="10"/>
      <c r="X172" s="10"/>
      <c r="Y172" s="10"/>
      <c r="Z172" s="10"/>
      <c r="AA172" s="10"/>
      <c r="AB172" s="10"/>
      <c r="AC172" s="10"/>
      <c r="AD172" s="10"/>
      <c r="AE172" s="10"/>
    </row>
    <row r="173" s="10" customFormat="1" ht="21.84" customHeight="1">
      <c r="A173" s="10"/>
      <c r="B173" s="225"/>
      <c r="C173" s="143"/>
      <c r="D173" s="226" t="s">
        <v>345</v>
      </c>
      <c r="E173" s="227"/>
      <c r="F173" s="227"/>
      <c r="G173" s="227"/>
      <c r="H173" s="227"/>
      <c r="I173" s="227"/>
      <c r="J173" s="228">
        <f>J1473</f>
        <v>0</v>
      </c>
      <c r="K173" s="143"/>
      <c r="L173" s="229"/>
      <c r="S173" s="10"/>
      <c r="T173" s="10"/>
      <c r="U173" s="10"/>
      <c r="V173" s="10"/>
      <c r="W173" s="10"/>
      <c r="X173" s="10"/>
      <c r="Y173" s="10"/>
      <c r="Z173" s="10"/>
      <c r="AA173" s="10"/>
      <c r="AB173" s="10"/>
      <c r="AC173" s="10"/>
      <c r="AD173" s="10"/>
      <c r="AE173" s="10"/>
    </row>
    <row r="174" s="10" customFormat="1" ht="14.88" customHeight="1">
      <c r="A174" s="10"/>
      <c r="B174" s="225"/>
      <c r="C174" s="143"/>
      <c r="D174" s="226" t="s">
        <v>346</v>
      </c>
      <c r="E174" s="227"/>
      <c r="F174" s="227"/>
      <c r="G174" s="227"/>
      <c r="H174" s="227"/>
      <c r="I174" s="227"/>
      <c r="J174" s="228">
        <f>J1475</f>
        <v>0</v>
      </c>
      <c r="K174" s="143"/>
      <c r="L174" s="229"/>
      <c r="S174" s="10"/>
      <c r="T174" s="10"/>
      <c r="U174" s="10"/>
      <c r="V174" s="10"/>
      <c r="W174" s="10"/>
      <c r="X174" s="10"/>
      <c r="Y174" s="10"/>
      <c r="Z174" s="10"/>
      <c r="AA174" s="10"/>
      <c r="AB174" s="10"/>
      <c r="AC174" s="10"/>
      <c r="AD174" s="10"/>
      <c r="AE174" s="10"/>
    </row>
    <row r="175" s="10" customFormat="1" ht="21.84" customHeight="1">
      <c r="A175" s="10"/>
      <c r="B175" s="225"/>
      <c r="C175" s="143"/>
      <c r="D175" s="226" t="s">
        <v>347</v>
      </c>
      <c r="E175" s="227"/>
      <c r="F175" s="227"/>
      <c r="G175" s="227"/>
      <c r="H175" s="227"/>
      <c r="I175" s="227"/>
      <c r="J175" s="228">
        <f>J1476</f>
        <v>0</v>
      </c>
      <c r="K175" s="143"/>
      <c r="L175" s="229"/>
      <c r="S175" s="10"/>
      <c r="T175" s="10"/>
      <c r="U175" s="10"/>
      <c r="V175" s="10"/>
      <c r="W175" s="10"/>
      <c r="X175" s="10"/>
      <c r="Y175" s="10"/>
      <c r="Z175" s="10"/>
      <c r="AA175" s="10"/>
      <c r="AB175" s="10"/>
      <c r="AC175" s="10"/>
      <c r="AD175" s="10"/>
      <c r="AE175" s="10"/>
    </row>
    <row r="176" s="10" customFormat="1" ht="19.92" customHeight="1">
      <c r="A176" s="10"/>
      <c r="B176" s="225"/>
      <c r="C176" s="143"/>
      <c r="D176" s="226" t="s">
        <v>348</v>
      </c>
      <c r="E176" s="227"/>
      <c r="F176" s="227"/>
      <c r="G176" s="227"/>
      <c r="H176" s="227"/>
      <c r="I176" s="227"/>
      <c r="J176" s="228">
        <f>J1483</f>
        <v>0</v>
      </c>
      <c r="K176" s="143"/>
      <c r="L176" s="229"/>
      <c r="S176" s="10"/>
      <c r="T176" s="10"/>
      <c r="U176" s="10"/>
      <c r="V176" s="10"/>
      <c r="W176" s="10"/>
      <c r="X176" s="10"/>
      <c r="Y176" s="10"/>
      <c r="Z176" s="10"/>
      <c r="AA176" s="10"/>
      <c r="AB176" s="10"/>
      <c r="AC176" s="10"/>
      <c r="AD176" s="10"/>
      <c r="AE176" s="10"/>
    </row>
    <row r="177" s="10" customFormat="1" ht="14.88" customHeight="1">
      <c r="A177" s="10"/>
      <c r="B177" s="225"/>
      <c r="C177" s="143"/>
      <c r="D177" s="226" t="s">
        <v>341</v>
      </c>
      <c r="E177" s="227"/>
      <c r="F177" s="227"/>
      <c r="G177" s="227"/>
      <c r="H177" s="227"/>
      <c r="I177" s="227"/>
      <c r="J177" s="228">
        <f>J1484</f>
        <v>0</v>
      </c>
      <c r="K177" s="143"/>
      <c r="L177" s="229"/>
      <c r="S177" s="10"/>
      <c r="T177" s="10"/>
      <c r="U177" s="10"/>
      <c r="V177" s="10"/>
      <c r="W177" s="10"/>
      <c r="X177" s="10"/>
      <c r="Y177" s="10"/>
      <c r="Z177" s="10"/>
      <c r="AA177" s="10"/>
      <c r="AB177" s="10"/>
      <c r="AC177" s="10"/>
      <c r="AD177" s="10"/>
      <c r="AE177" s="10"/>
    </row>
    <row r="178" s="10" customFormat="1" ht="21.84" customHeight="1">
      <c r="A178" s="10"/>
      <c r="B178" s="225"/>
      <c r="C178" s="143"/>
      <c r="D178" s="226" t="s">
        <v>343</v>
      </c>
      <c r="E178" s="227"/>
      <c r="F178" s="227"/>
      <c r="G178" s="227"/>
      <c r="H178" s="227"/>
      <c r="I178" s="227"/>
      <c r="J178" s="228">
        <f>J1485</f>
        <v>0</v>
      </c>
      <c r="K178" s="143"/>
      <c r="L178" s="229"/>
      <c r="S178" s="10"/>
      <c r="T178" s="10"/>
      <c r="U178" s="10"/>
      <c r="V178" s="10"/>
      <c r="W178" s="10"/>
      <c r="X178" s="10"/>
      <c r="Y178" s="10"/>
      <c r="Z178" s="10"/>
      <c r="AA178" s="10"/>
      <c r="AB178" s="10"/>
      <c r="AC178" s="10"/>
      <c r="AD178" s="10"/>
      <c r="AE178" s="10"/>
    </row>
    <row r="179" s="10" customFormat="1" ht="21.84" customHeight="1">
      <c r="A179" s="10"/>
      <c r="B179" s="225"/>
      <c r="C179" s="143"/>
      <c r="D179" s="226" t="s">
        <v>362</v>
      </c>
      <c r="E179" s="227"/>
      <c r="F179" s="227"/>
      <c r="G179" s="227"/>
      <c r="H179" s="227"/>
      <c r="I179" s="227"/>
      <c r="J179" s="228">
        <f>J1518</f>
        <v>0</v>
      </c>
      <c r="K179" s="143"/>
      <c r="L179" s="229"/>
      <c r="S179" s="10"/>
      <c r="T179" s="10"/>
      <c r="U179" s="10"/>
      <c r="V179" s="10"/>
      <c r="W179" s="10"/>
      <c r="X179" s="10"/>
      <c r="Y179" s="10"/>
      <c r="Z179" s="10"/>
      <c r="AA179" s="10"/>
      <c r="AB179" s="10"/>
      <c r="AC179" s="10"/>
      <c r="AD179" s="10"/>
      <c r="AE179" s="10"/>
    </row>
    <row r="180" s="10" customFormat="1" ht="21.84" customHeight="1">
      <c r="A180" s="10"/>
      <c r="B180" s="225"/>
      <c r="C180" s="143"/>
      <c r="D180" s="226" t="s">
        <v>349</v>
      </c>
      <c r="E180" s="227"/>
      <c r="F180" s="227"/>
      <c r="G180" s="227"/>
      <c r="H180" s="227"/>
      <c r="I180" s="227"/>
      <c r="J180" s="228">
        <f>J1528</f>
        <v>0</v>
      </c>
      <c r="K180" s="143"/>
      <c r="L180" s="229"/>
      <c r="S180" s="10"/>
      <c r="T180" s="10"/>
      <c r="U180" s="10"/>
      <c r="V180" s="10"/>
      <c r="W180" s="10"/>
      <c r="X180" s="10"/>
      <c r="Y180" s="10"/>
      <c r="Z180" s="10"/>
      <c r="AA180" s="10"/>
      <c r="AB180" s="10"/>
      <c r="AC180" s="10"/>
      <c r="AD180" s="10"/>
      <c r="AE180" s="10"/>
    </row>
    <row r="181" s="10" customFormat="1" ht="21.84" customHeight="1">
      <c r="A181" s="10"/>
      <c r="B181" s="225"/>
      <c r="C181" s="143"/>
      <c r="D181" s="226" t="s">
        <v>344</v>
      </c>
      <c r="E181" s="227"/>
      <c r="F181" s="227"/>
      <c r="G181" s="227"/>
      <c r="H181" s="227"/>
      <c r="I181" s="227"/>
      <c r="J181" s="228">
        <f>J1619</f>
        <v>0</v>
      </c>
      <c r="K181" s="143"/>
      <c r="L181" s="229"/>
      <c r="S181" s="10"/>
      <c r="T181" s="10"/>
      <c r="U181" s="10"/>
      <c r="V181" s="10"/>
      <c r="W181" s="10"/>
      <c r="X181" s="10"/>
      <c r="Y181" s="10"/>
      <c r="Z181" s="10"/>
      <c r="AA181" s="10"/>
      <c r="AB181" s="10"/>
      <c r="AC181" s="10"/>
      <c r="AD181" s="10"/>
      <c r="AE181" s="10"/>
    </row>
    <row r="182" s="10" customFormat="1" ht="21.84" customHeight="1">
      <c r="A182" s="10"/>
      <c r="B182" s="225"/>
      <c r="C182" s="143"/>
      <c r="D182" s="226" t="s">
        <v>345</v>
      </c>
      <c r="E182" s="227"/>
      <c r="F182" s="227"/>
      <c r="G182" s="227"/>
      <c r="H182" s="227"/>
      <c r="I182" s="227"/>
      <c r="J182" s="228">
        <f>J1644</f>
        <v>0</v>
      </c>
      <c r="K182" s="143"/>
      <c r="L182" s="229"/>
      <c r="S182" s="10"/>
      <c r="T182" s="10"/>
      <c r="U182" s="10"/>
      <c r="V182" s="10"/>
      <c r="W182" s="10"/>
      <c r="X182" s="10"/>
      <c r="Y182" s="10"/>
      <c r="Z182" s="10"/>
      <c r="AA182" s="10"/>
      <c r="AB182" s="10"/>
      <c r="AC182" s="10"/>
      <c r="AD182" s="10"/>
      <c r="AE182" s="10"/>
    </row>
    <row r="183" s="10" customFormat="1" ht="14.88" customHeight="1">
      <c r="A183" s="10"/>
      <c r="B183" s="225"/>
      <c r="C183" s="143"/>
      <c r="D183" s="226" t="s">
        <v>346</v>
      </c>
      <c r="E183" s="227"/>
      <c r="F183" s="227"/>
      <c r="G183" s="227"/>
      <c r="H183" s="227"/>
      <c r="I183" s="227"/>
      <c r="J183" s="228">
        <f>J1646</f>
        <v>0</v>
      </c>
      <c r="K183" s="143"/>
      <c r="L183" s="229"/>
      <c r="S183" s="10"/>
      <c r="T183" s="10"/>
      <c r="U183" s="10"/>
      <c r="V183" s="10"/>
      <c r="W183" s="10"/>
      <c r="X183" s="10"/>
      <c r="Y183" s="10"/>
      <c r="Z183" s="10"/>
      <c r="AA183" s="10"/>
      <c r="AB183" s="10"/>
      <c r="AC183" s="10"/>
      <c r="AD183" s="10"/>
      <c r="AE183" s="10"/>
    </row>
    <row r="184" s="10" customFormat="1" ht="21.84" customHeight="1">
      <c r="A184" s="10"/>
      <c r="B184" s="225"/>
      <c r="C184" s="143"/>
      <c r="D184" s="226" t="s">
        <v>350</v>
      </c>
      <c r="E184" s="227"/>
      <c r="F184" s="227"/>
      <c r="G184" s="227"/>
      <c r="H184" s="227"/>
      <c r="I184" s="227"/>
      <c r="J184" s="228">
        <f>J1647</f>
        <v>0</v>
      </c>
      <c r="K184" s="143"/>
      <c r="L184" s="229"/>
      <c r="S184" s="10"/>
      <c r="T184" s="10"/>
      <c r="U184" s="10"/>
      <c r="V184" s="10"/>
      <c r="W184" s="10"/>
      <c r="X184" s="10"/>
      <c r="Y184" s="10"/>
      <c r="Z184" s="10"/>
      <c r="AA184" s="10"/>
      <c r="AB184" s="10"/>
      <c r="AC184" s="10"/>
      <c r="AD184" s="10"/>
      <c r="AE184" s="10"/>
    </row>
    <row r="185" s="10" customFormat="1" ht="21.84" customHeight="1">
      <c r="A185" s="10"/>
      <c r="B185" s="225"/>
      <c r="C185" s="143"/>
      <c r="D185" s="226" t="s">
        <v>351</v>
      </c>
      <c r="E185" s="227"/>
      <c r="F185" s="227"/>
      <c r="G185" s="227"/>
      <c r="H185" s="227"/>
      <c r="I185" s="227"/>
      <c r="J185" s="228">
        <f>J1670</f>
        <v>0</v>
      </c>
      <c r="K185" s="143"/>
      <c r="L185" s="229"/>
      <c r="S185" s="10"/>
      <c r="T185" s="10"/>
      <c r="U185" s="10"/>
      <c r="V185" s="10"/>
      <c r="W185" s="10"/>
      <c r="X185" s="10"/>
      <c r="Y185" s="10"/>
      <c r="Z185" s="10"/>
      <c r="AA185" s="10"/>
      <c r="AB185" s="10"/>
      <c r="AC185" s="10"/>
      <c r="AD185" s="10"/>
      <c r="AE185" s="10"/>
    </row>
    <row r="186" s="10" customFormat="1" ht="21.84" customHeight="1">
      <c r="A186" s="10"/>
      <c r="B186" s="225"/>
      <c r="C186" s="143"/>
      <c r="D186" s="226" t="s">
        <v>352</v>
      </c>
      <c r="E186" s="227"/>
      <c r="F186" s="227"/>
      <c r="G186" s="227"/>
      <c r="H186" s="227"/>
      <c r="I186" s="227"/>
      <c r="J186" s="228">
        <f>J1676</f>
        <v>0</v>
      </c>
      <c r="K186" s="143"/>
      <c r="L186" s="229"/>
      <c r="S186" s="10"/>
      <c r="T186" s="10"/>
      <c r="U186" s="10"/>
      <c r="V186" s="10"/>
      <c r="W186" s="10"/>
      <c r="X186" s="10"/>
      <c r="Y186" s="10"/>
      <c r="Z186" s="10"/>
      <c r="AA186" s="10"/>
      <c r="AB186" s="10"/>
      <c r="AC186" s="10"/>
      <c r="AD186" s="10"/>
      <c r="AE186" s="10"/>
    </row>
    <row r="187" s="10" customFormat="1" ht="21.84" customHeight="1">
      <c r="A187" s="10"/>
      <c r="B187" s="225"/>
      <c r="C187" s="143"/>
      <c r="D187" s="226" t="s">
        <v>354</v>
      </c>
      <c r="E187" s="227"/>
      <c r="F187" s="227"/>
      <c r="G187" s="227"/>
      <c r="H187" s="227"/>
      <c r="I187" s="227"/>
      <c r="J187" s="228">
        <f>J1686</f>
        <v>0</v>
      </c>
      <c r="K187" s="143"/>
      <c r="L187" s="229"/>
      <c r="S187" s="10"/>
      <c r="T187" s="10"/>
      <c r="U187" s="10"/>
      <c r="V187" s="10"/>
      <c r="W187" s="10"/>
      <c r="X187" s="10"/>
      <c r="Y187" s="10"/>
      <c r="Z187" s="10"/>
      <c r="AA187" s="10"/>
      <c r="AB187" s="10"/>
      <c r="AC187" s="10"/>
      <c r="AD187" s="10"/>
      <c r="AE187" s="10"/>
    </row>
    <row r="188" s="10" customFormat="1" ht="21.84" customHeight="1">
      <c r="A188" s="10"/>
      <c r="B188" s="225"/>
      <c r="C188" s="143"/>
      <c r="D188" s="226" t="s">
        <v>355</v>
      </c>
      <c r="E188" s="227"/>
      <c r="F188" s="227"/>
      <c r="G188" s="227"/>
      <c r="H188" s="227"/>
      <c r="I188" s="227"/>
      <c r="J188" s="228">
        <f>J1710</f>
        <v>0</v>
      </c>
      <c r="K188" s="143"/>
      <c r="L188" s="229"/>
      <c r="S188" s="10"/>
      <c r="T188" s="10"/>
      <c r="U188" s="10"/>
      <c r="V188" s="10"/>
      <c r="W188" s="10"/>
      <c r="X188" s="10"/>
      <c r="Y188" s="10"/>
      <c r="Z188" s="10"/>
      <c r="AA188" s="10"/>
      <c r="AB188" s="10"/>
      <c r="AC188" s="10"/>
      <c r="AD188" s="10"/>
      <c r="AE188" s="10"/>
    </row>
    <row r="189" s="10" customFormat="1" ht="14.88" customHeight="1">
      <c r="A189" s="10"/>
      <c r="B189" s="225"/>
      <c r="C189" s="143"/>
      <c r="D189" s="226" t="s">
        <v>356</v>
      </c>
      <c r="E189" s="227"/>
      <c r="F189" s="227"/>
      <c r="G189" s="227"/>
      <c r="H189" s="227"/>
      <c r="I189" s="227"/>
      <c r="J189" s="228">
        <f>J1736</f>
        <v>0</v>
      </c>
      <c r="K189" s="143"/>
      <c r="L189" s="229"/>
      <c r="S189" s="10"/>
      <c r="T189" s="10"/>
      <c r="U189" s="10"/>
      <c r="V189" s="10"/>
      <c r="W189" s="10"/>
      <c r="X189" s="10"/>
      <c r="Y189" s="10"/>
      <c r="Z189" s="10"/>
      <c r="AA189" s="10"/>
      <c r="AB189" s="10"/>
      <c r="AC189" s="10"/>
      <c r="AD189" s="10"/>
      <c r="AE189" s="10"/>
    </row>
    <row r="190" s="9" customFormat="1" ht="24.96" customHeight="1">
      <c r="A190" s="9"/>
      <c r="B190" s="219"/>
      <c r="C190" s="220"/>
      <c r="D190" s="221" t="s">
        <v>363</v>
      </c>
      <c r="E190" s="222"/>
      <c r="F190" s="222"/>
      <c r="G190" s="222"/>
      <c r="H190" s="222"/>
      <c r="I190" s="222"/>
      <c r="J190" s="223">
        <f>J1745</f>
        <v>0</v>
      </c>
      <c r="K190" s="220"/>
      <c r="L190" s="224"/>
      <c r="S190" s="9"/>
      <c r="T190" s="9"/>
      <c r="U190" s="9"/>
      <c r="V190" s="9"/>
      <c r="W190" s="9"/>
      <c r="X190" s="9"/>
      <c r="Y190" s="9"/>
      <c r="Z190" s="9"/>
      <c r="AA190" s="9"/>
      <c r="AB190" s="9"/>
      <c r="AC190" s="9"/>
      <c r="AD190" s="9"/>
      <c r="AE190" s="9"/>
    </row>
    <row r="191" s="9" customFormat="1" ht="21.84" customHeight="1">
      <c r="A191" s="9"/>
      <c r="B191" s="219"/>
      <c r="C191" s="220"/>
      <c r="D191" s="230" t="s">
        <v>364</v>
      </c>
      <c r="E191" s="220"/>
      <c r="F191" s="220"/>
      <c r="G191" s="220"/>
      <c r="H191" s="220"/>
      <c r="I191" s="220"/>
      <c r="J191" s="231">
        <f>J1752</f>
        <v>0</v>
      </c>
      <c r="K191" s="220"/>
      <c r="L191" s="224"/>
      <c r="S191" s="9"/>
      <c r="T191" s="9"/>
      <c r="U191" s="9"/>
      <c r="V191" s="9"/>
      <c r="W191" s="9"/>
      <c r="X191" s="9"/>
      <c r="Y191" s="9"/>
      <c r="Z191" s="9"/>
      <c r="AA191" s="9"/>
      <c r="AB191" s="9"/>
      <c r="AC191" s="9"/>
      <c r="AD191" s="9"/>
      <c r="AE191" s="9"/>
    </row>
    <row r="192" s="2" customFormat="1" ht="21.84" customHeight="1">
      <c r="A192" s="42"/>
      <c r="B192" s="43"/>
      <c r="C192" s="44"/>
      <c r="D192" s="44"/>
      <c r="E192" s="44"/>
      <c r="F192" s="44"/>
      <c r="G192" s="44"/>
      <c r="H192" s="44"/>
      <c r="I192" s="44"/>
      <c r="J192" s="44"/>
      <c r="K192" s="44"/>
      <c r="L192" s="73"/>
      <c r="S192" s="42"/>
      <c r="T192" s="42"/>
      <c r="U192" s="42"/>
      <c r="V192" s="42"/>
      <c r="W192" s="42"/>
      <c r="X192" s="42"/>
      <c r="Y192" s="42"/>
      <c r="Z192" s="42"/>
      <c r="AA192" s="42"/>
      <c r="AB192" s="42"/>
      <c r="AC192" s="42"/>
      <c r="AD192" s="42"/>
      <c r="AE192" s="42"/>
    </row>
    <row r="193" s="2" customFormat="1" ht="6.96" customHeight="1">
      <c r="A193" s="42"/>
      <c r="B193" s="43"/>
      <c r="C193" s="44"/>
      <c r="D193" s="44"/>
      <c r="E193" s="44"/>
      <c r="F193" s="44"/>
      <c r="G193" s="44"/>
      <c r="H193" s="44"/>
      <c r="I193" s="44"/>
      <c r="J193" s="44"/>
      <c r="K193" s="44"/>
      <c r="L193" s="73"/>
      <c r="S193" s="42"/>
      <c r="T193" s="42"/>
      <c r="U193" s="42"/>
      <c r="V193" s="42"/>
      <c r="W193" s="42"/>
      <c r="X193" s="42"/>
      <c r="Y193" s="42"/>
      <c r="Z193" s="42"/>
      <c r="AA193" s="42"/>
      <c r="AB193" s="42"/>
      <c r="AC193" s="42"/>
      <c r="AD193" s="42"/>
      <c r="AE193" s="42"/>
    </row>
    <row r="194" s="2" customFormat="1" ht="29.28" customHeight="1">
      <c r="A194" s="42"/>
      <c r="B194" s="43"/>
      <c r="C194" s="218" t="s">
        <v>365</v>
      </c>
      <c r="D194" s="44"/>
      <c r="E194" s="44"/>
      <c r="F194" s="44"/>
      <c r="G194" s="44"/>
      <c r="H194" s="44"/>
      <c r="I194" s="44"/>
      <c r="J194" s="232">
        <f>ROUND(J195 + J196 + J197 + J198 + J199 + J200,2)</f>
        <v>0</v>
      </c>
      <c r="K194" s="44"/>
      <c r="L194" s="73"/>
      <c r="N194" s="233" t="s">
        <v>40</v>
      </c>
      <c r="S194" s="42"/>
      <c r="T194" s="42"/>
      <c r="U194" s="42"/>
      <c r="V194" s="42"/>
      <c r="W194" s="42"/>
      <c r="X194" s="42"/>
      <c r="Y194" s="42"/>
      <c r="Z194" s="42"/>
      <c r="AA194" s="42"/>
      <c r="AB194" s="42"/>
      <c r="AC194" s="42"/>
      <c r="AD194" s="42"/>
      <c r="AE194" s="42"/>
    </row>
    <row r="195" s="2" customFormat="1" ht="18" customHeight="1">
      <c r="A195" s="42"/>
      <c r="B195" s="43"/>
      <c r="C195" s="44"/>
      <c r="D195" s="163" t="s">
        <v>366</v>
      </c>
      <c r="E195" s="158"/>
      <c r="F195" s="158"/>
      <c r="G195" s="44"/>
      <c r="H195" s="44"/>
      <c r="I195" s="44"/>
      <c r="J195" s="159">
        <v>0</v>
      </c>
      <c r="K195" s="44"/>
      <c r="L195" s="234"/>
      <c r="M195" s="235"/>
      <c r="N195" s="236" t="s">
        <v>42</v>
      </c>
      <c r="O195" s="235"/>
      <c r="P195" s="235"/>
      <c r="Q195" s="235"/>
      <c r="R195" s="235"/>
      <c r="S195" s="237"/>
      <c r="T195" s="237"/>
      <c r="U195" s="237"/>
      <c r="V195" s="237"/>
      <c r="W195" s="237"/>
      <c r="X195" s="237"/>
      <c r="Y195" s="237"/>
      <c r="Z195" s="237"/>
      <c r="AA195" s="237"/>
      <c r="AB195" s="237"/>
      <c r="AC195" s="237"/>
      <c r="AD195" s="237"/>
      <c r="AE195" s="237"/>
      <c r="AF195" s="235"/>
      <c r="AG195" s="235"/>
      <c r="AH195" s="235"/>
      <c r="AI195" s="235"/>
      <c r="AJ195" s="235"/>
      <c r="AK195" s="235"/>
      <c r="AL195" s="235"/>
      <c r="AM195" s="235"/>
      <c r="AN195" s="235"/>
      <c r="AO195" s="235"/>
      <c r="AP195" s="235"/>
      <c r="AQ195" s="235"/>
      <c r="AR195" s="235"/>
      <c r="AS195" s="235"/>
      <c r="AT195" s="235"/>
      <c r="AU195" s="235"/>
      <c r="AV195" s="235"/>
      <c r="AW195" s="235"/>
      <c r="AX195" s="235"/>
      <c r="AY195" s="238" t="s">
        <v>367</v>
      </c>
      <c r="AZ195" s="235"/>
      <c r="BA195" s="235"/>
      <c r="BB195" s="235"/>
      <c r="BC195" s="235"/>
      <c r="BD195" s="235"/>
      <c r="BE195" s="239">
        <f>IF(N195="základná",J195,0)</f>
        <v>0</v>
      </c>
      <c r="BF195" s="239">
        <f>IF(N195="znížená",J195,0)</f>
        <v>0</v>
      </c>
      <c r="BG195" s="239">
        <f>IF(N195="zákl. prenesená",J195,0)</f>
        <v>0</v>
      </c>
      <c r="BH195" s="239">
        <f>IF(N195="zníž. prenesená",J195,0)</f>
        <v>0</v>
      </c>
      <c r="BI195" s="239">
        <f>IF(N195="nulová",J195,0)</f>
        <v>0</v>
      </c>
      <c r="BJ195" s="238" t="s">
        <v>92</v>
      </c>
      <c r="BK195" s="235"/>
      <c r="BL195" s="235"/>
      <c r="BM195" s="235"/>
    </row>
    <row r="196" s="2" customFormat="1" ht="18" customHeight="1">
      <c r="A196" s="42"/>
      <c r="B196" s="43"/>
      <c r="C196" s="44"/>
      <c r="D196" s="163" t="s">
        <v>368</v>
      </c>
      <c r="E196" s="158"/>
      <c r="F196" s="158"/>
      <c r="G196" s="44"/>
      <c r="H196" s="44"/>
      <c r="I196" s="44"/>
      <c r="J196" s="159">
        <v>0</v>
      </c>
      <c r="K196" s="44"/>
      <c r="L196" s="234"/>
      <c r="M196" s="235"/>
      <c r="N196" s="236" t="s">
        <v>42</v>
      </c>
      <c r="O196" s="235"/>
      <c r="P196" s="235"/>
      <c r="Q196" s="235"/>
      <c r="R196" s="235"/>
      <c r="S196" s="237"/>
      <c r="T196" s="237"/>
      <c r="U196" s="237"/>
      <c r="V196" s="237"/>
      <c r="W196" s="237"/>
      <c r="X196" s="237"/>
      <c r="Y196" s="237"/>
      <c r="Z196" s="237"/>
      <c r="AA196" s="237"/>
      <c r="AB196" s="237"/>
      <c r="AC196" s="237"/>
      <c r="AD196" s="237"/>
      <c r="AE196" s="237"/>
      <c r="AF196" s="235"/>
      <c r="AG196" s="235"/>
      <c r="AH196" s="235"/>
      <c r="AI196" s="235"/>
      <c r="AJ196" s="235"/>
      <c r="AK196" s="235"/>
      <c r="AL196" s="235"/>
      <c r="AM196" s="235"/>
      <c r="AN196" s="235"/>
      <c r="AO196" s="235"/>
      <c r="AP196" s="235"/>
      <c r="AQ196" s="235"/>
      <c r="AR196" s="235"/>
      <c r="AS196" s="235"/>
      <c r="AT196" s="235"/>
      <c r="AU196" s="235"/>
      <c r="AV196" s="235"/>
      <c r="AW196" s="235"/>
      <c r="AX196" s="235"/>
      <c r="AY196" s="238" t="s">
        <v>367</v>
      </c>
      <c r="AZ196" s="235"/>
      <c r="BA196" s="235"/>
      <c r="BB196" s="235"/>
      <c r="BC196" s="235"/>
      <c r="BD196" s="235"/>
      <c r="BE196" s="239">
        <f>IF(N196="základná",J196,0)</f>
        <v>0</v>
      </c>
      <c r="BF196" s="239">
        <f>IF(N196="znížená",J196,0)</f>
        <v>0</v>
      </c>
      <c r="BG196" s="239">
        <f>IF(N196="zákl. prenesená",J196,0)</f>
        <v>0</v>
      </c>
      <c r="BH196" s="239">
        <f>IF(N196="zníž. prenesená",J196,0)</f>
        <v>0</v>
      </c>
      <c r="BI196" s="239">
        <f>IF(N196="nulová",J196,0)</f>
        <v>0</v>
      </c>
      <c r="BJ196" s="238" t="s">
        <v>92</v>
      </c>
      <c r="BK196" s="235"/>
      <c r="BL196" s="235"/>
      <c r="BM196" s="235"/>
    </row>
    <row r="197" s="2" customFormat="1" ht="18" customHeight="1">
      <c r="A197" s="42"/>
      <c r="B197" s="43"/>
      <c r="C197" s="44"/>
      <c r="D197" s="163" t="s">
        <v>368</v>
      </c>
      <c r="E197" s="158"/>
      <c r="F197" s="158"/>
      <c r="G197" s="44"/>
      <c r="H197" s="44"/>
      <c r="I197" s="44"/>
      <c r="J197" s="159">
        <v>0</v>
      </c>
      <c r="K197" s="44"/>
      <c r="L197" s="234"/>
      <c r="M197" s="235"/>
      <c r="N197" s="236" t="s">
        <v>42</v>
      </c>
      <c r="O197" s="235"/>
      <c r="P197" s="235"/>
      <c r="Q197" s="235"/>
      <c r="R197" s="235"/>
      <c r="S197" s="237"/>
      <c r="T197" s="237"/>
      <c r="U197" s="237"/>
      <c r="V197" s="237"/>
      <c r="W197" s="237"/>
      <c r="X197" s="237"/>
      <c r="Y197" s="237"/>
      <c r="Z197" s="237"/>
      <c r="AA197" s="237"/>
      <c r="AB197" s="237"/>
      <c r="AC197" s="237"/>
      <c r="AD197" s="237"/>
      <c r="AE197" s="237"/>
      <c r="AF197" s="235"/>
      <c r="AG197" s="235"/>
      <c r="AH197" s="235"/>
      <c r="AI197" s="235"/>
      <c r="AJ197" s="235"/>
      <c r="AK197" s="235"/>
      <c r="AL197" s="235"/>
      <c r="AM197" s="235"/>
      <c r="AN197" s="235"/>
      <c r="AO197" s="235"/>
      <c r="AP197" s="235"/>
      <c r="AQ197" s="235"/>
      <c r="AR197" s="235"/>
      <c r="AS197" s="235"/>
      <c r="AT197" s="235"/>
      <c r="AU197" s="235"/>
      <c r="AV197" s="235"/>
      <c r="AW197" s="235"/>
      <c r="AX197" s="235"/>
      <c r="AY197" s="238" t="s">
        <v>367</v>
      </c>
      <c r="AZ197" s="235"/>
      <c r="BA197" s="235"/>
      <c r="BB197" s="235"/>
      <c r="BC197" s="235"/>
      <c r="BD197" s="235"/>
      <c r="BE197" s="239">
        <f>IF(N197="základná",J197,0)</f>
        <v>0</v>
      </c>
      <c r="BF197" s="239">
        <f>IF(N197="znížená",J197,0)</f>
        <v>0</v>
      </c>
      <c r="BG197" s="239">
        <f>IF(N197="zákl. prenesená",J197,0)</f>
        <v>0</v>
      </c>
      <c r="BH197" s="239">
        <f>IF(N197="zníž. prenesená",J197,0)</f>
        <v>0</v>
      </c>
      <c r="BI197" s="239">
        <f>IF(N197="nulová",J197,0)</f>
        <v>0</v>
      </c>
      <c r="BJ197" s="238" t="s">
        <v>92</v>
      </c>
      <c r="BK197" s="235"/>
      <c r="BL197" s="235"/>
      <c r="BM197" s="235"/>
    </row>
    <row r="198" s="2" customFormat="1" ht="18" customHeight="1">
      <c r="A198" s="42"/>
      <c r="B198" s="43"/>
      <c r="C198" s="44"/>
      <c r="D198" s="163" t="s">
        <v>369</v>
      </c>
      <c r="E198" s="158"/>
      <c r="F198" s="158"/>
      <c r="G198" s="44"/>
      <c r="H198" s="44"/>
      <c r="I198" s="44"/>
      <c r="J198" s="159">
        <v>0</v>
      </c>
      <c r="K198" s="44"/>
      <c r="L198" s="234"/>
      <c r="M198" s="235"/>
      <c r="N198" s="236" t="s">
        <v>42</v>
      </c>
      <c r="O198" s="235"/>
      <c r="P198" s="235"/>
      <c r="Q198" s="235"/>
      <c r="R198" s="235"/>
      <c r="S198" s="237"/>
      <c r="T198" s="237"/>
      <c r="U198" s="237"/>
      <c r="V198" s="237"/>
      <c r="W198" s="237"/>
      <c r="X198" s="237"/>
      <c r="Y198" s="237"/>
      <c r="Z198" s="237"/>
      <c r="AA198" s="237"/>
      <c r="AB198" s="237"/>
      <c r="AC198" s="237"/>
      <c r="AD198" s="237"/>
      <c r="AE198" s="237"/>
      <c r="AF198" s="235"/>
      <c r="AG198" s="235"/>
      <c r="AH198" s="235"/>
      <c r="AI198" s="235"/>
      <c r="AJ198" s="235"/>
      <c r="AK198" s="235"/>
      <c r="AL198" s="235"/>
      <c r="AM198" s="235"/>
      <c r="AN198" s="235"/>
      <c r="AO198" s="235"/>
      <c r="AP198" s="235"/>
      <c r="AQ198" s="235"/>
      <c r="AR198" s="235"/>
      <c r="AS198" s="235"/>
      <c r="AT198" s="235"/>
      <c r="AU198" s="235"/>
      <c r="AV198" s="235"/>
      <c r="AW198" s="235"/>
      <c r="AX198" s="235"/>
      <c r="AY198" s="238" t="s">
        <v>367</v>
      </c>
      <c r="AZ198" s="235"/>
      <c r="BA198" s="235"/>
      <c r="BB198" s="235"/>
      <c r="BC198" s="235"/>
      <c r="BD198" s="235"/>
      <c r="BE198" s="239">
        <f>IF(N198="základná",J198,0)</f>
        <v>0</v>
      </c>
      <c r="BF198" s="239">
        <f>IF(N198="znížená",J198,0)</f>
        <v>0</v>
      </c>
      <c r="BG198" s="239">
        <f>IF(N198="zákl. prenesená",J198,0)</f>
        <v>0</v>
      </c>
      <c r="BH198" s="239">
        <f>IF(N198="zníž. prenesená",J198,0)</f>
        <v>0</v>
      </c>
      <c r="BI198" s="239">
        <f>IF(N198="nulová",J198,0)</f>
        <v>0</v>
      </c>
      <c r="BJ198" s="238" t="s">
        <v>92</v>
      </c>
      <c r="BK198" s="235"/>
      <c r="BL198" s="235"/>
      <c r="BM198" s="235"/>
    </row>
    <row r="199" s="2" customFormat="1" ht="18" customHeight="1">
      <c r="A199" s="42"/>
      <c r="B199" s="43"/>
      <c r="C199" s="44"/>
      <c r="D199" s="163" t="s">
        <v>370</v>
      </c>
      <c r="E199" s="158"/>
      <c r="F199" s="158"/>
      <c r="G199" s="44"/>
      <c r="H199" s="44"/>
      <c r="I199" s="44"/>
      <c r="J199" s="159">
        <v>0</v>
      </c>
      <c r="K199" s="44"/>
      <c r="L199" s="234"/>
      <c r="M199" s="235"/>
      <c r="N199" s="236" t="s">
        <v>42</v>
      </c>
      <c r="O199" s="235"/>
      <c r="P199" s="235"/>
      <c r="Q199" s="235"/>
      <c r="R199" s="235"/>
      <c r="S199" s="237"/>
      <c r="T199" s="237"/>
      <c r="U199" s="237"/>
      <c r="V199" s="237"/>
      <c r="W199" s="237"/>
      <c r="X199" s="237"/>
      <c r="Y199" s="237"/>
      <c r="Z199" s="237"/>
      <c r="AA199" s="237"/>
      <c r="AB199" s="237"/>
      <c r="AC199" s="237"/>
      <c r="AD199" s="237"/>
      <c r="AE199" s="237"/>
      <c r="AF199" s="235"/>
      <c r="AG199" s="235"/>
      <c r="AH199" s="235"/>
      <c r="AI199" s="235"/>
      <c r="AJ199" s="235"/>
      <c r="AK199" s="235"/>
      <c r="AL199" s="235"/>
      <c r="AM199" s="235"/>
      <c r="AN199" s="235"/>
      <c r="AO199" s="235"/>
      <c r="AP199" s="235"/>
      <c r="AQ199" s="235"/>
      <c r="AR199" s="235"/>
      <c r="AS199" s="235"/>
      <c r="AT199" s="235"/>
      <c r="AU199" s="235"/>
      <c r="AV199" s="235"/>
      <c r="AW199" s="235"/>
      <c r="AX199" s="235"/>
      <c r="AY199" s="238" t="s">
        <v>367</v>
      </c>
      <c r="AZ199" s="235"/>
      <c r="BA199" s="235"/>
      <c r="BB199" s="235"/>
      <c r="BC199" s="235"/>
      <c r="BD199" s="235"/>
      <c r="BE199" s="239">
        <f>IF(N199="základná",J199,0)</f>
        <v>0</v>
      </c>
      <c r="BF199" s="239">
        <f>IF(N199="znížená",J199,0)</f>
        <v>0</v>
      </c>
      <c r="BG199" s="239">
        <f>IF(N199="zákl. prenesená",J199,0)</f>
        <v>0</v>
      </c>
      <c r="BH199" s="239">
        <f>IF(N199="zníž. prenesená",J199,0)</f>
        <v>0</v>
      </c>
      <c r="BI199" s="239">
        <f>IF(N199="nulová",J199,0)</f>
        <v>0</v>
      </c>
      <c r="BJ199" s="238" t="s">
        <v>92</v>
      </c>
      <c r="BK199" s="235"/>
      <c r="BL199" s="235"/>
      <c r="BM199" s="235"/>
    </row>
    <row r="200" s="2" customFormat="1" ht="18" customHeight="1">
      <c r="A200" s="42"/>
      <c r="B200" s="43"/>
      <c r="C200" s="44"/>
      <c r="D200" s="158" t="s">
        <v>371</v>
      </c>
      <c r="E200" s="44"/>
      <c r="F200" s="44"/>
      <c r="G200" s="44"/>
      <c r="H200" s="44"/>
      <c r="I200" s="44"/>
      <c r="J200" s="159">
        <f>ROUND(J30*T200,2)</f>
        <v>0</v>
      </c>
      <c r="K200" s="44"/>
      <c r="L200" s="234"/>
      <c r="M200" s="235"/>
      <c r="N200" s="236" t="s">
        <v>42</v>
      </c>
      <c r="O200" s="235"/>
      <c r="P200" s="235"/>
      <c r="Q200" s="235"/>
      <c r="R200" s="235"/>
      <c r="S200" s="237"/>
      <c r="T200" s="237"/>
      <c r="U200" s="237"/>
      <c r="V200" s="237"/>
      <c r="W200" s="237"/>
      <c r="X200" s="237"/>
      <c r="Y200" s="237"/>
      <c r="Z200" s="237"/>
      <c r="AA200" s="237"/>
      <c r="AB200" s="237"/>
      <c r="AC200" s="237"/>
      <c r="AD200" s="237"/>
      <c r="AE200" s="237"/>
      <c r="AF200" s="235"/>
      <c r="AG200" s="235"/>
      <c r="AH200" s="235"/>
      <c r="AI200" s="235"/>
      <c r="AJ200" s="235"/>
      <c r="AK200" s="235"/>
      <c r="AL200" s="235"/>
      <c r="AM200" s="235"/>
      <c r="AN200" s="235"/>
      <c r="AO200" s="235"/>
      <c r="AP200" s="235"/>
      <c r="AQ200" s="235"/>
      <c r="AR200" s="235"/>
      <c r="AS200" s="235"/>
      <c r="AT200" s="235"/>
      <c r="AU200" s="235"/>
      <c r="AV200" s="235"/>
      <c r="AW200" s="235"/>
      <c r="AX200" s="235"/>
      <c r="AY200" s="238" t="s">
        <v>372</v>
      </c>
      <c r="AZ200" s="235"/>
      <c r="BA200" s="235"/>
      <c r="BB200" s="235"/>
      <c r="BC200" s="235"/>
      <c r="BD200" s="235"/>
      <c r="BE200" s="239">
        <f>IF(N200="základná",J200,0)</f>
        <v>0</v>
      </c>
      <c r="BF200" s="239">
        <f>IF(N200="znížená",J200,0)</f>
        <v>0</v>
      </c>
      <c r="BG200" s="239">
        <f>IF(N200="zákl. prenesená",J200,0)</f>
        <v>0</v>
      </c>
      <c r="BH200" s="239">
        <f>IF(N200="zníž. prenesená",J200,0)</f>
        <v>0</v>
      </c>
      <c r="BI200" s="239">
        <f>IF(N200="nulová",J200,0)</f>
        <v>0</v>
      </c>
      <c r="BJ200" s="238" t="s">
        <v>92</v>
      </c>
      <c r="BK200" s="235"/>
      <c r="BL200" s="235"/>
      <c r="BM200" s="235"/>
    </row>
    <row r="201" s="2" customFormat="1">
      <c r="A201" s="42"/>
      <c r="B201" s="43"/>
      <c r="C201" s="44"/>
      <c r="D201" s="44"/>
      <c r="E201" s="44"/>
      <c r="F201" s="44"/>
      <c r="G201" s="44"/>
      <c r="H201" s="44"/>
      <c r="I201" s="44"/>
      <c r="J201" s="44"/>
      <c r="K201" s="44"/>
      <c r="L201" s="73"/>
      <c r="S201" s="42"/>
      <c r="T201" s="42"/>
      <c r="U201" s="42"/>
      <c r="V201" s="42"/>
      <c r="W201" s="42"/>
      <c r="X201" s="42"/>
      <c r="Y201" s="42"/>
      <c r="Z201" s="42"/>
      <c r="AA201" s="42"/>
      <c r="AB201" s="42"/>
      <c r="AC201" s="42"/>
      <c r="AD201" s="42"/>
      <c r="AE201" s="42"/>
    </row>
    <row r="202" s="2" customFormat="1" ht="29.28" customHeight="1">
      <c r="A202" s="42"/>
      <c r="B202" s="43"/>
      <c r="C202" s="167" t="s">
        <v>142</v>
      </c>
      <c r="D202" s="168"/>
      <c r="E202" s="168"/>
      <c r="F202" s="168"/>
      <c r="G202" s="168"/>
      <c r="H202" s="168"/>
      <c r="I202" s="168"/>
      <c r="J202" s="169">
        <f>ROUND(J96+J194,2)</f>
        <v>0</v>
      </c>
      <c r="K202" s="168"/>
      <c r="L202" s="73"/>
      <c r="S202" s="42"/>
      <c r="T202" s="42"/>
      <c r="U202" s="42"/>
      <c r="V202" s="42"/>
      <c r="W202" s="42"/>
      <c r="X202" s="42"/>
      <c r="Y202" s="42"/>
      <c r="Z202" s="42"/>
      <c r="AA202" s="42"/>
      <c r="AB202" s="42"/>
      <c r="AC202" s="42"/>
      <c r="AD202" s="42"/>
      <c r="AE202" s="42"/>
    </row>
    <row r="203" s="2" customFormat="1" ht="6.96" customHeight="1">
      <c r="A203" s="42"/>
      <c r="B203" s="76"/>
      <c r="C203" s="77"/>
      <c r="D203" s="77"/>
      <c r="E203" s="77"/>
      <c r="F203" s="77"/>
      <c r="G203" s="77"/>
      <c r="H203" s="77"/>
      <c r="I203" s="77"/>
      <c r="J203" s="77"/>
      <c r="K203" s="77"/>
      <c r="L203" s="73"/>
      <c r="S203" s="42"/>
      <c r="T203" s="42"/>
      <c r="U203" s="42"/>
      <c r="V203" s="42"/>
      <c r="W203" s="42"/>
      <c r="X203" s="42"/>
      <c r="Y203" s="42"/>
      <c r="Z203" s="42"/>
      <c r="AA203" s="42"/>
      <c r="AB203" s="42"/>
      <c r="AC203" s="42"/>
      <c r="AD203" s="42"/>
      <c r="AE203" s="42"/>
    </row>
    <row r="207" s="2" customFormat="1" ht="6.96" customHeight="1">
      <c r="A207" s="42"/>
      <c r="B207" s="78"/>
      <c r="C207" s="79"/>
      <c r="D207" s="79"/>
      <c r="E207" s="79"/>
      <c r="F207" s="79"/>
      <c r="G207" s="79"/>
      <c r="H207" s="79"/>
      <c r="I207" s="79"/>
      <c r="J207" s="79"/>
      <c r="K207" s="79"/>
      <c r="L207" s="73"/>
      <c r="S207" s="42"/>
      <c r="T207" s="42"/>
      <c r="U207" s="42"/>
      <c r="V207" s="42"/>
      <c r="W207" s="42"/>
      <c r="X207" s="42"/>
      <c r="Y207" s="42"/>
      <c r="Z207" s="42"/>
      <c r="AA207" s="42"/>
      <c r="AB207" s="42"/>
      <c r="AC207" s="42"/>
      <c r="AD207" s="42"/>
      <c r="AE207" s="42"/>
    </row>
    <row r="208" s="2" customFormat="1" ht="24.96" customHeight="1">
      <c r="A208" s="42"/>
      <c r="B208" s="43"/>
      <c r="C208" s="25" t="s">
        <v>373</v>
      </c>
      <c r="D208" s="44"/>
      <c r="E208" s="44"/>
      <c r="F208" s="44"/>
      <c r="G208" s="44"/>
      <c r="H208" s="44"/>
      <c r="I208" s="44"/>
      <c r="J208" s="44"/>
      <c r="K208" s="44"/>
      <c r="L208" s="73"/>
      <c r="S208" s="42"/>
      <c r="T208" s="42"/>
      <c r="U208" s="42"/>
      <c r="V208" s="42"/>
      <c r="W208" s="42"/>
      <c r="X208" s="42"/>
      <c r="Y208" s="42"/>
      <c r="Z208" s="42"/>
      <c r="AA208" s="42"/>
      <c r="AB208" s="42"/>
      <c r="AC208" s="42"/>
      <c r="AD208" s="42"/>
      <c r="AE208" s="42"/>
    </row>
    <row r="209" s="2" customFormat="1" ht="6.96" customHeight="1">
      <c r="A209" s="42"/>
      <c r="B209" s="43"/>
      <c r="C209" s="44"/>
      <c r="D209" s="44"/>
      <c r="E209" s="44"/>
      <c r="F209" s="44"/>
      <c r="G209" s="44"/>
      <c r="H209" s="44"/>
      <c r="I209" s="44"/>
      <c r="J209" s="44"/>
      <c r="K209" s="44"/>
      <c r="L209" s="73"/>
      <c r="S209" s="42"/>
      <c r="T209" s="42"/>
      <c r="U209" s="42"/>
      <c r="V209" s="42"/>
      <c r="W209" s="42"/>
      <c r="X209" s="42"/>
      <c r="Y209" s="42"/>
      <c r="Z209" s="42"/>
      <c r="AA209" s="42"/>
      <c r="AB209" s="42"/>
      <c r="AC209" s="42"/>
      <c r="AD209" s="42"/>
      <c r="AE209" s="42"/>
    </row>
    <row r="210" s="2" customFormat="1" ht="12" customHeight="1">
      <c r="A210" s="42"/>
      <c r="B210" s="43"/>
      <c r="C210" s="34" t="s">
        <v>15</v>
      </c>
      <c r="D210" s="44"/>
      <c r="E210" s="44"/>
      <c r="F210" s="44"/>
      <c r="G210" s="44"/>
      <c r="H210" s="44"/>
      <c r="I210" s="44"/>
      <c r="J210" s="44"/>
      <c r="K210" s="44"/>
      <c r="L210" s="73"/>
      <c r="S210" s="42"/>
      <c r="T210" s="42"/>
      <c r="U210" s="42"/>
      <c r="V210" s="42"/>
      <c r="W210" s="42"/>
      <c r="X210" s="42"/>
      <c r="Y210" s="42"/>
      <c r="Z210" s="42"/>
      <c r="AA210" s="42"/>
      <c r="AB210" s="42"/>
      <c r="AC210" s="42"/>
      <c r="AD210" s="42"/>
      <c r="AE210" s="42"/>
    </row>
    <row r="211" s="2" customFormat="1" ht="39.75" customHeight="1">
      <c r="A211" s="42"/>
      <c r="B211" s="43"/>
      <c r="C211" s="44"/>
      <c r="D211" s="44"/>
      <c r="E211" s="215" t="str">
        <f>E7</f>
        <v>OPRAVA POŠKODENÝCH PODLÁH A PRIESTOROV GARÁŽÍ NA 3.PP, 2.PP, 1.PP, MEZANÍNU, HOSPODÁRSKEHO A BANK. DVORA V OBJEKTE NBS</v>
      </c>
      <c r="F211" s="34"/>
      <c r="G211" s="34"/>
      <c r="H211" s="34"/>
      <c r="I211" s="44"/>
      <c r="J211" s="44"/>
      <c r="K211" s="44"/>
      <c r="L211" s="73"/>
      <c r="S211" s="42"/>
      <c r="T211" s="42"/>
      <c r="U211" s="42"/>
      <c r="V211" s="42"/>
      <c r="W211" s="42"/>
      <c r="X211" s="42"/>
      <c r="Y211" s="42"/>
      <c r="Z211" s="42"/>
      <c r="AA211" s="42"/>
      <c r="AB211" s="42"/>
      <c r="AC211" s="42"/>
      <c r="AD211" s="42"/>
      <c r="AE211" s="42"/>
    </row>
    <row r="212" s="2" customFormat="1" ht="12" customHeight="1">
      <c r="A212" s="42"/>
      <c r="B212" s="43"/>
      <c r="C212" s="34" t="s">
        <v>160</v>
      </c>
      <c r="D212" s="44"/>
      <c r="E212" s="44"/>
      <c r="F212" s="44"/>
      <c r="G212" s="44"/>
      <c r="H212" s="44"/>
      <c r="I212" s="44"/>
      <c r="J212" s="44"/>
      <c r="K212" s="44"/>
      <c r="L212" s="73"/>
      <c r="S212" s="42"/>
      <c r="T212" s="42"/>
      <c r="U212" s="42"/>
      <c r="V212" s="42"/>
      <c r="W212" s="42"/>
      <c r="X212" s="42"/>
      <c r="Y212" s="42"/>
      <c r="Z212" s="42"/>
      <c r="AA212" s="42"/>
      <c r="AB212" s="42"/>
      <c r="AC212" s="42"/>
      <c r="AD212" s="42"/>
      <c r="AE212" s="42"/>
    </row>
    <row r="213" s="2" customFormat="1" ht="16.5" customHeight="1">
      <c r="A213" s="42"/>
      <c r="B213" s="43"/>
      <c r="C213" s="44"/>
      <c r="D213" s="44"/>
      <c r="E213" s="86" t="str">
        <f>E9</f>
        <v>01 - Stavebná časť 1 NP - 3 PP</v>
      </c>
      <c r="F213" s="44"/>
      <c r="G213" s="44"/>
      <c r="H213" s="44"/>
      <c r="I213" s="44"/>
      <c r="J213" s="44"/>
      <c r="K213" s="44"/>
      <c r="L213" s="73"/>
      <c r="S213" s="42"/>
      <c r="T213" s="42"/>
      <c r="U213" s="42"/>
      <c r="V213" s="42"/>
      <c r="W213" s="42"/>
      <c r="X213" s="42"/>
      <c r="Y213" s="42"/>
      <c r="Z213" s="42"/>
      <c r="AA213" s="42"/>
      <c r="AB213" s="42"/>
      <c r="AC213" s="42"/>
      <c r="AD213" s="42"/>
      <c r="AE213" s="42"/>
    </row>
    <row r="214" s="2" customFormat="1" ht="6.96" customHeight="1">
      <c r="A214" s="42"/>
      <c r="B214" s="43"/>
      <c r="C214" s="44"/>
      <c r="D214" s="44"/>
      <c r="E214" s="44"/>
      <c r="F214" s="44"/>
      <c r="G214" s="44"/>
      <c r="H214" s="44"/>
      <c r="I214" s="44"/>
      <c r="J214" s="44"/>
      <c r="K214" s="44"/>
      <c r="L214" s="73"/>
      <c r="S214" s="42"/>
      <c r="T214" s="42"/>
      <c r="U214" s="42"/>
      <c r="V214" s="42"/>
      <c r="W214" s="42"/>
      <c r="X214" s="42"/>
      <c r="Y214" s="42"/>
      <c r="Z214" s="42"/>
      <c r="AA214" s="42"/>
      <c r="AB214" s="42"/>
      <c r="AC214" s="42"/>
      <c r="AD214" s="42"/>
      <c r="AE214" s="42"/>
    </row>
    <row r="215" s="2" customFormat="1" ht="12" customHeight="1">
      <c r="A215" s="42"/>
      <c r="B215" s="43"/>
      <c r="C215" s="34" t="s">
        <v>19</v>
      </c>
      <c r="D215" s="44"/>
      <c r="E215" s="44"/>
      <c r="F215" s="29" t="str">
        <f>F12</f>
        <v>STAROHORSKÁ UL, MÝTNA UL.</v>
      </c>
      <c r="G215" s="44"/>
      <c r="H215" s="44"/>
      <c r="I215" s="34" t="s">
        <v>21</v>
      </c>
      <c r="J215" s="89" t="str">
        <f>IF(J12="","",J12)</f>
        <v>9. 5. 2022</v>
      </c>
      <c r="K215" s="44"/>
      <c r="L215" s="73"/>
      <c r="S215" s="42"/>
      <c r="T215" s="42"/>
      <c r="U215" s="42"/>
      <c r="V215" s="42"/>
      <c r="W215" s="42"/>
      <c r="X215" s="42"/>
      <c r="Y215" s="42"/>
      <c r="Z215" s="42"/>
      <c r="AA215" s="42"/>
      <c r="AB215" s="42"/>
      <c r="AC215" s="42"/>
      <c r="AD215" s="42"/>
      <c r="AE215" s="42"/>
    </row>
    <row r="216" s="2" customFormat="1" ht="6.96" customHeight="1">
      <c r="A216" s="42"/>
      <c r="B216" s="43"/>
      <c r="C216" s="44"/>
      <c r="D216" s="44"/>
      <c r="E216" s="44"/>
      <c r="F216" s="44"/>
      <c r="G216" s="44"/>
      <c r="H216" s="44"/>
      <c r="I216" s="44"/>
      <c r="J216" s="44"/>
      <c r="K216" s="44"/>
      <c r="L216" s="73"/>
      <c r="S216" s="42"/>
      <c r="T216" s="42"/>
      <c r="U216" s="42"/>
      <c r="V216" s="42"/>
      <c r="W216" s="42"/>
      <c r="X216" s="42"/>
      <c r="Y216" s="42"/>
      <c r="Z216" s="42"/>
      <c r="AA216" s="42"/>
      <c r="AB216" s="42"/>
      <c r="AC216" s="42"/>
      <c r="AD216" s="42"/>
      <c r="AE216" s="42"/>
    </row>
    <row r="217" s="2" customFormat="1" ht="25.65" customHeight="1">
      <c r="A217" s="42"/>
      <c r="B217" s="43"/>
      <c r="C217" s="34" t="s">
        <v>23</v>
      </c>
      <c r="D217" s="44"/>
      <c r="E217" s="44"/>
      <c r="F217" s="29" t="str">
        <f>E15</f>
        <v>A BKPŠ, SPOL. S.R.O.</v>
      </c>
      <c r="G217" s="44"/>
      <c r="H217" s="44"/>
      <c r="I217" s="34" t="s">
        <v>29</v>
      </c>
      <c r="J217" s="38" t="str">
        <f>E21</f>
        <v>A BKPŠ, SPOL. S.R.O.</v>
      </c>
      <c r="K217" s="44"/>
      <c r="L217" s="73"/>
      <c r="S217" s="42"/>
      <c r="T217" s="42"/>
      <c r="U217" s="42"/>
      <c r="V217" s="42"/>
      <c r="W217" s="42"/>
      <c r="X217" s="42"/>
      <c r="Y217" s="42"/>
      <c r="Z217" s="42"/>
      <c r="AA217" s="42"/>
      <c r="AB217" s="42"/>
      <c r="AC217" s="42"/>
      <c r="AD217" s="42"/>
      <c r="AE217" s="42"/>
    </row>
    <row r="218" s="2" customFormat="1" ht="15.15" customHeight="1">
      <c r="A218" s="42"/>
      <c r="B218" s="43"/>
      <c r="C218" s="34" t="s">
        <v>27</v>
      </c>
      <c r="D218" s="44"/>
      <c r="E218" s="44"/>
      <c r="F218" s="29" t="str">
        <f>IF(E18="","",E18)</f>
        <v>Vyplň údaj</v>
      </c>
      <c r="G218" s="44"/>
      <c r="H218" s="44"/>
      <c r="I218" s="34" t="s">
        <v>31</v>
      </c>
      <c r="J218" s="38" t="str">
        <f>E24</f>
        <v>ROZING s.r.o.</v>
      </c>
      <c r="K218" s="44"/>
      <c r="L218" s="73"/>
      <c r="S218" s="42"/>
      <c r="T218" s="42"/>
      <c r="U218" s="42"/>
      <c r="V218" s="42"/>
      <c r="W218" s="42"/>
      <c r="X218" s="42"/>
      <c r="Y218" s="42"/>
      <c r="Z218" s="42"/>
      <c r="AA218" s="42"/>
      <c r="AB218" s="42"/>
      <c r="AC218" s="42"/>
      <c r="AD218" s="42"/>
      <c r="AE218" s="42"/>
    </row>
    <row r="219" s="2" customFormat="1" ht="10.32" customHeight="1">
      <c r="A219" s="42"/>
      <c r="B219" s="43"/>
      <c r="C219" s="44"/>
      <c r="D219" s="44"/>
      <c r="E219" s="44"/>
      <c r="F219" s="44"/>
      <c r="G219" s="44"/>
      <c r="H219" s="44"/>
      <c r="I219" s="44"/>
      <c r="J219" s="44"/>
      <c r="K219" s="44"/>
      <c r="L219" s="73"/>
      <c r="S219" s="42"/>
      <c r="T219" s="42"/>
      <c r="U219" s="42"/>
      <c r="V219" s="42"/>
      <c r="W219" s="42"/>
      <c r="X219" s="42"/>
      <c r="Y219" s="42"/>
      <c r="Z219" s="42"/>
      <c r="AA219" s="42"/>
      <c r="AB219" s="42"/>
      <c r="AC219" s="42"/>
      <c r="AD219" s="42"/>
      <c r="AE219" s="42"/>
    </row>
    <row r="220" s="11" customFormat="1" ht="29.28" customHeight="1">
      <c r="A220" s="240"/>
      <c r="B220" s="241"/>
      <c r="C220" s="242" t="s">
        <v>374</v>
      </c>
      <c r="D220" s="243" t="s">
        <v>61</v>
      </c>
      <c r="E220" s="243" t="s">
        <v>57</v>
      </c>
      <c r="F220" s="243" t="s">
        <v>58</v>
      </c>
      <c r="G220" s="243" t="s">
        <v>375</v>
      </c>
      <c r="H220" s="243" t="s">
        <v>376</v>
      </c>
      <c r="I220" s="243" t="s">
        <v>377</v>
      </c>
      <c r="J220" s="244" t="s">
        <v>336</v>
      </c>
      <c r="K220" s="245" t="s">
        <v>378</v>
      </c>
      <c r="L220" s="246"/>
      <c r="M220" s="110" t="s">
        <v>1</v>
      </c>
      <c r="N220" s="111" t="s">
        <v>40</v>
      </c>
      <c r="O220" s="111" t="s">
        <v>379</v>
      </c>
      <c r="P220" s="111" t="s">
        <v>380</v>
      </c>
      <c r="Q220" s="111" t="s">
        <v>381</v>
      </c>
      <c r="R220" s="111" t="s">
        <v>382</v>
      </c>
      <c r="S220" s="111" t="s">
        <v>383</v>
      </c>
      <c r="T220" s="112" t="s">
        <v>384</v>
      </c>
      <c r="U220" s="240"/>
      <c r="V220" s="240"/>
      <c r="W220" s="240"/>
      <c r="X220" s="240"/>
      <c r="Y220" s="240"/>
      <c r="Z220" s="240"/>
      <c r="AA220" s="240"/>
      <c r="AB220" s="240"/>
      <c r="AC220" s="240"/>
      <c r="AD220" s="240"/>
      <c r="AE220" s="240"/>
    </row>
    <row r="221" s="2" customFormat="1" ht="22.8" customHeight="1">
      <c r="A221" s="42"/>
      <c r="B221" s="43"/>
      <c r="C221" s="117" t="s">
        <v>212</v>
      </c>
      <c r="D221" s="44"/>
      <c r="E221" s="44"/>
      <c r="F221" s="44"/>
      <c r="G221" s="44"/>
      <c r="H221" s="44"/>
      <c r="I221" s="44"/>
      <c r="J221" s="247">
        <f>BK221</f>
        <v>0</v>
      </c>
      <c r="K221" s="44"/>
      <c r="L221" s="45"/>
      <c r="M221" s="113"/>
      <c r="N221" s="248"/>
      <c r="O221" s="114"/>
      <c r="P221" s="249">
        <f>P222+P531+P938+P1314+P1745+P1752</f>
        <v>0</v>
      </c>
      <c r="Q221" s="114"/>
      <c r="R221" s="249">
        <f>R222+R531+R938+R1314+R1745+R1752</f>
        <v>13869.580007879162</v>
      </c>
      <c r="S221" s="114"/>
      <c r="T221" s="250">
        <f>T222+T531+T938+T1314+T1745+T1752</f>
        <v>366.94067000000001</v>
      </c>
      <c r="U221" s="42"/>
      <c r="V221" s="42"/>
      <c r="W221" s="42"/>
      <c r="X221" s="42"/>
      <c r="Y221" s="42"/>
      <c r="Z221" s="42"/>
      <c r="AA221" s="42"/>
      <c r="AB221" s="42"/>
      <c r="AC221" s="42"/>
      <c r="AD221" s="42"/>
      <c r="AE221" s="42"/>
      <c r="AT221" s="19" t="s">
        <v>75</v>
      </c>
      <c r="AU221" s="19" t="s">
        <v>338</v>
      </c>
      <c r="BK221" s="251">
        <f>BK222+BK531+BK938+BK1314+BK1745+BK1752</f>
        <v>0</v>
      </c>
    </row>
    <row r="222" s="12" customFormat="1" ht="25.92" customHeight="1">
      <c r="A222" s="12"/>
      <c r="B222" s="252"/>
      <c r="C222" s="253"/>
      <c r="D222" s="254" t="s">
        <v>75</v>
      </c>
      <c r="E222" s="255" t="s">
        <v>385</v>
      </c>
      <c r="F222" s="255" t="s">
        <v>385</v>
      </c>
      <c r="G222" s="253"/>
      <c r="H222" s="253"/>
      <c r="I222" s="256"/>
      <c r="J222" s="231">
        <f>BK222</f>
        <v>0</v>
      </c>
      <c r="K222" s="253"/>
      <c r="L222" s="257"/>
      <c r="M222" s="258"/>
      <c r="N222" s="259"/>
      <c r="O222" s="259"/>
      <c r="P222" s="260">
        <f>P223+P354</f>
        <v>0</v>
      </c>
      <c r="Q222" s="259"/>
      <c r="R222" s="260">
        <f>R223+R354</f>
        <v>2057.9271005578403</v>
      </c>
      <c r="S222" s="259"/>
      <c r="T222" s="261">
        <f>T223+T354</f>
        <v>57.88956799999999</v>
      </c>
      <c r="U222" s="12"/>
      <c r="V222" s="12"/>
      <c r="W222" s="12"/>
      <c r="X222" s="12"/>
      <c r="Y222" s="12"/>
      <c r="Z222" s="12"/>
      <c r="AA222" s="12"/>
      <c r="AB222" s="12"/>
      <c r="AC222" s="12"/>
      <c r="AD222" s="12"/>
      <c r="AE222" s="12"/>
      <c r="AR222" s="262" t="s">
        <v>386</v>
      </c>
      <c r="AT222" s="263" t="s">
        <v>75</v>
      </c>
      <c r="AU222" s="263" t="s">
        <v>76</v>
      </c>
      <c r="AY222" s="262" t="s">
        <v>387</v>
      </c>
      <c r="BK222" s="264">
        <f>BK223+BK354</f>
        <v>0</v>
      </c>
    </row>
    <row r="223" s="12" customFormat="1" ht="22.8" customHeight="1">
      <c r="A223" s="12"/>
      <c r="B223" s="252"/>
      <c r="C223" s="253"/>
      <c r="D223" s="254" t="s">
        <v>75</v>
      </c>
      <c r="E223" s="265" t="s">
        <v>388</v>
      </c>
      <c r="F223" s="265" t="s">
        <v>389</v>
      </c>
      <c r="G223" s="253"/>
      <c r="H223" s="253"/>
      <c r="I223" s="256"/>
      <c r="J223" s="266">
        <f>BK223</f>
        <v>0</v>
      </c>
      <c r="K223" s="253"/>
      <c r="L223" s="257"/>
      <c r="M223" s="258"/>
      <c r="N223" s="259"/>
      <c r="O223" s="259"/>
      <c r="P223" s="260">
        <f>P224+P340</f>
        <v>0</v>
      </c>
      <c r="Q223" s="259"/>
      <c r="R223" s="260">
        <f>R224+R340</f>
        <v>3.32189588</v>
      </c>
      <c r="S223" s="259"/>
      <c r="T223" s="261">
        <f>T224+T340</f>
        <v>57.83756799999999</v>
      </c>
      <c r="U223" s="12"/>
      <c r="V223" s="12"/>
      <c r="W223" s="12"/>
      <c r="X223" s="12"/>
      <c r="Y223" s="12"/>
      <c r="Z223" s="12"/>
      <c r="AA223" s="12"/>
      <c r="AB223" s="12"/>
      <c r="AC223" s="12"/>
      <c r="AD223" s="12"/>
      <c r="AE223" s="12"/>
      <c r="AR223" s="262" t="s">
        <v>84</v>
      </c>
      <c r="AT223" s="263" t="s">
        <v>75</v>
      </c>
      <c r="AU223" s="263" t="s">
        <v>84</v>
      </c>
      <c r="AY223" s="262" t="s">
        <v>387</v>
      </c>
      <c r="BK223" s="264">
        <f>BK224+BK340</f>
        <v>0</v>
      </c>
    </row>
    <row r="224" s="12" customFormat="1" ht="20.88" customHeight="1">
      <c r="A224" s="12"/>
      <c r="B224" s="252"/>
      <c r="C224" s="253"/>
      <c r="D224" s="254" t="s">
        <v>75</v>
      </c>
      <c r="E224" s="265" t="s">
        <v>390</v>
      </c>
      <c r="F224" s="265" t="s">
        <v>391</v>
      </c>
      <c r="G224" s="253"/>
      <c r="H224" s="253"/>
      <c r="I224" s="256"/>
      <c r="J224" s="266">
        <f>BK224</f>
        <v>0</v>
      </c>
      <c r="K224" s="253"/>
      <c r="L224" s="257"/>
      <c r="M224" s="258"/>
      <c r="N224" s="259"/>
      <c r="O224" s="259"/>
      <c r="P224" s="260">
        <f>P225+P230+P252+P338</f>
        <v>0</v>
      </c>
      <c r="Q224" s="259"/>
      <c r="R224" s="260">
        <f>R225+R230+R252+R338</f>
        <v>3.3115649999999999</v>
      </c>
      <c r="S224" s="259"/>
      <c r="T224" s="261">
        <f>T225+T230+T252+T338</f>
        <v>57.83756799999999</v>
      </c>
      <c r="U224" s="12"/>
      <c r="V224" s="12"/>
      <c r="W224" s="12"/>
      <c r="X224" s="12"/>
      <c r="Y224" s="12"/>
      <c r="Z224" s="12"/>
      <c r="AA224" s="12"/>
      <c r="AB224" s="12"/>
      <c r="AC224" s="12"/>
      <c r="AD224" s="12"/>
      <c r="AE224" s="12"/>
      <c r="AR224" s="262" t="s">
        <v>84</v>
      </c>
      <c r="AT224" s="263" t="s">
        <v>75</v>
      </c>
      <c r="AU224" s="263" t="s">
        <v>92</v>
      </c>
      <c r="AY224" s="262" t="s">
        <v>387</v>
      </c>
      <c r="BK224" s="264">
        <f>BK225+BK230+BK252+BK338</f>
        <v>0</v>
      </c>
    </row>
    <row r="225" s="13" customFormat="1" ht="20.88" customHeight="1">
      <c r="A225" s="13"/>
      <c r="B225" s="267"/>
      <c r="C225" s="268"/>
      <c r="D225" s="269" t="s">
        <v>75</v>
      </c>
      <c r="E225" s="269" t="s">
        <v>84</v>
      </c>
      <c r="F225" s="269" t="s">
        <v>392</v>
      </c>
      <c r="G225" s="268"/>
      <c r="H225" s="268"/>
      <c r="I225" s="270"/>
      <c r="J225" s="271">
        <f>BK225</f>
        <v>0</v>
      </c>
      <c r="K225" s="268"/>
      <c r="L225" s="272"/>
      <c r="M225" s="273"/>
      <c r="N225" s="274"/>
      <c r="O225" s="274"/>
      <c r="P225" s="275">
        <f>SUM(P226:P229)</f>
        <v>0</v>
      </c>
      <c r="Q225" s="274"/>
      <c r="R225" s="275">
        <f>SUM(R226:R229)</f>
        <v>0</v>
      </c>
      <c r="S225" s="274"/>
      <c r="T225" s="276">
        <f>SUM(T226:T229)</f>
        <v>0.3422</v>
      </c>
      <c r="U225" s="13"/>
      <c r="V225" s="13"/>
      <c r="W225" s="13"/>
      <c r="X225" s="13"/>
      <c r="Y225" s="13"/>
      <c r="Z225" s="13"/>
      <c r="AA225" s="13"/>
      <c r="AB225" s="13"/>
      <c r="AC225" s="13"/>
      <c r="AD225" s="13"/>
      <c r="AE225" s="13"/>
      <c r="AR225" s="277" t="s">
        <v>84</v>
      </c>
      <c r="AT225" s="278" t="s">
        <v>75</v>
      </c>
      <c r="AU225" s="278" t="s">
        <v>99</v>
      </c>
      <c r="AY225" s="277" t="s">
        <v>387</v>
      </c>
      <c r="BK225" s="279">
        <f>SUM(BK226:BK229)</f>
        <v>0</v>
      </c>
    </row>
    <row r="226" s="2" customFormat="1" ht="24.15" customHeight="1">
      <c r="A226" s="42"/>
      <c r="B226" s="43"/>
      <c r="C226" s="280" t="s">
        <v>84</v>
      </c>
      <c r="D226" s="280" t="s">
        <v>393</v>
      </c>
      <c r="E226" s="281" t="s">
        <v>394</v>
      </c>
      <c r="F226" s="282" t="s">
        <v>395</v>
      </c>
      <c r="G226" s="283" t="s">
        <v>396</v>
      </c>
      <c r="H226" s="284">
        <v>29</v>
      </c>
      <c r="I226" s="285"/>
      <c r="J226" s="286">
        <f>ROUND(I226*H226,2)</f>
        <v>0</v>
      </c>
      <c r="K226" s="287"/>
      <c r="L226" s="45"/>
      <c r="M226" s="288" t="s">
        <v>1</v>
      </c>
      <c r="N226" s="289" t="s">
        <v>42</v>
      </c>
      <c r="O226" s="101"/>
      <c r="P226" s="290">
        <f>O226*H226</f>
        <v>0</v>
      </c>
      <c r="Q226" s="290">
        <v>0</v>
      </c>
      <c r="R226" s="290">
        <f>Q226*H226</f>
        <v>0</v>
      </c>
      <c r="S226" s="290">
        <v>0.0118</v>
      </c>
      <c r="T226" s="291">
        <f>S226*H226</f>
        <v>0.3422</v>
      </c>
      <c r="U226" s="42"/>
      <c r="V226" s="42"/>
      <c r="W226" s="42"/>
      <c r="X226" s="42"/>
      <c r="Y226" s="42"/>
      <c r="Z226" s="42"/>
      <c r="AA226" s="42"/>
      <c r="AB226" s="42"/>
      <c r="AC226" s="42"/>
      <c r="AD226" s="42"/>
      <c r="AE226" s="42"/>
      <c r="AR226" s="292" t="s">
        <v>386</v>
      </c>
      <c r="AT226" s="292" t="s">
        <v>393</v>
      </c>
      <c r="AU226" s="292" t="s">
        <v>386</v>
      </c>
      <c r="AY226" s="19" t="s">
        <v>387</v>
      </c>
      <c r="BE226" s="162">
        <f>IF(N226="základná",J226,0)</f>
        <v>0</v>
      </c>
      <c r="BF226" s="162">
        <f>IF(N226="znížená",J226,0)</f>
        <v>0</v>
      </c>
      <c r="BG226" s="162">
        <f>IF(N226="zákl. prenesená",J226,0)</f>
        <v>0</v>
      </c>
      <c r="BH226" s="162">
        <f>IF(N226="zníž. prenesená",J226,0)</f>
        <v>0</v>
      </c>
      <c r="BI226" s="162">
        <f>IF(N226="nulová",J226,0)</f>
        <v>0</v>
      </c>
      <c r="BJ226" s="19" t="s">
        <v>92</v>
      </c>
      <c r="BK226" s="162">
        <f>ROUND(I226*H226,2)</f>
        <v>0</v>
      </c>
      <c r="BL226" s="19" t="s">
        <v>386</v>
      </c>
      <c r="BM226" s="292" t="s">
        <v>397</v>
      </c>
    </row>
    <row r="227" s="14" customFormat="1">
      <c r="A227" s="14"/>
      <c r="B227" s="293"/>
      <c r="C227" s="294"/>
      <c r="D227" s="295" t="s">
        <v>398</v>
      </c>
      <c r="E227" s="296" t="s">
        <v>1</v>
      </c>
      <c r="F227" s="297" t="s">
        <v>399</v>
      </c>
      <c r="G227" s="294"/>
      <c r="H227" s="296" t="s">
        <v>1</v>
      </c>
      <c r="I227" s="298"/>
      <c r="J227" s="294"/>
      <c r="K227" s="294"/>
      <c r="L227" s="299"/>
      <c r="M227" s="300"/>
      <c r="N227" s="301"/>
      <c r="O227" s="301"/>
      <c r="P227" s="301"/>
      <c r="Q227" s="301"/>
      <c r="R227" s="301"/>
      <c r="S227" s="301"/>
      <c r="T227" s="302"/>
      <c r="U227" s="14"/>
      <c r="V227" s="14"/>
      <c r="W227" s="14"/>
      <c r="X227" s="14"/>
      <c r="Y227" s="14"/>
      <c r="Z227" s="14"/>
      <c r="AA227" s="14"/>
      <c r="AB227" s="14"/>
      <c r="AC227" s="14"/>
      <c r="AD227" s="14"/>
      <c r="AE227" s="14"/>
      <c r="AT227" s="303" t="s">
        <v>398</v>
      </c>
      <c r="AU227" s="303" t="s">
        <v>386</v>
      </c>
      <c r="AV227" s="14" t="s">
        <v>84</v>
      </c>
      <c r="AW227" s="14" t="s">
        <v>30</v>
      </c>
      <c r="AX227" s="14" t="s">
        <v>76</v>
      </c>
      <c r="AY227" s="303" t="s">
        <v>387</v>
      </c>
    </row>
    <row r="228" s="15" customFormat="1">
      <c r="A228" s="15"/>
      <c r="B228" s="304"/>
      <c r="C228" s="305"/>
      <c r="D228" s="295" t="s">
        <v>398</v>
      </c>
      <c r="E228" s="306" t="s">
        <v>1</v>
      </c>
      <c r="F228" s="307" t="s">
        <v>400</v>
      </c>
      <c r="G228" s="305"/>
      <c r="H228" s="308">
        <v>29</v>
      </c>
      <c r="I228" s="309"/>
      <c r="J228" s="305"/>
      <c r="K228" s="305"/>
      <c r="L228" s="310"/>
      <c r="M228" s="311"/>
      <c r="N228" s="312"/>
      <c r="O228" s="312"/>
      <c r="P228" s="312"/>
      <c r="Q228" s="312"/>
      <c r="R228" s="312"/>
      <c r="S228" s="312"/>
      <c r="T228" s="313"/>
      <c r="U228" s="15"/>
      <c r="V228" s="15"/>
      <c r="W228" s="15"/>
      <c r="X228" s="15"/>
      <c r="Y228" s="15"/>
      <c r="Z228" s="15"/>
      <c r="AA228" s="15"/>
      <c r="AB228" s="15"/>
      <c r="AC228" s="15"/>
      <c r="AD228" s="15"/>
      <c r="AE228" s="15"/>
      <c r="AT228" s="314" t="s">
        <v>398</v>
      </c>
      <c r="AU228" s="314" t="s">
        <v>386</v>
      </c>
      <c r="AV228" s="15" t="s">
        <v>92</v>
      </c>
      <c r="AW228" s="15" t="s">
        <v>30</v>
      </c>
      <c r="AX228" s="15" t="s">
        <v>76</v>
      </c>
      <c r="AY228" s="314" t="s">
        <v>387</v>
      </c>
    </row>
    <row r="229" s="16" customFormat="1">
      <c r="A229" s="16"/>
      <c r="B229" s="315"/>
      <c r="C229" s="316"/>
      <c r="D229" s="295" t="s">
        <v>398</v>
      </c>
      <c r="E229" s="317" t="s">
        <v>1</v>
      </c>
      <c r="F229" s="318" t="s">
        <v>401</v>
      </c>
      <c r="G229" s="316"/>
      <c r="H229" s="319">
        <v>29</v>
      </c>
      <c r="I229" s="320"/>
      <c r="J229" s="316"/>
      <c r="K229" s="316"/>
      <c r="L229" s="321"/>
      <c r="M229" s="322"/>
      <c r="N229" s="323"/>
      <c r="O229" s="323"/>
      <c r="P229" s="323"/>
      <c r="Q229" s="323"/>
      <c r="R229" s="323"/>
      <c r="S229" s="323"/>
      <c r="T229" s="324"/>
      <c r="U229" s="16"/>
      <c r="V229" s="16"/>
      <c r="W229" s="16"/>
      <c r="X229" s="16"/>
      <c r="Y229" s="16"/>
      <c r="Z229" s="16"/>
      <c r="AA229" s="16"/>
      <c r="AB229" s="16"/>
      <c r="AC229" s="16"/>
      <c r="AD229" s="16"/>
      <c r="AE229" s="16"/>
      <c r="AT229" s="325" t="s">
        <v>398</v>
      </c>
      <c r="AU229" s="325" t="s">
        <v>386</v>
      </c>
      <c r="AV229" s="16" t="s">
        <v>386</v>
      </c>
      <c r="AW229" s="16" t="s">
        <v>30</v>
      </c>
      <c r="AX229" s="16" t="s">
        <v>84</v>
      </c>
      <c r="AY229" s="325" t="s">
        <v>387</v>
      </c>
    </row>
    <row r="230" s="13" customFormat="1" ht="20.88" customHeight="1">
      <c r="A230" s="13"/>
      <c r="B230" s="267"/>
      <c r="C230" s="268"/>
      <c r="D230" s="269" t="s">
        <v>75</v>
      </c>
      <c r="E230" s="269" t="s">
        <v>92</v>
      </c>
      <c r="F230" s="269" t="s">
        <v>402</v>
      </c>
      <c r="G230" s="268"/>
      <c r="H230" s="268"/>
      <c r="I230" s="270"/>
      <c r="J230" s="271">
        <f>BK230</f>
        <v>0</v>
      </c>
      <c r="K230" s="268"/>
      <c r="L230" s="272"/>
      <c r="M230" s="273"/>
      <c r="N230" s="274"/>
      <c r="O230" s="274"/>
      <c r="P230" s="275">
        <f>SUM(P231:P251)</f>
        <v>0</v>
      </c>
      <c r="Q230" s="274"/>
      <c r="R230" s="275">
        <f>SUM(R231:R251)</f>
        <v>0</v>
      </c>
      <c r="S230" s="274"/>
      <c r="T230" s="276">
        <f>SUM(T231:T251)</f>
        <v>0</v>
      </c>
      <c r="U230" s="13"/>
      <c r="V230" s="13"/>
      <c r="W230" s="13"/>
      <c r="X230" s="13"/>
      <c r="Y230" s="13"/>
      <c r="Z230" s="13"/>
      <c r="AA230" s="13"/>
      <c r="AB230" s="13"/>
      <c r="AC230" s="13"/>
      <c r="AD230" s="13"/>
      <c r="AE230" s="13"/>
      <c r="AR230" s="277" t="s">
        <v>84</v>
      </c>
      <c r="AT230" s="278" t="s">
        <v>75</v>
      </c>
      <c r="AU230" s="278" t="s">
        <v>99</v>
      </c>
      <c r="AY230" s="277" t="s">
        <v>387</v>
      </c>
      <c r="BK230" s="279">
        <f>SUM(BK231:BK251)</f>
        <v>0</v>
      </c>
    </row>
    <row r="231" s="2" customFormat="1" ht="24.15" customHeight="1">
      <c r="A231" s="42"/>
      <c r="B231" s="43"/>
      <c r="C231" s="280" t="s">
        <v>92</v>
      </c>
      <c r="D231" s="280" t="s">
        <v>393</v>
      </c>
      <c r="E231" s="281" t="s">
        <v>403</v>
      </c>
      <c r="F231" s="282" t="s">
        <v>404</v>
      </c>
      <c r="G231" s="283" t="s">
        <v>405</v>
      </c>
      <c r="H231" s="284">
        <v>1762.9200000000001</v>
      </c>
      <c r="I231" s="285"/>
      <c r="J231" s="286">
        <f>ROUND(I231*H231,2)</f>
        <v>0</v>
      </c>
      <c r="K231" s="287"/>
      <c r="L231" s="45"/>
      <c r="M231" s="288" t="s">
        <v>1</v>
      </c>
      <c r="N231" s="289" t="s">
        <v>42</v>
      </c>
      <c r="O231" s="101"/>
      <c r="P231" s="290">
        <f>O231*H231</f>
        <v>0</v>
      </c>
      <c r="Q231" s="290">
        <v>0</v>
      </c>
      <c r="R231" s="290">
        <f>Q231*H231</f>
        <v>0</v>
      </c>
      <c r="S231" s="290">
        <v>0</v>
      </c>
      <c r="T231" s="291">
        <f>S231*H231</f>
        <v>0</v>
      </c>
      <c r="U231" s="42"/>
      <c r="V231" s="42"/>
      <c r="W231" s="42"/>
      <c r="X231" s="42"/>
      <c r="Y231" s="42"/>
      <c r="Z231" s="42"/>
      <c r="AA231" s="42"/>
      <c r="AB231" s="42"/>
      <c r="AC231" s="42"/>
      <c r="AD231" s="42"/>
      <c r="AE231" s="42"/>
      <c r="AR231" s="292" t="s">
        <v>386</v>
      </c>
      <c r="AT231" s="292" t="s">
        <v>393</v>
      </c>
      <c r="AU231" s="292" t="s">
        <v>386</v>
      </c>
      <c r="AY231" s="19" t="s">
        <v>387</v>
      </c>
      <c r="BE231" s="162">
        <f>IF(N231="základná",J231,0)</f>
        <v>0</v>
      </c>
      <c r="BF231" s="162">
        <f>IF(N231="znížená",J231,0)</f>
        <v>0</v>
      </c>
      <c r="BG231" s="162">
        <f>IF(N231="zákl. prenesená",J231,0)</f>
        <v>0</v>
      </c>
      <c r="BH231" s="162">
        <f>IF(N231="zníž. prenesená",J231,0)</f>
        <v>0</v>
      </c>
      <c r="BI231" s="162">
        <f>IF(N231="nulová",J231,0)</f>
        <v>0</v>
      </c>
      <c r="BJ231" s="19" t="s">
        <v>92</v>
      </c>
      <c r="BK231" s="162">
        <f>ROUND(I231*H231,2)</f>
        <v>0</v>
      </c>
      <c r="BL231" s="19" t="s">
        <v>386</v>
      </c>
      <c r="BM231" s="292" t="s">
        <v>406</v>
      </c>
    </row>
    <row r="232" s="14" customFormat="1">
      <c r="A232" s="14"/>
      <c r="B232" s="293"/>
      <c r="C232" s="294"/>
      <c r="D232" s="295" t="s">
        <v>398</v>
      </c>
      <c r="E232" s="296" t="s">
        <v>1</v>
      </c>
      <c r="F232" s="297" t="s">
        <v>399</v>
      </c>
      <c r="G232" s="294"/>
      <c r="H232" s="296" t="s">
        <v>1</v>
      </c>
      <c r="I232" s="298"/>
      <c r="J232" s="294"/>
      <c r="K232" s="294"/>
      <c r="L232" s="299"/>
      <c r="M232" s="300"/>
      <c r="N232" s="301"/>
      <c r="O232" s="301"/>
      <c r="P232" s="301"/>
      <c r="Q232" s="301"/>
      <c r="R232" s="301"/>
      <c r="S232" s="301"/>
      <c r="T232" s="302"/>
      <c r="U232" s="14"/>
      <c r="V232" s="14"/>
      <c r="W232" s="14"/>
      <c r="X232" s="14"/>
      <c r="Y232" s="14"/>
      <c r="Z232" s="14"/>
      <c r="AA232" s="14"/>
      <c r="AB232" s="14"/>
      <c r="AC232" s="14"/>
      <c r="AD232" s="14"/>
      <c r="AE232" s="14"/>
      <c r="AT232" s="303" t="s">
        <v>398</v>
      </c>
      <c r="AU232" s="303" t="s">
        <v>386</v>
      </c>
      <c r="AV232" s="14" t="s">
        <v>84</v>
      </c>
      <c r="AW232" s="14" t="s">
        <v>30</v>
      </c>
      <c r="AX232" s="14" t="s">
        <v>76</v>
      </c>
      <c r="AY232" s="303" t="s">
        <v>387</v>
      </c>
    </row>
    <row r="233" s="15" customFormat="1">
      <c r="A233" s="15"/>
      <c r="B233" s="304"/>
      <c r="C233" s="305"/>
      <c r="D233" s="295" t="s">
        <v>398</v>
      </c>
      <c r="E233" s="306" t="s">
        <v>1</v>
      </c>
      <c r="F233" s="307" t="s">
        <v>407</v>
      </c>
      <c r="G233" s="305"/>
      <c r="H233" s="308">
        <v>1643</v>
      </c>
      <c r="I233" s="309"/>
      <c r="J233" s="305"/>
      <c r="K233" s="305"/>
      <c r="L233" s="310"/>
      <c r="M233" s="311"/>
      <c r="N233" s="312"/>
      <c r="O233" s="312"/>
      <c r="P233" s="312"/>
      <c r="Q233" s="312"/>
      <c r="R233" s="312"/>
      <c r="S233" s="312"/>
      <c r="T233" s="313"/>
      <c r="U233" s="15"/>
      <c r="V233" s="15"/>
      <c r="W233" s="15"/>
      <c r="X233" s="15"/>
      <c r="Y233" s="15"/>
      <c r="Z233" s="15"/>
      <c r="AA233" s="15"/>
      <c r="AB233" s="15"/>
      <c r="AC233" s="15"/>
      <c r="AD233" s="15"/>
      <c r="AE233" s="15"/>
      <c r="AT233" s="314" t="s">
        <v>398</v>
      </c>
      <c r="AU233" s="314" t="s">
        <v>386</v>
      </c>
      <c r="AV233" s="15" t="s">
        <v>92</v>
      </c>
      <c r="AW233" s="15" t="s">
        <v>30</v>
      </c>
      <c r="AX233" s="15" t="s">
        <v>76</v>
      </c>
      <c r="AY233" s="314" t="s">
        <v>387</v>
      </c>
    </row>
    <row r="234" s="15" customFormat="1">
      <c r="A234" s="15"/>
      <c r="B234" s="304"/>
      <c r="C234" s="305"/>
      <c r="D234" s="295" t="s">
        <v>398</v>
      </c>
      <c r="E234" s="306" t="s">
        <v>1</v>
      </c>
      <c r="F234" s="307" t="s">
        <v>408</v>
      </c>
      <c r="G234" s="305"/>
      <c r="H234" s="308">
        <v>6.6699999999999999</v>
      </c>
      <c r="I234" s="309"/>
      <c r="J234" s="305"/>
      <c r="K234" s="305"/>
      <c r="L234" s="310"/>
      <c r="M234" s="311"/>
      <c r="N234" s="312"/>
      <c r="O234" s="312"/>
      <c r="P234" s="312"/>
      <c r="Q234" s="312"/>
      <c r="R234" s="312"/>
      <c r="S234" s="312"/>
      <c r="T234" s="313"/>
      <c r="U234" s="15"/>
      <c r="V234" s="15"/>
      <c r="W234" s="15"/>
      <c r="X234" s="15"/>
      <c r="Y234" s="15"/>
      <c r="Z234" s="15"/>
      <c r="AA234" s="15"/>
      <c r="AB234" s="15"/>
      <c r="AC234" s="15"/>
      <c r="AD234" s="15"/>
      <c r="AE234" s="15"/>
      <c r="AT234" s="314" t="s">
        <v>398</v>
      </c>
      <c r="AU234" s="314" t="s">
        <v>386</v>
      </c>
      <c r="AV234" s="15" t="s">
        <v>92</v>
      </c>
      <c r="AW234" s="15" t="s">
        <v>30</v>
      </c>
      <c r="AX234" s="15" t="s">
        <v>76</v>
      </c>
      <c r="AY234" s="314" t="s">
        <v>387</v>
      </c>
    </row>
    <row r="235" s="15" customFormat="1">
      <c r="A235" s="15"/>
      <c r="B235" s="304"/>
      <c r="C235" s="305"/>
      <c r="D235" s="295" t="s">
        <v>398</v>
      </c>
      <c r="E235" s="306" t="s">
        <v>1</v>
      </c>
      <c r="F235" s="307" t="s">
        <v>409</v>
      </c>
      <c r="G235" s="305"/>
      <c r="H235" s="308">
        <v>113.25</v>
      </c>
      <c r="I235" s="309"/>
      <c r="J235" s="305"/>
      <c r="K235" s="305"/>
      <c r="L235" s="310"/>
      <c r="M235" s="311"/>
      <c r="N235" s="312"/>
      <c r="O235" s="312"/>
      <c r="P235" s="312"/>
      <c r="Q235" s="312"/>
      <c r="R235" s="312"/>
      <c r="S235" s="312"/>
      <c r="T235" s="313"/>
      <c r="U235" s="15"/>
      <c r="V235" s="15"/>
      <c r="W235" s="15"/>
      <c r="X235" s="15"/>
      <c r="Y235" s="15"/>
      <c r="Z235" s="15"/>
      <c r="AA235" s="15"/>
      <c r="AB235" s="15"/>
      <c r="AC235" s="15"/>
      <c r="AD235" s="15"/>
      <c r="AE235" s="15"/>
      <c r="AT235" s="314" t="s">
        <v>398</v>
      </c>
      <c r="AU235" s="314" t="s">
        <v>386</v>
      </c>
      <c r="AV235" s="15" t="s">
        <v>92</v>
      </c>
      <c r="AW235" s="15" t="s">
        <v>30</v>
      </c>
      <c r="AX235" s="15" t="s">
        <v>76</v>
      </c>
      <c r="AY235" s="314" t="s">
        <v>387</v>
      </c>
    </row>
    <row r="236" s="15" customFormat="1">
      <c r="A236" s="15"/>
      <c r="B236" s="304"/>
      <c r="C236" s="305"/>
      <c r="D236" s="295" t="s">
        <v>398</v>
      </c>
      <c r="E236" s="306" t="s">
        <v>1</v>
      </c>
      <c r="F236" s="307" t="s">
        <v>410</v>
      </c>
      <c r="G236" s="305"/>
      <c r="H236" s="308">
        <v>0</v>
      </c>
      <c r="I236" s="309"/>
      <c r="J236" s="305"/>
      <c r="K236" s="305"/>
      <c r="L236" s="310"/>
      <c r="M236" s="311"/>
      <c r="N236" s="312"/>
      <c r="O236" s="312"/>
      <c r="P236" s="312"/>
      <c r="Q236" s="312"/>
      <c r="R236" s="312"/>
      <c r="S236" s="312"/>
      <c r="T236" s="313"/>
      <c r="U236" s="15"/>
      <c r="V236" s="15"/>
      <c r="W236" s="15"/>
      <c r="X236" s="15"/>
      <c r="Y236" s="15"/>
      <c r="Z236" s="15"/>
      <c r="AA236" s="15"/>
      <c r="AB236" s="15"/>
      <c r="AC236" s="15"/>
      <c r="AD236" s="15"/>
      <c r="AE236" s="15"/>
      <c r="AT236" s="314" t="s">
        <v>398</v>
      </c>
      <c r="AU236" s="314" t="s">
        <v>386</v>
      </c>
      <c r="AV236" s="15" t="s">
        <v>92</v>
      </c>
      <c r="AW236" s="15" t="s">
        <v>30</v>
      </c>
      <c r="AX236" s="15" t="s">
        <v>76</v>
      </c>
      <c r="AY236" s="314" t="s">
        <v>387</v>
      </c>
    </row>
    <row r="237" s="17" customFormat="1">
      <c r="A237" s="17"/>
      <c r="B237" s="326"/>
      <c r="C237" s="327"/>
      <c r="D237" s="295" t="s">
        <v>398</v>
      </c>
      <c r="E237" s="328" t="s">
        <v>1</v>
      </c>
      <c r="F237" s="329" t="s">
        <v>411</v>
      </c>
      <c r="G237" s="327"/>
      <c r="H237" s="330">
        <v>1762.9200000000001</v>
      </c>
      <c r="I237" s="331"/>
      <c r="J237" s="327"/>
      <c r="K237" s="327"/>
      <c r="L237" s="332"/>
      <c r="M237" s="333"/>
      <c r="N237" s="334"/>
      <c r="O237" s="334"/>
      <c r="P237" s="334"/>
      <c r="Q237" s="334"/>
      <c r="R237" s="334"/>
      <c r="S237" s="334"/>
      <c r="T237" s="335"/>
      <c r="U237" s="17"/>
      <c r="V237" s="17"/>
      <c r="W237" s="17"/>
      <c r="X237" s="17"/>
      <c r="Y237" s="17"/>
      <c r="Z237" s="17"/>
      <c r="AA237" s="17"/>
      <c r="AB237" s="17"/>
      <c r="AC237" s="17"/>
      <c r="AD237" s="17"/>
      <c r="AE237" s="17"/>
      <c r="AT237" s="336" t="s">
        <v>398</v>
      </c>
      <c r="AU237" s="336" t="s">
        <v>386</v>
      </c>
      <c r="AV237" s="17" t="s">
        <v>99</v>
      </c>
      <c r="AW237" s="17" t="s">
        <v>30</v>
      </c>
      <c r="AX237" s="17" t="s">
        <v>76</v>
      </c>
      <c r="AY237" s="336" t="s">
        <v>387</v>
      </c>
    </row>
    <row r="238" s="16" customFormat="1">
      <c r="A238" s="16"/>
      <c r="B238" s="315"/>
      <c r="C238" s="316"/>
      <c r="D238" s="295" t="s">
        <v>398</v>
      </c>
      <c r="E238" s="317" t="s">
        <v>1</v>
      </c>
      <c r="F238" s="318" t="s">
        <v>412</v>
      </c>
      <c r="G238" s="316"/>
      <c r="H238" s="319">
        <v>1762.9200000000001</v>
      </c>
      <c r="I238" s="320"/>
      <c r="J238" s="316"/>
      <c r="K238" s="316"/>
      <c r="L238" s="321"/>
      <c r="M238" s="322"/>
      <c r="N238" s="323"/>
      <c r="O238" s="323"/>
      <c r="P238" s="323"/>
      <c r="Q238" s="323"/>
      <c r="R238" s="323"/>
      <c r="S238" s="323"/>
      <c r="T238" s="324"/>
      <c r="U238" s="16"/>
      <c r="V238" s="16"/>
      <c r="W238" s="16"/>
      <c r="X238" s="16"/>
      <c r="Y238" s="16"/>
      <c r="Z238" s="16"/>
      <c r="AA238" s="16"/>
      <c r="AB238" s="16"/>
      <c r="AC238" s="16"/>
      <c r="AD238" s="16"/>
      <c r="AE238" s="16"/>
      <c r="AT238" s="325" t="s">
        <v>398</v>
      </c>
      <c r="AU238" s="325" t="s">
        <v>386</v>
      </c>
      <c r="AV238" s="16" t="s">
        <v>386</v>
      </c>
      <c r="AW238" s="16" t="s">
        <v>30</v>
      </c>
      <c r="AX238" s="16" t="s">
        <v>84</v>
      </c>
      <c r="AY238" s="325" t="s">
        <v>387</v>
      </c>
    </row>
    <row r="239" s="2" customFormat="1" ht="16.5" customHeight="1">
      <c r="A239" s="42"/>
      <c r="B239" s="43"/>
      <c r="C239" s="280" t="s">
        <v>99</v>
      </c>
      <c r="D239" s="280" t="s">
        <v>393</v>
      </c>
      <c r="E239" s="281" t="s">
        <v>413</v>
      </c>
      <c r="F239" s="282" t="s">
        <v>414</v>
      </c>
      <c r="G239" s="283" t="s">
        <v>405</v>
      </c>
      <c r="H239" s="284">
        <v>21.84</v>
      </c>
      <c r="I239" s="285"/>
      <c r="J239" s="286">
        <f>ROUND(I239*H239,2)</f>
        <v>0</v>
      </c>
      <c r="K239" s="287"/>
      <c r="L239" s="45"/>
      <c r="M239" s="288" t="s">
        <v>1</v>
      </c>
      <c r="N239" s="289" t="s">
        <v>42</v>
      </c>
      <c r="O239" s="101"/>
      <c r="P239" s="290">
        <f>O239*H239</f>
        <v>0</v>
      </c>
      <c r="Q239" s="290">
        <v>0</v>
      </c>
      <c r="R239" s="290">
        <f>Q239*H239</f>
        <v>0</v>
      </c>
      <c r="S239" s="290">
        <v>0</v>
      </c>
      <c r="T239" s="291">
        <f>S239*H239</f>
        <v>0</v>
      </c>
      <c r="U239" s="42"/>
      <c r="V239" s="42"/>
      <c r="W239" s="42"/>
      <c r="X239" s="42"/>
      <c r="Y239" s="42"/>
      <c r="Z239" s="42"/>
      <c r="AA239" s="42"/>
      <c r="AB239" s="42"/>
      <c r="AC239" s="42"/>
      <c r="AD239" s="42"/>
      <c r="AE239" s="42"/>
      <c r="AR239" s="292" t="s">
        <v>386</v>
      </c>
      <c r="AT239" s="292" t="s">
        <v>393</v>
      </c>
      <c r="AU239" s="292" t="s">
        <v>386</v>
      </c>
      <c r="AY239" s="19" t="s">
        <v>387</v>
      </c>
      <c r="BE239" s="162">
        <f>IF(N239="základná",J239,0)</f>
        <v>0</v>
      </c>
      <c r="BF239" s="162">
        <f>IF(N239="znížená",J239,0)</f>
        <v>0</v>
      </c>
      <c r="BG239" s="162">
        <f>IF(N239="zákl. prenesená",J239,0)</f>
        <v>0</v>
      </c>
      <c r="BH239" s="162">
        <f>IF(N239="zníž. prenesená",J239,0)</f>
        <v>0</v>
      </c>
      <c r="BI239" s="162">
        <f>IF(N239="nulová",J239,0)</f>
        <v>0</v>
      </c>
      <c r="BJ239" s="19" t="s">
        <v>92</v>
      </c>
      <c r="BK239" s="162">
        <f>ROUND(I239*H239,2)</f>
        <v>0</v>
      </c>
      <c r="BL239" s="19" t="s">
        <v>386</v>
      </c>
      <c r="BM239" s="292" t="s">
        <v>415</v>
      </c>
    </row>
    <row r="240" s="14" customFormat="1">
      <c r="A240" s="14"/>
      <c r="B240" s="293"/>
      <c r="C240" s="294"/>
      <c r="D240" s="295" t="s">
        <v>398</v>
      </c>
      <c r="E240" s="296" t="s">
        <v>1</v>
      </c>
      <c r="F240" s="297" t="s">
        <v>416</v>
      </c>
      <c r="G240" s="294"/>
      <c r="H240" s="296" t="s">
        <v>1</v>
      </c>
      <c r="I240" s="298"/>
      <c r="J240" s="294"/>
      <c r="K240" s="294"/>
      <c r="L240" s="299"/>
      <c r="M240" s="300"/>
      <c r="N240" s="301"/>
      <c r="O240" s="301"/>
      <c r="P240" s="301"/>
      <c r="Q240" s="301"/>
      <c r="R240" s="301"/>
      <c r="S240" s="301"/>
      <c r="T240" s="302"/>
      <c r="U240" s="14"/>
      <c r="V240" s="14"/>
      <c r="W240" s="14"/>
      <c r="X240" s="14"/>
      <c r="Y240" s="14"/>
      <c r="Z240" s="14"/>
      <c r="AA240" s="14"/>
      <c r="AB240" s="14"/>
      <c r="AC240" s="14"/>
      <c r="AD240" s="14"/>
      <c r="AE240" s="14"/>
      <c r="AT240" s="303" t="s">
        <v>398</v>
      </c>
      <c r="AU240" s="303" t="s">
        <v>386</v>
      </c>
      <c r="AV240" s="14" t="s">
        <v>84</v>
      </c>
      <c r="AW240" s="14" t="s">
        <v>30</v>
      </c>
      <c r="AX240" s="14" t="s">
        <v>76</v>
      </c>
      <c r="AY240" s="303" t="s">
        <v>387</v>
      </c>
    </row>
    <row r="241" s="15" customFormat="1">
      <c r="A241" s="15"/>
      <c r="B241" s="304"/>
      <c r="C241" s="305"/>
      <c r="D241" s="295" t="s">
        <v>398</v>
      </c>
      <c r="E241" s="306" t="s">
        <v>1</v>
      </c>
      <c r="F241" s="307" t="s">
        <v>417</v>
      </c>
      <c r="G241" s="305"/>
      <c r="H241" s="308">
        <v>20.800000000000001</v>
      </c>
      <c r="I241" s="309"/>
      <c r="J241" s="305"/>
      <c r="K241" s="305"/>
      <c r="L241" s="310"/>
      <c r="M241" s="311"/>
      <c r="N241" s="312"/>
      <c r="O241" s="312"/>
      <c r="P241" s="312"/>
      <c r="Q241" s="312"/>
      <c r="R241" s="312"/>
      <c r="S241" s="312"/>
      <c r="T241" s="313"/>
      <c r="U241" s="15"/>
      <c r="V241" s="15"/>
      <c r="W241" s="15"/>
      <c r="X241" s="15"/>
      <c r="Y241" s="15"/>
      <c r="Z241" s="15"/>
      <c r="AA241" s="15"/>
      <c r="AB241" s="15"/>
      <c r="AC241" s="15"/>
      <c r="AD241" s="15"/>
      <c r="AE241" s="15"/>
      <c r="AT241" s="314" t="s">
        <v>398</v>
      </c>
      <c r="AU241" s="314" t="s">
        <v>386</v>
      </c>
      <c r="AV241" s="15" t="s">
        <v>92</v>
      </c>
      <c r="AW241" s="15" t="s">
        <v>30</v>
      </c>
      <c r="AX241" s="15" t="s">
        <v>76</v>
      </c>
      <c r="AY241" s="314" t="s">
        <v>387</v>
      </c>
    </row>
    <row r="242" s="15" customFormat="1">
      <c r="A242" s="15"/>
      <c r="B242" s="304"/>
      <c r="C242" s="305"/>
      <c r="D242" s="295" t="s">
        <v>398</v>
      </c>
      <c r="E242" s="306" t="s">
        <v>1</v>
      </c>
      <c r="F242" s="307" t="s">
        <v>418</v>
      </c>
      <c r="G242" s="305"/>
      <c r="H242" s="308">
        <v>0</v>
      </c>
      <c r="I242" s="309"/>
      <c r="J242" s="305"/>
      <c r="K242" s="305"/>
      <c r="L242" s="310"/>
      <c r="M242" s="311"/>
      <c r="N242" s="312"/>
      <c r="O242" s="312"/>
      <c r="P242" s="312"/>
      <c r="Q242" s="312"/>
      <c r="R242" s="312"/>
      <c r="S242" s="312"/>
      <c r="T242" s="313"/>
      <c r="U242" s="15"/>
      <c r="V242" s="15"/>
      <c r="W242" s="15"/>
      <c r="X242" s="15"/>
      <c r="Y242" s="15"/>
      <c r="Z242" s="15"/>
      <c r="AA242" s="15"/>
      <c r="AB242" s="15"/>
      <c r="AC242" s="15"/>
      <c r="AD242" s="15"/>
      <c r="AE242" s="15"/>
      <c r="AT242" s="314" t="s">
        <v>398</v>
      </c>
      <c r="AU242" s="314" t="s">
        <v>386</v>
      </c>
      <c r="AV242" s="15" t="s">
        <v>92</v>
      </c>
      <c r="AW242" s="15" t="s">
        <v>30</v>
      </c>
      <c r="AX242" s="15" t="s">
        <v>76</v>
      </c>
      <c r="AY242" s="314" t="s">
        <v>387</v>
      </c>
    </row>
    <row r="243" s="17" customFormat="1">
      <c r="A243" s="17"/>
      <c r="B243" s="326"/>
      <c r="C243" s="327"/>
      <c r="D243" s="295" t="s">
        <v>398</v>
      </c>
      <c r="E243" s="328" t="s">
        <v>309</v>
      </c>
      <c r="F243" s="329" t="s">
        <v>411</v>
      </c>
      <c r="G243" s="327"/>
      <c r="H243" s="330">
        <v>20.800000000000001</v>
      </c>
      <c r="I243" s="331"/>
      <c r="J243" s="327"/>
      <c r="K243" s="327"/>
      <c r="L243" s="332"/>
      <c r="M243" s="333"/>
      <c r="N243" s="334"/>
      <c r="O243" s="334"/>
      <c r="P243" s="334"/>
      <c r="Q243" s="334"/>
      <c r="R243" s="334"/>
      <c r="S243" s="334"/>
      <c r="T243" s="335"/>
      <c r="U243" s="17"/>
      <c r="V243" s="17"/>
      <c r="W243" s="17"/>
      <c r="X243" s="17"/>
      <c r="Y243" s="17"/>
      <c r="Z243" s="17"/>
      <c r="AA243" s="17"/>
      <c r="AB243" s="17"/>
      <c r="AC243" s="17"/>
      <c r="AD243" s="17"/>
      <c r="AE243" s="17"/>
      <c r="AT243" s="336" t="s">
        <v>398</v>
      </c>
      <c r="AU243" s="336" t="s">
        <v>386</v>
      </c>
      <c r="AV243" s="17" t="s">
        <v>99</v>
      </c>
      <c r="AW243" s="17" t="s">
        <v>30</v>
      </c>
      <c r="AX243" s="17" t="s">
        <v>76</v>
      </c>
      <c r="AY243" s="336" t="s">
        <v>387</v>
      </c>
    </row>
    <row r="244" s="15" customFormat="1">
      <c r="A244" s="15"/>
      <c r="B244" s="304"/>
      <c r="C244" s="305"/>
      <c r="D244" s="295" t="s">
        <v>398</v>
      </c>
      <c r="E244" s="306" t="s">
        <v>1</v>
      </c>
      <c r="F244" s="307" t="s">
        <v>419</v>
      </c>
      <c r="G244" s="305"/>
      <c r="H244" s="308">
        <v>1.04</v>
      </c>
      <c r="I244" s="309"/>
      <c r="J244" s="305"/>
      <c r="K244" s="305"/>
      <c r="L244" s="310"/>
      <c r="M244" s="311"/>
      <c r="N244" s="312"/>
      <c r="O244" s="312"/>
      <c r="P244" s="312"/>
      <c r="Q244" s="312"/>
      <c r="R244" s="312"/>
      <c r="S244" s="312"/>
      <c r="T244" s="313"/>
      <c r="U244" s="15"/>
      <c r="V244" s="15"/>
      <c r="W244" s="15"/>
      <c r="X244" s="15"/>
      <c r="Y244" s="15"/>
      <c r="Z244" s="15"/>
      <c r="AA244" s="15"/>
      <c r="AB244" s="15"/>
      <c r="AC244" s="15"/>
      <c r="AD244" s="15"/>
      <c r="AE244" s="15"/>
      <c r="AT244" s="314" t="s">
        <v>398</v>
      </c>
      <c r="AU244" s="314" t="s">
        <v>386</v>
      </c>
      <c r="AV244" s="15" t="s">
        <v>92</v>
      </c>
      <c r="AW244" s="15" t="s">
        <v>30</v>
      </c>
      <c r="AX244" s="15" t="s">
        <v>76</v>
      </c>
      <c r="AY244" s="314" t="s">
        <v>387</v>
      </c>
    </row>
    <row r="245" s="16" customFormat="1">
      <c r="A245" s="16"/>
      <c r="B245" s="315"/>
      <c r="C245" s="316"/>
      <c r="D245" s="295" t="s">
        <v>398</v>
      </c>
      <c r="E245" s="317" t="s">
        <v>1</v>
      </c>
      <c r="F245" s="318" t="s">
        <v>412</v>
      </c>
      <c r="G245" s="316"/>
      <c r="H245" s="319">
        <v>21.84</v>
      </c>
      <c r="I245" s="320"/>
      <c r="J245" s="316"/>
      <c r="K245" s="316"/>
      <c r="L245" s="321"/>
      <c r="M245" s="322"/>
      <c r="N245" s="323"/>
      <c r="O245" s="323"/>
      <c r="P245" s="323"/>
      <c r="Q245" s="323"/>
      <c r="R245" s="323"/>
      <c r="S245" s="323"/>
      <c r="T245" s="324"/>
      <c r="U245" s="16"/>
      <c r="V245" s="16"/>
      <c r="W245" s="16"/>
      <c r="X245" s="16"/>
      <c r="Y245" s="16"/>
      <c r="Z245" s="16"/>
      <c r="AA245" s="16"/>
      <c r="AB245" s="16"/>
      <c r="AC245" s="16"/>
      <c r="AD245" s="16"/>
      <c r="AE245" s="16"/>
      <c r="AT245" s="325" t="s">
        <v>398</v>
      </c>
      <c r="AU245" s="325" t="s">
        <v>386</v>
      </c>
      <c r="AV245" s="16" t="s">
        <v>386</v>
      </c>
      <c r="AW245" s="16" t="s">
        <v>30</v>
      </c>
      <c r="AX245" s="16" t="s">
        <v>84</v>
      </c>
      <c r="AY245" s="325" t="s">
        <v>387</v>
      </c>
    </row>
    <row r="246" s="2" customFormat="1" ht="21.75" customHeight="1">
      <c r="A246" s="42"/>
      <c r="B246" s="43"/>
      <c r="C246" s="280" t="s">
        <v>386</v>
      </c>
      <c r="D246" s="280" t="s">
        <v>393</v>
      </c>
      <c r="E246" s="281" t="s">
        <v>420</v>
      </c>
      <c r="F246" s="282" t="s">
        <v>421</v>
      </c>
      <c r="G246" s="283" t="s">
        <v>405</v>
      </c>
      <c r="H246" s="284">
        <v>172.51499999999999</v>
      </c>
      <c r="I246" s="285"/>
      <c r="J246" s="286">
        <f>ROUND(I246*H246,2)</f>
        <v>0</v>
      </c>
      <c r="K246" s="287"/>
      <c r="L246" s="45"/>
      <c r="M246" s="288" t="s">
        <v>1</v>
      </c>
      <c r="N246" s="289" t="s">
        <v>42</v>
      </c>
      <c r="O246" s="101"/>
      <c r="P246" s="290">
        <f>O246*H246</f>
        <v>0</v>
      </c>
      <c r="Q246" s="290">
        <v>0</v>
      </c>
      <c r="R246" s="290">
        <f>Q246*H246</f>
        <v>0</v>
      </c>
      <c r="S246" s="290">
        <v>0</v>
      </c>
      <c r="T246" s="291">
        <f>S246*H246</f>
        <v>0</v>
      </c>
      <c r="U246" s="42"/>
      <c r="V246" s="42"/>
      <c r="W246" s="42"/>
      <c r="X246" s="42"/>
      <c r="Y246" s="42"/>
      <c r="Z246" s="42"/>
      <c r="AA246" s="42"/>
      <c r="AB246" s="42"/>
      <c r="AC246" s="42"/>
      <c r="AD246" s="42"/>
      <c r="AE246" s="42"/>
      <c r="AR246" s="292" t="s">
        <v>422</v>
      </c>
      <c r="AT246" s="292" t="s">
        <v>393</v>
      </c>
      <c r="AU246" s="292" t="s">
        <v>386</v>
      </c>
      <c r="AY246" s="19" t="s">
        <v>387</v>
      </c>
      <c r="BE246" s="162">
        <f>IF(N246="základná",J246,0)</f>
        <v>0</v>
      </c>
      <c r="BF246" s="162">
        <f>IF(N246="znížená",J246,0)</f>
        <v>0</v>
      </c>
      <c r="BG246" s="162">
        <f>IF(N246="zákl. prenesená",J246,0)</f>
        <v>0</v>
      </c>
      <c r="BH246" s="162">
        <f>IF(N246="zníž. prenesená",J246,0)</f>
        <v>0</v>
      </c>
      <c r="BI246" s="162">
        <f>IF(N246="nulová",J246,0)</f>
        <v>0</v>
      </c>
      <c r="BJ246" s="19" t="s">
        <v>92</v>
      </c>
      <c r="BK246" s="162">
        <f>ROUND(I246*H246,2)</f>
        <v>0</v>
      </c>
      <c r="BL246" s="19" t="s">
        <v>422</v>
      </c>
      <c r="BM246" s="292" t="s">
        <v>423</v>
      </c>
    </row>
    <row r="247" s="14" customFormat="1">
      <c r="A247" s="14"/>
      <c r="B247" s="293"/>
      <c r="C247" s="294"/>
      <c r="D247" s="295" t="s">
        <v>398</v>
      </c>
      <c r="E247" s="296" t="s">
        <v>1</v>
      </c>
      <c r="F247" s="297" t="s">
        <v>424</v>
      </c>
      <c r="G247" s="294"/>
      <c r="H247" s="296" t="s">
        <v>1</v>
      </c>
      <c r="I247" s="298"/>
      <c r="J247" s="294"/>
      <c r="K247" s="294"/>
      <c r="L247" s="299"/>
      <c r="M247" s="300"/>
      <c r="N247" s="301"/>
      <c r="O247" s="301"/>
      <c r="P247" s="301"/>
      <c r="Q247" s="301"/>
      <c r="R247" s="301"/>
      <c r="S247" s="301"/>
      <c r="T247" s="302"/>
      <c r="U247" s="14"/>
      <c r="V247" s="14"/>
      <c r="W247" s="14"/>
      <c r="X247" s="14"/>
      <c r="Y247" s="14"/>
      <c r="Z247" s="14"/>
      <c r="AA247" s="14"/>
      <c r="AB247" s="14"/>
      <c r="AC247" s="14"/>
      <c r="AD247" s="14"/>
      <c r="AE247" s="14"/>
      <c r="AT247" s="303" t="s">
        <v>398</v>
      </c>
      <c r="AU247" s="303" t="s">
        <v>386</v>
      </c>
      <c r="AV247" s="14" t="s">
        <v>84</v>
      </c>
      <c r="AW247" s="14" t="s">
        <v>30</v>
      </c>
      <c r="AX247" s="14" t="s">
        <v>76</v>
      </c>
      <c r="AY247" s="303" t="s">
        <v>387</v>
      </c>
    </row>
    <row r="248" s="15" customFormat="1">
      <c r="A248" s="15"/>
      <c r="B248" s="304"/>
      <c r="C248" s="305"/>
      <c r="D248" s="295" t="s">
        <v>398</v>
      </c>
      <c r="E248" s="306" t="s">
        <v>1</v>
      </c>
      <c r="F248" s="307" t="s">
        <v>425</v>
      </c>
      <c r="G248" s="305"/>
      <c r="H248" s="308">
        <v>164.30000000000001</v>
      </c>
      <c r="I248" s="309"/>
      <c r="J248" s="305"/>
      <c r="K248" s="305"/>
      <c r="L248" s="310"/>
      <c r="M248" s="311"/>
      <c r="N248" s="312"/>
      <c r="O248" s="312"/>
      <c r="P248" s="312"/>
      <c r="Q248" s="312"/>
      <c r="R248" s="312"/>
      <c r="S248" s="312"/>
      <c r="T248" s="313"/>
      <c r="U248" s="15"/>
      <c r="V248" s="15"/>
      <c r="W248" s="15"/>
      <c r="X248" s="15"/>
      <c r="Y248" s="15"/>
      <c r="Z248" s="15"/>
      <c r="AA248" s="15"/>
      <c r="AB248" s="15"/>
      <c r="AC248" s="15"/>
      <c r="AD248" s="15"/>
      <c r="AE248" s="15"/>
      <c r="AT248" s="314" t="s">
        <v>398</v>
      </c>
      <c r="AU248" s="314" t="s">
        <v>386</v>
      </c>
      <c r="AV248" s="15" t="s">
        <v>92</v>
      </c>
      <c r="AW248" s="15" t="s">
        <v>30</v>
      </c>
      <c r="AX248" s="15" t="s">
        <v>76</v>
      </c>
      <c r="AY248" s="314" t="s">
        <v>387</v>
      </c>
    </row>
    <row r="249" s="17" customFormat="1">
      <c r="A249" s="17"/>
      <c r="B249" s="326"/>
      <c r="C249" s="327"/>
      <c r="D249" s="295" t="s">
        <v>398</v>
      </c>
      <c r="E249" s="328" t="s">
        <v>1</v>
      </c>
      <c r="F249" s="329" t="s">
        <v>411</v>
      </c>
      <c r="G249" s="327"/>
      <c r="H249" s="330">
        <v>164.30000000000001</v>
      </c>
      <c r="I249" s="331"/>
      <c r="J249" s="327"/>
      <c r="K249" s="327"/>
      <c r="L249" s="332"/>
      <c r="M249" s="333"/>
      <c r="N249" s="334"/>
      <c r="O249" s="334"/>
      <c r="P249" s="334"/>
      <c r="Q249" s="334"/>
      <c r="R249" s="334"/>
      <c r="S249" s="334"/>
      <c r="T249" s="335"/>
      <c r="U249" s="17"/>
      <c r="V249" s="17"/>
      <c r="W249" s="17"/>
      <c r="X249" s="17"/>
      <c r="Y249" s="17"/>
      <c r="Z249" s="17"/>
      <c r="AA249" s="17"/>
      <c r="AB249" s="17"/>
      <c r="AC249" s="17"/>
      <c r="AD249" s="17"/>
      <c r="AE249" s="17"/>
      <c r="AT249" s="336" t="s">
        <v>398</v>
      </c>
      <c r="AU249" s="336" t="s">
        <v>386</v>
      </c>
      <c r="AV249" s="17" t="s">
        <v>99</v>
      </c>
      <c r="AW249" s="17" t="s">
        <v>30</v>
      </c>
      <c r="AX249" s="17" t="s">
        <v>76</v>
      </c>
      <c r="AY249" s="336" t="s">
        <v>387</v>
      </c>
    </row>
    <row r="250" s="15" customFormat="1">
      <c r="A250" s="15"/>
      <c r="B250" s="304"/>
      <c r="C250" s="305"/>
      <c r="D250" s="295" t="s">
        <v>398</v>
      </c>
      <c r="E250" s="306" t="s">
        <v>1</v>
      </c>
      <c r="F250" s="307" t="s">
        <v>426</v>
      </c>
      <c r="G250" s="305"/>
      <c r="H250" s="308">
        <v>8.2149999999999999</v>
      </c>
      <c r="I250" s="309"/>
      <c r="J250" s="305"/>
      <c r="K250" s="305"/>
      <c r="L250" s="310"/>
      <c r="M250" s="311"/>
      <c r="N250" s="312"/>
      <c r="O250" s="312"/>
      <c r="P250" s="312"/>
      <c r="Q250" s="312"/>
      <c r="R250" s="312"/>
      <c r="S250" s="312"/>
      <c r="T250" s="313"/>
      <c r="U250" s="15"/>
      <c r="V250" s="15"/>
      <c r="W250" s="15"/>
      <c r="X250" s="15"/>
      <c r="Y250" s="15"/>
      <c r="Z250" s="15"/>
      <c r="AA250" s="15"/>
      <c r="AB250" s="15"/>
      <c r="AC250" s="15"/>
      <c r="AD250" s="15"/>
      <c r="AE250" s="15"/>
      <c r="AT250" s="314" t="s">
        <v>398</v>
      </c>
      <c r="AU250" s="314" t="s">
        <v>386</v>
      </c>
      <c r="AV250" s="15" t="s">
        <v>92</v>
      </c>
      <c r="AW250" s="15" t="s">
        <v>30</v>
      </c>
      <c r="AX250" s="15" t="s">
        <v>76</v>
      </c>
      <c r="AY250" s="314" t="s">
        <v>387</v>
      </c>
    </row>
    <row r="251" s="16" customFormat="1">
      <c r="A251" s="16"/>
      <c r="B251" s="315"/>
      <c r="C251" s="316"/>
      <c r="D251" s="295" t="s">
        <v>398</v>
      </c>
      <c r="E251" s="317" t="s">
        <v>1</v>
      </c>
      <c r="F251" s="318" t="s">
        <v>412</v>
      </c>
      <c r="G251" s="316"/>
      <c r="H251" s="319">
        <v>172.51499999999999</v>
      </c>
      <c r="I251" s="320"/>
      <c r="J251" s="316"/>
      <c r="K251" s="316"/>
      <c r="L251" s="321"/>
      <c r="M251" s="322"/>
      <c r="N251" s="323"/>
      <c r="O251" s="323"/>
      <c r="P251" s="323"/>
      <c r="Q251" s="323"/>
      <c r="R251" s="323"/>
      <c r="S251" s="323"/>
      <c r="T251" s="324"/>
      <c r="U251" s="16"/>
      <c r="V251" s="16"/>
      <c r="W251" s="16"/>
      <c r="X251" s="16"/>
      <c r="Y251" s="16"/>
      <c r="Z251" s="16"/>
      <c r="AA251" s="16"/>
      <c r="AB251" s="16"/>
      <c r="AC251" s="16"/>
      <c r="AD251" s="16"/>
      <c r="AE251" s="16"/>
      <c r="AT251" s="325" t="s">
        <v>398</v>
      </c>
      <c r="AU251" s="325" t="s">
        <v>386</v>
      </c>
      <c r="AV251" s="16" t="s">
        <v>386</v>
      </c>
      <c r="AW251" s="16" t="s">
        <v>30</v>
      </c>
      <c r="AX251" s="16" t="s">
        <v>84</v>
      </c>
      <c r="AY251" s="325" t="s">
        <v>387</v>
      </c>
    </row>
    <row r="252" s="13" customFormat="1" ht="20.88" customHeight="1">
      <c r="A252" s="13"/>
      <c r="B252" s="267"/>
      <c r="C252" s="268"/>
      <c r="D252" s="269" t="s">
        <v>75</v>
      </c>
      <c r="E252" s="269" t="s">
        <v>427</v>
      </c>
      <c r="F252" s="269" t="s">
        <v>428</v>
      </c>
      <c r="G252" s="268"/>
      <c r="H252" s="268"/>
      <c r="I252" s="270"/>
      <c r="J252" s="271">
        <f>BK252</f>
        <v>0</v>
      </c>
      <c r="K252" s="268"/>
      <c r="L252" s="272"/>
      <c r="M252" s="273"/>
      <c r="N252" s="274"/>
      <c r="O252" s="274"/>
      <c r="P252" s="275">
        <f>SUM(P253:P337)</f>
        <v>0</v>
      </c>
      <c r="Q252" s="274"/>
      <c r="R252" s="275">
        <f>SUM(R253:R337)</f>
        <v>3.3115649999999999</v>
      </c>
      <c r="S252" s="274"/>
      <c r="T252" s="276">
        <f>SUM(T253:T337)</f>
        <v>57.495367999999992</v>
      </c>
      <c r="U252" s="13"/>
      <c r="V252" s="13"/>
      <c r="W252" s="13"/>
      <c r="X252" s="13"/>
      <c r="Y252" s="13"/>
      <c r="Z252" s="13"/>
      <c r="AA252" s="13"/>
      <c r="AB252" s="13"/>
      <c r="AC252" s="13"/>
      <c r="AD252" s="13"/>
      <c r="AE252" s="13"/>
      <c r="AR252" s="277" t="s">
        <v>84</v>
      </c>
      <c r="AT252" s="278" t="s">
        <v>75</v>
      </c>
      <c r="AU252" s="278" t="s">
        <v>99</v>
      </c>
      <c r="AY252" s="277" t="s">
        <v>387</v>
      </c>
      <c r="BK252" s="279">
        <f>SUM(BK253:BK337)</f>
        <v>0</v>
      </c>
    </row>
    <row r="253" s="2" customFormat="1" ht="33" customHeight="1">
      <c r="A253" s="42"/>
      <c r="B253" s="43"/>
      <c r="C253" s="280" t="s">
        <v>429</v>
      </c>
      <c r="D253" s="280" t="s">
        <v>393</v>
      </c>
      <c r="E253" s="281" t="s">
        <v>430</v>
      </c>
      <c r="F253" s="282" t="s">
        <v>431</v>
      </c>
      <c r="G253" s="283" t="s">
        <v>396</v>
      </c>
      <c r="H253" s="284">
        <v>3</v>
      </c>
      <c r="I253" s="285"/>
      <c r="J253" s="286">
        <f>ROUND(I253*H253,2)</f>
        <v>0</v>
      </c>
      <c r="K253" s="287"/>
      <c r="L253" s="45"/>
      <c r="M253" s="288" t="s">
        <v>1</v>
      </c>
      <c r="N253" s="289" t="s">
        <v>42</v>
      </c>
      <c r="O253" s="101"/>
      <c r="P253" s="290">
        <f>O253*H253</f>
        <v>0</v>
      </c>
      <c r="Q253" s="290">
        <v>0</v>
      </c>
      <c r="R253" s="290">
        <f>Q253*H253</f>
        <v>0</v>
      </c>
      <c r="S253" s="290">
        <v>0.22400000000000001</v>
      </c>
      <c r="T253" s="291">
        <f>S253*H253</f>
        <v>0.67200000000000004</v>
      </c>
      <c r="U253" s="42"/>
      <c r="V253" s="42"/>
      <c r="W253" s="42"/>
      <c r="X253" s="42"/>
      <c r="Y253" s="42"/>
      <c r="Z253" s="42"/>
      <c r="AA253" s="42"/>
      <c r="AB253" s="42"/>
      <c r="AC253" s="42"/>
      <c r="AD253" s="42"/>
      <c r="AE253" s="42"/>
      <c r="AR253" s="292" t="s">
        <v>386</v>
      </c>
      <c r="AT253" s="292" t="s">
        <v>393</v>
      </c>
      <c r="AU253" s="292" t="s">
        <v>386</v>
      </c>
      <c r="AY253" s="19" t="s">
        <v>387</v>
      </c>
      <c r="BE253" s="162">
        <f>IF(N253="základná",J253,0)</f>
        <v>0</v>
      </c>
      <c r="BF253" s="162">
        <f>IF(N253="znížená",J253,0)</f>
        <v>0</v>
      </c>
      <c r="BG253" s="162">
        <f>IF(N253="zákl. prenesená",J253,0)</f>
        <v>0</v>
      </c>
      <c r="BH253" s="162">
        <f>IF(N253="zníž. prenesená",J253,0)</f>
        <v>0</v>
      </c>
      <c r="BI253" s="162">
        <f>IF(N253="nulová",J253,0)</f>
        <v>0</v>
      </c>
      <c r="BJ253" s="19" t="s">
        <v>92</v>
      </c>
      <c r="BK253" s="162">
        <f>ROUND(I253*H253,2)</f>
        <v>0</v>
      </c>
      <c r="BL253" s="19" t="s">
        <v>386</v>
      </c>
      <c r="BM253" s="292" t="s">
        <v>432</v>
      </c>
    </row>
    <row r="254" s="2" customFormat="1" ht="37.8" customHeight="1">
      <c r="A254" s="42"/>
      <c r="B254" s="43"/>
      <c r="C254" s="280" t="s">
        <v>433</v>
      </c>
      <c r="D254" s="280" t="s">
        <v>393</v>
      </c>
      <c r="E254" s="281" t="s">
        <v>434</v>
      </c>
      <c r="F254" s="282" t="s">
        <v>435</v>
      </c>
      <c r="G254" s="283" t="s">
        <v>436</v>
      </c>
      <c r="H254" s="284">
        <v>16</v>
      </c>
      <c r="I254" s="285"/>
      <c r="J254" s="286">
        <f>ROUND(I254*H254,2)</f>
        <v>0</v>
      </c>
      <c r="K254" s="287"/>
      <c r="L254" s="45"/>
      <c r="M254" s="288" t="s">
        <v>1</v>
      </c>
      <c r="N254" s="289" t="s">
        <v>42</v>
      </c>
      <c r="O254" s="101"/>
      <c r="P254" s="290">
        <f>O254*H254</f>
        <v>0</v>
      </c>
      <c r="Q254" s="290">
        <v>5.0000000000000002E-05</v>
      </c>
      <c r="R254" s="290">
        <f>Q254*H254</f>
        <v>0.00080000000000000004</v>
      </c>
      <c r="S254" s="290">
        <v>0.001</v>
      </c>
      <c r="T254" s="291">
        <f>S254*H254</f>
        <v>0.016</v>
      </c>
      <c r="U254" s="42"/>
      <c r="V254" s="42"/>
      <c r="W254" s="42"/>
      <c r="X254" s="42"/>
      <c r="Y254" s="42"/>
      <c r="Z254" s="42"/>
      <c r="AA254" s="42"/>
      <c r="AB254" s="42"/>
      <c r="AC254" s="42"/>
      <c r="AD254" s="42"/>
      <c r="AE254" s="42"/>
      <c r="AR254" s="292" t="s">
        <v>386</v>
      </c>
      <c r="AT254" s="292" t="s">
        <v>393</v>
      </c>
      <c r="AU254" s="292" t="s">
        <v>386</v>
      </c>
      <c r="AY254" s="19" t="s">
        <v>387</v>
      </c>
      <c r="BE254" s="162">
        <f>IF(N254="základná",J254,0)</f>
        <v>0</v>
      </c>
      <c r="BF254" s="162">
        <f>IF(N254="znížená",J254,0)</f>
        <v>0</v>
      </c>
      <c r="BG254" s="162">
        <f>IF(N254="zákl. prenesená",J254,0)</f>
        <v>0</v>
      </c>
      <c r="BH254" s="162">
        <f>IF(N254="zníž. prenesená",J254,0)</f>
        <v>0</v>
      </c>
      <c r="BI254" s="162">
        <f>IF(N254="nulová",J254,0)</f>
        <v>0</v>
      </c>
      <c r="BJ254" s="19" t="s">
        <v>92</v>
      </c>
      <c r="BK254" s="162">
        <f>ROUND(I254*H254,2)</f>
        <v>0</v>
      </c>
      <c r="BL254" s="19" t="s">
        <v>386</v>
      </c>
      <c r="BM254" s="292" t="s">
        <v>437</v>
      </c>
    </row>
    <row r="255" s="15" customFormat="1">
      <c r="A255" s="15"/>
      <c r="B255" s="304"/>
      <c r="C255" s="305"/>
      <c r="D255" s="295" t="s">
        <v>398</v>
      </c>
      <c r="E255" s="306" t="s">
        <v>1</v>
      </c>
      <c r="F255" s="307" t="s">
        <v>438</v>
      </c>
      <c r="G255" s="305"/>
      <c r="H255" s="308">
        <v>16</v>
      </c>
      <c r="I255" s="309"/>
      <c r="J255" s="305"/>
      <c r="K255" s="305"/>
      <c r="L255" s="310"/>
      <c r="M255" s="311"/>
      <c r="N255" s="312"/>
      <c r="O255" s="312"/>
      <c r="P255" s="312"/>
      <c r="Q255" s="312"/>
      <c r="R255" s="312"/>
      <c r="S255" s="312"/>
      <c r="T255" s="313"/>
      <c r="U255" s="15"/>
      <c r="V255" s="15"/>
      <c r="W255" s="15"/>
      <c r="X255" s="15"/>
      <c r="Y255" s="15"/>
      <c r="Z255" s="15"/>
      <c r="AA255" s="15"/>
      <c r="AB255" s="15"/>
      <c r="AC255" s="15"/>
      <c r="AD255" s="15"/>
      <c r="AE255" s="15"/>
      <c r="AT255" s="314" t="s">
        <v>398</v>
      </c>
      <c r="AU255" s="314" t="s">
        <v>386</v>
      </c>
      <c r="AV255" s="15" t="s">
        <v>92</v>
      </c>
      <c r="AW255" s="15" t="s">
        <v>30</v>
      </c>
      <c r="AX255" s="15" t="s">
        <v>84</v>
      </c>
      <c r="AY255" s="314" t="s">
        <v>387</v>
      </c>
    </row>
    <row r="256" s="2" customFormat="1" ht="37.8" customHeight="1">
      <c r="A256" s="42"/>
      <c r="B256" s="43"/>
      <c r="C256" s="280" t="s">
        <v>439</v>
      </c>
      <c r="D256" s="280" t="s">
        <v>393</v>
      </c>
      <c r="E256" s="281" t="s">
        <v>440</v>
      </c>
      <c r="F256" s="282" t="s">
        <v>441</v>
      </c>
      <c r="G256" s="283" t="s">
        <v>405</v>
      </c>
      <c r="H256" s="284">
        <v>1643</v>
      </c>
      <c r="I256" s="285"/>
      <c r="J256" s="286">
        <f>ROUND(I256*H256,2)</f>
        <v>0</v>
      </c>
      <c r="K256" s="287"/>
      <c r="L256" s="45"/>
      <c r="M256" s="288" t="s">
        <v>1</v>
      </c>
      <c r="N256" s="289" t="s">
        <v>42</v>
      </c>
      <c r="O256" s="101"/>
      <c r="P256" s="290">
        <f>O256*H256</f>
        <v>0</v>
      </c>
      <c r="Q256" s="290">
        <v>2.0000000000000002E-05</v>
      </c>
      <c r="R256" s="290">
        <f>Q256*H256</f>
        <v>0.03286</v>
      </c>
      <c r="S256" s="290">
        <v>0</v>
      </c>
      <c r="T256" s="291">
        <f>S256*H256</f>
        <v>0</v>
      </c>
      <c r="U256" s="42"/>
      <c r="V256" s="42"/>
      <c r="W256" s="42"/>
      <c r="X256" s="42"/>
      <c r="Y256" s="42"/>
      <c r="Z256" s="42"/>
      <c r="AA256" s="42"/>
      <c r="AB256" s="42"/>
      <c r="AC256" s="42"/>
      <c r="AD256" s="42"/>
      <c r="AE256" s="42"/>
      <c r="AR256" s="292" t="s">
        <v>386</v>
      </c>
      <c r="AT256" s="292" t="s">
        <v>393</v>
      </c>
      <c r="AU256" s="292" t="s">
        <v>386</v>
      </c>
      <c r="AY256" s="19" t="s">
        <v>387</v>
      </c>
      <c r="BE256" s="162">
        <f>IF(N256="základná",J256,0)</f>
        <v>0</v>
      </c>
      <c r="BF256" s="162">
        <f>IF(N256="znížená",J256,0)</f>
        <v>0</v>
      </c>
      <c r="BG256" s="162">
        <f>IF(N256="zákl. prenesená",J256,0)</f>
        <v>0</v>
      </c>
      <c r="BH256" s="162">
        <f>IF(N256="zníž. prenesená",J256,0)</f>
        <v>0</v>
      </c>
      <c r="BI256" s="162">
        <f>IF(N256="nulová",J256,0)</f>
        <v>0</v>
      </c>
      <c r="BJ256" s="19" t="s">
        <v>92</v>
      </c>
      <c r="BK256" s="162">
        <f>ROUND(I256*H256,2)</f>
        <v>0</v>
      </c>
      <c r="BL256" s="19" t="s">
        <v>386</v>
      </c>
      <c r="BM256" s="292" t="s">
        <v>442</v>
      </c>
    </row>
    <row r="257" s="15" customFormat="1">
      <c r="A257" s="15"/>
      <c r="B257" s="304"/>
      <c r="C257" s="305"/>
      <c r="D257" s="295" t="s">
        <v>398</v>
      </c>
      <c r="E257" s="306" t="s">
        <v>1</v>
      </c>
      <c r="F257" s="307" t="s">
        <v>146</v>
      </c>
      <c r="G257" s="305"/>
      <c r="H257" s="308">
        <v>1643</v>
      </c>
      <c r="I257" s="309"/>
      <c r="J257" s="305"/>
      <c r="K257" s="305"/>
      <c r="L257" s="310"/>
      <c r="M257" s="311"/>
      <c r="N257" s="312"/>
      <c r="O257" s="312"/>
      <c r="P257" s="312"/>
      <c r="Q257" s="312"/>
      <c r="R257" s="312"/>
      <c r="S257" s="312"/>
      <c r="T257" s="313"/>
      <c r="U257" s="15"/>
      <c r="V257" s="15"/>
      <c r="W257" s="15"/>
      <c r="X257" s="15"/>
      <c r="Y257" s="15"/>
      <c r="Z257" s="15"/>
      <c r="AA257" s="15"/>
      <c r="AB257" s="15"/>
      <c r="AC257" s="15"/>
      <c r="AD257" s="15"/>
      <c r="AE257" s="15"/>
      <c r="AT257" s="314" t="s">
        <v>398</v>
      </c>
      <c r="AU257" s="314" t="s">
        <v>386</v>
      </c>
      <c r="AV257" s="15" t="s">
        <v>92</v>
      </c>
      <c r="AW257" s="15" t="s">
        <v>30</v>
      </c>
      <c r="AX257" s="15" t="s">
        <v>84</v>
      </c>
      <c r="AY257" s="314" t="s">
        <v>387</v>
      </c>
    </row>
    <row r="258" s="2" customFormat="1" ht="24.15" customHeight="1">
      <c r="A258" s="42"/>
      <c r="B258" s="43"/>
      <c r="C258" s="280" t="s">
        <v>443</v>
      </c>
      <c r="D258" s="280" t="s">
        <v>393</v>
      </c>
      <c r="E258" s="281" t="s">
        <v>444</v>
      </c>
      <c r="F258" s="282" t="s">
        <v>445</v>
      </c>
      <c r="G258" s="283" t="s">
        <v>396</v>
      </c>
      <c r="H258" s="284">
        <v>648.79999999999995</v>
      </c>
      <c r="I258" s="285"/>
      <c r="J258" s="286">
        <f>ROUND(I258*H258,2)</f>
        <v>0</v>
      </c>
      <c r="K258" s="287"/>
      <c r="L258" s="45"/>
      <c r="M258" s="288" t="s">
        <v>1</v>
      </c>
      <c r="N258" s="289" t="s">
        <v>42</v>
      </c>
      <c r="O258" s="101"/>
      <c r="P258" s="290">
        <f>O258*H258</f>
        <v>0</v>
      </c>
      <c r="Q258" s="290">
        <v>1.0000000000000001E-05</v>
      </c>
      <c r="R258" s="290">
        <f>Q258*H258</f>
        <v>0.0064879999999999998</v>
      </c>
      <c r="S258" s="290">
        <v>0</v>
      </c>
      <c r="T258" s="291">
        <f>S258*H258</f>
        <v>0</v>
      </c>
      <c r="U258" s="42"/>
      <c r="V258" s="42"/>
      <c r="W258" s="42"/>
      <c r="X258" s="42"/>
      <c r="Y258" s="42"/>
      <c r="Z258" s="42"/>
      <c r="AA258" s="42"/>
      <c r="AB258" s="42"/>
      <c r="AC258" s="42"/>
      <c r="AD258" s="42"/>
      <c r="AE258" s="42"/>
      <c r="AR258" s="292" t="s">
        <v>386</v>
      </c>
      <c r="AT258" s="292" t="s">
        <v>393</v>
      </c>
      <c r="AU258" s="292" t="s">
        <v>386</v>
      </c>
      <c r="AY258" s="19" t="s">
        <v>387</v>
      </c>
      <c r="BE258" s="162">
        <f>IF(N258="základná",J258,0)</f>
        <v>0</v>
      </c>
      <c r="BF258" s="162">
        <f>IF(N258="znížená",J258,0)</f>
        <v>0</v>
      </c>
      <c r="BG258" s="162">
        <f>IF(N258="zákl. prenesená",J258,0)</f>
        <v>0</v>
      </c>
      <c r="BH258" s="162">
        <f>IF(N258="zníž. prenesená",J258,0)</f>
        <v>0</v>
      </c>
      <c r="BI258" s="162">
        <f>IF(N258="nulová",J258,0)</f>
        <v>0</v>
      </c>
      <c r="BJ258" s="19" t="s">
        <v>92</v>
      </c>
      <c r="BK258" s="162">
        <f>ROUND(I258*H258,2)</f>
        <v>0</v>
      </c>
      <c r="BL258" s="19" t="s">
        <v>386</v>
      </c>
      <c r="BM258" s="292" t="s">
        <v>446</v>
      </c>
    </row>
    <row r="259" s="14" customFormat="1">
      <c r="A259" s="14"/>
      <c r="B259" s="293"/>
      <c r="C259" s="294"/>
      <c r="D259" s="295" t="s">
        <v>398</v>
      </c>
      <c r="E259" s="296" t="s">
        <v>1</v>
      </c>
      <c r="F259" s="297" t="s">
        <v>399</v>
      </c>
      <c r="G259" s="294"/>
      <c r="H259" s="296" t="s">
        <v>1</v>
      </c>
      <c r="I259" s="298"/>
      <c r="J259" s="294"/>
      <c r="K259" s="294"/>
      <c r="L259" s="299"/>
      <c r="M259" s="300"/>
      <c r="N259" s="301"/>
      <c r="O259" s="301"/>
      <c r="P259" s="301"/>
      <c r="Q259" s="301"/>
      <c r="R259" s="301"/>
      <c r="S259" s="301"/>
      <c r="T259" s="302"/>
      <c r="U259" s="14"/>
      <c r="V259" s="14"/>
      <c r="W259" s="14"/>
      <c r="X259" s="14"/>
      <c r="Y259" s="14"/>
      <c r="Z259" s="14"/>
      <c r="AA259" s="14"/>
      <c r="AB259" s="14"/>
      <c r="AC259" s="14"/>
      <c r="AD259" s="14"/>
      <c r="AE259" s="14"/>
      <c r="AT259" s="303" t="s">
        <v>398</v>
      </c>
      <c r="AU259" s="303" t="s">
        <v>386</v>
      </c>
      <c r="AV259" s="14" t="s">
        <v>84</v>
      </c>
      <c r="AW259" s="14" t="s">
        <v>30</v>
      </c>
      <c r="AX259" s="14" t="s">
        <v>76</v>
      </c>
      <c r="AY259" s="303" t="s">
        <v>387</v>
      </c>
    </row>
    <row r="260" s="14" customFormat="1">
      <c r="A260" s="14"/>
      <c r="B260" s="293"/>
      <c r="C260" s="294"/>
      <c r="D260" s="295" t="s">
        <v>398</v>
      </c>
      <c r="E260" s="296" t="s">
        <v>1</v>
      </c>
      <c r="F260" s="297" t="s">
        <v>447</v>
      </c>
      <c r="G260" s="294"/>
      <c r="H260" s="296" t="s">
        <v>1</v>
      </c>
      <c r="I260" s="298"/>
      <c r="J260" s="294"/>
      <c r="K260" s="294"/>
      <c r="L260" s="299"/>
      <c r="M260" s="300"/>
      <c r="N260" s="301"/>
      <c r="O260" s="301"/>
      <c r="P260" s="301"/>
      <c r="Q260" s="301"/>
      <c r="R260" s="301"/>
      <c r="S260" s="301"/>
      <c r="T260" s="302"/>
      <c r="U260" s="14"/>
      <c r="V260" s="14"/>
      <c r="W260" s="14"/>
      <c r="X260" s="14"/>
      <c r="Y260" s="14"/>
      <c r="Z260" s="14"/>
      <c r="AA260" s="14"/>
      <c r="AB260" s="14"/>
      <c r="AC260" s="14"/>
      <c r="AD260" s="14"/>
      <c r="AE260" s="14"/>
      <c r="AT260" s="303" t="s">
        <v>398</v>
      </c>
      <c r="AU260" s="303" t="s">
        <v>386</v>
      </c>
      <c r="AV260" s="14" t="s">
        <v>84</v>
      </c>
      <c r="AW260" s="14" t="s">
        <v>30</v>
      </c>
      <c r="AX260" s="14" t="s">
        <v>76</v>
      </c>
      <c r="AY260" s="303" t="s">
        <v>387</v>
      </c>
    </row>
    <row r="261" s="14" customFormat="1">
      <c r="A261" s="14"/>
      <c r="B261" s="293"/>
      <c r="C261" s="294"/>
      <c r="D261" s="295" t="s">
        <v>398</v>
      </c>
      <c r="E261" s="296" t="s">
        <v>1</v>
      </c>
      <c r="F261" s="297" t="s">
        <v>448</v>
      </c>
      <c r="G261" s="294"/>
      <c r="H261" s="296" t="s">
        <v>1</v>
      </c>
      <c r="I261" s="298"/>
      <c r="J261" s="294"/>
      <c r="K261" s="294"/>
      <c r="L261" s="299"/>
      <c r="M261" s="300"/>
      <c r="N261" s="301"/>
      <c r="O261" s="301"/>
      <c r="P261" s="301"/>
      <c r="Q261" s="301"/>
      <c r="R261" s="301"/>
      <c r="S261" s="301"/>
      <c r="T261" s="302"/>
      <c r="U261" s="14"/>
      <c r="V261" s="14"/>
      <c r="W261" s="14"/>
      <c r="X261" s="14"/>
      <c r="Y261" s="14"/>
      <c r="Z261" s="14"/>
      <c r="AA261" s="14"/>
      <c r="AB261" s="14"/>
      <c r="AC261" s="14"/>
      <c r="AD261" s="14"/>
      <c r="AE261" s="14"/>
      <c r="AT261" s="303" t="s">
        <v>398</v>
      </c>
      <c r="AU261" s="303" t="s">
        <v>386</v>
      </c>
      <c r="AV261" s="14" t="s">
        <v>84</v>
      </c>
      <c r="AW261" s="14" t="s">
        <v>30</v>
      </c>
      <c r="AX261" s="14" t="s">
        <v>76</v>
      </c>
      <c r="AY261" s="303" t="s">
        <v>387</v>
      </c>
    </row>
    <row r="262" s="15" customFormat="1">
      <c r="A262" s="15"/>
      <c r="B262" s="304"/>
      <c r="C262" s="305"/>
      <c r="D262" s="295" t="s">
        <v>398</v>
      </c>
      <c r="E262" s="306" t="s">
        <v>1</v>
      </c>
      <c r="F262" s="307" t="s">
        <v>449</v>
      </c>
      <c r="G262" s="305"/>
      <c r="H262" s="308">
        <v>648.79999999999995</v>
      </c>
      <c r="I262" s="309"/>
      <c r="J262" s="305"/>
      <c r="K262" s="305"/>
      <c r="L262" s="310"/>
      <c r="M262" s="311"/>
      <c r="N262" s="312"/>
      <c r="O262" s="312"/>
      <c r="P262" s="312"/>
      <c r="Q262" s="312"/>
      <c r="R262" s="312"/>
      <c r="S262" s="312"/>
      <c r="T262" s="313"/>
      <c r="U262" s="15"/>
      <c r="V262" s="15"/>
      <c r="W262" s="15"/>
      <c r="X262" s="15"/>
      <c r="Y262" s="15"/>
      <c r="Z262" s="15"/>
      <c r="AA262" s="15"/>
      <c r="AB262" s="15"/>
      <c r="AC262" s="15"/>
      <c r="AD262" s="15"/>
      <c r="AE262" s="15"/>
      <c r="AT262" s="314" t="s">
        <v>398</v>
      </c>
      <c r="AU262" s="314" t="s">
        <v>386</v>
      </c>
      <c r="AV262" s="15" t="s">
        <v>92</v>
      </c>
      <c r="AW262" s="15" t="s">
        <v>30</v>
      </c>
      <c r="AX262" s="15" t="s">
        <v>76</v>
      </c>
      <c r="AY262" s="314" t="s">
        <v>387</v>
      </c>
    </row>
    <row r="263" s="16" customFormat="1">
      <c r="A263" s="16"/>
      <c r="B263" s="315"/>
      <c r="C263" s="316"/>
      <c r="D263" s="295" t="s">
        <v>398</v>
      </c>
      <c r="E263" s="317" t="s">
        <v>1</v>
      </c>
      <c r="F263" s="318" t="s">
        <v>412</v>
      </c>
      <c r="G263" s="316"/>
      <c r="H263" s="319">
        <v>648.79999999999995</v>
      </c>
      <c r="I263" s="320"/>
      <c r="J263" s="316"/>
      <c r="K263" s="316"/>
      <c r="L263" s="321"/>
      <c r="M263" s="322"/>
      <c r="N263" s="323"/>
      <c r="O263" s="323"/>
      <c r="P263" s="323"/>
      <c r="Q263" s="323"/>
      <c r="R263" s="323"/>
      <c r="S263" s="323"/>
      <c r="T263" s="324"/>
      <c r="U263" s="16"/>
      <c r="V263" s="16"/>
      <c r="W263" s="16"/>
      <c r="X263" s="16"/>
      <c r="Y263" s="16"/>
      <c r="Z263" s="16"/>
      <c r="AA263" s="16"/>
      <c r="AB263" s="16"/>
      <c r="AC263" s="16"/>
      <c r="AD263" s="16"/>
      <c r="AE263" s="16"/>
      <c r="AT263" s="325" t="s">
        <v>398</v>
      </c>
      <c r="AU263" s="325" t="s">
        <v>386</v>
      </c>
      <c r="AV263" s="16" t="s">
        <v>386</v>
      </c>
      <c r="AW263" s="16" t="s">
        <v>30</v>
      </c>
      <c r="AX263" s="16" t="s">
        <v>84</v>
      </c>
      <c r="AY263" s="325" t="s">
        <v>387</v>
      </c>
    </row>
    <row r="264" s="2" customFormat="1" ht="24.15" customHeight="1">
      <c r="A264" s="42"/>
      <c r="B264" s="43"/>
      <c r="C264" s="280" t="s">
        <v>427</v>
      </c>
      <c r="D264" s="280" t="s">
        <v>393</v>
      </c>
      <c r="E264" s="281" t="s">
        <v>450</v>
      </c>
      <c r="F264" s="282" t="s">
        <v>451</v>
      </c>
      <c r="G264" s="283" t="s">
        <v>396</v>
      </c>
      <c r="H264" s="284">
        <v>811</v>
      </c>
      <c r="I264" s="285"/>
      <c r="J264" s="286">
        <f>ROUND(I264*H264,2)</f>
        <v>0</v>
      </c>
      <c r="K264" s="287"/>
      <c r="L264" s="45"/>
      <c r="M264" s="288" t="s">
        <v>1</v>
      </c>
      <c r="N264" s="289" t="s">
        <v>42</v>
      </c>
      <c r="O264" s="101"/>
      <c r="P264" s="290">
        <f>O264*H264</f>
        <v>0</v>
      </c>
      <c r="Q264" s="290">
        <v>1.0000000000000001E-05</v>
      </c>
      <c r="R264" s="290">
        <f>Q264*H264</f>
        <v>0.0081100000000000009</v>
      </c>
      <c r="S264" s="290">
        <v>0</v>
      </c>
      <c r="T264" s="291">
        <f>S264*H264</f>
        <v>0</v>
      </c>
      <c r="U264" s="42"/>
      <c r="V264" s="42"/>
      <c r="W264" s="42"/>
      <c r="X264" s="42"/>
      <c r="Y264" s="42"/>
      <c r="Z264" s="42"/>
      <c r="AA264" s="42"/>
      <c r="AB264" s="42"/>
      <c r="AC264" s="42"/>
      <c r="AD264" s="42"/>
      <c r="AE264" s="42"/>
      <c r="AR264" s="292" t="s">
        <v>386</v>
      </c>
      <c r="AT264" s="292" t="s">
        <v>393</v>
      </c>
      <c r="AU264" s="292" t="s">
        <v>386</v>
      </c>
      <c r="AY264" s="19" t="s">
        <v>387</v>
      </c>
      <c r="BE264" s="162">
        <f>IF(N264="základná",J264,0)</f>
        <v>0</v>
      </c>
      <c r="BF264" s="162">
        <f>IF(N264="znížená",J264,0)</f>
        <v>0</v>
      </c>
      <c r="BG264" s="162">
        <f>IF(N264="zákl. prenesená",J264,0)</f>
        <v>0</v>
      </c>
      <c r="BH264" s="162">
        <f>IF(N264="zníž. prenesená",J264,0)</f>
        <v>0</v>
      </c>
      <c r="BI264" s="162">
        <f>IF(N264="nulová",J264,0)</f>
        <v>0</v>
      </c>
      <c r="BJ264" s="19" t="s">
        <v>92</v>
      </c>
      <c r="BK264" s="162">
        <f>ROUND(I264*H264,2)</f>
        <v>0</v>
      </c>
      <c r="BL264" s="19" t="s">
        <v>386</v>
      </c>
      <c r="BM264" s="292" t="s">
        <v>452</v>
      </c>
    </row>
    <row r="265" s="14" customFormat="1">
      <c r="A265" s="14"/>
      <c r="B265" s="293"/>
      <c r="C265" s="294"/>
      <c r="D265" s="295" t="s">
        <v>398</v>
      </c>
      <c r="E265" s="296" t="s">
        <v>1</v>
      </c>
      <c r="F265" s="297" t="s">
        <v>399</v>
      </c>
      <c r="G265" s="294"/>
      <c r="H265" s="296" t="s">
        <v>1</v>
      </c>
      <c r="I265" s="298"/>
      <c r="J265" s="294"/>
      <c r="K265" s="294"/>
      <c r="L265" s="299"/>
      <c r="M265" s="300"/>
      <c r="N265" s="301"/>
      <c r="O265" s="301"/>
      <c r="P265" s="301"/>
      <c r="Q265" s="301"/>
      <c r="R265" s="301"/>
      <c r="S265" s="301"/>
      <c r="T265" s="302"/>
      <c r="U265" s="14"/>
      <c r="V265" s="14"/>
      <c r="W265" s="14"/>
      <c r="X265" s="14"/>
      <c r="Y265" s="14"/>
      <c r="Z265" s="14"/>
      <c r="AA265" s="14"/>
      <c r="AB265" s="14"/>
      <c r="AC265" s="14"/>
      <c r="AD265" s="14"/>
      <c r="AE265" s="14"/>
      <c r="AT265" s="303" t="s">
        <v>398</v>
      </c>
      <c r="AU265" s="303" t="s">
        <v>386</v>
      </c>
      <c r="AV265" s="14" t="s">
        <v>84</v>
      </c>
      <c r="AW265" s="14" t="s">
        <v>30</v>
      </c>
      <c r="AX265" s="14" t="s">
        <v>76</v>
      </c>
      <c r="AY265" s="303" t="s">
        <v>387</v>
      </c>
    </row>
    <row r="266" s="15" customFormat="1">
      <c r="A266" s="15"/>
      <c r="B266" s="304"/>
      <c r="C266" s="305"/>
      <c r="D266" s="295" t="s">
        <v>398</v>
      </c>
      <c r="E266" s="306" t="s">
        <v>1</v>
      </c>
      <c r="F266" s="307" t="s">
        <v>453</v>
      </c>
      <c r="G266" s="305"/>
      <c r="H266" s="308">
        <v>811</v>
      </c>
      <c r="I266" s="309"/>
      <c r="J266" s="305"/>
      <c r="K266" s="305"/>
      <c r="L266" s="310"/>
      <c r="M266" s="311"/>
      <c r="N266" s="312"/>
      <c r="O266" s="312"/>
      <c r="P266" s="312"/>
      <c r="Q266" s="312"/>
      <c r="R266" s="312"/>
      <c r="S266" s="312"/>
      <c r="T266" s="313"/>
      <c r="U266" s="15"/>
      <c r="V266" s="15"/>
      <c r="W266" s="15"/>
      <c r="X266" s="15"/>
      <c r="Y266" s="15"/>
      <c r="Z266" s="15"/>
      <c r="AA266" s="15"/>
      <c r="AB266" s="15"/>
      <c r="AC266" s="15"/>
      <c r="AD266" s="15"/>
      <c r="AE266" s="15"/>
      <c r="AT266" s="314" t="s">
        <v>398</v>
      </c>
      <c r="AU266" s="314" t="s">
        <v>386</v>
      </c>
      <c r="AV266" s="15" t="s">
        <v>92</v>
      </c>
      <c r="AW266" s="15" t="s">
        <v>30</v>
      </c>
      <c r="AX266" s="15" t="s">
        <v>76</v>
      </c>
      <c r="AY266" s="314" t="s">
        <v>387</v>
      </c>
    </row>
    <row r="267" s="16" customFormat="1">
      <c r="A267" s="16"/>
      <c r="B267" s="315"/>
      <c r="C267" s="316"/>
      <c r="D267" s="295" t="s">
        <v>398</v>
      </c>
      <c r="E267" s="317" t="s">
        <v>1</v>
      </c>
      <c r="F267" s="318" t="s">
        <v>412</v>
      </c>
      <c r="G267" s="316"/>
      <c r="H267" s="319">
        <v>811</v>
      </c>
      <c r="I267" s="320"/>
      <c r="J267" s="316"/>
      <c r="K267" s="316"/>
      <c r="L267" s="321"/>
      <c r="M267" s="322"/>
      <c r="N267" s="323"/>
      <c r="O267" s="323"/>
      <c r="P267" s="323"/>
      <c r="Q267" s="323"/>
      <c r="R267" s="323"/>
      <c r="S267" s="323"/>
      <c r="T267" s="324"/>
      <c r="U267" s="16"/>
      <c r="V267" s="16"/>
      <c r="W267" s="16"/>
      <c r="X267" s="16"/>
      <c r="Y267" s="16"/>
      <c r="Z267" s="16"/>
      <c r="AA267" s="16"/>
      <c r="AB267" s="16"/>
      <c r="AC267" s="16"/>
      <c r="AD267" s="16"/>
      <c r="AE267" s="16"/>
      <c r="AT267" s="325" t="s">
        <v>398</v>
      </c>
      <c r="AU267" s="325" t="s">
        <v>386</v>
      </c>
      <c r="AV267" s="16" t="s">
        <v>386</v>
      </c>
      <c r="AW267" s="16" t="s">
        <v>30</v>
      </c>
      <c r="AX267" s="16" t="s">
        <v>84</v>
      </c>
      <c r="AY267" s="325" t="s">
        <v>387</v>
      </c>
    </row>
    <row r="268" s="2" customFormat="1" ht="24.15" customHeight="1">
      <c r="A268" s="42"/>
      <c r="B268" s="43"/>
      <c r="C268" s="280" t="s">
        <v>128</v>
      </c>
      <c r="D268" s="280" t="s">
        <v>393</v>
      </c>
      <c r="E268" s="281" t="s">
        <v>454</v>
      </c>
      <c r="F268" s="282" t="s">
        <v>455</v>
      </c>
      <c r="G268" s="283" t="s">
        <v>396</v>
      </c>
      <c r="H268" s="284">
        <v>22.399999999999999</v>
      </c>
      <c r="I268" s="285"/>
      <c r="J268" s="286">
        <f>ROUND(I268*H268,2)</f>
        <v>0</v>
      </c>
      <c r="K268" s="287"/>
      <c r="L268" s="45"/>
      <c r="M268" s="288" t="s">
        <v>1</v>
      </c>
      <c r="N268" s="289" t="s">
        <v>42</v>
      </c>
      <c r="O268" s="101"/>
      <c r="P268" s="290">
        <f>O268*H268</f>
        <v>0</v>
      </c>
      <c r="Q268" s="290">
        <v>1.0000000000000001E-05</v>
      </c>
      <c r="R268" s="290">
        <f>Q268*H268</f>
        <v>0.000224</v>
      </c>
      <c r="S268" s="290">
        <v>0</v>
      </c>
      <c r="T268" s="291">
        <f>S268*H268</f>
        <v>0</v>
      </c>
      <c r="U268" s="42"/>
      <c r="V268" s="42"/>
      <c r="W268" s="42"/>
      <c r="X268" s="42"/>
      <c r="Y268" s="42"/>
      <c r="Z268" s="42"/>
      <c r="AA268" s="42"/>
      <c r="AB268" s="42"/>
      <c r="AC268" s="42"/>
      <c r="AD268" s="42"/>
      <c r="AE268" s="42"/>
      <c r="AR268" s="292" t="s">
        <v>386</v>
      </c>
      <c r="AT268" s="292" t="s">
        <v>393</v>
      </c>
      <c r="AU268" s="292" t="s">
        <v>386</v>
      </c>
      <c r="AY268" s="19" t="s">
        <v>387</v>
      </c>
      <c r="BE268" s="162">
        <f>IF(N268="základná",J268,0)</f>
        <v>0</v>
      </c>
      <c r="BF268" s="162">
        <f>IF(N268="znížená",J268,0)</f>
        <v>0</v>
      </c>
      <c r="BG268" s="162">
        <f>IF(N268="zákl. prenesená",J268,0)</f>
        <v>0</v>
      </c>
      <c r="BH268" s="162">
        <f>IF(N268="zníž. prenesená",J268,0)</f>
        <v>0</v>
      </c>
      <c r="BI268" s="162">
        <f>IF(N268="nulová",J268,0)</f>
        <v>0</v>
      </c>
      <c r="BJ268" s="19" t="s">
        <v>92</v>
      </c>
      <c r="BK268" s="162">
        <f>ROUND(I268*H268,2)</f>
        <v>0</v>
      </c>
      <c r="BL268" s="19" t="s">
        <v>386</v>
      </c>
      <c r="BM268" s="292" t="s">
        <v>456</v>
      </c>
    </row>
    <row r="269" s="14" customFormat="1">
      <c r="A269" s="14"/>
      <c r="B269" s="293"/>
      <c r="C269" s="294"/>
      <c r="D269" s="295" t="s">
        <v>398</v>
      </c>
      <c r="E269" s="296" t="s">
        <v>1</v>
      </c>
      <c r="F269" s="297" t="s">
        <v>416</v>
      </c>
      <c r="G269" s="294"/>
      <c r="H269" s="296" t="s">
        <v>1</v>
      </c>
      <c r="I269" s="298"/>
      <c r="J269" s="294"/>
      <c r="K269" s="294"/>
      <c r="L269" s="299"/>
      <c r="M269" s="300"/>
      <c r="N269" s="301"/>
      <c r="O269" s="301"/>
      <c r="P269" s="301"/>
      <c r="Q269" s="301"/>
      <c r="R269" s="301"/>
      <c r="S269" s="301"/>
      <c r="T269" s="302"/>
      <c r="U269" s="14"/>
      <c r="V269" s="14"/>
      <c r="W269" s="14"/>
      <c r="X269" s="14"/>
      <c r="Y269" s="14"/>
      <c r="Z269" s="14"/>
      <c r="AA269" s="14"/>
      <c r="AB269" s="14"/>
      <c r="AC269" s="14"/>
      <c r="AD269" s="14"/>
      <c r="AE269" s="14"/>
      <c r="AT269" s="303" t="s">
        <v>398</v>
      </c>
      <c r="AU269" s="303" t="s">
        <v>386</v>
      </c>
      <c r="AV269" s="14" t="s">
        <v>84</v>
      </c>
      <c r="AW269" s="14" t="s">
        <v>30</v>
      </c>
      <c r="AX269" s="14" t="s">
        <v>76</v>
      </c>
      <c r="AY269" s="303" t="s">
        <v>387</v>
      </c>
    </row>
    <row r="270" s="15" customFormat="1">
      <c r="A270" s="15"/>
      <c r="B270" s="304"/>
      <c r="C270" s="305"/>
      <c r="D270" s="295" t="s">
        <v>398</v>
      </c>
      <c r="E270" s="306" t="s">
        <v>1</v>
      </c>
      <c r="F270" s="307" t="s">
        <v>457</v>
      </c>
      <c r="G270" s="305"/>
      <c r="H270" s="308">
        <v>11.199999999999999</v>
      </c>
      <c r="I270" s="309"/>
      <c r="J270" s="305"/>
      <c r="K270" s="305"/>
      <c r="L270" s="310"/>
      <c r="M270" s="311"/>
      <c r="N270" s="312"/>
      <c r="O270" s="312"/>
      <c r="P270" s="312"/>
      <c r="Q270" s="312"/>
      <c r="R270" s="312"/>
      <c r="S270" s="312"/>
      <c r="T270" s="313"/>
      <c r="U270" s="15"/>
      <c r="V270" s="15"/>
      <c r="W270" s="15"/>
      <c r="X270" s="15"/>
      <c r="Y270" s="15"/>
      <c r="Z270" s="15"/>
      <c r="AA270" s="15"/>
      <c r="AB270" s="15"/>
      <c r="AC270" s="15"/>
      <c r="AD270" s="15"/>
      <c r="AE270" s="15"/>
      <c r="AT270" s="314" t="s">
        <v>398</v>
      </c>
      <c r="AU270" s="314" t="s">
        <v>386</v>
      </c>
      <c r="AV270" s="15" t="s">
        <v>92</v>
      </c>
      <c r="AW270" s="15" t="s">
        <v>30</v>
      </c>
      <c r="AX270" s="15" t="s">
        <v>76</v>
      </c>
      <c r="AY270" s="314" t="s">
        <v>387</v>
      </c>
    </row>
    <row r="271" s="17" customFormat="1">
      <c r="A271" s="17"/>
      <c r="B271" s="326"/>
      <c r="C271" s="327"/>
      <c r="D271" s="295" t="s">
        <v>398</v>
      </c>
      <c r="E271" s="328" t="s">
        <v>143</v>
      </c>
      <c r="F271" s="329" t="s">
        <v>411</v>
      </c>
      <c r="G271" s="327"/>
      <c r="H271" s="330">
        <v>11.199999999999999</v>
      </c>
      <c r="I271" s="331"/>
      <c r="J271" s="327"/>
      <c r="K271" s="327"/>
      <c r="L271" s="332"/>
      <c r="M271" s="333"/>
      <c r="N271" s="334"/>
      <c r="O271" s="334"/>
      <c r="P271" s="334"/>
      <c r="Q271" s="334"/>
      <c r="R271" s="334"/>
      <c r="S271" s="334"/>
      <c r="T271" s="335"/>
      <c r="U271" s="17"/>
      <c r="V271" s="17"/>
      <c r="W271" s="17"/>
      <c r="X271" s="17"/>
      <c r="Y271" s="17"/>
      <c r="Z271" s="17"/>
      <c r="AA271" s="17"/>
      <c r="AB271" s="17"/>
      <c r="AC271" s="17"/>
      <c r="AD271" s="17"/>
      <c r="AE271" s="17"/>
      <c r="AT271" s="336" t="s">
        <v>398</v>
      </c>
      <c r="AU271" s="336" t="s">
        <v>386</v>
      </c>
      <c r="AV271" s="17" t="s">
        <v>99</v>
      </c>
      <c r="AW271" s="17" t="s">
        <v>30</v>
      </c>
      <c r="AX271" s="17" t="s">
        <v>76</v>
      </c>
      <c r="AY271" s="336" t="s">
        <v>387</v>
      </c>
    </row>
    <row r="272" s="15" customFormat="1">
      <c r="A272" s="15"/>
      <c r="B272" s="304"/>
      <c r="C272" s="305"/>
      <c r="D272" s="295" t="s">
        <v>398</v>
      </c>
      <c r="E272" s="306" t="s">
        <v>1</v>
      </c>
      <c r="F272" s="307" t="s">
        <v>458</v>
      </c>
      <c r="G272" s="305"/>
      <c r="H272" s="308">
        <v>11.199999999999999</v>
      </c>
      <c r="I272" s="309"/>
      <c r="J272" s="305"/>
      <c r="K272" s="305"/>
      <c r="L272" s="310"/>
      <c r="M272" s="311"/>
      <c r="N272" s="312"/>
      <c r="O272" s="312"/>
      <c r="P272" s="312"/>
      <c r="Q272" s="312"/>
      <c r="R272" s="312"/>
      <c r="S272" s="312"/>
      <c r="T272" s="313"/>
      <c r="U272" s="15"/>
      <c r="V272" s="15"/>
      <c r="W272" s="15"/>
      <c r="X272" s="15"/>
      <c r="Y272" s="15"/>
      <c r="Z272" s="15"/>
      <c r="AA272" s="15"/>
      <c r="AB272" s="15"/>
      <c r="AC272" s="15"/>
      <c r="AD272" s="15"/>
      <c r="AE272" s="15"/>
      <c r="AT272" s="314" t="s">
        <v>398</v>
      </c>
      <c r="AU272" s="314" t="s">
        <v>386</v>
      </c>
      <c r="AV272" s="15" t="s">
        <v>92</v>
      </c>
      <c r="AW272" s="15" t="s">
        <v>30</v>
      </c>
      <c r="AX272" s="15" t="s">
        <v>76</v>
      </c>
      <c r="AY272" s="314" t="s">
        <v>387</v>
      </c>
    </row>
    <row r="273" s="16" customFormat="1">
      <c r="A273" s="16"/>
      <c r="B273" s="315"/>
      <c r="C273" s="316"/>
      <c r="D273" s="295" t="s">
        <v>398</v>
      </c>
      <c r="E273" s="317" t="s">
        <v>1</v>
      </c>
      <c r="F273" s="318" t="s">
        <v>412</v>
      </c>
      <c r="G273" s="316"/>
      <c r="H273" s="319">
        <v>22.399999999999999</v>
      </c>
      <c r="I273" s="320"/>
      <c r="J273" s="316"/>
      <c r="K273" s="316"/>
      <c r="L273" s="321"/>
      <c r="M273" s="322"/>
      <c r="N273" s="323"/>
      <c r="O273" s="323"/>
      <c r="P273" s="323"/>
      <c r="Q273" s="323"/>
      <c r="R273" s="323"/>
      <c r="S273" s="323"/>
      <c r="T273" s="324"/>
      <c r="U273" s="16"/>
      <c r="V273" s="16"/>
      <c r="W273" s="16"/>
      <c r="X273" s="16"/>
      <c r="Y273" s="16"/>
      <c r="Z273" s="16"/>
      <c r="AA273" s="16"/>
      <c r="AB273" s="16"/>
      <c r="AC273" s="16"/>
      <c r="AD273" s="16"/>
      <c r="AE273" s="16"/>
      <c r="AT273" s="325" t="s">
        <v>398</v>
      </c>
      <c r="AU273" s="325" t="s">
        <v>386</v>
      </c>
      <c r="AV273" s="16" t="s">
        <v>386</v>
      </c>
      <c r="AW273" s="16" t="s">
        <v>30</v>
      </c>
      <c r="AX273" s="16" t="s">
        <v>84</v>
      </c>
      <c r="AY273" s="325" t="s">
        <v>387</v>
      </c>
    </row>
    <row r="274" s="2" customFormat="1" ht="37.8" customHeight="1">
      <c r="A274" s="42"/>
      <c r="B274" s="43"/>
      <c r="C274" s="280" t="s">
        <v>131</v>
      </c>
      <c r="D274" s="280" t="s">
        <v>393</v>
      </c>
      <c r="E274" s="281" t="s">
        <v>459</v>
      </c>
      <c r="F274" s="282" t="s">
        <v>460</v>
      </c>
      <c r="G274" s="283" t="s">
        <v>396</v>
      </c>
      <c r="H274" s="284">
        <v>620</v>
      </c>
      <c r="I274" s="285"/>
      <c r="J274" s="286">
        <f>ROUND(I274*H274,2)</f>
        <v>0</v>
      </c>
      <c r="K274" s="287"/>
      <c r="L274" s="45"/>
      <c r="M274" s="288" t="s">
        <v>1</v>
      </c>
      <c r="N274" s="289" t="s">
        <v>42</v>
      </c>
      <c r="O274" s="101"/>
      <c r="P274" s="290">
        <f>O274*H274</f>
        <v>0</v>
      </c>
      <c r="Q274" s="290">
        <v>1.0000000000000001E-05</v>
      </c>
      <c r="R274" s="290">
        <f>Q274*H274</f>
        <v>0.0062000000000000006</v>
      </c>
      <c r="S274" s="290">
        <v>0</v>
      </c>
      <c r="T274" s="291">
        <f>S274*H274</f>
        <v>0</v>
      </c>
      <c r="U274" s="42"/>
      <c r="V274" s="42"/>
      <c r="W274" s="42"/>
      <c r="X274" s="42"/>
      <c r="Y274" s="42"/>
      <c r="Z274" s="42"/>
      <c r="AA274" s="42"/>
      <c r="AB274" s="42"/>
      <c r="AC274" s="42"/>
      <c r="AD274" s="42"/>
      <c r="AE274" s="42"/>
      <c r="AR274" s="292" t="s">
        <v>386</v>
      </c>
      <c r="AT274" s="292" t="s">
        <v>393</v>
      </c>
      <c r="AU274" s="292" t="s">
        <v>386</v>
      </c>
      <c r="AY274" s="19" t="s">
        <v>387</v>
      </c>
      <c r="BE274" s="162">
        <f>IF(N274="základná",J274,0)</f>
        <v>0</v>
      </c>
      <c r="BF274" s="162">
        <f>IF(N274="znížená",J274,0)</f>
        <v>0</v>
      </c>
      <c r="BG274" s="162">
        <f>IF(N274="zákl. prenesená",J274,0)</f>
        <v>0</v>
      </c>
      <c r="BH274" s="162">
        <f>IF(N274="zníž. prenesená",J274,0)</f>
        <v>0</v>
      </c>
      <c r="BI274" s="162">
        <f>IF(N274="nulová",J274,0)</f>
        <v>0</v>
      </c>
      <c r="BJ274" s="19" t="s">
        <v>92</v>
      </c>
      <c r="BK274" s="162">
        <f>ROUND(I274*H274,2)</f>
        <v>0</v>
      </c>
      <c r="BL274" s="19" t="s">
        <v>386</v>
      </c>
      <c r="BM274" s="292" t="s">
        <v>461</v>
      </c>
    </row>
    <row r="275" s="14" customFormat="1">
      <c r="A275" s="14"/>
      <c r="B275" s="293"/>
      <c r="C275" s="294"/>
      <c r="D275" s="295" t="s">
        <v>398</v>
      </c>
      <c r="E275" s="296" t="s">
        <v>1</v>
      </c>
      <c r="F275" s="297" t="s">
        <v>399</v>
      </c>
      <c r="G275" s="294"/>
      <c r="H275" s="296" t="s">
        <v>1</v>
      </c>
      <c r="I275" s="298"/>
      <c r="J275" s="294"/>
      <c r="K275" s="294"/>
      <c r="L275" s="299"/>
      <c r="M275" s="300"/>
      <c r="N275" s="301"/>
      <c r="O275" s="301"/>
      <c r="P275" s="301"/>
      <c r="Q275" s="301"/>
      <c r="R275" s="301"/>
      <c r="S275" s="301"/>
      <c r="T275" s="302"/>
      <c r="U275" s="14"/>
      <c r="V275" s="14"/>
      <c r="W275" s="14"/>
      <c r="X275" s="14"/>
      <c r="Y275" s="14"/>
      <c r="Z275" s="14"/>
      <c r="AA275" s="14"/>
      <c r="AB275" s="14"/>
      <c r="AC275" s="14"/>
      <c r="AD275" s="14"/>
      <c r="AE275" s="14"/>
      <c r="AT275" s="303" t="s">
        <v>398</v>
      </c>
      <c r="AU275" s="303" t="s">
        <v>386</v>
      </c>
      <c r="AV275" s="14" t="s">
        <v>84</v>
      </c>
      <c r="AW275" s="14" t="s">
        <v>30</v>
      </c>
      <c r="AX275" s="14" t="s">
        <v>76</v>
      </c>
      <c r="AY275" s="303" t="s">
        <v>387</v>
      </c>
    </row>
    <row r="276" s="15" customFormat="1">
      <c r="A276" s="15"/>
      <c r="B276" s="304"/>
      <c r="C276" s="305"/>
      <c r="D276" s="295" t="s">
        <v>398</v>
      </c>
      <c r="E276" s="306" t="s">
        <v>1</v>
      </c>
      <c r="F276" s="307" t="s">
        <v>462</v>
      </c>
      <c r="G276" s="305"/>
      <c r="H276" s="308">
        <v>69</v>
      </c>
      <c r="I276" s="309"/>
      <c r="J276" s="305"/>
      <c r="K276" s="305"/>
      <c r="L276" s="310"/>
      <c r="M276" s="311"/>
      <c r="N276" s="312"/>
      <c r="O276" s="312"/>
      <c r="P276" s="312"/>
      <c r="Q276" s="312"/>
      <c r="R276" s="312"/>
      <c r="S276" s="312"/>
      <c r="T276" s="313"/>
      <c r="U276" s="15"/>
      <c r="V276" s="15"/>
      <c r="W276" s="15"/>
      <c r="X276" s="15"/>
      <c r="Y276" s="15"/>
      <c r="Z276" s="15"/>
      <c r="AA276" s="15"/>
      <c r="AB276" s="15"/>
      <c r="AC276" s="15"/>
      <c r="AD276" s="15"/>
      <c r="AE276" s="15"/>
      <c r="AT276" s="314" t="s">
        <v>398</v>
      </c>
      <c r="AU276" s="314" t="s">
        <v>386</v>
      </c>
      <c r="AV276" s="15" t="s">
        <v>92</v>
      </c>
      <c r="AW276" s="15" t="s">
        <v>30</v>
      </c>
      <c r="AX276" s="15" t="s">
        <v>76</v>
      </c>
      <c r="AY276" s="314" t="s">
        <v>387</v>
      </c>
    </row>
    <row r="277" s="15" customFormat="1">
      <c r="A277" s="15"/>
      <c r="B277" s="304"/>
      <c r="C277" s="305"/>
      <c r="D277" s="295" t="s">
        <v>398</v>
      </c>
      <c r="E277" s="306" t="s">
        <v>1</v>
      </c>
      <c r="F277" s="307" t="s">
        <v>463</v>
      </c>
      <c r="G277" s="305"/>
      <c r="H277" s="308">
        <v>0</v>
      </c>
      <c r="I277" s="309"/>
      <c r="J277" s="305"/>
      <c r="K277" s="305"/>
      <c r="L277" s="310"/>
      <c r="M277" s="311"/>
      <c r="N277" s="312"/>
      <c r="O277" s="312"/>
      <c r="P277" s="312"/>
      <c r="Q277" s="312"/>
      <c r="R277" s="312"/>
      <c r="S277" s="312"/>
      <c r="T277" s="313"/>
      <c r="U277" s="15"/>
      <c r="V277" s="15"/>
      <c r="W277" s="15"/>
      <c r="X277" s="15"/>
      <c r="Y277" s="15"/>
      <c r="Z277" s="15"/>
      <c r="AA277" s="15"/>
      <c r="AB277" s="15"/>
      <c r="AC277" s="15"/>
      <c r="AD277" s="15"/>
      <c r="AE277" s="15"/>
      <c r="AT277" s="314" t="s">
        <v>398</v>
      </c>
      <c r="AU277" s="314" t="s">
        <v>386</v>
      </c>
      <c r="AV277" s="15" t="s">
        <v>92</v>
      </c>
      <c r="AW277" s="15" t="s">
        <v>30</v>
      </c>
      <c r="AX277" s="15" t="s">
        <v>76</v>
      </c>
      <c r="AY277" s="314" t="s">
        <v>387</v>
      </c>
    </row>
    <row r="278" s="15" customFormat="1">
      <c r="A278" s="15"/>
      <c r="B278" s="304"/>
      <c r="C278" s="305"/>
      <c r="D278" s="295" t="s">
        <v>398</v>
      </c>
      <c r="E278" s="306" t="s">
        <v>1</v>
      </c>
      <c r="F278" s="307" t="s">
        <v>464</v>
      </c>
      <c r="G278" s="305"/>
      <c r="H278" s="308">
        <v>58</v>
      </c>
      <c r="I278" s="309"/>
      <c r="J278" s="305"/>
      <c r="K278" s="305"/>
      <c r="L278" s="310"/>
      <c r="M278" s="311"/>
      <c r="N278" s="312"/>
      <c r="O278" s="312"/>
      <c r="P278" s="312"/>
      <c r="Q278" s="312"/>
      <c r="R278" s="312"/>
      <c r="S278" s="312"/>
      <c r="T278" s="313"/>
      <c r="U278" s="15"/>
      <c r="V278" s="15"/>
      <c r="W278" s="15"/>
      <c r="X278" s="15"/>
      <c r="Y278" s="15"/>
      <c r="Z278" s="15"/>
      <c r="AA278" s="15"/>
      <c r="AB278" s="15"/>
      <c r="AC278" s="15"/>
      <c r="AD278" s="15"/>
      <c r="AE278" s="15"/>
      <c r="AT278" s="314" t="s">
        <v>398</v>
      </c>
      <c r="AU278" s="314" t="s">
        <v>386</v>
      </c>
      <c r="AV278" s="15" t="s">
        <v>92</v>
      </c>
      <c r="AW278" s="15" t="s">
        <v>30</v>
      </c>
      <c r="AX278" s="15" t="s">
        <v>76</v>
      </c>
      <c r="AY278" s="314" t="s">
        <v>387</v>
      </c>
    </row>
    <row r="279" s="15" customFormat="1">
      <c r="A279" s="15"/>
      <c r="B279" s="304"/>
      <c r="C279" s="305"/>
      <c r="D279" s="295" t="s">
        <v>398</v>
      </c>
      <c r="E279" s="306" t="s">
        <v>1</v>
      </c>
      <c r="F279" s="307" t="s">
        <v>465</v>
      </c>
      <c r="G279" s="305"/>
      <c r="H279" s="308">
        <v>453</v>
      </c>
      <c r="I279" s="309"/>
      <c r="J279" s="305"/>
      <c r="K279" s="305"/>
      <c r="L279" s="310"/>
      <c r="M279" s="311"/>
      <c r="N279" s="312"/>
      <c r="O279" s="312"/>
      <c r="P279" s="312"/>
      <c r="Q279" s="312"/>
      <c r="R279" s="312"/>
      <c r="S279" s="312"/>
      <c r="T279" s="313"/>
      <c r="U279" s="15"/>
      <c r="V279" s="15"/>
      <c r="W279" s="15"/>
      <c r="X279" s="15"/>
      <c r="Y279" s="15"/>
      <c r="Z279" s="15"/>
      <c r="AA279" s="15"/>
      <c r="AB279" s="15"/>
      <c r="AC279" s="15"/>
      <c r="AD279" s="15"/>
      <c r="AE279" s="15"/>
      <c r="AT279" s="314" t="s">
        <v>398</v>
      </c>
      <c r="AU279" s="314" t="s">
        <v>386</v>
      </c>
      <c r="AV279" s="15" t="s">
        <v>92</v>
      </c>
      <c r="AW279" s="15" t="s">
        <v>30</v>
      </c>
      <c r="AX279" s="15" t="s">
        <v>76</v>
      </c>
      <c r="AY279" s="314" t="s">
        <v>387</v>
      </c>
    </row>
    <row r="280" s="15" customFormat="1">
      <c r="A280" s="15"/>
      <c r="B280" s="304"/>
      <c r="C280" s="305"/>
      <c r="D280" s="295" t="s">
        <v>398</v>
      </c>
      <c r="E280" s="306" t="s">
        <v>1</v>
      </c>
      <c r="F280" s="307" t="s">
        <v>410</v>
      </c>
      <c r="G280" s="305"/>
      <c r="H280" s="308">
        <v>0</v>
      </c>
      <c r="I280" s="309"/>
      <c r="J280" s="305"/>
      <c r="K280" s="305"/>
      <c r="L280" s="310"/>
      <c r="M280" s="311"/>
      <c r="N280" s="312"/>
      <c r="O280" s="312"/>
      <c r="P280" s="312"/>
      <c r="Q280" s="312"/>
      <c r="R280" s="312"/>
      <c r="S280" s="312"/>
      <c r="T280" s="313"/>
      <c r="U280" s="15"/>
      <c r="V280" s="15"/>
      <c r="W280" s="15"/>
      <c r="X280" s="15"/>
      <c r="Y280" s="15"/>
      <c r="Z280" s="15"/>
      <c r="AA280" s="15"/>
      <c r="AB280" s="15"/>
      <c r="AC280" s="15"/>
      <c r="AD280" s="15"/>
      <c r="AE280" s="15"/>
      <c r="AT280" s="314" t="s">
        <v>398</v>
      </c>
      <c r="AU280" s="314" t="s">
        <v>386</v>
      </c>
      <c r="AV280" s="15" t="s">
        <v>92</v>
      </c>
      <c r="AW280" s="15" t="s">
        <v>30</v>
      </c>
      <c r="AX280" s="15" t="s">
        <v>76</v>
      </c>
      <c r="AY280" s="314" t="s">
        <v>387</v>
      </c>
    </row>
    <row r="281" s="15" customFormat="1">
      <c r="A281" s="15"/>
      <c r="B281" s="304"/>
      <c r="C281" s="305"/>
      <c r="D281" s="295" t="s">
        <v>398</v>
      </c>
      <c r="E281" s="306" t="s">
        <v>1</v>
      </c>
      <c r="F281" s="307" t="s">
        <v>466</v>
      </c>
      <c r="G281" s="305"/>
      <c r="H281" s="308">
        <v>40</v>
      </c>
      <c r="I281" s="309"/>
      <c r="J281" s="305"/>
      <c r="K281" s="305"/>
      <c r="L281" s="310"/>
      <c r="M281" s="311"/>
      <c r="N281" s="312"/>
      <c r="O281" s="312"/>
      <c r="P281" s="312"/>
      <c r="Q281" s="312"/>
      <c r="R281" s="312"/>
      <c r="S281" s="312"/>
      <c r="T281" s="313"/>
      <c r="U281" s="15"/>
      <c r="V281" s="15"/>
      <c r="W281" s="15"/>
      <c r="X281" s="15"/>
      <c r="Y281" s="15"/>
      <c r="Z281" s="15"/>
      <c r="AA281" s="15"/>
      <c r="AB281" s="15"/>
      <c r="AC281" s="15"/>
      <c r="AD281" s="15"/>
      <c r="AE281" s="15"/>
      <c r="AT281" s="314" t="s">
        <v>398</v>
      </c>
      <c r="AU281" s="314" t="s">
        <v>386</v>
      </c>
      <c r="AV281" s="15" t="s">
        <v>92</v>
      </c>
      <c r="AW281" s="15" t="s">
        <v>30</v>
      </c>
      <c r="AX281" s="15" t="s">
        <v>76</v>
      </c>
      <c r="AY281" s="314" t="s">
        <v>387</v>
      </c>
    </row>
    <row r="282" s="16" customFormat="1">
      <c r="A282" s="16"/>
      <c r="B282" s="315"/>
      <c r="C282" s="316"/>
      <c r="D282" s="295" t="s">
        <v>398</v>
      </c>
      <c r="E282" s="317" t="s">
        <v>1</v>
      </c>
      <c r="F282" s="318" t="s">
        <v>412</v>
      </c>
      <c r="G282" s="316"/>
      <c r="H282" s="319">
        <v>620</v>
      </c>
      <c r="I282" s="320"/>
      <c r="J282" s="316"/>
      <c r="K282" s="316"/>
      <c r="L282" s="321"/>
      <c r="M282" s="322"/>
      <c r="N282" s="323"/>
      <c r="O282" s="323"/>
      <c r="P282" s="323"/>
      <c r="Q282" s="323"/>
      <c r="R282" s="323"/>
      <c r="S282" s="323"/>
      <c r="T282" s="324"/>
      <c r="U282" s="16"/>
      <c r="V282" s="16"/>
      <c r="W282" s="16"/>
      <c r="X282" s="16"/>
      <c r="Y282" s="16"/>
      <c r="Z282" s="16"/>
      <c r="AA282" s="16"/>
      <c r="AB282" s="16"/>
      <c r="AC282" s="16"/>
      <c r="AD282" s="16"/>
      <c r="AE282" s="16"/>
      <c r="AT282" s="325" t="s">
        <v>398</v>
      </c>
      <c r="AU282" s="325" t="s">
        <v>386</v>
      </c>
      <c r="AV282" s="16" t="s">
        <v>386</v>
      </c>
      <c r="AW282" s="16" t="s">
        <v>30</v>
      </c>
      <c r="AX282" s="16" t="s">
        <v>84</v>
      </c>
      <c r="AY282" s="325" t="s">
        <v>387</v>
      </c>
    </row>
    <row r="283" s="2" customFormat="1" ht="24.15" customHeight="1">
      <c r="A283" s="42"/>
      <c r="B283" s="43"/>
      <c r="C283" s="280" t="s">
        <v>467</v>
      </c>
      <c r="D283" s="280" t="s">
        <v>393</v>
      </c>
      <c r="E283" s="281" t="s">
        <v>468</v>
      </c>
      <c r="F283" s="282" t="s">
        <v>469</v>
      </c>
      <c r="G283" s="283" t="s">
        <v>405</v>
      </c>
      <c r="H283" s="284">
        <v>1643</v>
      </c>
      <c r="I283" s="285"/>
      <c r="J283" s="286">
        <f>ROUND(I283*H283,2)</f>
        <v>0</v>
      </c>
      <c r="K283" s="287"/>
      <c r="L283" s="45"/>
      <c r="M283" s="288" t="s">
        <v>1</v>
      </c>
      <c r="N283" s="289" t="s">
        <v>42</v>
      </c>
      <c r="O283" s="101"/>
      <c r="P283" s="290">
        <f>O283*H283</f>
        <v>0</v>
      </c>
      <c r="Q283" s="290">
        <v>0.0019200000000000001</v>
      </c>
      <c r="R283" s="290">
        <f>Q283*H283</f>
        <v>3.15456</v>
      </c>
      <c r="S283" s="290">
        <v>0</v>
      </c>
      <c r="T283" s="291">
        <f>S283*H283</f>
        <v>0</v>
      </c>
      <c r="U283" s="42"/>
      <c r="V283" s="42"/>
      <c r="W283" s="42"/>
      <c r="X283" s="42"/>
      <c r="Y283" s="42"/>
      <c r="Z283" s="42"/>
      <c r="AA283" s="42"/>
      <c r="AB283" s="42"/>
      <c r="AC283" s="42"/>
      <c r="AD283" s="42"/>
      <c r="AE283" s="42"/>
      <c r="AR283" s="292" t="s">
        <v>386</v>
      </c>
      <c r="AT283" s="292" t="s">
        <v>393</v>
      </c>
      <c r="AU283" s="292" t="s">
        <v>386</v>
      </c>
      <c r="AY283" s="19" t="s">
        <v>387</v>
      </c>
      <c r="BE283" s="162">
        <f>IF(N283="základná",J283,0)</f>
        <v>0</v>
      </c>
      <c r="BF283" s="162">
        <f>IF(N283="znížená",J283,0)</f>
        <v>0</v>
      </c>
      <c r="BG283" s="162">
        <f>IF(N283="zákl. prenesená",J283,0)</f>
        <v>0</v>
      </c>
      <c r="BH283" s="162">
        <f>IF(N283="zníž. prenesená",J283,0)</f>
        <v>0</v>
      </c>
      <c r="BI283" s="162">
        <f>IF(N283="nulová",J283,0)</f>
        <v>0</v>
      </c>
      <c r="BJ283" s="19" t="s">
        <v>92</v>
      </c>
      <c r="BK283" s="162">
        <f>ROUND(I283*H283,2)</f>
        <v>0</v>
      </c>
      <c r="BL283" s="19" t="s">
        <v>386</v>
      </c>
      <c r="BM283" s="292" t="s">
        <v>470</v>
      </c>
    </row>
    <row r="284" s="15" customFormat="1">
      <c r="A284" s="15"/>
      <c r="B284" s="304"/>
      <c r="C284" s="305"/>
      <c r="D284" s="295" t="s">
        <v>398</v>
      </c>
      <c r="E284" s="306" t="s">
        <v>1</v>
      </c>
      <c r="F284" s="307" t="s">
        <v>146</v>
      </c>
      <c r="G284" s="305"/>
      <c r="H284" s="308">
        <v>1643</v>
      </c>
      <c r="I284" s="309"/>
      <c r="J284" s="305"/>
      <c r="K284" s="305"/>
      <c r="L284" s="310"/>
      <c r="M284" s="311"/>
      <c r="N284" s="312"/>
      <c r="O284" s="312"/>
      <c r="P284" s="312"/>
      <c r="Q284" s="312"/>
      <c r="R284" s="312"/>
      <c r="S284" s="312"/>
      <c r="T284" s="313"/>
      <c r="U284" s="15"/>
      <c r="V284" s="15"/>
      <c r="W284" s="15"/>
      <c r="X284" s="15"/>
      <c r="Y284" s="15"/>
      <c r="Z284" s="15"/>
      <c r="AA284" s="15"/>
      <c r="AB284" s="15"/>
      <c r="AC284" s="15"/>
      <c r="AD284" s="15"/>
      <c r="AE284" s="15"/>
      <c r="AT284" s="314" t="s">
        <v>398</v>
      </c>
      <c r="AU284" s="314" t="s">
        <v>386</v>
      </c>
      <c r="AV284" s="15" t="s">
        <v>92</v>
      </c>
      <c r="AW284" s="15" t="s">
        <v>30</v>
      </c>
      <c r="AX284" s="15" t="s">
        <v>84</v>
      </c>
      <c r="AY284" s="314" t="s">
        <v>387</v>
      </c>
    </row>
    <row r="285" s="2" customFormat="1" ht="16.5" customHeight="1">
      <c r="A285" s="42"/>
      <c r="B285" s="43"/>
      <c r="C285" s="280" t="s">
        <v>471</v>
      </c>
      <c r="D285" s="280" t="s">
        <v>393</v>
      </c>
      <c r="E285" s="281" t="s">
        <v>472</v>
      </c>
      <c r="F285" s="282" t="s">
        <v>473</v>
      </c>
      <c r="G285" s="283" t="s">
        <v>405</v>
      </c>
      <c r="H285" s="284">
        <v>1643</v>
      </c>
      <c r="I285" s="285"/>
      <c r="J285" s="286">
        <f>ROUND(I285*H285,2)</f>
        <v>0</v>
      </c>
      <c r="K285" s="287"/>
      <c r="L285" s="45"/>
      <c r="M285" s="288" t="s">
        <v>1</v>
      </c>
      <c r="N285" s="289" t="s">
        <v>42</v>
      </c>
      <c r="O285" s="101"/>
      <c r="P285" s="290">
        <f>O285*H285</f>
        <v>0</v>
      </c>
      <c r="Q285" s="290">
        <v>5.0000000000000002E-05</v>
      </c>
      <c r="R285" s="290">
        <f>Q285*H285</f>
        <v>0.082150000000000001</v>
      </c>
      <c r="S285" s="290">
        <v>0</v>
      </c>
      <c r="T285" s="291">
        <f>S285*H285</f>
        <v>0</v>
      </c>
      <c r="U285" s="42"/>
      <c r="V285" s="42"/>
      <c r="W285" s="42"/>
      <c r="X285" s="42"/>
      <c r="Y285" s="42"/>
      <c r="Z285" s="42"/>
      <c r="AA285" s="42"/>
      <c r="AB285" s="42"/>
      <c r="AC285" s="42"/>
      <c r="AD285" s="42"/>
      <c r="AE285" s="42"/>
      <c r="AR285" s="292" t="s">
        <v>386</v>
      </c>
      <c r="AT285" s="292" t="s">
        <v>393</v>
      </c>
      <c r="AU285" s="292" t="s">
        <v>386</v>
      </c>
      <c r="AY285" s="19" t="s">
        <v>387</v>
      </c>
      <c r="BE285" s="162">
        <f>IF(N285="základná",J285,0)</f>
        <v>0</v>
      </c>
      <c r="BF285" s="162">
        <f>IF(N285="znížená",J285,0)</f>
        <v>0</v>
      </c>
      <c r="BG285" s="162">
        <f>IF(N285="zákl. prenesená",J285,0)</f>
        <v>0</v>
      </c>
      <c r="BH285" s="162">
        <f>IF(N285="zníž. prenesená",J285,0)</f>
        <v>0</v>
      </c>
      <c r="BI285" s="162">
        <f>IF(N285="nulová",J285,0)</f>
        <v>0</v>
      </c>
      <c r="BJ285" s="19" t="s">
        <v>92</v>
      </c>
      <c r="BK285" s="162">
        <f>ROUND(I285*H285,2)</f>
        <v>0</v>
      </c>
      <c r="BL285" s="19" t="s">
        <v>386</v>
      </c>
      <c r="BM285" s="292" t="s">
        <v>474</v>
      </c>
    </row>
    <row r="286" s="15" customFormat="1">
      <c r="A286" s="15"/>
      <c r="B286" s="304"/>
      <c r="C286" s="305"/>
      <c r="D286" s="295" t="s">
        <v>398</v>
      </c>
      <c r="E286" s="306" t="s">
        <v>1</v>
      </c>
      <c r="F286" s="307" t="s">
        <v>146</v>
      </c>
      <c r="G286" s="305"/>
      <c r="H286" s="308">
        <v>1643</v>
      </c>
      <c r="I286" s="309"/>
      <c r="J286" s="305"/>
      <c r="K286" s="305"/>
      <c r="L286" s="310"/>
      <c r="M286" s="311"/>
      <c r="N286" s="312"/>
      <c r="O286" s="312"/>
      <c r="P286" s="312"/>
      <c r="Q286" s="312"/>
      <c r="R286" s="312"/>
      <c r="S286" s="312"/>
      <c r="T286" s="313"/>
      <c r="U286" s="15"/>
      <c r="V286" s="15"/>
      <c r="W286" s="15"/>
      <c r="X286" s="15"/>
      <c r="Y286" s="15"/>
      <c r="Z286" s="15"/>
      <c r="AA286" s="15"/>
      <c r="AB286" s="15"/>
      <c r="AC286" s="15"/>
      <c r="AD286" s="15"/>
      <c r="AE286" s="15"/>
      <c r="AT286" s="314" t="s">
        <v>398</v>
      </c>
      <c r="AU286" s="314" t="s">
        <v>386</v>
      </c>
      <c r="AV286" s="15" t="s">
        <v>92</v>
      </c>
      <c r="AW286" s="15" t="s">
        <v>30</v>
      </c>
      <c r="AX286" s="15" t="s">
        <v>84</v>
      </c>
      <c r="AY286" s="314" t="s">
        <v>387</v>
      </c>
    </row>
    <row r="287" s="2" customFormat="1" ht="24.15" customHeight="1">
      <c r="A287" s="42"/>
      <c r="B287" s="43"/>
      <c r="C287" s="280" t="s">
        <v>475</v>
      </c>
      <c r="D287" s="280" t="s">
        <v>393</v>
      </c>
      <c r="E287" s="281" t="s">
        <v>476</v>
      </c>
      <c r="F287" s="282" t="s">
        <v>477</v>
      </c>
      <c r="G287" s="283" t="s">
        <v>405</v>
      </c>
      <c r="H287" s="284">
        <v>1643</v>
      </c>
      <c r="I287" s="285"/>
      <c r="J287" s="286">
        <f>ROUND(I287*H287,2)</f>
        <v>0</v>
      </c>
      <c r="K287" s="287"/>
      <c r="L287" s="45"/>
      <c r="M287" s="288" t="s">
        <v>1</v>
      </c>
      <c r="N287" s="289" t="s">
        <v>42</v>
      </c>
      <c r="O287" s="101"/>
      <c r="P287" s="290">
        <f>O287*H287</f>
        <v>0</v>
      </c>
      <c r="Q287" s="290">
        <v>1.0000000000000001E-05</v>
      </c>
      <c r="R287" s="290">
        <f>Q287*H287</f>
        <v>0.01643</v>
      </c>
      <c r="S287" s="290">
        <v>0.0060000000000000001</v>
      </c>
      <c r="T287" s="291">
        <f>S287*H287</f>
        <v>9.8580000000000005</v>
      </c>
      <c r="U287" s="42"/>
      <c r="V287" s="42"/>
      <c r="W287" s="42"/>
      <c r="X287" s="42"/>
      <c r="Y287" s="42"/>
      <c r="Z287" s="42"/>
      <c r="AA287" s="42"/>
      <c r="AB287" s="42"/>
      <c r="AC287" s="42"/>
      <c r="AD287" s="42"/>
      <c r="AE287" s="42"/>
      <c r="AR287" s="292" t="s">
        <v>386</v>
      </c>
      <c r="AT287" s="292" t="s">
        <v>393</v>
      </c>
      <c r="AU287" s="292" t="s">
        <v>386</v>
      </c>
      <c r="AY287" s="19" t="s">
        <v>387</v>
      </c>
      <c r="BE287" s="162">
        <f>IF(N287="základná",J287,0)</f>
        <v>0</v>
      </c>
      <c r="BF287" s="162">
        <f>IF(N287="znížená",J287,0)</f>
        <v>0</v>
      </c>
      <c r="BG287" s="162">
        <f>IF(N287="zákl. prenesená",J287,0)</f>
        <v>0</v>
      </c>
      <c r="BH287" s="162">
        <f>IF(N287="zníž. prenesená",J287,0)</f>
        <v>0</v>
      </c>
      <c r="BI287" s="162">
        <f>IF(N287="nulová",J287,0)</f>
        <v>0</v>
      </c>
      <c r="BJ287" s="19" t="s">
        <v>92</v>
      </c>
      <c r="BK287" s="162">
        <f>ROUND(I287*H287,2)</f>
        <v>0</v>
      </c>
      <c r="BL287" s="19" t="s">
        <v>386</v>
      </c>
      <c r="BM287" s="292" t="s">
        <v>478</v>
      </c>
    </row>
    <row r="288" s="15" customFormat="1">
      <c r="A288" s="15"/>
      <c r="B288" s="304"/>
      <c r="C288" s="305"/>
      <c r="D288" s="295" t="s">
        <v>398</v>
      </c>
      <c r="E288" s="306" t="s">
        <v>1</v>
      </c>
      <c r="F288" s="307" t="s">
        <v>148</v>
      </c>
      <c r="G288" s="305"/>
      <c r="H288" s="308">
        <v>1643</v>
      </c>
      <c r="I288" s="309"/>
      <c r="J288" s="305"/>
      <c r="K288" s="305"/>
      <c r="L288" s="310"/>
      <c r="M288" s="311"/>
      <c r="N288" s="312"/>
      <c r="O288" s="312"/>
      <c r="P288" s="312"/>
      <c r="Q288" s="312"/>
      <c r="R288" s="312"/>
      <c r="S288" s="312"/>
      <c r="T288" s="313"/>
      <c r="U288" s="15"/>
      <c r="V288" s="15"/>
      <c r="W288" s="15"/>
      <c r="X288" s="15"/>
      <c r="Y288" s="15"/>
      <c r="Z288" s="15"/>
      <c r="AA288" s="15"/>
      <c r="AB288" s="15"/>
      <c r="AC288" s="15"/>
      <c r="AD288" s="15"/>
      <c r="AE288" s="15"/>
      <c r="AT288" s="314" t="s">
        <v>398</v>
      </c>
      <c r="AU288" s="314" t="s">
        <v>386</v>
      </c>
      <c r="AV288" s="15" t="s">
        <v>92</v>
      </c>
      <c r="AW288" s="15" t="s">
        <v>30</v>
      </c>
      <c r="AX288" s="15" t="s">
        <v>76</v>
      </c>
      <c r="AY288" s="314" t="s">
        <v>387</v>
      </c>
    </row>
    <row r="289" s="16" customFormat="1">
      <c r="A289" s="16"/>
      <c r="B289" s="315"/>
      <c r="C289" s="316"/>
      <c r="D289" s="295" t="s">
        <v>398</v>
      </c>
      <c r="E289" s="317" t="s">
        <v>146</v>
      </c>
      <c r="F289" s="318" t="s">
        <v>412</v>
      </c>
      <c r="G289" s="316"/>
      <c r="H289" s="319">
        <v>1643</v>
      </c>
      <c r="I289" s="320"/>
      <c r="J289" s="316"/>
      <c r="K289" s="316"/>
      <c r="L289" s="321"/>
      <c r="M289" s="322"/>
      <c r="N289" s="323"/>
      <c r="O289" s="323"/>
      <c r="P289" s="323"/>
      <c r="Q289" s="323"/>
      <c r="R289" s="323"/>
      <c r="S289" s="323"/>
      <c r="T289" s="324"/>
      <c r="U289" s="16"/>
      <c r="V289" s="16"/>
      <c r="W289" s="16"/>
      <c r="X289" s="16"/>
      <c r="Y289" s="16"/>
      <c r="Z289" s="16"/>
      <c r="AA289" s="16"/>
      <c r="AB289" s="16"/>
      <c r="AC289" s="16"/>
      <c r="AD289" s="16"/>
      <c r="AE289" s="16"/>
      <c r="AT289" s="325" t="s">
        <v>398</v>
      </c>
      <c r="AU289" s="325" t="s">
        <v>386</v>
      </c>
      <c r="AV289" s="16" t="s">
        <v>386</v>
      </c>
      <c r="AW289" s="16" t="s">
        <v>30</v>
      </c>
      <c r="AX289" s="16" t="s">
        <v>84</v>
      </c>
      <c r="AY289" s="325" t="s">
        <v>387</v>
      </c>
    </row>
    <row r="290" s="2" customFormat="1" ht="62.7" customHeight="1">
      <c r="A290" s="42"/>
      <c r="B290" s="43"/>
      <c r="C290" s="280" t="s">
        <v>479</v>
      </c>
      <c r="D290" s="280" t="s">
        <v>393</v>
      </c>
      <c r="E290" s="281" t="s">
        <v>480</v>
      </c>
      <c r="F290" s="282" t="s">
        <v>481</v>
      </c>
      <c r="G290" s="283" t="s">
        <v>405</v>
      </c>
      <c r="H290" s="284">
        <v>164.30000000000001</v>
      </c>
      <c r="I290" s="285"/>
      <c r="J290" s="286">
        <f>ROUND(I290*H290,2)</f>
        <v>0</v>
      </c>
      <c r="K290" s="287"/>
      <c r="L290" s="45"/>
      <c r="M290" s="288" t="s">
        <v>1</v>
      </c>
      <c r="N290" s="289" t="s">
        <v>42</v>
      </c>
      <c r="O290" s="101"/>
      <c r="P290" s="290">
        <f>O290*H290</f>
        <v>0</v>
      </c>
      <c r="Q290" s="290">
        <v>1.0000000000000001E-05</v>
      </c>
      <c r="R290" s="290">
        <f>Q290*H290</f>
        <v>0.0016430000000000002</v>
      </c>
      <c r="S290" s="290">
        <v>0.0060000000000000001</v>
      </c>
      <c r="T290" s="291">
        <f>S290*H290</f>
        <v>0.98580000000000012</v>
      </c>
      <c r="U290" s="42"/>
      <c r="V290" s="42"/>
      <c r="W290" s="42"/>
      <c r="X290" s="42"/>
      <c r="Y290" s="42"/>
      <c r="Z290" s="42"/>
      <c r="AA290" s="42"/>
      <c r="AB290" s="42"/>
      <c r="AC290" s="42"/>
      <c r="AD290" s="42"/>
      <c r="AE290" s="42"/>
      <c r="AR290" s="292" t="s">
        <v>386</v>
      </c>
      <c r="AT290" s="292" t="s">
        <v>393</v>
      </c>
      <c r="AU290" s="292" t="s">
        <v>386</v>
      </c>
      <c r="AY290" s="19" t="s">
        <v>387</v>
      </c>
      <c r="BE290" s="162">
        <f>IF(N290="základná",J290,0)</f>
        <v>0</v>
      </c>
      <c r="BF290" s="162">
        <f>IF(N290="znížená",J290,0)</f>
        <v>0</v>
      </c>
      <c r="BG290" s="162">
        <f>IF(N290="zákl. prenesená",J290,0)</f>
        <v>0</v>
      </c>
      <c r="BH290" s="162">
        <f>IF(N290="zníž. prenesená",J290,0)</f>
        <v>0</v>
      </c>
      <c r="BI290" s="162">
        <f>IF(N290="nulová",J290,0)</f>
        <v>0</v>
      </c>
      <c r="BJ290" s="19" t="s">
        <v>92</v>
      </c>
      <c r="BK290" s="162">
        <f>ROUND(I290*H290,2)</f>
        <v>0</v>
      </c>
      <c r="BL290" s="19" t="s">
        <v>386</v>
      </c>
      <c r="BM290" s="292" t="s">
        <v>482</v>
      </c>
    </row>
    <row r="291" s="15" customFormat="1">
      <c r="A291" s="15"/>
      <c r="B291" s="304"/>
      <c r="C291" s="305"/>
      <c r="D291" s="295" t="s">
        <v>398</v>
      </c>
      <c r="E291" s="306" t="s">
        <v>1</v>
      </c>
      <c r="F291" s="307" t="s">
        <v>425</v>
      </c>
      <c r="G291" s="305"/>
      <c r="H291" s="308">
        <v>164.30000000000001</v>
      </c>
      <c r="I291" s="309"/>
      <c r="J291" s="305"/>
      <c r="K291" s="305"/>
      <c r="L291" s="310"/>
      <c r="M291" s="311"/>
      <c r="N291" s="312"/>
      <c r="O291" s="312"/>
      <c r="P291" s="312"/>
      <c r="Q291" s="312"/>
      <c r="R291" s="312"/>
      <c r="S291" s="312"/>
      <c r="T291" s="313"/>
      <c r="U291" s="15"/>
      <c r="V291" s="15"/>
      <c r="W291" s="15"/>
      <c r="X291" s="15"/>
      <c r="Y291" s="15"/>
      <c r="Z291" s="15"/>
      <c r="AA291" s="15"/>
      <c r="AB291" s="15"/>
      <c r="AC291" s="15"/>
      <c r="AD291" s="15"/>
      <c r="AE291" s="15"/>
      <c r="AT291" s="314" t="s">
        <v>398</v>
      </c>
      <c r="AU291" s="314" t="s">
        <v>386</v>
      </c>
      <c r="AV291" s="15" t="s">
        <v>92</v>
      </c>
      <c r="AW291" s="15" t="s">
        <v>30</v>
      </c>
      <c r="AX291" s="15" t="s">
        <v>84</v>
      </c>
      <c r="AY291" s="314" t="s">
        <v>387</v>
      </c>
    </row>
    <row r="292" s="2" customFormat="1" ht="24.15" customHeight="1">
      <c r="A292" s="42"/>
      <c r="B292" s="43"/>
      <c r="C292" s="280" t="s">
        <v>422</v>
      </c>
      <c r="D292" s="280" t="s">
        <v>393</v>
      </c>
      <c r="E292" s="281" t="s">
        <v>483</v>
      </c>
      <c r="F292" s="282" t="s">
        <v>484</v>
      </c>
      <c r="G292" s="283" t="s">
        <v>485</v>
      </c>
      <c r="H292" s="284">
        <v>70</v>
      </c>
      <c r="I292" s="285"/>
      <c r="J292" s="286">
        <f>ROUND(I292*H292,2)</f>
        <v>0</v>
      </c>
      <c r="K292" s="287"/>
      <c r="L292" s="45"/>
      <c r="M292" s="288" t="s">
        <v>1</v>
      </c>
      <c r="N292" s="289" t="s">
        <v>42</v>
      </c>
      <c r="O292" s="101"/>
      <c r="P292" s="290">
        <f>O292*H292</f>
        <v>0</v>
      </c>
      <c r="Q292" s="290">
        <v>3.0000000000000001E-05</v>
      </c>
      <c r="R292" s="290">
        <f>Q292*H292</f>
        <v>0.0020999999999999999</v>
      </c>
      <c r="S292" s="290">
        <v>0.00042000000000000002</v>
      </c>
      <c r="T292" s="291">
        <f>S292*H292</f>
        <v>0.029400000000000003</v>
      </c>
      <c r="U292" s="42"/>
      <c r="V292" s="42"/>
      <c r="W292" s="42"/>
      <c r="X292" s="42"/>
      <c r="Y292" s="42"/>
      <c r="Z292" s="42"/>
      <c r="AA292" s="42"/>
      <c r="AB292" s="42"/>
      <c r="AC292" s="42"/>
      <c r="AD292" s="42"/>
      <c r="AE292" s="42"/>
      <c r="AR292" s="292" t="s">
        <v>386</v>
      </c>
      <c r="AT292" s="292" t="s">
        <v>393</v>
      </c>
      <c r="AU292" s="292" t="s">
        <v>386</v>
      </c>
      <c r="AY292" s="19" t="s">
        <v>387</v>
      </c>
      <c r="BE292" s="162">
        <f>IF(N292="základná",J292,0)</f>
        <v>0</v>
      </c>
      <c r="BF292" s="162">
        <f>IF(N292="znížená",J292,0)</f>
        <v>0</v>
      </c>
      <c r="BG292" s="162">
        <f>IF(N292="zákl. prenesená",J292,0)</f>
        <v>0</v>
      </c>
      <c r="BH292" s="162">
        <f>IF(N292="zníž. prenesená",J292,0)</f>
        <v>0</v>
      </c>
      <c r="BI292" s="162">
        <f>IF(N292="nulová",J292,0)</f>
        <v>0</v>
      </c>
      <c r="BJ292" s="19" t="s">
        <v>92</v>
      </c>
      <c r="BK292" s="162">
        <f>ROUND(I292*H292,2)</f>
        <v>0</v>
      </c>
      <c r="BL292" s="19" t="s">
        <v>386</v>
      </c>
      <c r="BM292" s="292" t="s">
        <v>486</v>
      </c>
    </row>
    <row r="293" s="15" customFormat="1">
      <c r="A293" s="15"/>
      <c r="B293" s="304"/>
      <c r="C293" s="305"/>
      <c r="D293" s="295" t="s">
        <v>398</v>
      </c>
      <c r="E293" s="306" t="s">
        <v>1</v>
      </c>
      <c r="F293" s="307" t="s">
        <v>487</v>
      </c>
      <c r="G293" s="305"/>
      <c r="H293" s="308">
        <v>70</v>
      </c>
      <c r="I293" s="309"/>
      <c r="J293" s="305"/>
      <c r="K293" s="305"/>
      <c r="L293" s="310"/>
      <c r="M293" s="311"/>
      <c r="N293" s="312"/>
      <c r="O293" s="312"/>
      <c r="P293" s="312"/>
      <c r="Q293" s="312"/>
      <c r="R293" s="312"/>
      <c r="S293" s="312"/>
      <c r="T293" s="313"/>
      <c r="U293" s="15"/>
      <c r="V293" s="15"/>
      <c r="W293" s="15"/>
      <c r="X293" s="15"/>
      <c r="Y293" s="15"/>
      <c r="Z293" s="15"/>
      <c r="AA293" s="15"/>
      <c r="AB293" s="15"/>
      <c r="AC293" s="15"/>
      <c r="AD293" s="15"/>
      <c r="AE293" s="15"/>
      <c r="AT293" s="314" t="s">
        <v>398</v>
      </c>
      <c r="AU293" s="314" t="s">
        <v>386</v>
      </c>
      <c r="AV293" s="15" t="s">
        <v>92</v>
      </c>
      <c r="AW293" s="15" t="s">
        <v>30</v>
      </c>
      <c r="AX293" s="15" t="s">
        <v>76</v>
      </c>
      <c r="AY293" s="314" t="s">
        <v>387</v>
      </c>
    </row>
    <row r="294" s="16" customFormat="1">
      <c r="A294" s="16"/>
      <c r="B294" s="315"/>
      <c r="C294" s="316"/>
      <c r="D294" s="295" t="s">
        <v>398</v>
      </c>
      <c r="E294" s="317" t="s">
        <v>1</v>
      </c>
      <c r="F294" s="318" t="s">
        <v>412</v>
      </c>
      <c r="G294" s="316"/>
      <c r="H294" s="319">
        <v>70</v>
      </c>
      <c r="I294" s="320"/>
      <c r="J294" s="316"/>
      <c r="K294" s="316"/>
      <c r="L294" s="321"/>
      <c r="M294" s="322"/>
      <c r="N294" s="323"/>
      <c r="O294" s="323"/>
      <c r="P294" s="323"/>
      <c r="Q294" s="323"/>
      <c r="R294" s="323"/>
      <c r="S294" s="323"/>
      <c r="T294" s="324"/>
      <c r="U294" s="16"/>
      <c r="V294" s="16"/>
      <c r="W294" s="16"/>
      <c r="X294" s="16"/>
      <c r="Y294" s="16"/>
      <c r="Z294" s="16"/>
      <c r="AA294" s="16"/>
      <c r="AB294" s="16"/>
      <c r="AC294" s="16"/>
      <c r="AD294" s="16"/>
      <c r="AE294" s="16"/>
      <c r="AT294" s="325" t="s">
        <v>398</v>
      </c>
      <c r="AU294" s="325" t="s">
        <v>386</v>
      </c>
      <c r="AV294" s="16" t="s">
        <v>386</v>
      </c>
      <c r="AW294" s="16" t="s">
        <v>30</v>
      </c>
      <c r="AX294" s="16" t="s">
        <v>84</v>
      </c>
      <c r="AY294" s="325" t="s">
        <v>387</v>
      </c>
    </row>
    <row r="295" s="2" customFormat="1" ht="24.15" customHeight="1">
      <c r="A295" s="42"/>
      <c r="B295" s="43"/>
      <c r="C295" s="280" t="s">
        <v>488</v>
      </c>
      <c r="D295" s="280" t="s">
        <v>393</v>
      </c>
      <c r="E295" s="281" t="s">
        <v>489</v>
      </c>
      <c r="F295" s="282" t="s">
        <v>490</v>
      </c>
      <c r="G295" s="283" t="s">
        <v>396</v>
      </c>
      <c r="H295" s="284">
        <v>324.39999999999998</v>
      </c>
      <c r="I295" s="285"/>
      <c r="J295" s="286">
        <f>ROUND(I295*H295,2)</f>
        <v>0</v>
      </c>
      <c r="K295" s="287"/>
      <c r="L295" s="45"/>
      <c r="M295" s="288" t="s">
        <v>1</v>
      </c>
      <c r="N295" s="289" t="s">
        <v>42</v>
      </c>
      <c r="O295" s="101"/>
      <c r="P295" s="290">
        <f>O295*H295</f>
        <v>0</v>
      </c>
      <c r="Q295" s="290">
        <v>0</v>
      </c>
      <c r="R295" s="290">
        <f>Q295*H295</f>
        <v>0</v>
      </c>
      <c r="S295" s="290">
        <v>0.016</v>
      </c>
      <c r="T295" s="291">
        <f>S295*H295</f>
        <v>5.1903999999999995</v>
      </c>
      <c r="U295" s="42"/>
      <c r="V295" s="42"/>
      <c r="W295" s="42"/>
      <c r="X295" s="42"/>
      <c r="Y295" s="42"/>
      <c r="Z295" s="42"/>
      <c r="AA295" s="42"/>
      <c r="AB295" s="42"/>
      <c r="AC295" s="42"/>
      <c r="AD295" s="42"/>
      <c r="AE295" s="42"/>
      <c r="AR295" s="292" t="s">
        <v>386</v>
      </c>
      <c r="AT295" s="292" t="s">
        <v>393</v>
      </c>
      <c r="AU295" s="292" t="s">
        <v>386</v>
      </c>
      <c r="AY295" s="19" t="s">
        <v>387</v>
      </c>
      <c r="BE295" s="162">
        <f>IF(N295="základná",J295,0)</f>
        <v>0</v>
      </c>
      <c r="BF295" s="162">
        <f>IF(N295="znížená",J295,0)</f>
        <v>0</v>
      </c>
      <c r="BG295" s="162">
        <f>IF(N295="zákl. prenesená",J295,0)</f>
        <v>0</v>
      </c>
      <c r="BH295" s="162">
        <f>IF(N295="zníž. prenesená",J295,0)</f>
        <v>0</v>
      </c>
      <c r="BI295" s="162">
        <f>IF(N295="nulová",J295,0)</f>
        <v>0</v>
      </c>
      <c r="BJ295" s="19" t="s">
        <v>92</v>
      </c>
      <c r="BK295" s="162">
        <f>ROUND(I295*H295,2)</f>
        <v>0</v>
      </c>
      <c r="BL295" s="19" t="s">
        <v>386</v>
      </c>
      <c r="BM295" s="292" t="s">
        <v>491</v>
      </c>
    </row>
    <row r="296" s="14" customFormat="1">
      <c r="A296" s="14"/>
      <c r="B296" s="293"/>
      <c r="C296" s="294"/>
      <c r="D296" s="295" t="s">
        <v>398</v>
      </c>
      <c r="E296" s="296" t="s">
        <v>1</v>
      </c>
      <c r="F296" s="297" t="s">
        <v>416</v>
      </c>
      <c r="G296" s="294"/>
      <c r="H296" s="296" t="s">
        <v>1</v>
      </c>
      <c r="I296" s="298"/>
      <c r="J296" s="294"/>
      <c r="K296" s="294"/>
      <c r="L296" s="299"/>
      <c r="M296" s="300"/>
      <c r="N296" s="301"/>
      <c r="O296" s="301"/>
      <c r="P296" s="301"/>
      <c r="Q296" s="301"/>
      <c r="R296" s="301"/>
      <c r="S296" s="301"/>
      <c r="T296" s="302"/>
      <c r="U296" s="14"/>
      <c r="V296" s="14"/>
      <c r="W296" s="14"/>
      <c r="X296" s="14"/>
      <c r="Y296" s="14"/>
      <c r="Z296" s="14"/>
      <c r="AA296" s="14"/>
      <c r="AB296" s="14"/>
      <c r="AC296" s="14"/>
      <c r="AD296" s="14"/>
      <c r="AE296" s="14"/>
      <c r="AT296" s="303" t="s">
        <v>398</v>
      </c>
      <c r="AU296" s="303" t="s">
        <v>386</v>
      </c>
      <c r="AV296" s="14" t="s">
        <v>84</v>
      </c>
      <c r="AW296" s="14" t="s">
        <v>30</v>
      </c>
      <c r="AX296" s="14" t="s">
        <v>76</v>
      </c>
      <c r="AY296" s="303" t="s">
        <v>387</v>
      </c>
    </row>
    <row r="297" s="14" customFormat="1">
      <c r="A297" s="14"/>
      <c r="B297" s="293"/>
      <c r="C297" s="294"/>
      <c r="D297" s="295" t="s">
        <v>398</v>
      </c>
      <c r="E297" s="296" t="s">
        <v>1</v>
      </c>
      <c r="F297" s="297" t="s">
        <v>447</v>
      </c>
      <c r="G297" s="294"/>
      <c r="H297" s="296" t="s">
        <v>1</v>
      </c>
      <c r="I297" s="298"/>
      <c r="J297" s="294"/>
      <c r="K297" s="294"/>
      <c r="L297" s="299"/>
      <c r="M297" s="300"/>
      <c r="N297" s="301"/>
      <c r="O297" s="301"/>
      <c r="P297" s="301"/>
      <c r="Q297" s="301"/>
      <c r="R297" s="301"/>
      <c r="S297" s="301"/>
      <c r="T297" s="302"/>
      <c r="U297" s="14"/>
      <c r="V297" s="14"/>
      <c r="W297" s="14"/>
      <c r="X297" s="14"/>
      <c r="Y297" s="14"/>
      <c r="Z297" s="14"/>
      <c r="AA297" s="14"/>
      <c r="AB297" s="14"/>
      <c r="AC297" s="14"/>
      <c r="AD297" s="14"/>
      <c r="AE297" s="14"/>
      <c r="AT297" s="303" t="s">
        <v>398</v>
      </c>
      <c r="AU297" s="303" t="s">
        <v>386</v>
      </c>
      <c r="AV297" s="14" t="s">
        <v>84</v>
      </c>
      <c r="AW297" s="14" t="s">
        <v>30</v>
      </c>
      <c r="AX297" s="14" t="s">
        <v>76</v>
      </c>
      <c r="AY297" s="303" t="s">
        <v>387</v>
      </c>
    </row>
    <row r="298" s="14" customFormat="1">
      <c r="A298" s="14"/>
      <c r="B298" s="293"/>
      <c r="C298" s="294"/>
      <c r="D298" s="295" t="s">
        <v>398</v>
      </c>
      <c r="E298" s="296" t="s">
        <v>1</v>
      </c>
      <c r="F298" s="297" t="s">
        <v>448</v>
      </c>
      <c r="G298" s="294"/>
      <c r="H298" s="296" t="s">
        <v>1</v>
      </c>
      <c r="I298" s="298"/>
      <c r="J298" s="294"/>
      <c r="K298" s="294"/>
      <c r="L298" s="299"/>
      <c r="M298" s="300"/>
      <c r="N298" s="301"/>
      <c r="O298" s="301"/>
      <c r="P298" s="301"/>
      <c r="Q298" s="301"/>
      <c r="R298" s="301"/>
      <c r="S298" s="301"/>
      <c r="T298" s="302"/>
      <c r="U298" s="14"/>
      <c r="V298" s="14"/>
      <c r="W298" s="14"/>
      <c r="X298" s="14"/>
      <c r="Y298" s="14"/>
      <c r="Z298" s="14"/>
      <c r="AA298" s="14"/>
      <c r="AB298" s="14"/>
      <c r="AC298" s="14"/>
      <c r="AD298" s="14"/>
      <c r="AE298" s="14"/>
      <c r="AT298" s="303" t="s">
        <v>398</v>
      </c>
      <c r="AU298" s="303" t="s">
        <v>386</v>
      </c>
      <c r="AV298" s="14" t="s">
        <v>84</v>
      </c>
      <c r="AW298" s="14" t="s">
        <v>30</v>
      </c>
      <c r="AX298" s="14" t="s">
        <v>76</v>
      </c>
      <c r="AY298" s="303" t="s">
        <v>387</v>
      </c>
    </row>
    <row r="299" s="15" customFormat="1">
      <c r="A299" s="15"/>
      <c r="B299" s="304"/>
      <c r="C299" s="305"/>
      <c r="D299" s="295" t="s">
        <v>398</v>
      </c>
      <c r="E299" s="306" t="s">
        <v>1</v>
      </c>
      <c r="F299" s="307" t="s">
        <v>492</v>
      </c>
      <c r="G299" s="305"/>
      <c r="H299" s="308">
        <v>324.39999999999998</v>
      </c>
      <c r="I299" s="309"/>
      <c r="J299" s="305"/>
      <c r="K299" s="305"/>
      <c r="L299" s="310"/>
      <c r="M299" s="311"/>
      <c r="N299" s="312"/>
      <c r="O299" s="312"/>
      <c r="P299" s="312"/>
      <c r="Q299" s="312"/>
      <c r="R299" s="312"/>
      <c r="S299" s="312"/>
      <c r="T299" s="313"/>
      <c r="U299" s="15"/>
      <c r="V299" s="15"/>
      <c r="W299" s="15"/>
      <c r="X299" s="15"/>
      <c r="Y299" s="15"/>
      <c r="Z299" s="15"/>
      <c r="AA299" s="15"/>
      <c r="AB299" s="15"/>
      <c r="AC299" s="15"/>
      <c r="AD299" s="15"/>
      <c r="AE299" s="15"/>
      <c r="AT299" s="314" t="s">
        <v>398</v>
      </c>
      <c r="AU299" s="314" t="s">
        <v>386</v>
      </c>
      <c r="AV299" s="15" t="s">
        <v>92</v>
      </c>
      <c r="AW299" s="15" t="s">
        <v>30</v>
      </c>
      <c r="AX299" s="15" t="s">
        <v>76</v>
      </c>
      <c r="AY299" s="314" t="s">
        <v>387</v>
      </c>
    </row>
    <row r="300" s="16" customFormat="1">
      <c r="A300" s="16"/>
      <c r="B300" s="315"/>
      <c r="C300" s="316"/>
      <c r="D300" s="295" t="s">
        <v>398</v>
      </c>
      <c r="E300" s="317" t="s">
        <v>1</v>
      </c>
      <c r="F300" s="318" t="s">
        <v>412</v>
      </c>
      <c r="G300" s="316"/>
      <c r="H300" s="319">
        <v>324.39999999999998</v>
      </c>
      <c r="I300" s="320"/>
      <c r="J300" s="316"/>
      <c r="K300" s="316"/>
      <c r="L300" s="321"/>
      <c r="M300" s="322"/>
      <c r="N300" s="323"/>
      <c r="O300" s="323"/>
      <c r="P300" s="323"/>
      <c r="Q300" s="323"/>
      <c r="R300" s="323"/>
      <c r="S300" s="323"/>
      <c r="T300" s="324"/>
      <c r="U300" s="16"/>
      <c r="V300" s="16"/>
      <c r="W300" s="16"/>
      <c r="X300" s="16"/>
      <c r="Y300" s="16"/>
      <c r="Z300" s="16"/>
      <c r="AA300" s="16"/>
      <c r="AB300" s="16"/>
      <c r="AC300" s="16"/>
      <c r="AD300" s="16"/>
      <c r="AE300" s="16"/>
      <c r="AT300" s="325" t="s">
        <v>398</v>
      </c>
      <c r="AU300" s="325" t="s">
        <v>386</v>
      </c>
      <c r="AV300" s="16" t="s">
        <v>386</v>
      </c>
      <c r="AW300" s="16" t="s">
        <v>30</v>
      </c>
      <c r="AX300" s="16" t="s">
        <v>84</v>
      </c>
      <c r="AY300" s="325" t="s">
        <v>387</v>
      </c>
    </row>
    <row r="301" s="2" customFormat="1" ht="24.15" customHeight="1">
      <c r="A301" s="42"/>
      <c r="B301" s="43"/>
      <c r="C301" s="280" t="s">
        <v>493</v>
      </c>
      <c r="D301" s="280" t="s">
        <v>393</v>
      </c>
      <c r="E301" s="281" t="s">
        <v>494</v>
      </c>
      <c r="F301" s="282" t="s">
        <v>495</v>
      </c>
      <c r="G301" s="283" t="s">
        <v>396</v>
      </c>
      <c r="H301" s="284">
        <v>20</v>
      </c>
      <c r="I301" s="285"/>
      <c r="J301" s="286">
        <f>ROUND(I301*H301,2)</f>
        <v>0</v>
      </c>
      <c r="K301" s="287"/>
      <c r="L301" s="45"/>
      <c r="M301" s="288" t="s">
        <v>1</v>
      </c>
      <c r="N301" s="289" t="s">
        <v>42</v>
      </c>
      <c r="O301" s="101"/>
      <c r="P301" s="290">
        <f>O301*H301</f>
        <v>0</v>
      </c>
      <c r="Q301" s="290">
        <v>0</v>
      </c>
      <c r="R301" s="290">
        <f>Q301*H301</f>
        <v>0</v>
      </c>
      <c r="S301" s="290">
        <v>0.066000000000000003</v>
      </c>
      <c r="T301" s="291">
        <f>S301*H301</f>
        <v>1.3200000000000001</v>
      </c>
      <c r="U301" s="42"/>
      <c r="V301" s="42"/>
      <c r="W301" s="42"/>
      <c r="X301" s="42"/>
      <c r="Y301" s="42"/>
      <c r="Z301" s="42"/>
      <c r="AA301" s="42"/>
      <c r="AB301" s="42"/>
      <c r="AC301" s="42"/>
      <c r="AD301" s="42"/>
      <c r="AE301" s="42"/>
      <c r="AR301" s="292" t="s">
        <v>386</v>
      </c>
      <c r="AT301" s="292" t="s">
        <v>393</v>
      </c>
      <c r="AU301" s="292" t="s">
        <v>386</v>
      </c>
      <c r="AY301" s="19" t="s">
        <v>387</v>
      </c>
      <c r="BE301" s="162">
        <f>IF(N301="základná",J301,0)</f>
        <v>0</v>
      </c>
      <c r="BF301" s="162">
        <f>IF(N301="znížená",J301,0)</f>
        <v>0</v>
      </c>
      <c r="BG301" s="162">
        <f>IF(N301="zákl. prenesená",J301,0)</f>
        <v>0</v>
      </c>
      <c r="BH301" s="162">
        <f>IF(N301="zníž. prenesená",J301,0)</f>
        <v>0</v>
      </c>
      <c r="BI301" s="162">
        <f>IF(N301="nulová",J301,0)</f>
        <v>0</v>
      </c>
      <c r="BJ301" s="19" t="s">
        <v>92</v>
      </c>
      <c r="BK301" s="162">
        <f>ROUND(I301*H301,2)</f>
        <v>0</v>
      </c>
      <c r="BL301" s="19" t="s">
        <v>386</v>
      </c>
      <c r="BM301" s="292" t="s">
        <v>496</v>
      </c>
    </row>
    <row r="302" s="14" customFormat="1">
      <c r="A302" s="14"/>
      <c r="B302" s="293"/>
      <c r="C302" s="294"/>
      <c r="D302" s="295" t="s">
        <v>398</v>
      </c>
      <c r="E302" s="296" t="s">
        <v>1</v>
      </c>
      <c r="F302" s="297" t="s">
        <v>399</v>
      </c>
      <c r="G302" s="294"/>
      <c r="H302" s="296" t="s">
        <v>1</v>
      </c>
      <c r="I302" s="298"/>
      <c r="J302" s="294"/>
      <c r="K302" s="294"/>
      <c r="L302" s="299"/>
      <c r="M302" s="300"/>
      <c r="N302" s="301"/>
      <c r="O302" s="301"/>
      <c r="P302" s="301"/>
      <c r="Q302" s="301"/>
      <c r="R302" s="301"/>
      <c r="S302" s="301"/>
      <c r="T302" s="302"/>
      <c r="U302" s="14"/>
      <c r="V302" s="14"/>
      <c r="W302" s="14"/>
      <c r="X302" s="14"/>
      <c r="Y302" s="14"/>
      <c r="Z302" s="14"/>
      <c r="AA302" s="14"/>
      <c r="AB302" s="14"/>
      <c r="AC302" s="14"/>
      <c r="AD302" s="14"/>
      <c r="AE302" s="14"/>
      <c r="AT302" s="303" t="s">
        <v>398</v>
      </c>
      <c r="AU302" s="303" t="s">
        <v>386</v>
      </c>
      <c r="AV302" s="14" t="s">
        <v>84</v>
      </c>
      <c r="AW302" s="14" t="s">
        <v>30</v>
      </c>
      <c r="AX302" s="14" t="s">
        <v>76</v>
      </c>
      <c r="AY302" s="303" t="s">
        <v>387</v>
      </c>
    </row>
    <row r="303" s="15" customFormat="1">
      <c r="A303" s="15"/>
      <c r="B303" s="304"/>
      <c r="C303" s="305"/>
      <c r="D303" s="295" t="s">
        <v>398</v>
      </c>
      <c r="E303" s="306" t="s">
        <v>1</v>
      </c>
      <c r="F303" s="307" t="s">
        <v>497</v>
      </c>
      <c r="G303" s="305"/>
      <c r="H303" s="308">
        <v>0</v>
      </c>
      <c r="I303" s="309"/>
      <c r="J303" s="305"/>
      <c r="K303" s="305"/>
      <c r="L303" s="310"/>
      <c r="M303" s="311"/>
      <c r="N303" s="312"/>
      <c r="O303" s="312"/>
      <c r="P303" s="312"/>
      <c r="Q303" s="312"/>
      <c r="R303" s="312"/>
      <c r="S303" s="312"/>
      <c r="T303" s="313"/>
      <c r="U303" s="15"/>
      <c r="V303" s="15"/>
      <c r="W303" s="15"/>
      <c r="X303" s="15"/>
      <c r="Y303" s="15"/>
      <c r="Z303" s="15"/>
      <c r="AA303" s="15"/>
      <c r="AB303" s="15"/>
      <c r="AC303" s="15"/>
      <c r="AD303" s="15"/>
      <c r="AE303" s="15"/>
      <c r="AT303" s="314" t="s">
        <v>398</v>
      </c>
      <c r="AU303" s="314" t="s">
        <v>386</v>
      </c>
      <c r="AV303" s="15" t="s">
        <v>92</v>
      </c>
      <c r="AW303" s="15" t="s">
        <v>30</v>
      </c>
      <c r="AX303" s="15" t="s">
        <v>76</v>
      </c>
      <c r="AY303" s="314" t="s">
        <v>387</v>
      </c>
    </row>
    <row r="304" s="15" customFormat="1">
      <c r="A304" s="15"/>
      <c r="B304" s="304"/>
      <c r="C304" s="305"/>
      <c r="D304" s="295" t="s">
        <v>398</v>
      </c>
      <c r="E304" s="306" t="s">
        <v>1</v>
      </c>
      <c r="F304" s="307" t="s">
        <v>498</v>
      </c>
      <c r="G304" s="305"/>
      <c r="H304" s="308">
        <v>20</v>
      </c>
      <c r="I304" s="309"/>
      <c r="J304" s="305"/>
      <c r="K304" s="305"/>
      <c r="L304" s="310"/>
      <c r="M304" s="311"/>
      <c r="N304" s="312"/>
      <c r="O304" s="312"/>
      <c r="P304" s="312"/>
      <c r="Q304" s="312"/>
      <c r="R304" s="312"/>
      <c r="S304" s="312"/>
      <c r="T304" s="313"/>
      <c r="U304" s="15"/>
      <c r="V304" s="15"/>
      <c r="W304" s="15"/>
      <c r="X304" s="15"/>
      <c r="Y304" s="15"/>
      <c r="Z304" s="15"/>
      <c r="AA304" s="15"/>
      <c r="AB304" s="15"/>
      <c r="AC304" s="15"/>
      <c r="AD304" s="15"/>
      <c r="AE304" s="15"/>
      <c r="AT304" s="314" t="s">
        <v>398</v>
      </c>
      <c r="AU304" s="314" t="s">
        <v>386</v>
      </c>
      <c r="AV304" s="15" t="s">
        <v>92</v>
      </c>
      <c r="AW304" s="15" t="s">
        <v>30</v>
      </c>
      <c r="AX304" s="15" t="s">
        <v>76</v>
      </c>
      <c r="AY304" s="314" t="s">
        <v>387</v>
      </c>
    </row>
    <row r="305" s="16" customFormat="1">
      <c r="A305" s="16"/>
      <c r="B305" s="315"/>
      <c r="C305" s="316"/>
      <c r="D305" s="295" t="s">
        <v>398</v>
      </c>
      <c r="E305" s="317" t="s">
        <v>1</v>
      </c>
      <c r="F305" s="318" t="s">
        <v>412</v>
      </c>
      <c r="G305" s="316"/>
      <c r="H305" s="319">
        <v>20</v>
      </c>
      <c r="I305" s="320"/>
      <c r="J305" s="316"/>
      <c r="K305" s="316"/>
      <c r="L305" s="321"/>
      <c r="M305" s="322"/>
      <c r="N305" s="323"/>
      <c r="O305" s="323"/>
      <c r="P305" s="323"/>
      <c r="Q305" s="323"/>
      <c r="R305" s="323"/>
      <c r="S305" s="323"/>
      <c r="T305" s="324"/>
      <c r="U305" s="16"/>
      <c r="V305" s="16"/>
      <c r="W305" s="16"/>
      <c r="X305" s="16"/>
      <c r="Y305" s="16"/>
      <c r="Z305" s="16"/>
      <c r="AA305" s="16"/>
      <c r="AB305" s="16"/>
      <c r="AC305" s="16"/>
      <c r="AD305" s="16"/>
      <c r="AE305" s="16"/>
      <c r="AT305" s="325" t="s">
        <v>398</v>
      </c>
      <c r="AU305" s="325" t="s">
        <v>386</v>
      </c>
      <c r="AV305" s="16" t="s">
        <v>386</v>
      </c>
      <c r="AW305" s="16" t="s">
        <v>30</v>
      </c>
      <c r="AX305" s="16" t="s">
        <v>84</v>
      </c>
      <c r="AY305" s="325" t="s">
        <v>387</v>
      </c>
    </row>
    <row r="306" s="2" customFormat="1" ht="33" customHeight="1">
      <c r="A306" s="42"/>
      <c r="B306" s="43"/>
      <c r="C306" s="280" t="s">
        <v>499</v>
      </c>
      <c r="D306" s="280" t="s">
        <v>393</v>
      </c>
      <c r="E306" s="281" t="s">
        <v>500</v>
      </c>
      <c r="F306" s="282" t="s">
        <v>501</v>
      </c>
      <c r="G306" s="283" t="s">
        <v>396</v>
      </c>
      <c r="H306" s="284">
        <v>226.5</v>
      </c>
      <c r="I306" s="285"/>
      <c r="J306" s="286">
        <f>ROUND(I306*H306,2)</f>
        <v>0</v>
      </c>
      <c r="K306" s="287"/>
      <c r="L306" s="45"/>
      <c r="M306" s="288" t="s">
        <v>1</v>
      </c>
      <c r="N306" s="289" t="s">
        <v>42</v>
      </c>
      <c r="O306" s="101"/>
      <c r="P306" s="290">
        <f>O306*H306</f>
        <v>0</v>
      </c>
      <c r="Q306" s="290">
        <v>0</v>
      </c>
      <c r="R306" s="290">
        <f>Q306*H306</f>
        <v>0</v>
      </c>
      <c r="S306" s="290">
        <v>0.13200000000000001</v>
      </c>
      <c r="T306" s="291">
        <f>S306*H306</f>
        <v>29.898</v>
      </c>
      <c r="U306" s="42"/>
      <c r="V306" s="42"/>
      <c r="W306" s="42"/>
      <c r="X306" s="42"/>
      <c r="Y306" s="42"/>
      <c r="Z306" s="42"/>
      <c r="AA306" s="42"/>
      <c r="AB306" s="42"/>
      <c r="AC306" s="42"/>
      <c r="AD306" s="42"/>
      <c r="AE306" s="42"/>
      <c r="AR306" s="292" t="s">
        <v>386</v>
      </c>
      <c r="AT306" s="292" t="s">
        <v>393</v>
      </c>
      <c r="AU306" s="292" t="s">
        <v>386</v>
      </c>
      <c r="AY306" s="19" t="s">
        <v>387</v>
      </c>
      <c r="BE306" s="162">
        <f>IF(N306="základná",J306,0)</f>
        <v>0</v>
      </c>
      <c r="BF306" s="162">
        <f>IF(N306="znížená",J306,0)</f>
        <v>0</v>
      </c>
      <c r="BG306" s="162">
        <f>IF(N306="zákl. prenesená",J306,0)</f>
        <v>0</v>
      </c>
      <c r="BH306" s="162">
        <f>IF(N306="zníž. prenesená",J306,0)</f>
        <v>0</v>
      </c>
      <c r="BI306" s="162">
        <f>IF(N306="nulová",J306,0)</f>
        <v>0</v>
      </c>
      <c r="BJ306" s="19" t="s">
        <v>92</v>
      </c>
      <c r="BK306" s="162">
        <f>ROUND(I306*H306,2)</f>
        <v>0</v>
      </c>
      <c r="BL306" s="19" t="s">
        <v>386</v>
      </c>
      <c r="BM306" s="292" t="s">
        <v>502</v>
      </c>
    </row>
    <row r="307" s="14" customFormat="1">
      <c r="A307" s="14"/>
      <c r="B307" s="293"/>
      <c r="C307" s="294"/>
      <c r="D307" s="295" t="s">
        <v>398</v>
      </c>
      <c r="E307" s="296" t="s">
        <v>1</v>
      </c>
      <c r="F307" s="297" t="s">
        <v>399</v>
      </c>
      <c r="G307" s="294"/>
      <c r="H307" s="296" t="s">
        <v>1</v>
      </c>
      <c r="I307" s="298"/>
      <c r="J307" s="294"/>
      <c r="K307" s="294"/>
      <c r="L307" s="299"/>
      <c r="M307" s="300"/>
      <c r="N307" s="301"/>
      <c r="O307" s="301"/>
      <c r="P307" s="301"/>
      <c r="Q307" s="301"/>
      <c r="R307" s="301"/>
      <c r="S307" s="301"/>
      <c r="T307" s="302"/>
      <c r="U307" s="14"/>
      <c r="V307" s="14"/>
      <c r="W307" s="14"/>
      <c r="X307" s="14"/>
      <c r="Y307" s="14"/>
      <c r="Z307" s="14"/>
      <c r="AA307" s="14"/>
      <c r="AB307" s="14"/>
      <c r="AC307" s="14"/>
      <c r="AD307" s="14"/>
      <c r="AE307" s="14"/>
      <c r="AT307" s="303" t="s">
        <v>398</v>
      </c>
      <c r="AU307" s="303" t="s">
        <v>386</v>
      </c>
      <c r="AV307" s="14" t="s">
        <v>84</v>
      </c>
      <c r="AW307" s="14" t="s">
        <v>30</v>
      </c>
      <c r="AX307" s="14" t="s">
        <v>76</v>
      </c>
      <c r="AY307" s="303" t="s">
        <v>387</v>
      </c>
    </row>
    <row r="308" s="15" customFormat="1">
      <c r="A308" s="15"/>
      <c r="B308" s="304"/>
      <c r="C308" s="305"/>
      <c r="D308" s="295" t="s">
        <v>398</v>
      </c>
      <c r="E308" s="306" t="s">
        <v>1</v>
      </c>
      <c r="F308" s="307" t="s">
        <v>503</v>
      </c>
      <c r="G308" s="305"/>
      <c r="H308" s="308">
        <v>226.5</v>
      </c>
      <c r="I308" s="309"/>
      <c r="J308" s="305"/>
      <c r="K308" s="305"/>
      <c r="L308" s="310"/>
      <c r="M308" s="311"/>
      <c r="N308" s="312"/>
      <c r="O308" s="312"/>
      <c r="P308" s="312"/>
      <c r="Q308" s="312"/>
      <c r="R308" s="312"/>
      <c r="S308" s="312"/>
      <c r="T308" s="313"/>
      <c r="U308" s="15"/>
      <c r="V308" s="15"/>
      <c r="W308" s="15"/>
      <c r="X308" s="15"/>
      <c r="Y308" s="15"/>
      <c r="Z308" s="15"/>
      <c r="AA308" s="15"/>
      <c r="AB308" s="15"/>
      <c r="AC308" s="15"/>
      <c r="AD308" s="15"/>
      <c r="AE308" s="15"/>
      <c r="AT308" s="314" t="s">
        <v>398</v>
      </c>
      <c r="AU308" s="314" t="s">
        <v>386</v>
      </c>
      <c r="AV308" s="15" t="s">
        <v>92</v>
      </c>
      <c r="AW308" s="15" t="s">
        <v>30</v>
      </c>
      <c r="AX308" s="15" t="s">
        <v>76</v>
      </c>
      <c r="AY308" s="314" t="s">
        <v>387</v>
      </c>
    </row>
    <row r="309" s="15" customFormat="1">
      <c r="A309" s="15"/>
      <c r="B309" s="304"/>
      <c r="C309" s="305"/>
      <c r="D309" s="295" t="s">
        <v>398</v>
      </c>
      <c r="E309" s="306" t="s">
        <v>1</v>
      </c>
      <c r="F309" s="307" t="s">
        <v>410</v>
      </c>
      <c r="G309" s="305"/>
      <c r="H309" s="308">
        <v>0</v>
      </c>
      <c r="I309" s="309"/>
      <c r="J309" s="305"/>
      <c r="K309" s="305"/>
      <c r="L309" s="310"/>
      <c r="M309" s="311"/>
      <c r="N309" s="312"/>
      <c r="O309" s="312"/>
      <c r="P309" s="312"/>
      <c r="Q309" s="312"/>
      <c r="R309" s="312"/>
      <c r="S309" s="312"/>
      <c r="T309" s="313"/>
      <c r="U309" s="15"/>
      <c r="V309" s="15"/>
      <c r="W309" s="15"/>
      <c r="X309" s="15"/>
      <c r="Y309" s="15"/>
      <c r="Z309" s="15"/>
      <c r="AA309" s="15"/>
      <c r="AB309" s="15"/>
      <c r="AC309" s="15"/>
      <c r="AD309" s="15"/>
      <c r="AE309" s="15"/>
      <c r="AT309" s="314" t="s">
        <v>398</v>
      </c>
      <c r="AU309" s="314" t="s">
        <v>386</v>
      </c>
      <c r="AV309" s="15" t="s">
        <v>92</v>
      </c>
      <c r="AW309" s="15" t="s">
        <v>30</v>
      </c>
      <c r="AX309" s="15" t="s">
        <v>76</v>
      </c>
      <c r="AY309" s="314" t="s">
        <v>387</v>
      </c>
    </row>
    <row r="310" s="16" customFormat="1">
      <c r="A310" s="16"/>
      <c r="B310" s="315"/>
      <c r="C310" s="316"/>
      <c r="D310" s="295" t="s">
        <v>398</v>
      </c>
      <c r="E310" s="317" t="s">
        <v>1</v>
      </c>
      <c r="F310" s="318" t="s">
        <v>412</v>
      </c>
      <c r="G310" s="316"/>
      <c r="H310" s="319">
        <v>226.5</v>
      </c>
      <c r="I310" s="320"/>
      <c r="J310" s="316"/>
      <c r="K310" s="316"/>
      <c r="L310" s="321"/>
      <c r="M310" s="322"/>
      <c r="N310" s="323"/>
      <c r="O310" s="323"/>
      <c r="P310" s="323"/>
      <c r="Q310" s="323"/>
      <c r="R310" s="323"/>
      <c r="S310" s="323"/>
      <c r="T310" s="324"/>
      <c r="U310" s="16"/>
      <c r="V310" s="16"/>
      <c r="W310" s="16"/>
      <c r="X310" s="16"/>
      <c r="Y310" s="16"/>
      <c r="Z310" s="16"/>
      <c r="AA310" s="16"/>
      <c r="AB310" s="16"/>
      <c r="AC310" s="16"/>
      <c r="AD310" s="16"/>
      <c r="AE310" s="16"/>
      <c r="AT310" s="325" t="s">
        <v>398</v>
      </c>
      <c r="AU310" s="325" t="s">
        <v>386</v>
      </c>
      <c r="AV310" s="16" t="s">
        <v>386</v>
      </c>
      <c r="AW310" s="16" t="s">
        <v>30</v>
      </c>
      <c r="AX310" s="16" t="s">
        <v>84</v>
      </c>
      <c r="AY310" s="325" t="s">
        <v>387</v>
      </c>
    </row>
    <row r="311" s="2" customFormat="1" ht="33" customHeight="1">
      <c r="A311" s="42"/>
      <c r="B311" s="43"/>
      <c r="C311" s="280" t="s">
        <v>7</v>
      </c>
      <c r="D311" s="280" t="s">
        <v>393</v>
      </c>
      <c r="E311" s="281" t="s">
        <v>504</v>
      </c>
      <c r="F311" s="282" t="s">
        <v>505</v>
      </c>
      <c r="G311" s="283" t="s">
        <v>396</v>
      </c>
      <c r="H311" s="284">
        <v>226.5</v>
      </c>
      <c r="I311" s="285"/>
      <c r="J311" s="286">
        <f>ROUND(I311*H311,2)</f>
        <v>0</v>
      </c>
      <c r="K311" s="287"/>
      <c r="L311" s="45"/>
      <c r="M311" s="288" t="s">
        <v>1</v>
      </c>
      <c r="N311" s="289" t="s">
        <v>42</v>
      </c>
      <c r="O311" s="101"/>
      <c r="P311" s="290">
        <f>O311*H311</f>
        <v>0</v>
      </c>
      <c r="Q311" s="290">
        <v>0</v>
      </c>
      <c r="R311" s="290">
        <f>Q311*H311</f>
        <v>0</v>
      </c>
      <c r="S311" s="290">
        <v>0.01</v>
      </c>
      <c r="T311" s="291">
        <f>S311*H311</f>
        <v>2.2650000000000001</v>
      </c>
      <c r="U311" s="42"/>
      <c r="V311" s="42"/>
      <c r="W311" s="42"/>
      <c r="X311" s="42"/>
      <c r="Y311" s="42"/>
      <c r="Z311" s="42"/>
      <c r="AA311" s="42"/>
      <c r="AB311" s="42"/>
      <c r="AC311" s="42"/>
      <c r="AD311" s="42"/>
      <c r="AE311" s="42"/>
      <c r="AR311" s="292" t="s">
        <v>386</v>
      </c>
      <c r="AT311" s="292" t="s">
        <v>393</v>
      </c>
      <c r="AU311" s="292" t="s">
        <v>386</v>
      </c>
      <c r="AY311" s="19" t="s">
        <v>387</v>
      </c>
      <c r="BE311" s="162">
        <f>IF(N311="základná",J311,0)</f>
        <v>0</v>
      </c>
      <c r="BF311" s="162">
        <f>IF(N311="znížená",J311,0)</f>
        <v>0</v>
      </c>
      <c r="BG311" s="162">
        <f>IF(N311="zákl. prenesená",J311,0)</f>
        <v>0</v>
      </c>
      <c r="BH311" s="162">
        <f>IF(N311="zníž. prenesená",J311,0)</f>
        <v>0</v>
      </c>
      <c r="BI311" s="162">
        <f>IF(N311="nulová",J311,0)</f>
        <v>0</v>
      </c>
      <c r="BJ311" s="19" t="s">
        <v>92</v>
      </c>
      <c r="BK311" s="162">
        <f>ROUND(I311*H311,2)</f>
        <v>0</v>
      </c>
      <c r="BL311" s="19" t="s">
        <v>386</v>
      </c>
      <c r="BM311" s="292" t="s">
        <v>506</v>
      </c>
    </row>
    <row r="312" s="14" customFormat="1">
      <c r="A312" s="14"/>
      <c r="B312" s="293"/>
      <c r="C312" s="294"/>
      <c r="D312" s="295" t="s">
        <v>398</v>
      </c>
      <c r="E312" s="296" t="s">
        <v>1</v>
      </c>
      <c r="F312" s="297" t="s">
        <v>399</v>
      </c>
      <c r="G312" s="294"/>
      <c r="H312" s="296" t="s">
        <v>1</v>
      </c>
      <c r="I312" s="298"/>
      <c r="J312" s="294"/>
      <c r="K312" s="294"/>
      <c r="L312" s="299"/>
      <c r="M312" s="300"/>
      <c r="N312" s="301"/>
      <c r="O312" s="301"/>
      <c r="P312" s="301"/>
      <c r="Q312" s="301"/>
      <c r="R312" s="301"/>
      <c r="S312" s="301"/>
      <c r="T312" s="302"/>
      <c r="U312" s="14"/>
      <c r="V312" s="14"/>
      <c r="W312" s="14"/>
      <c r="X312" s="14"/>
      <c r="Y312" s="14"/>
      <c r="Z312" s="14"/>
      <c r="AA312" s="14"/>
      <c r="AB312" s="14"/>
      <c r="AC312" s="14"/>
      <c r="AD312" s="14"/>
      <c r="AE312" s="14"/>
      <c r="AT312" s="303" t="s">
        <v>398</v>
      </c>
      <c r="AU312" s="303" t="s">
        <v>386</v>
      </c>
      <c r="AV312" s="14" t="s">
        <v>84</v>
      </c>
      <c r="AW312" s="14" t="s">
        <v>30</v>
      </c>
      <c r="AX312" s="14" t="s">
        <v>76</v>
      </c>
      <c r="AY312" s="303" t="s">
        <v>387</v>
      </c>
    </row>
    <row r="313" s="15" customFormat="1">
      <c r="A313" s="15"/>
      <c r="B313" s="304"/>
      <c r="C313" s="305"/>
      <c r="D313" s="295" t="s">
        <v>398</v>
      </c>
      <c r="E313" s="306" t="s">
        <v>1</v>
      </c>
      <c r="F313" s="307" t="s">
        <v>503</v>
      </c>
      <c r="G313" s="305"/>
      <c r="H313" s="308">
        <v>226.5</v>
      </c>
      <c r="I313" s="309"/>
      <c r="J313" s="305"/>
      <c r="K313" s="305"/>
      <c r="L313" s="310"/>
      <c r="M313" s="311"/>
      <c r="N313" s="312"/>
      <c r="O313" s="312"/>
      <c r="P313" s="312"/>
      <c r="Q313" s="312"/>
      <c r="R313" s="312"/>
      <c r="S313" s="312"/>
      <c r="T313" s="313"/>
      <c r="U313" s="15"/>
      <c r="V313" s="15"/>
      <c r="W313" s="15"/>
      <c r="X313" s="15"/>
      <c r="Y313" s="15"/>
      <c r="Z313" s="15"/>
      <c r="AA313" s="15"/>
      <c r="AB313" s="15"/>
      <c r="AC313" s="15"/>
      <c r="AD313" s="15"/>
      <c r="AE313" s="15"/>
      <c r="AT313" s="314" t="s">
        <v>398</v>
      </c>
      <c r="AU313" s="314" t="s">
        <v>386</v>
      </c>
      <c r="AV313" s="15" t="s">
        <v>92</v>
      </c>
      <c r="AW313" s="15" t="s">
        <v>30</v>
      </c>
      <c r="AX313" s="15" t="s">
        <v>76</v>
      </c>
      <c r="AY313" s="314" t="s">
        <v>387</v>
      </c>
    </row>
    <row r="314" s="15" customFormat="1">
      <c r="A314" s="15"/>
      <c r="B314" s="304"/>
      <c r="C314" s="305"/>
      <c r="D314" s="295" t="s">
        <v>398</v>
      </c>
      <c r="E314" s="306" t="s">
        <v>1</v>
      </c>
      <c r="F314" s="307" t="s">
        <v>507</v>
      </c>
      <c r="G314" s="305"/>
      <c r="H314" s="308">
        <v>0</v>
      </c>
      <c r="I314" s="309"/>
      <c r="J314" s="305"/>
      <c r="K314" s="305"/>
      <c r="L314" s="310"/>
      <c r="M314" s="311"/>
      <c r="N314" s="312"/>
      <c r="O314" s="312"/>
      <c r="P314" s="312"/>
      <c r="Q314" s="312"/>
      <c r="R314" s="312"/>
      <c r="S314" s="312"/>
      <c r="T314" s="313"/>
      <c r="U314" s="15"/>
      <c r="V314" s="15"/>
      <c r="W314" s="15"/>
      <c r="X314" s="15"/>
      <c r="Y314" s="15"/>
      <c r="Z314" s="15"/>
      <c r="AA314" s="15"/>
      <c r="AB314" s="15"/>
      <c r="AC314" s="15"/>
      <c r="AD314" s="15"/>
      <c r="AE314" s="15"/>
      <c r="AT314" s="314" t="s">
        <v>398</v>
      </c>
      <c r="AU314" s="314" t="s">
        <v>386</v>
      </c>
      <c r="AV314" s="15" t="s">
        <v>92</v>
      </c>
      <c r="AW314" s="15" t="s">
        <v>30</v>
      </c>
      <c r="AX314" s="15" t="s">
        <v>76</v>
      </c>
      <c r="AY314" s="314" t="s">
        <v>387</v>
      </c>
    </row>
    <row r="315" s="16" customFormat="1">
      <c r="A315" s="16"/>
      <c r="B315" s="315"/>
      <c r="C315" s="316"/>
      <c r="D315" s="295" t="s">
        <v>398</v>
      </c>
      <c r="E315" s="317" t="s">
        <v>1</v>
      </c>
      <c r="F315" s="318" t="s">
        <v>412</v>
      </c>
      <c r="G315" s="316"/>
      <c r="H315" s="319">
        <v>226.5</v>
      </c>
      <c r="I315" s="320"/>
      <c r="J315" s="316"/>
      <c r="K315" s="316"/>
      <c r="L315" s="321"/>
      <c r="M315" s="322"/>
      <c r="N315" s="323"/>
      <c r="O315" s="323"/>
      <c r="P315" s="323"/>
      <c r="Q315" s="323"/>
      <c r="R315" s="323"/>
      <c r="S315" s="323"/>
      <c r="T315" s="324"/>
      <c r="U315" s="16"/>
      <c r="V315" s="16"/>
      <c r="W315" s="16"/>
      <c r="X315" s="16"/>
      <c r="Y315" s="16"/>
      <c r="Z315" s="16"/>
      <c r="AA315" s="16"/>
      <c r="AB315" s="16"/>
      <c r="AC315" s="16"/>
      <c r="AD315" s="16"/>
      <c r="AE315" s="16"/>
      <c r="AT315" s="325" t="s">
        <v>398</v>
      </c>
      <c r="AU315" s="325" t="s">
        <v>386</v>
      </c>
      <c r="AV315" s="16" t="s">
        <v>386</v>
      </c>
      <c r="AW315" s="16" t="s">
        <v>30</v>
      </c>
      <c r="AX315" s="16" t="s">
        <v>84</v>
      </c>
      <c r="AY315" s="325" t="s">
        <v>387</v>
      </c>
    </row>
    <row r="316" s="2" customFormat="1" ht="37.8" customHeight="1">
      <c r="A316" s="42"/>
      <c r="B316" s="43"/>
      <c r="C316" s="280" t="s">
        <v>508</v>
      </c>
      <c r="D316" s="280" t="s">
        <v>393</v>
      </c>
      <c r="E316" s="281" t="s">
        <v>509</v>
      </c>
      <c r="F316" s="282" t="s">
        <v>510</v>
      </c>
      <c r="G316" s="283" t="s">
        <v>405</v>
      </c>
      <c r="H316" s="284">
        <v>120.408</v>
      </c>
      <c r="I316" s="285"/>
      <c r="J316" s="286">
        <f>ROUND(I316*H316,2)</f>
        <v>0</v>
      </c>
      <c r="K316" s="287"/>
      <c r="L316" s="45"/>
      <c r="M316" s="288" t="s">
        <v>1</v>
      </c>
      <c r="N316" s="289" t="s">
        <v>42</v>
      </c>
      <c r="O316" s="101"/>
      <c r="P316" s="290">
        <f>O316*H316</f>
        <v>0</v>
      </c>
      <c r="Q316" s="290">
        <v>0</v>
      </c>
      <c r="R316" s="290">
        <f>Q316*H316</f>
        <v>0</v>
      </c>
      <c r="S316" s="290">
        <v>0.045999999999999999</v>
      </c>
      <c r="T316" s="291">
        <f>S316*H316</f>
        <v>5.5387680000000001</v>
      </c>
      <c r="U316" s="42"/>
      <c r="V316" s="42"/>
      <c r="W316" s="42"/>
      <c r="X316" s="42"/>
      <c r="Y316" s="42"/>
      <c r="Z316" s="42"/>
      <c r="AA316" s="42"/>
      <c r="AB316" s="42"/>
      <c r="AC316" s="42"/>
      <c r="AD316" s="42"/>
      <c r="AE316" s="42"/>
      <c r="AR316" s="292" t="s">
        <v>386</v>
      </c>
      <c r="AT316" s="292" t="s">
        <v>393</v>
      </c>
      <c r="AU316" s="292" t="s">
        <v>386</v>
      </c>
      <c r="AY316" s="19" t="s">
        <v>387</v>
      </c>
      <c r="BE316" s="162">
        <f>IF(N316="základná",J316,0)</f>
        <v>0</v>
      </c>
      <c r="BF316" s="162">
        <f>IF(N316="znížená",J316,0)</f>
        <v>0</v>
      </c>
      <c r="BG316" s="162">
        <f>IF(N316="zákl. prenesená",J316,0)</f>
        <v>0</v>
      </c>
      <c r="BH316" s="162">
        <f>IF(N316="zníž. prenesená",J316,0)</f>
        <v>0</v>
      </c>
      <c r="BI316" s="162">
        <f>IF(N316="nulová",J316,0)</f>
        <v>0</v>
      </c>
      <c r="BJ316" s="19" t="s">
        <v>92</v>
      </c>
      <c r="BK316" s="162">
        <f>ROUND(I316*H316,2)</f>
        <v>0</v>
      </c>
      <c r="BL316" s="19" t="s">
        <v>386</v>
      </c>
      <c r="BM316" s="292" t="s">
        <v>511</v>
      </c>
    </row>
    <row r="317" s="14" customFormat="1">
      <c r="A317" s="14"/>
      <c r="B317" s="293"/>
      <c r="C317" s="294"/>
      <c r="D317" s="295" t="s">
        <v>398</v>
      </c>
      <c r="E317" s="296" t="s">
        <v>1</v>
      </c>
      <c r="F317" s="297" t="s">
        <v>416</v>
      </c>
      <c r="G317" s="294"/>
      <c r="H317" s="296" t="s">
        <v>1</v>
      </c>
      <c r="I317" s="298"/>
      <c r="J317" s="294"/>
      <c r="K317" s="294"/>
      <c r="L317" s="299"/>
      <c r="M317" s="300"/>
      <c r="N317" s="301"/>
      <c r="O317" s="301"/>
      <c r="P317" s="301"/>
      <c r="Q317" s="301"/>
      <c r="R317" s="301"/>
      <c r="S317" s="301"/>
      <c r="T317" s="302"/>
      <c r="U317" s="14"/>
      <c r="V317" s="14"/>
      <c r="W317" s="14"/>
      <c r="X317" s="14"/>
      <c r="Y317" s="14"/>
      <c r="Z317" s="14"/>
      <c r="AA317" s="14"/>
      <c r="AB317" s="14"/>
      <c r="AC317" s="14"/>
      <c r="AD317" s="14"/>
      <c r="AE317" s="14"/>
      <c r="AT317" s="303" t="s">
        <v>398</v>
      </c>
      <c r="AU317" s="303" t="s">
        <v>386</v>
      </c>
      <c r="AV317" s="14" t="s">
        <v>84</v>
      </c>
      <c r="AW317" s="14" t="s">
        <v>30</v>
      </c>
      <c r="AX317" s="14" t="s">
        <v>76</v>
      </c>
      <c r="AY317" s="303" t="s">
        <v>387</v>
      </c>
    </row>
    <row r="318" s="15" customFormat="1">
      <c r="A318" s="15"/>
      <c r="B318" s="304"/>
      <c r="C318" s="305"/>
      <c r="D318" s="295" t="s">
        <v>398</v>
      </c>
      <c r="E318" s="306" t="s">
        <v>1</v>
      </c>
      <c r="F318" s="307" t="s">
        <v>417</v>
      </c>
      <c r="G318" s="305"/>
      <c r="H318" s="308">
        <v>20.800000000000001</v>
      </c>
      <c r="I318" s="309"/>
      <c r="J318" s="305"/>
      <c r="K318" s="305"/>
      <c r="L318" s="310"/>
      <c r="M318" s="311"/>
      <c r="N318" s="312"/>
      <c r="O318" s="312"/>
      <c r="P318" s="312"/>
      <c r="Q318" s="312"/>
      <c r="R318" s="312"/>
      <c r="S318" s="312"/>
      <c r="T318" s="313"/>
      <c r="U318" s="15"/>
      <c r="V318" s="15"/>
      <c r="W318" s="15"/>
      <c r="X318" s="15"/>
      <c r="Y318" s="15"/>
      <c r="Z318" s="15"/>
      <c r="AA318" s="15"/>
      <c r="AB318" s="15"/>
      <c r="AC318" s="15"/>
      <c r="AD318" s="15"/>
      <c r="AE318" s="15"/>
      <c r="AT318" s="314" t="s">
        <v>398</v>
      </c>
      <c r="AU318" s="314" t="s">
        <v>386</v>
      </c>
      <c r="AV318" s="15" t="s">
        <v>92</v>
      </c>
      <c r="AW318" s="15" t="s">
        <v>30</v>
      </c>
      <c r="AX318" s="15" t="s">
        <v>76</v>
      </c>
      <c r="AY318" s="314" t="s">
        <v>387</v>
      </c>
    </row>
    <row r="319" s="15" customFormat="1">
      <c r="A319" s="15"/>
      <c r="B319" s="304"/>
      <c r="C319" s="305"/>
      <c r="D319" s="295" t="s">
        <v>398</v>
      </c>
      <c r="E319" s="306" t="s">
        <v>1</v>
      </c>
      <c r="F319" s="307" t="s">
        <v>418</v>
      </c>
      <c r="G319" s="305"/>
      <c r="H319" s="308">
        <v>0</v>
      </c>
      <c r="I319" s="309"/>
      <c r="J319" s="305"/>
      <c r="K319" s="305"/>
      <c r="L319" s="310"/>
      <c r="M319" s="311"/>
      <c r="N319" s="312"/>
      <c r="O319" s="312"/>
      <c r="P319" s="312"/>
      <c r="Q319" s="312"/>
      <c r="R319" s="312"/>
      <c r="S319" s="312"/>
      <c r="T319" s="313"/>
      <c r="U319" s="15"/>
      <c r="V319" s="15"/>
      <c r="W319" s="15"/>
      <c r="X319" s="15"/>
      <c r="Y319" s="15"/>
      <c r="Z319" s="15"/>
      <c r="AA319" s="15"/>
      <c r="AB319" s="15"/>
      <c r="AC319" s="15"/>
      <c r="AD319" s="15"/>
      <c r="AE319" s="15"/>
      <c r="AT319" s="314" t="s">
        <v>398</v>
      </c>
      <c r="AU319" s="314" t="s">
        <v>386</v>
      </c>
      <c r="AV319" s="15" t="s">
        <v>92</v>
      </c>
      <c r="AW319" s="15" t="s">
        <v>30</v>
      </c>
      <c r="AX319" s="15" t="s">
        <v>76</v>
      </c>
      <c r="AY319" s="314" t="s">
        <v>387</v>
      </c>
    </row>
    <row r="320" s="15" customFormat="1">
      <c r="A320" s="15"/>
      <c r="B320" s="304"/>
      <c r="C320" s="305"/>
      <c r="D320" s="295" t="s">
        <v>398</v>
      </c>
      <c r="E320" s="306" t="s">
        <v>1</v>
      </c>
      <c r="F320" s="307" t="s">
        <v>512</v>
      </c>
      <c r="G320" s="305"/>
      <c r="H320" s="308">
        <v>41.207999999999998</v>
      </c>
      <c r="I320" s="309"/>
      <c r="J320" s="305"/>
      <c r="K320" s="305"/>
      <c r="L320" s="310"/>
      <c r="M320" s="311"/>
      <c r="N320" s="312"/>
      <c r="O320" s="312"/>
      <c r="P320" s="312"/>
      <c r="Q320" s="312"/>
      <c r="R320" s="312"/>
      <c r="S320" s="312"/>
      <c r="T320" s="313"/>
      <c r="U320" s="15"/>
      <c r="V320" s="15"/>
      <c r="W320" s="15"/>
      <c r="X320" s="15"/>
      <c r="Y320" s="15"/>
      <c r="Z320" s="15"/>
      <c r="AA320" s="15"/>
      <c r="AB320" s="15"/>
      <c r="AC320" s="15"/>
      <c r="AD320" s="15"/>
      <c r="AE320" s="15"/>
      <c r="AT320" s="314" t="s">
        <v>398</v>
      </c>
      <c r="AU320" s="314" t="s">
        <v>386</v>
      </c>
      <c r="AV320" s="15" t="s">
        <v>92</v>
      </c>
      <c r="AW320" s="15" t="s">
        <v>30</v>
      </c>
      <c r="AX320" s="15" t="s">
        <v>76</v>
      </c>
      <c r="AY320" s="314" t="s">
        <v>387</v>
      </c>
    </row>
    <row r="321" s="15" customFormat="1">
      <c r="A321" s="15"/>
      <c r="B321" s="304"/>
      <c r="C321" s="305"/>
      <c r="D321" s="295" t="s">
        <v>398</v>
      </c>
      <c r="E321" s="306" t="s">
        <v>1</v>
      </c>
      <c r="F321" s="307" t="s">
        <v>513</v>
      </c>
      <c r="G321" s="305"/>
      <c r="H321" s="308">
        <v>52.665999999999997</v>
      </c>
      <c r="I321" s="309"/>
      <c r="J321" s="305"/>
      <c r="K321" s="305"/>
      <c r="L321" s="310"/>
      <c r="M321" s="311"/>
      <c r="N321" s="312"/>
      <c r="O321" s="312"/>
      <c r="P321" s="312"/>
      <c r="Q321" s="312"/>
      <c r="R321" s="312"/>
      <c r="S321" s="312"/>
      <c r="T321" s="313"/>
      <c r="U321" s="15"/>
      <c r="V321" s="15"/>
      <c r="W321" s="15"/>
      <c r="X321" s="15"/>
      <c r="Y321" s="15"/>
      <c r="Z321" s="15"/>
      <c r="AA321" s="15"/>
      <c r="AB321" s="15"/>
      <c r="AC321" s="15"/>
      <c r="AD321" s="15"/>
      <c r="AE321" s="15"/>
      <c r="AT321" s="314" t="s">
        <v>398</v>
      </c>
      <c r="AU321" s="314" t="s">
        <v>386</v>
      </c>
      <c r="AV321" s="15" t="s">
        <v>92</v>
      </c>
      <c r="AW321" s="15" t="s">
        <v>30</v>
      </c>
      <c r="AX321" s="15" t="s">
        <v>76</v>
      </c>
      <c r="AY321" s="314" t="s">
        <v>387</v>
      </c>
    </row>
    <row r="322" s="17" customFormat="1">
      <c r="A322" s="17"/>
      <c r="B322" s="326"/>
      <c r="C322" s="327"/>
      <c r="D322" s="295" t="s">
        <v>398</v>
      </c>
      <c r="E322" s="328" t="s">
        <v>216</v>
      </c>
      <c r="F322" s="329" t="s">
        <v>411</v>
      </c>
      <c r="G322" s="327"/>
      <c r="H322" s="330">
        <v>114.67400000000001</v>
      </c>
      <c r="I322" s="331"/>
      <c r="J322" s="327"/>
      <c r="K322" s="327"/>
      <c r="L322" s="332"/>
      <c r="M322" s="333"/>
      <c r="N322" s="334"/>
      <c r="O322" s="334"/>
      <c r="P322" s="334"/>
      <c r="Q322" s="334"/>
      <c r="R322" s="334"/>
      <c r="S322" s="334"/>
      <c r="T322" s="335"/>
      <c r="U322" s="17"/>
      <c r="V322" s="17"/>
      <c r="W322" s="17"/>
      <c r="X322" s="17"/>
      <c r="Y322" s="17"/>
      <c r="Z322" s="17"/>
      <c r="AA322" s="17"/>
      <c r="AB322" s="17"/>
      <c r="AC322" s="17"/>
      <c r="AD322" s="17"/>
      <c r="AE322" s="17"/>
      <c r="AT322" s="336" t="s">
        <v>398</v>
      </c>
      <c r="AU322" s="336" t="s">
        <v>386</v>
      </c>
      <c r="AV322" s="17" t="s">
        <v>99</v>
      </c>
      <c r="AW322" s="17" t="s">
        <v>30</v>
      </c>
      <c r="AX322" s="17" t="s">
        <v>76</v>
      </c>
      <c r="AY322" s="336" t="s">
        <v>387</v>
      </c>
    </row>
    <row r="323" s="15" customFormat="1">
      <c r="A323" s="15"/>
      <c r="B323" s="304"/>
      <c r="C323" s="305"/>
      <c r="D323" s="295" t="s">
        <v>398</v>
      </c>
      <c r="E323" s="306" t="s">
        <v>1</v>
      </c>
      <c r="F323" s="307" t="s">
        <v>514</v>
      </c>
      <c r="G323" s="305"/>
      <c r="H323" s="308">
        <v>5.734</v>
      </c>
      <c r="I323" s="309"/>
      <c r="J323" s="305"/>
      <c r="K323" s="305"/>
      <c r="L323" s="310"/>
      <c r="M323" s="311"/>
      <c r="N323" s="312"/>
      <c r="O323" s="312"/>
      <c r="P323" s="312"/>
      <c r="Q323" s="312"/>
      <c r="R323" s="312"/>
      <c r="S323" s="312"/>
      <c r="T323" s="313"/>
      <c r="U323" s="15"/>
      <c r="V323" s="15"/>
      <c r="W323" s="15"/>
      <c r="X323" s="15"/>
      <c r="Y323" s="15"/>
      <c r="Z323" s="15"/>
      <c r="AA323" s="15"/>
      <c r="AB323" s="15"/>
      <c r="AC323" s="15"/>
      <c r="AD323" s="15"/>
      <c r="AE323" s="15"/>
      <c r="AT323" s="314" t="s">
        <v>398</v>
      </c>
      <c r="AU323" s="314" t="s">
        <v>386</v>
      </c>
      <c r="AV323" s="15" t="s">
        <v>92</v>
      </c>
      <c r="AW323" s="15" t="s">
        <v>30</v>
      </c>
      <c r="AX323" s="15" t="s">
        <v>76</v>
      </c>
      <c r="AY323" s="314" t="s">
        <v>387</v>
      </c>
    </row>
    <row r="324" s="16" customFormat="1">
      <c r="A324" s="16"/>
      <c r="B324" s="315"/>
      <c r="C324" s="316"/>
      <c r="D324" s="295" t="s">
        <v>398</v>
      </c>
      <c r="E324" s="317" t="s">
        <v>1</v>
      </c>
      <c r="F324" s="318" t="s">
        <v>412</v>
      </c>
      <c r="G324" s="316"/>
      <c r="H324" s="319">
        <v>120.408</v>
      </c>
      <c r="I324" s="320"/>
      <c r="J324" s="316"/>
      <c r="K324" s="316"/>
      <c r="L324" s="321"/>
      <c r="M324" s="322"/>
      <c r="N324" s="323"/>
      <c r="O324" s="323"/>
      <c r="P324" s="323"/>
      <c r="Q324" s="323"/>
      <c r="R324" s="323"/>
      <c r="S324" s="323"/>
      <c r="T324" s="324"/>
      <c r="U324" s="16"/>
      <c r="V324" s="16"/>
      <c r="W324" s="16"/>
      <c r="X324" s="16"/>
      <c r="Y324" s="16"/>
      <c r="Z324" s="16"/>
      <c r="AA324" s="16"/>
      <c r="AB324" s="16"/>
      <c r="AC324" s="16"/>
      <c r="AD324" s="16"/>
      <c r="AE324" s="16"/>
      <c r="AT324" s="325" t="s">
        <v>398</v>
      </c>
      <c r="AU324" s="325" t="s">
        <v>386</v>
      </c>
      <c r="AV324" s="16" t="s">
        <v>386</v>
      </c>
      <c r="AW324" s="16" t="s">
        <v>30</v>
      </c>
      <c r="AX324" s="16" t="s">
        <v>84</v>
      </c>
      <c r="AY324" s="325" t="s">
        <v>387</v>
      </c>
    </row>
    <row r="325" s="2" customFormat="1" ht="16.5" customHeight="1">
      <c r="A325" s="42"/>
      <c r="B325" s="43"/>
      <c r="C325" s="280" t="s">
        <v>515</v>
      </c>
      <c r="D325" s="280" t="s">
        <v>393</v>
      </c>
      <c r="E325" s="281" t="s">
        <v>516</v>
      </c>
      <c r="F325" s="282" t="s">
        <v>517</v>
      </c>
      <c r="G325" s="283" t="s">
        <v>396</v>
      </c>
      <c r="H325" s="284">
        <v>172.19999999999999</v>
      </c>
      <c r="I325" s="285"/>
      <c r="J325" s="286">
        <f>ROUND(I325*H325,2)</f>
        <v>0</v>
      </c>
      <c r="K325" s="287"/>
      <c r="L325" s="45"/>
      <c r="M325" s="288" t="s">
        <v>1</v>
      </c>
      <c r="N325" s="289" t="s">
        <v>42</v>
      </c>
      <c r="O325" s="101"/>
      <c r="P325" s="290">
        <f>O325*H325</f>
        <v>0</v>
      </c>
      <c r="Q325" s="290">
        <v>0</v>
      </c>
      <c r="R325" s="290">
        <f>Q325*H325</f>
        <v>0</v>
      </c>
      <c r="S325" s="290">
        <v>0.01</v>
      </c>
      <c r="T325" s="291">
        <f>S325*H325</f>
        <v>1.722</v>
      </c>
      <c r="U325" s="42"/>
      <c r="V325" s="42"/>
      <c r="W325" s="42"/>
      <c r="X325" s="42"/>
      <c r="Y325" s="42"/>
      <c r="Z325" s="42"/>
      <c r="AA325" s="42"/>
      <c r="AB325" s="42"/>
      <c r="AC325" s="42"/>
      <c r="AD325" s="42"/>
      <c r="AE325" s="42"/>
      <c r="AR325" s="292" t="s">
        <v>386</v>
      </c>
      <c r="AT325" s="292" t="s">
        <v>393</v>
      </c>
      <c r="AU325" s="292" t="s">
        <v>386</v>
      </c>
      <c r="AY325" s="19" t="s">
        <v>387</v>
      </c>
      <c r="BE325" s="162">
        <f>IF(N325="základná",J325,0)</f>
        <v>0</v>
      </c>
      <c r="BF325" s="162">
        <f>IF(N325="znížená",J325,0)</f>
        <v>0</v>
      </c>
      <c r="BG325" s="162">
        <f>IF(N325="zákl. prenesená",J325,0)</f>
        <v>0</v>
      </c>
      <c r="BH325" s="162">
        <f>IF(N325="zníž. prenesená",J325,0)</f>
        <v>0</v>
      </c>
      <c r="BI325" s="162">
        <f>IF(N325="nulová",J325,0)</f>
        <v>0</v>
      </c>
      <c r="BJ325" s="19" t="s">
        <v>92</v>
      </c>
      <c r="BK325" s="162">
        <f>ROUND(I325*H325,2)</f>
        <v>0</v>
      </c>
      <c r="BL325" s="19" t="s">
        <v>386</v>
      </c>
      <c r="BM325" s="292" t="s">
        <v>518</v>
      </c>
    </row>
    <row r="326" s="14" customFormat="1">
      <c r="A326" s="14"/>
      <c r="B326" s="293"/>
      <c r="C326" s="294"/>
      <c r="D326" s="295" t="s">
        <v>398</v>
      </c>
      <c r="E326" s="296" t="s">
        <v>1</v>
      </c>
      <c r="F326" s="297" t="s">
        <v>519</v>
      </c>
      <c r="G326" s="294"/>
      <c r="H326" s="296" t="s">
        <v>1</v>
      </c>
      <c r="I326" s="298"/>
      <c r="J326" s="294"/>
      <c r="K326" s="294"/>
      <c r="L326" s="299"/>
      <c r="M326" s="300"/>
      <c r="N326" s="301"/>
      <c r="O326" s="301"/>
      <c r="P326" s="301"/>
      <c r="Q326" s="301"/>
      <c r="R326" s="301"/>
      <c r="S326" s="301"/>
      <c r="T326" s="302"/>
      <c r="U326" s="14"/>
      <c r="V326" s="14"/>
      <c r="W326" s="14"/>
      <c r="X326" s="14"/>
      <c r="Y326" s="14"/>
      <c r="Z326" s="14"/>
      <c r="AA326" s="14"/>
      <c r="AB326" s="14"/>
      <c r="AC326" s="14"/>
      <c r="AD326" s="14"/>
      <c r="AE326" s="14"/>
      <c r="AT326" s="303" t="s">
        <v>398</v>
      </c>
      <c r="AU326" s="303" t="s">
        <v>386</v>
      </c>
      <c r="AV326" s="14" t="s">
        <v>84</v>
      </c>
      <c r="AW326" s="14" t="s">
        <v>30</v>
      </c>
      <c r="AX326" s="14" t="s">
        <v>76</v>
      </c>
      <c r="AY326" s="303" t="s">
        <v>387</v>
      </c>
    </row>
    <row r="327" s="15" customFormat="1">
      <c r="A327" s="15"/>
      <c r="B327" s="304"/>
      <c r="C327" s="305"/>
      <c r="D327" s="295" t="s">
        <v>398</v>
      </c>
      <c r="E327" s="306" t="s">
        <v>1</v>
      </c>
      <c r="F327" s="307" t="s">
        <v>520</v>
      </c>
      <c r="G327" s="305"/>
      <c r="H327" s="308">
        <v>164</v>
      </c>
      <c r="I327" s="309"/>
      <c r="J327" s="305"/>
      <c r="K327" s="305"/>
      <c r="L327" s="310"/>
      <c r="M327" s="311"/>
      <c r="N327" s="312"/>
      <c r="O327" s="312"/>
      <c r="P327" s="312"/>
      <c r="Q327" s="312"/>
      <c r="R327" s="312"/>
      <c r="S327" s="312"/>
      <c r="T327" s="313"/>
      <c r="U327" s="15"/>
      <c r="V327" s="15"/>
      <c r="W327" s="15"/>
      <c r="X327" s="15"/>
      <c r="Y327" s="15"/>
      <c r="Z327" s="15"/>
      <c r="AA327" s="15"/>
      <c r="AB327" s="15"/>
      <c r="AC327" s="15"/>
      <c r="AD327" s="15"/>
      <c r="AE327" s="15"/>
      <c r="AT327" s="314" t="s">
        <v>398</v>
      </c>
      <c r="AU327" s="314" t="s">
        <v>386</v>
      </c>
      <c r="AV327" s="15" t="s">
        <v>92</v>
      </c>
      <c r="AW327" s="15" t="s">
        <v>30</v>
      </c>
      <c r="AX327" s="15" t="s">
        <v>76</v>
      </c>
      <c r="AY327" s="314" t="s">
        <v>387</v>
      </c>
    </row>
    <row r="328" s="17" customFormat="1">
      <c r="A328" s="17"/>
      <c r="B328" s="326"/>
      <c r="C328" s="327"/>
      <c r="D328" s="295" t="s">
        <v>398</v>
      </c>
      <c r="E328" s="328" t="s">
        <v>210</v>
      </c>
      <c r="F328" s="329" t="s">
        <v>411</v>
      </c>
      <c r="G328" s="327"/>
      <c r="H328" s="330">
        <v>164</v>
      </c>
      <c r="I328" s="331"/>
      <c r="J328" s="327"/>
      <c r="K328" s="327"/>
      <c r="L328" s="332"/>
      <c r="M328" s="333"/>
      <c r="N328" s="334"/>
      <c r="O328" s="334"/>
      <c r="P328" s="334"/>
      <c r="Q328" s="334"/>
      <c r="R328" s="334"/>
      <c r="S328" s="334"/>
      <c r="T328" s="335"/>
      <c r="U328" s="17"/>
      <c r="V328" s="17"/>
      <c r="W328" s="17"/>
      <c r="X328" s="17"/>
      <c r="Y328" s="17"/>
      <c r="Z328" s="17"/>
      <c r="AA328" s="17"/>
      <c r="AB328" s="17"/>
      <c r="AC328" s="17"/>
      <c r="AD328" s="17"/>
      <c r="AE328" s="17"/>
      <c r="AT328" s="336" t="s">
        <v>398</v>
      </c>
      <c r="AU328" s="336" t="s">
        <v>386</v>
      </c>
      <c r="AV328" s="17" t="s">
        <v>99</v>
      </c>
      <c r="AW328" s="17" t="s">
        <v>30</v>
      </c>
      <c r="AX328" s="17" t="s">
        <v>76</v>
      </c>
      <c r="AY328" s="336" t="s">
        <v>387</v>
      </c>
    </row>
    <row r="329" s="15" customFormat="1">
      <c r="A329" s="15"/>
      <c r="B329" s="304"/>
      <c r="C329" s="305"/>
      <c r="D329" s="295" t="s">
        <v>398</v>
      </c>
      <c r="E329" s="306" t="s">
        <v>1</v>
      </c>
      <c r="F329" s="307" t="s">
        <v>521</v>
      </c>
      <c r="G329" s="305"/>
      <c r="H329" s="308">
        <v>8.1999999999999993</v>
      </c>
      <c r="I329" s="309"/>
      <c r="J329" s="305"/>
      <c r="K329" s="305"/>
      <c r="L329" s="310"/>
      <c r="M329" s="311"/>
      <c r="N329" s="312"/>
      <c r="O329" s="312"/>
      <c r="P329" s="312"/>
      <c r="Q329" s="312"/>
      <c r="R329" s="312"/>
      <c r="S329" s="312"/>
      <c r="T329" s="313"/>
      <c r="U329" s="15"/>
      <c r="V329" s="15"/>
      <c r="W329" s="15"/>
      <c r="X329" s="15"/>
      <c r="Y329" s="15"/>
      <c r="Z329" s="15"/>
      <c r="AA329" s="15"/>
      <c r="AB329" s="15"/>
      <c r="AC329" s="15"/>
      <c r="AD329" s="15"/>
      <c r="AE329" s="15"/>
      <c r="AT329" s="314" t="s">
        <v>398</v>
      </c>
      <c r="AU329" s="314" t="s">
        <v>386</v>
      </c>
      <c r="AV329" s="15" t="s">
        <v>92</v>
      </c>
      <c r="AW329" s="15" t="s">
        <v>30</v>
      </c>
      <c r="AX329" s="15" t="s">
        <v>76</v>
      </c>
      <c r="AY329" s="314" t="s">
        <v>387</v>
      </c>
    </row>
    <row r="330" s="16" customFormat="1">
      <c r="A330" s="16"/>
      <c r="B330" s="315"/>
      <c r="C330" s="316"/>
      <c r="D330" s="295" t="s">
        <v>398</v>
      </c>
      <c r="E330" s="317" t="s">
        <v>1</v>
      </c>
      <c r="F330" s="318" t="s">
        <v>412</v>
      </c>
      <c r="G330" s="316"/>
      <c r="H330" s="319">
        <v>172.19999999999999</v>
      </c>
      <c r="I330" s="320"/>
      <c r="J330" s="316"/>
      <c r="K330" s="316"/>
      <c r="L330" s="321"/>
      <c r="M330" s="322"/>
      <c r="N330" s="323"/>
      <c r="O330" s="323"/>
      <c r="P330" s="323"/>
      <c r="Q330" s="323"/>
      <c r="R330" s="323"/>
      <c r="S330" s="323"/>
      <c r="T330" s="324"/>
      <c r="U330" s="16"/>
      <c r="V330" s="16"/>
      <c r="W330" s="16"/>
      <c r="X330" s="16"/>
      <c r="Y330" s="16"/>
      <c r="Z330" s="16"/>
      <c r="AA330" s="16"/>
      <c r="AB330" s="16"/>
      <c r="AC330" s="16"/>
      <c r="AD330" s="16"/>
      <c r="AE330" s="16"/>
      <c r="AT330" s="325" t="s">
        <v>398</v>
      </c>
      <c r="AU330" s="325" t="s">
        <v>386</v>
      </c>
      <c r="AV330" s="16" t="s">
        <v>386</v>
      </c>
      <c r="AW330" s="16" t="s">
        <v>30</v>
      </c>
      <c r="AX330" s="16" t="s">
        <v>84</v>
      </c>
      <c r="AY330" s="325" t="s">
        <v>387</v>
      </c>
    </row>
    <row r="331" s="2" customFormat="1" ht="21.75" customHeight="1">
      <c r="A331" s="42"/>
      <c r="B331" s="43"/>
      <c r="C331" s="280" t="s">
        <v>522</v>
      </c>
      <c r="D331" s="280" t="s">
        <v>393</v>
      </c>
      <c r="E331" s="281" t="s">
        <v>523</v>
      </c>
      <c r="F331" s="282" t="s">
        <v>524</v>
      </c>
      <c r="G331" s="283" t="s">
        <v>525</v>
      </c>
      <c r="H331" s="284">
        <v>57.838000000000001</v>
      </c>
      <c r="I331" s="285"/>
      <c r="J331" s="286">
        <f>ROUND(I331*H331,2)</f>
        <v>0</v>
      </c>
      <c r="K331" s="287"/>
      <c r="L331" s="45"/>
      <c r="M331" s="288" t="s">
        <v>1</v>
      </c>
      <c r="N331" s="289" t="s">
        <v>42</v>
      </c>
      <c r="O331" s="101"/>
      <c r="P331" s="290">
        <f>O331*H331</f>
        <v>0</v>
      </c>
      <c r="Q331" s="290">
        <v>0</v>
      </c>
      <c r="R331" s="290">
        <f>Q331*H331</f>
        <v>0</v>
      </c>
      <c r="S331" s="290">
        <v>0</v>
      </c>
      <c r="T331" s="291">
        <f>S331*H331</f>
        <v>0</v>
      </c>
      <c r="U331" s="42"/>
      <c r="V331" s="42"/>
      <c r="W331" s="42"/>
      <c r="X331" s="42"/>
      <c r="Y331" s="42"/>
      <c r="Z331" s="42"/>
      <c r="AA331" s="42"/>
      <c r="AB331" s="42"/>
      <c r="AC331" s="42"/>
      <c r="AD331" s="42"/>
      <c r="AE331" s="42"/>
      <c r="AR331" s="292" t="s">
        <v>386</v>
      </c>
      <c r="AT331" s="292" t="s">
        <v>393</v>
      </c>
      <c r="AU331" s="292" t="s">
        <v>386</v>
      </c>
      <c r="AY331" s="19" t="s">
        <v>387</v>
      </c>
      <c r="BE331" s="162">
        <f>IF(N331="základná",J331,0)</f>
        <v>0</v>
      </c>
      <c r="BF331" s="162">
        <f>IF(N331="znížená",J331,0)</f>
        <v>0</v>
      </c>
      <c r="BG331" s="162">
        <f>IF(N331="zákl. prenesená",J331,0)</f>
        <v>0</v>
      </c>
      <c r="BH331" s="162">
        <f>IF(N331="zníž. prenesená",J331,0)</f>
        <v>0</v>
      </c>
      <c r="BI331" s="162">
        <f>IF(N331="nulová",J331,0)</f>
        <v>0</v>
      </c>
      <c r="BJ331" s="19" t="s">
        <v>92</v>
      </c>
      <c r="BK331" s="162">
        <f>ROUND(I331*H331,2)</f>
        <v>0</v>
      </c>
      <c r="BL331" s="19" t="s">
        <v>386</v>
      </c>
      <c r="BM331" s="292" t="s">
        <v>526</v>
      </c>
    </row>
    <row r="332" s="2" customFormat="1" ht="24.15" customHeight="1">
      <c r="A332" s="42"/>
      <c r="B332" s="43"/>
      <c r="C332" s="280" t="s">
        <v>296</v>
      </c>
      <c r="D332" s="280" t="s">
        <v>393</v>
      </c>
      <c r="E332" s="281" t="s">
        <v>527</v>
      </c>
      <c r="F332" s="282" t="s">
        <v>528</v>
      </c>
      <c r="G332" s="283" t="s">
        <v>525</v>
      </c>
      <c r="H332" s="284">
        <v>1714.5</v>
      </c>
      <c r="I332" s="285"/>
      <c r="J332" s="286">
        <f>ROUND(I332*H332,2)</f>
        <v>0</v>
      </c>
      <c r="K332" s="287"/>
      <c r="L332" s="45"/>
      <c r="M332" s="288" t="s">
        <v>1</v>
      </c>
      <c r="N332" s="289" t="s">
        <v>42</v>
      </c>
      <c r="O332" s="101"/>
      <c r="P332" s="290">
        <f>O332*H332</f>
        <v>0</v>
      </c>
      <c r="Q332" s="290">
        <v>0</v>
      </c>
      <c r="R332" s="290">
        <f>Q332*H332</f>
        <v>0</v>
      </c>
      <c r="S332" s="290">
        <v>0</v>
      </c>
      <c r="T332" s="291">
        <f>S332*H332</f>
        <v>0</v>
      </c>
      <c r="U332" s="42"/>
      <c r="V332" s="42"/>
      <c r="W332" s="42"/>
      <c r="X332" s="42"/>
      <c r="Y332" s="42"/>
      <c r="Z332" s="42"/>
      <c r="AA332" s="42"/>
      <c r="AB332" s="42"/>
      <c r="AC332" s="42"/>
      <c r="AD332" s="42"/>
      <c r="AE332" s="42"/>
      <c r="AR332" s="292" t="s">
        <v>386</v>
      </c>
      <c r="AT332" s="292" t="s">
        <v>393</v>
      </c>
      <c r="AU332" s="292" t="s">
        <v>386</v>
      </c>
      <c r="AY332" s="19" t="s">
        <v>387</v>
      </c>
      <c r="BE332" s="162">
        <f>IF(N332="základná",J332,0)</f>
        <v>0</v>
      </c>
      <c r="BF332" s="162">
        <f>IF(N332="znížená",J332,0)</f>
        <v>0</v>
      </c>
      <c r="BG332" s="162">
        <f>IF(N332="zákl. prenesená",J332,0)</f>
        <v>0</v>
      </c>
      <c r="BH332" s="162">
        <f>IF(N332="zníž. prenesená",J332,0)</f>
        <v>0</v>
      </c>
      <c r="BI332" s="162">
        <f>IF(N332="nulová",J332,0)</f>
        <v>0</v>
      </c>
      <c r="BJ332" s="19" t="s">
        <v>92</v>
      </c>
      <c r="BK332" s="162">
        <f>ROUND(I332*H332,2)</f>
        <v>0</v>
      </c>
      <c r="BL332" s="19" t="s">
        <v>386</v>
      </c>
      <c r="BM332" s="292" t="s">
        <v>529</v>
      </c>
    </row>
    <row r="333" s="15" customFormat="1">
      <c r="A333" s="15"/>
      <c r="B333" s="304"/>
      <c r="C333" s="305"/>
      <c r="D333" s="295" t="s">
        <v>398</v>
      </c>
      <c r="E333" s="306" t="s">
        <v>1</v>
      </c>
      <c r="F333" s="307" t="s">
        <v>530</v>
      </c>
      <c r="G333" s="305"/>
      <c r="H333" s="308">
        <v>1714.5</v>
      </c>
      <c r="I333" s="309"/>
      <c r="J333" s="305"/>
      <c r="K333" s="305"/>
      <c r="L333" s="310"/>
      <c r="M333" s="311"/>
      <c r="N333" s="312"/>
      <c r="O333" s="312"/>
      <c r="P333" s="312"/>
      <c r="Q333" s="312"/>
      <c r="R333" s="312"/>
      <c r="S333" s="312"/>
      <c r="T333" s="313"/>
      <c r="U333" s="15"/>
      <c r="V333" s="15"/>
      <c r="W333" s="15"/>
      <c r="X333" s="15"/>
      <c r="Y333" s="15"/>
      <c r="Z333" s="15"/>
      <c r="AA333" s="15"/>
      <c r="AB333" s="15"/>
      <c r="AC333" s="15"/>
      <c r="AD333" s="15"/>
      <c r="AE333" s="15"/>
      <c r="AT333" s="314" t="s">
        <v>398</v>
      </c>
      <c r="AU333" s="314" t="s">
        <v>386</v>
      </c>
      <c r="AV333" s="15" t="s">
        <v>92</v>
      </c>
      <c r="AW333" s="15" t="s">
        <v>30</v>
      </c>
      <c r="AX333" s="15" t="s">
        <v>84</v>
      </c>
      <c r="AY333" s="314" t="s">
        <v>387</v>
      </c>
    </row>
    <row r="334" s="2" customFormat="1" ht="24.15" customHeight="1">
      <c r="A334" s="42"/>
      <c r="B334" s="43"/>
      <c r="C334" s="280" t="s">
        <v>531</v>
      </c>
      <c r="D334" s="280" t="s">
        <v>393</v>
      </c>
      <c r="E334" s="281" t="s">
        <v>532</v>
      </c>
      <c r="F334" s="282" t="s">
        <v>533</v>
      </c>
      <c r="G334" s="283" t="s">
        <v>525</v>
      </c>
      <c r="H334" s="284">
        <v>57.838000000000001</v>
      </c>
      <c r="I334" s="285"/>
      <c r="J334" s="286">
        <f>ROUND(I334*H334,2)</f>
        <v>0</v>
      </c>
      <c r="K334" s="287"/>
      <c r="L334" s="45"/>
      <c r="M334" s="288" t="s">
        <v>1</v>
      </c>
      <c r="N334" s="289" t="s">
        <v>42</v>
      </c>
      <c r="O334" s="101"/>
      <c r="P334" s="290">
        <f>O334*H334</f>
        <v>0</v>
      </c>
      <c r="Q334" s="290">
        <v>0</v>
      </c>
      <c r="R334" s="290">
        <f>Q334*H334</f>
        <v>0</v>
      </c>
      <c r="S334" s="290">
        <v>0</v>
      </c>
      <c r="T334" s="291">
        <f>S334*H334</f>
        <v>0</v>
      </c>
      <c r="U334" s="42"/>
      <c r="V334" s="42"/>
      <c r="W334" s="42"/>
      <c r="X334" s="42"/>
      <c r="Y334" s="42"/>
      <c r="Z334" s="42"/>
      <c r="AA334" s="42"/>
      <c r="AB334" s="42"/>
      <c r="AC334" s="42"/>
      <c r="AD334" s="42"/>
      <c r="AE334" s="42"/>
      <c r="AR334" s="292" t="s">
        <v>386</v>
      </c>
      <c r="AT334" s="292" t="s">
        <v>393</v>
      </c>
      <c r="AU334" s="292" t="s">
        <v>386</v>
      </c>
      <c r="AY334" s="19" t="s">
        <v>387</v>
      </c>
      <c r="BE334" s="162">
        <f>IF(N334="základná",J334,0)</f>
        <v>0</v>
      </c>
      <c r="BF334" s="162">
        <f>IF(N334="znížená",J334,0)</f>
        <v>0</v>
      </c>
      <c r="BG334" s="162">
        <f>IF(N334="zákl. prenesená",J334,0)</f>
        <v>0</v>
      </c>
      <c r="BH334" s="162">
        <f>IF(N334="zníž. prenesená",J334,0)</f>
        <v>0</v>
      </c>
      <c r="BI334" s="162">
        <f>IF(N334="nulová",J334,0)</f>
        <v>0</v>
      </c>
      <c r="BJ334" s="19" t="s">
        <v>92</v>
      </c>
      <c r="BK334" s="162">
        <f>ROUND(I334*H334,2)</f>
        <v>0</v>
      </c>
      <c r="BL334" s="19" t="s">
        <v>386</v>
      </c>
      <c r="BM334" s="292" t="s">
        <v>534</v>
      </c>
    </row>
    <row r="335" s="2" customFormat="1" ht="24.15" customHeight="1">
      <c r="A335" s="42"/>
      <c r="B335" s="43"/>
      <c r="C335" s="280" t="s">
        <v>535</v>
      </c>
      <c r="D335" s="280" t="s">
        <v>393</v>
      </c>
      <c r="E335" s="281" t="s">
        <v>536</v>
      </c>
      <c r="F335" s="282" t="s">
        <v>537</v>
      </c>
      <c r="G335" s="283" t="s">
        <v>525</v>
      </c>
      <c r="H335" s="284">
        <v>171.44999999999999</v>
      </c>
      <c r="I335" s="285"/>
      <c r="J335" s="286">
        <f>ROUND(I335*H335,2)</f>
        <v>0</v>
      </c>
      <c r="K335" s="287"/>
      <c r="L335" s="45"/>
      <c r="M335" s="288" t="s">
        <v>1</v>
      </c>
      <c r="N335" s="289" t="s">
        <v>42</v>
      </c>
      <c r="O335" s="101"/>
      <c r="P335" s="290">
        <f>O335*H335</f>
        <v>0</v>
      </c>
      <c r="Q335" s="290">
        <v>0</v>
      </c>
      <c r="R335" s="290">
        <f>Q335*H335</f>
        <v>0</v>
      </c>
      <c r="S335" s="290">
        <v>0</v>
      </c>
      <c r="T335" s="291">
        <f>S335*H335</f>
        <v>0</v>
      </c>
      <c r="U335" s="42"/>
      <c r="V335" s="42"/>
      <c r="W335" s="42"/>
      <c r="X335" s="42"/>
      <c r="Y335" s="42"/>
      <c r="Z335" s="42"/>
      <c r="AA335" s="42"/>
      <c r="AB335" s="42"/>
      <c r="AC335" s="42"/>
      <c r="AD335" s="42"/>
      <c r="AE335" s="42"/>
      <c r="AR335" s="292" t="s">
        <v>386</v>
      </c>
      <c r="AT335" s="292" t="s">
        <v>393</v>
      </c>
      <c r="AU335" s="292" t="s">
        <v>386</v>
      </c>
      <c r="AY335" s="19" t="s">
        <v>387</v>
      </c>
      <c r="BE335" s="162">
        <f>IF(N335="základná",J335,0)</f>
        <v>0</v>
      </c>
      <c r="BF335" s="162">
        <f>IF(N335="znížená",J335,0)</f>
        <v>0</v>
      </c>
      <c r="BG335" s="162">
        <f>IF(N335="zákl. prenesená",J335,0)</f>
        <v>0</v>
      </c>
      <c r="BH335" s="162">
        <f>IF(N335="zníž. prenesená",J335,0)</f>
        <v>0</v>
      </c>
      <c r="BI335" s="162">
        <f>IF(N335="nulová",J335,0)</f>
        <v>0</v>
      </c>
      <c r="BJ335" s="19" t="s">
        <v>92</v>
      </c>
      <c r="BK335" s="162">
        <f>ROUND(I335*H335,2)</f>
        <v>0</v>
      </c>
      <c r="BL335" s="19" t="s">
        <v>386</v>
      </c>
      <c r="BM335" s="292" t="s">
        <v>538</v>
      </c>
    </row>
    <row r="336" s="15" customFormat="1">
      <c r="A336" s="15"/>
      <c r="B336" s="304"/>
      <c r="C336" s="305"/>
      <c r="D336" s="295" t="s">
        <v>398</v>
      </c>
      <c r="E336" s="306" t="s">
        <v>1</v>
      </c>
      <c r="F336" s="307" t="s">
        <v>539</v>
      </c>
      <c r="G336" s="305"/>
      <c r="H336" s="308">
        <v>171.44999999999999</v>
      </c>
      <c r="I336" s="309"/>
      <c r="J336" s="305"/>
      <c r="K336" s="305"/>
      <c r="L336" s="310"/>
      <c r="M336" s="311"/>
      <c r="N336" s="312"/>
      <c r="O336" s="312"/>
      <c r="P336" s="312"/>
      <c r="Q336" s="312"/>
      <c r="R336" s="312"/>
      <c r="S336" s="312"/>
      <c r="T336" s="313"/>
      <c r="U336" s="15"/>
      <c r="V336" s="15"/>
      <c r="W336" s="15"/>
      <c r="X336" s="15"/>
      <c r="Y336" s="15"/>
      <c r="Z336" s="15"/>
      <c r="AA336" s="15"/>
      <c r="AB336" s="15"/>
      <c r="AC336" s="15"/>
      <c r="AD336" s="15"/>
      <c r="AE336" s="15"/>
      <c r="AT336" s="314" t="s">
        <v>398</v>
      </c>
      <c r="AU336" s="314" t="s">
        <v>386</v>
      </c>
      <c r="AV336" s="15" t="s">
        <v>92</v>
      </c>
      <c r="AW336" s="15" t="s">
        <v>30</v>
      </c>
      <c r="AX336" s="15" t="s">
        <v>84</v>
      </c>
      <c r="AY336" s="314" t="s">
        <v>387</v>
      </c>
    </row>
    <row r="337" s="2" customFormat="1" ht="24.15" customHeight="1">
      <c r="A337" s="42"/>
      <c r="B337" s="43"/>
      <c r="C337" s="280" t="s">
        <v>540</v>
      </c>
      <c r="D337" s="280" t="s">
        <v>393</v>
      </c>
      <c r="E337" s="281" t="s">
        <v>541</v>
      </c>
      <c r="F337" s="282" t="s">
        <v>542</v>
      </c>
      <c r="G337" s="283" t="s">
        <v>525</v>
      </c>
      <c r="H337" s="284">
        <v>57.838000000000001</v>
      </c>
      <c r="I337" s="285"/>
      <c r="J337" s="286">
        <f>ROUND(I337*H337,2)</f>
        <v>0</v>
      </c>
      <c r="K337" s="287"/>
      <c r="L337" s="45"/>
      <c r="M337" s="288" t="s">
        <v>1</v>
      </c>
      <c r="N337" s="289" t="s">
        <v>42</v>
      </c>
      <c r="O337" s="101"/>
      <c r="P337" s="290">
        <f>O337*H337</f>
        <v>0</v>
      </c>
      <c r="Q337" s="290">
        <v>0</v>
      </c>
      <c r="R337" s="290">
        <f>Q337*H337</f>
        <v>0</v>
      </c>
      <c r="S337" s="290">
        <v>0</v>
      </c>
      <c r="T337" s="291">
        <f>S337*H337</f>
        <v>0</v>
      </c>
      <c r="U337" s="42"/>
      <c r="V337" s="42"/>
      <c r="W337" s="42"/>
      <c r="X337" s="42"/>
      <c r="Y337" s="42"/>
      <c r="Z337" s="42"/>
      <c r="AA337" s="42"/>
      <c r="AB337" s="42"/>
      <c r="AC337" s="42"/>
      <c r="AD337" s="42"/>
      <c r="AE337" s="42"/>
      <c r="AR337" s="292" t="s">
        <v>386</v>
      </c>
      <c r="AT337" s="292" t="s">
        <v>393</v>
      </c>
      <c r="AU337" s="292" t="s">
        <v>386</v>
      </c>
      <c r="AY337" s="19" t="s">
        <v>387</v>
      </c>
      <c r="BE337" s="162">
        <f>IF(N337="základná",J337,0)</f>
        <v>0</v>
      </c>
      <c r="BF337" s="162">
        <f>IF(N337="znížená",J337,0)</f>
        <v>0</v>
      </c>
      <c r="BG337" s="162">
        <f>IF(N337="zákl. prenesená",J337,0)</f>
        <v>0</v>
      </c>
      <c r="BH337" s="162">
        <f>IF(N337="zníž. prenesená",J337,0)</f>
        <v>0</v>
      </c>
      <c r="BI337" s="162">
        <f>IF(N337="nulová",J337,0)</f>
        <v>0</v>
      </c>
      <c r="BJ337" s="19" t="s">
        <v>92</v>
      </c>
      <c r="BK337" s="162">
        <f>ROUND(I337*H337,2)</f>
        <v>0</v>
      </c>
      <c r="BL337" s="19" t="s">
        <v>386</v>
      </c>
      <c r="BM337" s="292" t="s">
        <v>543</v>
      </c>
    </row>
    <row r="338" s="13" customFormat="1" ht="20.88" customHeight="1">
      <c r="A338" s="13"/>
      <c r="B338" s="267"/>
      <c r="C338" s="268"/>
      <c r="D338" s="269" t="s">
        <v>75</v>
      </c>
      <c r="E338" s="269" t="s">
        <v>544</v>
      </c>
      <c r="F338" s="269" t="s">
        <v>545</v>
      </c>
      <c r="G338" s="268"/>
      <c r="H338" s="268"/>
      <c r="I338" s="270"/>
      <c r="J338" s="271">
        <f>BK338</f>
        <v>0</v>
      </c>
      <c r="K338" s="268"/>
      <c r="L338" s="272"/>
      <c r="M338" s="273"/>
      <c r="N338" s="274"/>
      <c r="O338" s="274"/>
      <c r="P338" s="275">
        <f>P339</f>
        <v>0</v>
      </c>
      <c r="Q338" s="274"/>
      <c r="R338" s="275">
        <f>R339</f>
        <v>0</v>
      </c>
      <c r="S338" s="274"/>
      <c r="T338" s="276">
        <f>T339</f>
        <v>0</v>
      </c>
      <c r="U338" s="13"/>
      <c r="V338" s="13"/>
      <c r="W338" s="13"/>
      <c r="X338" s="13"/>
      <c r="Y338" s="13"/>
      <c r="Z338" s="13"/>
      <c r="AA338" s="13"/>
      <c r="AB338" s="13"/>
      <c r="AC338" s="13"/>
      <c r="AD338" s="13"/>
      <c r="AE338" s="13"/>
      <c r="AR338" s="277" t="s">
        <v>84</v>
      </c>
      <c r="AT338" s="278" t="s">
        <v>75</v>
      </c>
      <c r="AU338" s="278" t="s">
        <v>99</v>
      </c>
      <c r="AY338" s="277" t="s">
        <v>387</v>
      </c>
      <c r="BK338" s="279">
        <f>BK339</f>
        <v>0</v>
      </c>
    </row>
    <row r="339" s="2" customFormat="1" ht="24.15" customHeight="1">
      <c r="A339" s="42"/>
      <c r="B339" s="43"/>
      <c r="C339" s="280" t="s">
        <v>546</v>
      </c>
      <c r="D339" s="280" t="s">
        <v>393</v>
      </c>
      <c r="E339" s="281" t="s">
        <v>547</v>
      </c>
      <c r="F339" s="282" t="s">
        <v>548</v>
      </c>
      <c r="G339" s="283" t="s">
        <v>525</v>
      </c>
      <c r="H339" s="284">
        <v>3.3119999999999998</v>
      </c>
      <c r="I339" s="285"/>
      <c r="J339" s="286">
        <f>ROUND(I339*H339,2)</f>
        <v>0</v>
      </c>
      <c r="K339" s="287"/>
      <c r="L339" s="45"/>
      <c r="M339" s="288" t="s">
        <v>1</v>
      </c>
      <c r="N339" s="289" t="s">
        <v>42</v>
      </c>
      <c r="O339" s="101"/>
      <c r="P339" s="290">
        <f>O339*H339</f>
        <v>0</v>
      </c>
      <c r="Q339" s="290">
        <v>0</v>
      </c>
      <c r="R339" s="290">
        <f>Q339*H339</f>
        <v>0</v>
      </c>
      <c r="S339" s="290">
        <v>0</v>
      </c>
      <c r="T339" s="291">
        <f>S339*H339</f>
        <v>0</v>
      </c>
      <c r="U339" s="42"/>
      <c r="V339" s="42"/>
      <c r="W339" s="42"/>
      <c r="X339" s="42"/>
      <c r="Y339" s="42"/>
      <c r="Z339" s="42"/>
      <c r="AA339" s="42"/>
      <c r="AB339" s="42"/>
      <c r="AC339" s="42"/>
      <c r="AD339" s="42"/>
      <c r="AE339" s="42"/>
      <c r="AR339" s="292" t="s">
        <v>386</v>
      </c>
      <c r="AT339" s="292" t="s">
        <v>393</v>
      </c>
      <c r="AU339" s="292" t="s">
        <v>386</v>
      </c>
      <c r="AY339" s="19" t="s">
        <v>387</v>
      </c>
      <c r="BE339" s="162">
        <f>IF(N339="základná",J339,0)</f>
        <v>0</v>
      </c>
      <c r="BF339" s="162">
        <f>IF(N339="znížená",J339,0)</f>
        <v>0</v>
      </c>
      <c r="BG339" s="162">
        <f>IF(N339="zákl. prenesená",J339,0)</f>
        <v>0</v>
      </c>
      <c r="BH339" s="162">
        <f>IF(N339="zníž. prenesená",J339,0)</f>
        <v>0</v>
      </c>
      <c r="BI339" s="162">
        <f>IF(N339="nulová",J339,0)</f>
        <v>0</v>
      </c>
      <c r="BJ339" s="19" t="s">
        <v>92</v>
      </c>
      <c r="BK339" s="162">
        <f>ROUND(I339*H339,2)</f>
        <v>0</v>
      </c>
      <c r="BL339" s="19" t="s">
        <v>386</v>
      </c>
      <c r="BM339" s="292" t="s">
        <v>549</v>
      </c>
    </row>
    <row r="340" s="12" customFormat="1" ht="20.88" customHeight="1">
      <c r="A340" s="12"/>
      <c r="B340" s="252"/>
      <c r="C340" s="253"/>
      <c r="D340" s="254" t="s">
        <v>75</v>
      </c>
      <c r="E340" s="265" t="s">
        <v>550</v>
      </c>
      <c r="F340" s="265" t="s">
        <v>551</v>
      </c>
      <c r="G340" s="253"/>
      <c r="H340" s="253"/>
      <c r="I340" s="256"/>
      <c r="J340" s="266">
        <f>BK340</f>
        <v>0</v>
      </c>
      <c r="K340" s="253"/>
      <c r="L340" s="257"/>
      <c r="M340" s="258"/>
      <c r="N340" s="259"/>
      <c r="O340" s="259"/>
      <c r="P340" s="260">
        <f>P341</f>
        <v>0</v>
      </c>
      <c r="Q340" s="259"/>
      <c r="R340" s="260">
        <f>R341</f>
        <v>0.010330880000000001</v>
      </c>
      <c r="S340" s="259"/>
      <c r="T340" s="261">
        <f>T341</f>
        <v>0</v>
      </c>
      <c r="U340" s="12"/>
      <c r="V340" s="12"/>
      <c r="W340" s="12"/>
      <c r="X340" s="12"/>
      <c r="Y340" s="12"/>
      <c r="Z340" s="12"/>
      <c r="AA340" s="12"/>
      <c r="AB340" s="12"/>
      <c r="AC340" s="12"/>
      <c r="AD340" s="12"/>
      <c r="AE340" s="12"/>
      <c r="AR340" s="262" t="s">
        <v>92</v>
      </c>
      <c r="AT340" s="263" t="s">
        <v>75</v>
      </c>
      <c r="AU340" s="263" t="s">
        <v>92</v>
      </c>
      <c r="AY340" s="262" t="s">
        <v>387</v>
      </c>
      <c r="BK340" s="264">
        <f>BK341</f>
        <v>0</v>
      </c>
    </row>
    <row r="341" s="13" customFormat="1" ht="20.88" customHeight="1">
      <c r="A341" s="13"/>
      <c r="B341" s="267"/>
      <c r="C341" s="268"/>
      <c r="D341" s="269" t="s">
        <v>75</v>
      </c>
      <c r="E341" s="269" t="s">
        <v>552</v>
      </c>
      <c r="F341" s="269" t="s">
        <v>553</v>
      </c>
      <c r="G341" s="268"/>
      <c r="H341" s="268"/>
      <c r="I341" s="270"/>
      <c r="J341" s="271">
        <f>BK341</f>
        <v>0</v>
      </c>
      <c r="K341" s="268"/>
      <c r="L341" s="272"/>
      <c r="M341" s="273"/>
      <c r="N341" s="274"/>
      <c r="O341" s="274"/>
      <c r="P341" s="275">
        <f>SUM(P342:P353)</f>
        <v>0</v>
      </c>
      <c r="Q341" s="274"/>
      <c r="R341" s="275">
        <f>SUM(R342:R353)</f>
        <v>0.010330880000000001</v>
      </c>
      <c r="S341" s="274"/>
      <c r="T341" s="276">
        <f>SUM(T342:T353)</f>
        <v>0</v>
      </c>
      <c r="U341" s="13"/>
      <c r="V341" s="13"/>
      <c r="W341" s="13"/>
      <c r="X341" s="13"/>
      <c r="Y341" s="13"/>
      <c r="Z341" s="13"/>
      <c r="AA341" s="13"/>
      <c r="AB341" s="13"/>
      <c r="AC341" s="13"/>
      <c r="AD341" s="13"/>
      <c r="AE341" s="13"/>
      <c r="AR341" s="277" t="s">
        <v>92</v>
      </c>
      <c r="AT341" s="278" t="s">
        <v>75</v>
      </c>
      <c r="AU341" s="278" t="s">
        <v>99</v>
      </c>
      <c r="AY341" s="277" t="s">
        <v>387</v>
      </c>
      <c r="BK341" s="279">
        <f>SUM(BK342:BK353)</f>
        <v>0</v>
      </c>
    </row>
    <row r="342" s="2" customFormat="1" ht="24.15" customHeight="1">
      <c r="A342" s="42"/>
      <c r="B342" s="43"/>
      <c r="C342" s="280" t="s">
        <v>554</v>
      </c>
      <c r="D342" s="280" t="s">
        <v>393</v>
      </c>
      <c r="E342" s="281" t="s">
        <v>555</v>
      </c>
      <c r="F342" s="282" t="s">
        <v>556</v>
      </c>
      <c r="G342" s="283" t="s">
        <v>405</v>
      </c>
      <c r="H342" s="284">
        <v>128.77199999999999</v>
      </c>
      <c r="I342" s="285"/>
      <c r="J342" s="286">
        <f>ROUND(I342*H342,2)</f>
        <v>0</v>
      </c>
      <c r="K342" s="287"/>
      <c r="L342" s="45"/>
      <c r="M342" s="288" t="s">
        <v>1</v>
      </c>
      <c r="N342" s="289" t="s">
        <v>42</v>
      </c>
      <c r="O342" s="101"/>
      <c r="P342" s="290">
        <f>O342*H342</f>
        <v>0</v>
      </c>
      <c r="Q342" s="290">
        <v>8.0000000000000007E-05</v>
      </c>
      <c r="R342" s="290">
        <f>Q342*H342</f>
        <v>0.01030176</v>
      </c>
      <c r="S342" s="290">
        <v>0</v>
      </c>
      <c r="T342" s="291">
        <f>S342*H342</f>
        <v>0</v>
      </c>
      <c r="U342" s="42"/>
      <c r="V342" s="42"/>
      <c r="W342" s="42"/>
      <c r="X342" s="42"/>
      <c r="Y342" s="42"/>
      <c r="Z342" s="42"/>
      <c r="AA342" s="42"/>
      <c r="AB342" s="42"/>
      <c r="AC342" s="42"/>
      <c r="AD342" s="42"/>
      <c r="AE342" s="42"/>
      <c r="AR342" s="292" t="s">
        <v>422</v>
      </c>
      <c r="AT342" s="292" t="s">
        <v>393</v>
      </c>
      <c r="AU342" s="292" t="s">
        <v>386</v>
      </c>
      <c r="AY342" s="19" t="s">
        <v>387</v>
      </c>
      <c r="BE342" s="162">
        <f>IF(N342="základná",J342,0)</f>
        <v>0</v>
      </c>
      <c r="BF342" s="162">
        <f>IF(N342="znížená",J342,0)</f>
        <v>0</v>
      </c>
      <c r="BG342" s="162">
        <f>IF(N342="zákl. prenesená",J342,0)</f>
        <v>0</v>
      </c>
      <c r="BH342" s="162">
        <f>IF(N342="zníž. prenesená",J342,0)</f>
        <v>0</v>
      </c>
      <c r="BI342" s="162">
        <f>IF(N342="nulová",J342,0)</f>
        <v>0</v>
      </c>
      <c r="BJ342" s="19" t="s">
        <v>92</v>
      </c>
      <c r="BK342" s="162">
        <f>ROUND(I342*H342,2)</f>
        <v>0</v>
      </c>
      <c r="BL342" s="19" t="s">
        <v>422</v>
      </c>
      <c r="BM342" s="292" t="s">
        <v>557</v>
      </c>
    </row>
    <row r="343" s="14" customFormat="1">
      <c r="A343" s="14"/>
      <c r="B343" s="293"/>
      <c r="C343" s="294"/>
      <c r="D343" s="295" t="s">
        <v>398</v>
      </c>
      <c r="E343" s="296" t="s">
        <v>1</v>
      </c>
      <c r="F343" s="297" t="s">
        <v>416</v>
      </c>
      <c r="G343" s="294"/>
      <c r="H343" s="296" t="s">
        <v>1</v>
      </c>
      <c r="I343" s="298"/>
      <c r="J343" s="294"/>
      <c r="K343" s="294"/>
      <c r="L343" s="299"/>
      <c r="M343" s="300"/>
      <c r="N343" s="301"/>
      <c r="O343" s="301"/>
      <c r="P343" s="301"/>
      <c r="Q343" s="301"/>
      <c r="R343" s="301"/>
      <c r="S343" s="301"/>
      <c r="T343" s="302"/>
      <c r="U343" s="14"/>
      <c r="V343" s="14"/>
      <c r="W343" s="14"/>
      <c r="X343" s="14"/>
      <c r="Y343" s="14"/>
      <c r="Z343" s="14"/>
      <c r="AA343" s="14"/>
      <c r="AB343" s="14"/>
      <c r="AC343" s="14"/>
      <c r="AD343" s="14"/>
      <c r="AE343" s="14"/>
      <c r="AT343" s="303" t="s">
        <v>398</v>
      </c>
      <c r="AU343" s="303" t="s">
        <v>386</v>
      </c>
      <c r="AV343" s="14" t="s">
        <v>84</v>
      </c>
      <c r="AW343" s="14" t="s">
        <v>30</v>
      </c>
      <c r="AX343" s="14" t="s">
        <v>76</v>
      </c>
      <c r="AY343" s="303" t="s">
        <v>387</v>
      </c>
    </row>
    <row r="344" s="15" customFormat="1">
      <c r="A344" s="15"/>
      <c r="B344" s="304"/>
      <c r="C344" s="305"/>
      <c r="D344" s="295" t="s">
        <v>398</v>
      </c>
      <c r="E344" s="306" t="s">
        <v>1</v>
      </c>
      <c r="F344" s="307" t="s">
        <v>558</v>
      </c>
      <c r="G344" s="305"/>
      <c r="H344" s="308">
        <v>122.64</v>
      </c>
      <c r="I344" s="309"/>
      <c r="J344" s="305"/>
      <c r="K344" s="305"/>
      <c r="L344" s="310"/>
      <c r="M344" s="311"/>
      <c r="N344" s="312"/>
      <c r="O344" s="312"/>
      <c r="P344" s="312"/>
      <c r="Q344" s="312"/>
      <c r="R344" s="312"/>
      <c r="S344" s="312"/>
      <c r="T344" s="313"/>
      <c r="U344" s="15"/>
      <c r="V344" s="15"/>
      <c r="W344" s="15"/>
      <c r="X344" s="15"/>
      <c r="Y344" s="15"/>
      <c r="Z344" s="15"/>
      <c r="AA344" s="15"/>
      <c r="AB344" s="15"/>
      <c r="AC344" s="15"/>
      <c r="AD344" s="15"/>
      <c r="AE344" s="15"/>
      <c r="AT344" s="314" t="s">
        <v>398</v>
      </c>
      <c r="AU344" s="314" t="s">
        <v>386</v>
      </c>
      <c r="AV344" s="15" t="s">
        <v>92</v>
      </c>
      <c r="AW344" s="15" t="s">
        <v>30</v>
      </c>
      <c r="AX344" s="15" t="s">
        <v>76</v>
      </c>
      <c r="AY344" s="314" t="s">
        <v>387</v>
      </c>
    </row>
    <row r="345" s="17" customFormat="1">
      <c r="A345" s="17"/>
      <c r="B345" s="326"/>
      <c r="C345" s="327"/>
      <c r="D345" s="295" t="s">
        <v>398</v>
      </c>
      <c r="E345" s="328" t="s">
        <v>171</v>
      </c>
      <c r="F345" s="329" t="s">
        <v>411</v>
      </c>
      <c r="G345" s="327"/>
      <c r="H345" s="330">
        <v>122.64</v>
      </c>
      <c r="I345" s="331"/>
      <c r="J345" s="327"/>
      <c r="K345" s="327"/>
      <c r="L345" s="332"/>
      <c r="M345" s="333"/>
      <c r="N345" s="334"/>
      <c r="O345" s="334"/>
      <c r="P345" s="334"/>
      <c r="Q345" s="334"/>
      <c r="R345" s="334"/>
      <c r="S345" s="334"/>
      <c r="T345" s="335"/>
      <c r="U345" s="17"/>
      <c r="V345" s="17"/>
      <c r="W345" s="17"/>
      <c r="X345" s="17"/>
      <c r="Y345" s="17"/>
      <c r="Z345" s="17"/>
      <c r="AA345" s="17"/>
      <c r="AB345" s="17"/>
      <c r="AC345" s="17"/>
      <c r="AD345" s="17"/>
      <c r="AE345" s="17"/>
      <c r="AT345" s="336" t="s">
        <v>398</v>
      </c>
      <c r="AU345" s="336" t="s">
        <v>386</v>
      </c>
      <c r="AV345" s="17" t="s">
        <v>99</v>
      </c>
      <c r="AW345" s="17" t="s">
        <v>30</v>
      </c>
      <c r="AX345" s="17" t="s">
        <v>76</v>
      </c>
      <c r="AY345" s="336" t="s">
        <v>387</v>
      </c>
    </row>
    <row r="346" s="15" customFormat="1">
      <c r="A346" s="15"/>
      <c r="B346" s="304"/>
      <c r="C346" s="305"/>
      <c r="D346" s="295" t="s">
        <v>398</v>
      </c>
      <c r="E346" s="306" t="s">
        <v>1</v>
      </c>
      <c r="F346" s="307" t="s">
        <v>559</v>
      </c>
      <c r="G346" s="305"/>
      <c r="H346" s="308">
        <v>6.1319999999999997</v>
      </c>
      <c r="I346" s="309"/>
      <c r="J346" s="305"/>
      <c r="K346" s="305"/>
      <c r="L346" s="310"/>
      <c r="M346" s="311"/>
      <c r="N346" s="312"/>
      <c r="O346" s="312"/>
      <c r="P346" s="312"/>
      <c r="Q346" s="312"/>
      <c r="R346" s="312"/>
      <c r="S346" s="312"/>
      <c r="T346" s="313"/>
      <c r="U346" s="15"/>
      <c r="V346" s="15"/>
      <c r="W346" s="15"/>
      <c r="X346" s="15"/>
      <c r="Y346" s="15"/>
      <c r="Z346" s="15"/>
      <c r="AA346" s="15"/>
      <c r="AB346" s="15"/>
      <c r="AC346" s="15"/>
      <c r="AD346" s="15"/>
      <c r="AE346" s="15"/>
      <c r="AT346" s="314" t="s">
        <v>398</v>
      </c>
      <c r="AU346" s="314" t="s">
        <v>386</v>
      </c>
      <c r="AV346" s="15" t="s">
        <v>92</v>
      </c>
      <c r="AW346" s="15" t="s">
        <v>30</v>
      </c>
      <c r="AX346" s="15" t="s">
        <v>76</v>
      </c>
      <c r="AY346" s="314" t="s">
        <v>387</v>
      </c>
    </row>
    <row r="347" s="16" customFormat="1">
      <c r="A347" s="16"/>
      <c r="B347" s="315"/>
      <c r="C347" s="316"/>
      <c r="D347" s="295" t="s">
        <v>398</v>
      </c>
      <c r="E347" s="317" t="s">
        <v>1</v>
      </c>
      <c r="F347" s="318" t="s">
        <v>412</v>
      </c>
      <c r="G347" s="316"/>
      <c r="H347" s="319">
        <v>128.77199999999999</v>
      </c>
      <c r="I347" s="320"/>
      <c r="J347" s="316"/>
      <c r="K347" s="316"/>
      <c r="L347" s="321"/>
      <c r="M347" s="322"/>
      <c r="N347" s="323"/>
      <c r="O347" s="323"/>
      <c r="P347" s="323"/>
      <c r="Q347" s="323"/>
      <c r="R347" s="323"/>
      <c r="S347" s="323"/>
      <c r="T347" s="324"/>
      <c r="U347" s="16"/>
      <c r="V347" s="16"/>
      <c r="W347" s="16"/>
      <c r="X347" s="16"/>
      <c r="Y347" s="16"/>
      <c r="Z347" s="16"/>
      <c r="AA347" s="16"/>
      <c r="AB347" s="16"/>
      <c r="AC347" s="16"/>
      <c r="AD347" s="16"/>
      <c r="AE347" s="16"/>
      <c r="AT347" s="325" t="s">
        <v>398</v>
      </c>
      <c r="AU347" s="325" t="s">
        <v>386</v>
      </c>
      <c r="AV347" s="16" t="s">
        <v>386</v>
      </c>
      <c r="AW347" s="16" t="s">
        <v>30</v>
      </c>
      <c r="AX347" s="16" t="s">
        <v>84</v>
      </c>
      <c r="AY347" s="325" t="s">
        <v>387</v>
      </c>
    </row>
    <row r="348" s="2" customFormat="1" ht="24.15" customHeight="1">
      <c r="A348" s="42"/>
      <c r="B348" s="43"/>
      <c r="C348" s="280" t="s">
        <v>560</v>
      </c>
      <c r="D348" s="280" t="s">
        <v>393</v>
      </c>
      <c r="E348" s="281" t="s">
        <v>561</v>
      </c>
      <c r="F348" s="282" t="s">
        <v>562</v>
      </c>
      <c r="G348" s="283" t="s">
        <v>405</v>
      </c>
      <c r="H348" s="284">
        <v>0.41599999999999998</v>
      </c>
      <c r="I348" s="285"/>
      <c r="J348" s="286">
        <f>ROUND(I348*H348,2)</f>
        <v>0</v>
      </c>
      <c r="K348" s="287"/>
      <c r="L348" s="45"/>
      <c r="M348" s="288" t="s">
        <v>1</v>
      </c>
      <c r="N348" s="289" t="s">
        <v>42</v>
      </c>
      <c r="O348" s="101"/>
      <c r="P348" s="290">
        <f>O348*H348</f>
        <v>0</v>
      </c>
      <c r="Q348" s="290">
        <v>6.9999999999999994E-05</v>
      </c>
      <c r="R348" s="290">
        <f>Q348*H348</f>
        <v>2.9119999999999996E-05</v>
      </c>
      <c r="S348" s="290">
        <v>0</v>
      </c>
      <c r="T348" s="291">
        <f>S348*H348</f>
        <v>0</v>
      </c>
      <c r="U348" s="42"/>
      <c r="V348" s="42"/>
      <c r="W348" s="42"/>
      <c r="X348" s="42"/>
      <c r="Y348" s="42"/>
      <c r="Z348" s="42"/>
      <c r="AA348" s="42"/>
      <c r="AB348" s="42"/>
      <c r="AC348" s="42"/>
      <c r="AD348" s="42"/>
      <c r="AE348" s="42"/>
      <c r="AR348" s="292" t="s">
        <v>422</v>
      </c>
      <c r="AT348" s="292" t="s">
        <v>393</v>
      </c>
      <c r="AU348" s="292" t="s">
        <v>386</v>
      </c>
      <c r="AY348" s="19" t="s">
        <v>387</v>
      </c>
      <c r="BE348" s="162">
        <f>IF(N348="základná",J348,0)</f>
        <v>0</v>
      </c>
      <c r="BF348" s="162">
        <f>IF(N348="znížená",J348,0)</f>
        <v>0</v>
      </c>
      <c r="BG348" s="162">
        <f>IF(N348="zákl. prenesená",J348,0)</f>
        <v>0</v>
      </c>
      <c r="BH348" s="162">
        <f>IF(N348="zníž. prenesená",J348,0)</f>
        <v>0</v>
      </c>
      <c r="BI348" s="162">
        <f>IF(N348="nulová",J348,0)</f>
        <v>0</v>
      </c>
      <c r="BJ348" s="19" t="s">
        <v>92</v>
      </c>
      <c r="BK348" s="162">
        <f>ROUND(I348*H348,2)</f>
        <v>0</v>
      </c>
      <c r="BL348" s="19" t="s">
        <v>422</v>
      </c>
      <c r="BM348" s="292" t="s">
        <v>563</v>
      </c>
    </row>
    <row r="349" s="14" customFormat="1">
      <c r="A349" s="14"/>
      <c r="B349" s="293"/>
      <c r="C349" s="294"/>
      <c r="D349" s="295" t="s">
        <v>398</v>
      </c>
      <c r="E349" s="296" t="s">
        <v>1</v>
      </c>
      <c r="F349" s="297" t="s">
        <v>564</v>
      </c>
      <c r="G349" s="294"/>
      <c r="H349" s="296" t="s">
        <v>1</v>
      </c>
      <c r="I349" s="298"/>
      <c r="J349" s="294"/>
      <c r="K349" s="294"/>
      <c r="L349" s="299"/>
      <c r="M349" s="300"/>
      <c r="N349" s="301"/>
      <c r="O349" s="301"/>
      <c r="P349" s="301"/>
      <c r="Q349" s="301"/>
      <c r="R349" s="301"/>
      <c r="S349" s="301"/>
      <c r="T349" s="302"/>
      <c r="U349" s="14"/>
      <c r="V349" s="14"/>
      <c r="W349" s="14"/>
      <c r="X349" s="14"/>
      <c r="Y349" s="14"/>
      <c r="Z349" s="14"/>
      <c r="AA349" s="14"/>
      <c r="AB349" s="14"/>
      <c r="AC349" s="14"/>
      <c r="AD349" s="14"/>
      <c r="AE349" s="14"/>
      <c r="AT349" s="303" t="s">
        <v>398</v>
      </c>
      <c r="AU349" s="303" t="s">
        <v>386</v>
      </c>
      <c r="AV349" s="14" t="s">
        <v>84</v>
      </c>
      <c r="AW349" s="14" t="s">
        <v>30</v>
      </c>
      <c r="AX349" s="14" t="s">
        <v>76</v>
      </c>
      <c r="AY349" s="303" t="s">
        <v>387</v>
      </c>
    </row>
    <row r="350" s="15" customFormat="1">
      <c r="A350" s="15"/>
      <c r="B350" s="304"/>
      <c r="C350" s="305"/>
      <c r="D350" s="295" t="s">
        <v>398</v>
      </c>
      <c r="E350" s="306" t="s">
        <v>1</v>
      </c>
      <c r="F350" s="307" t="s">
        <v>565</v>
      </c>
      <c r="G350" s="305"/>
      <c r="H350" s="308">
        <v>0</v>
      </c>
      <c r="I350" s="309"/>
      <c r="J350" s="305"/>
      <c r="K350" s="305"/>
      <c r="L350" s="310"/>
      <c r="M350" s="311"/>
      <c r="N350" s="312"/>
      <c r="O350" s="312"/>
      <c r="P350" s="312"/>
      <c r="Q350" s="312"/>
      <c r="R350" s="312"/>
      <c r="S350" s="312"/>
      <c r="T350" s="313"/>
      <c r="U350" s="15"/>
      <c r="V350" s="15"/>
      <c r="W350" s="15"/>
      <c r="X350" s="15"/>
      <c r="Y350" s="15"/>
      <c r="Z350" s="15"/>
      <c r="AA350" s="15"/>
      <c r="AB350" s="15"/>
      <c r="AC350" s="15"/>
      <c r="AD350" s="15"/>
      <c r="AE350" s="15"/>
      <c r="AT350" s="314" t="s">
        <v>398</v>
      </c>
      <c r="AU350" s="314" t="s">
        <v>386</v>
      </c>
      <c r="AV350" s="15" t="s">
        <v>92</v>
      </c>
      <c r="AW350" s="15" t="s">
        <v>30</v>
      </c>
      <c r="AX350" s="15" t="s">
        <v>76</v>
      </c>
      <c r="AY350" s="314" t="s">
        <v>387</v>
      </c>
    </row>
    <row r="351" s="15" customFormat="1">
      <c r="A351" s="15"/>
      <c r="B351" s="304"/>
      <c r="C351" s="305"/>
      <c r="D351" s="295" t="s">
        <v>398</v>
      </c>
      <c r="E351" s="306" t="s">
        <v>1</v>
      </c>
      <c r="F351" s="307" t="s">
        <v>566</v>
      </c>
      <c r="G351" s="305"/>
      <c r="H351" s="308">
        <v>0.41599999999999998</v>
      </c>
      <c r="I351" s="309"/>
      <c r="J351" s="305"/>
      <c r="K351" s="305"/>
      <c r="L351" s="310"/>
      <c r="M351" s="311"/>
      <c r="N351" s="312"/>
      <c r="O351" s="312"/>
      <c r="P351" s="312"/>
      <c r="Q351" s="312"/>
      <c r="R351" s="312"/>
      <c r="S351" s="312"/>
      <c r="T351" s="313"/>
      <c r="U351" s="15"/>
      <c r="V351" s="15"/>
      <c r="W351" s="15"/>
      <c r="X351" s="15"/>
      <c r="Y351" s="15"/>
      <c r="Z351" s="15"/>
      <c r="AA351" s="15"/>
      <c r="AB351" s="15"/>
      <c r="AC351" s="15"/>
      <c r="AD351" s="15"/>
      <c r="AE351" s="15"/>
      <c r="AT351" s="314" t="s">
        <v>398</v>
      </c>
      <c r="AU351" s="314" t="s">
        <v>386</v>
      </c>
      <c r="AV351" s="15" t="s">
        <v>92</v>
      </c>
      <c r="AW351" s="15" t="s">
        <v>30</v>
      </c>
      <c r="AX351" s="15" t="s">
        <v>76</v>
      </c>
      <c r="AY351" s="314" t="s">
        <v>387</v>
      </c>
    </row>
    <row r="352" s="15" customFormat="1">
      <c r="A352" s="15"/>
      <c r="B352" s="304"/>
      <c r="C352" s="305"/>
      <c r="D352" s="295" t="s">
        <v>398</v>
      </c>
      <c r="E352" s="306" t="s">
        <v>1</v>
      </c>
      <c r="F352" s="307" t="s">
        <v>418</v>
      </c>
      <c r="G352" s="305"/>
      <c r="H352" s="308">
        <v>0</v>
      </c>
      <c r="I352" s="309"/>
      <c r="J352" s="305"/>
      <c r="K352" s="305"/>
      <c r="L352" s="310"/>
      <c r="M352" s="311"/>
      <c r="N352" s="312"/>
      <c r="O352" s="312"/>
      <c r="P352" s="312"/>
      <c r="Q352" s="312"/>
      <c r="R352" s="312"/>
      <c r="S352" s="312"/>
      <c r="T352" s="313"/>
      <c r="U352" s="15"/>
      <c r="V352" s="15"/>
      <c r="W352" s="15"/>
      <c r="X352" s="15"/>
      <c r="Y352" s="15"/>
      <c r="Z352" s="15"/>
      <c r="AA352" s="15"/>
      <c r="AB352" s="15"/>
      <c r="AC352" s="15"/>
      <c r="AD352" s="15"/>
      <c r="AE352" s="15"/>
      <c r="AT352" s="314" t="s">
        <v>398</v>
      </c>
      <c r="AU352" s="314" t="s">
        <v>386</v>
      </c>
      <c r="AV352" s="15" t="s">
        <v>92</v>
      </c>
      <c r="AW352" s="15" t="s">
        <v>30</v>
      </c>
      <c r="AX352" s="15" t="s">
        <v>76</v>
      </c>
      <c r="AY352" s="314" t="s">
        <v>387</v>
      </c>
    </row>
    <row r="353" s="16" customFormat="1">
      <c r="A353" s="16"/>
      <c r="B353" s="315"/>
      <c r="C353" s="316"/>
      <c r="D353" s="295" t="s">
        <v>398</v>
      </c>
      <c r="E353" s="317" t="s">
        <v>1</v>
      </c>
      <c r="F353" s="318" t="s">
        <v>412</v>
      </c>
      <c r="G353" s="316"/>
      <c r="H353" s="319">
        <v>0.41599999999999998</v>
      </c>
      <c r="I353" s="320"/>
      <c r="J353" s="316"/>
      <c r="K353" s="316"/>
      <c r="L353" s="321"/>
      <c r="M353" s="322"/>
      <c r="N353" s="323"/>
      <c r="O353" s="323"/>
      <c r="P353" s="323"/>
      <c r="Q353" s="323"/>
      <c r="R353" s="323"/>
      <c r="S353" s="323"/>
      <c r="T353" s="324"/>
      <c r="U353" s="16"/>
      <c r="V353" s="16"/>
      <c r="W353" s="16"/>
      <c r="X353" s="16"/>
      <c r="Y353" s="16"/>
      <c r="Z353" s="16"/>
      <c r="AA353" s="16"/>
      <c r="AB353" s="16"/>
      <c r="AC353" s="16"/>
      <c r="AD353" s="16"/>
      <c r="AE353" s="16"/>
      <c r="AT353" s="325" t="s">
        <v>398</v>
      </c>
      <c r="AU353" s="325" t="s">
        <v>386</v>
      </c>
      <c r="AV353" s="16" t="s">
        <v>386</v>
      </c>
      <c r="AW353" s="16" t="s">
        <v>30</v>
      </c>
      <c r="AX353" s="16" t="s">
        <v>84</v>
      </c>
      <c r="AY353" s="325" t="s">
        <v>387</v>
      </c>
    </row>
    <row r="354" s="12" customFormat="1" ht="22.8" customHeight="1">
      <c r="A354" s="12"/>
      <c r="B354" s="252"/>
      <c r="C354" s="253"/>
      <c r="D354" s="254" t="s">
        <v>75</v>
      </c>
      <c r="E354" s="265" t="s">
        <v>567</v>
      </c>
      <c r="F354" s="265" t="s">
        <v>568</v>
      </c>
      <c r="G354" s="253"/>
      <c r="H354" s="253"/>
      <c r="I354" s="256"/>
      <c r="J354" s="266">
        <f>BK354</f>
        <v>0</v>
      </c>
      <c r="K354" s="253"/>
      <c r="L354" s="257"/>
      <c r="M354" s="258"/>
      <c r="N354" s="259"/>
      <c r="O354" s="259"/>
      <c r="P354" s="260">
        <f>P355+P430+P522</f>
        <v>0</v>
      </c>
      <c r="Q354" s="259"/>
      <c r="R354" s="260">
        <f>R355+R430+R522</f>
        <v>2054.6052046778404</v>
      </c>
      <c r="S354" s="259"/>
      <c r="T354" s="261">
        <f>T355+T430+T522</f>
        <v>0.052000000000000005</v>
      </c>
      <c r="U354" s="12"/>
      <c r="V354" s="12"/>
      <c r="W354" s="12"/>
      <c r="X354" s="12"/>
      <c r="Y354" s="12"/>
      <c r="Z354" s="12"/>
      <c r="AA354" s="12"/>
      <c r="AB354" s="12"/>
      <c r="AC354" s="12"/>
      <c r="AD354" s="12"/>
      <c r="AE354" s="12"/>
      <c r="AR354" s="262" t="s">
        <v>84</v>
      </c>
      <c r="AT354" s="263" t="s">
        <v>75</v>
      </c>
      <c r="AU354" s="263" t="s">
        <v>84</v>
      </c>
      <c r="AY354" s="262" t="s">
        <v>387</v>
      </c>
      <c r="BK354" s="264">
        <f>BK355+BK430+BK522</f>
        <v>0</v>
      </c>
    </row>
    <row r="355" s="12" customFormat="1" ht="20.88" customHeight="1">
      <c r="A355" s="12"/>
      <c r="B355" s="252"/>
      <c r="C355" s="253"/>
      <c r="D355" s="254" t="s">
        <v>75</v>
      </c>
      <c r="E355" s="265" t="s">
        <v>390</v>
      </c>
      <c r="F355" s="265" t="s">
        <v>391</v>
      </c>
      <c r="G355" s="253"/>
      <c r="H355" s="253"/>
      <c r="I355" s="256"/>
      <c r="J355" s="266">
        <f>BK355</f>
        <v>0</v>
      </c>
      <c r="K355" s="253"/>
      <c r="L355" s="257"/>
      <c r="M355" s="258"/>
      <c r="N355" s="259"/>
      <c r="O355" s="259"/>
      <c r="P355" s="260">
        <f>P356+P399+P428</f>
        <v>0</v>
      </c>
      <c r="Q355" s="259"/>
      <c r="R355" s="260">
        <f>R356+R399+R428</f>
        <v>44.916819660000002</v>
      </c>
      <c r="S355" s="259"/>
      <c r="T355" s="261">
        <f>T356+T399+T428</f>
        <v>0.052000000000000005</v>
      </c>
      <c r="U355" s="12"/>
      <c r="V355" s="12"/>
      <c r="W355" s="12"/>
      <c r="X355" s="12"/>
      <c r="Y355" s="12"/>
      <c r="Z355" s="12"/>
      <c r="AA355" s="12"/>
      <c r="AB355" s="12"/>
      <c r="AC355" s="12"/>
      <c r="AD355" s="12"/>
      <c r="AE355" s="12"/>
      <c r="AR355" s="262" t="s">
        <v>84</v>
      </c>
      <c r="AT355" s="263" t="s">
        <v>75</v>
      </c>
      <c r="AU355" s="263" t="s">
        <v>92</v>
      </c>
      <c r="AY355" s="262" t="s">
        <v>387</v>
      </c>
      <c r="BK355" s="264">
        <f>BK356+BK399+BK428</f>
        <v>0</v>
      </c>
    </row>
    <row r="356" s="13" customFormat="1" ht="20.88" customHeight="1">
      <c r="A356" s="13"/>
      <c r="B356" s="267"/>
      <c r="C356" s="268"/>
      <c r="D356" s="269" t="s">
        <v>75</v>
      </c>
      <c r="E356" s="269" t="s">
        <v>433</v>
      </c>
      <c r="F356" s="269" t="s">
        <v>569</v>
      </c>
      <c r="G356" s="268"/>
      <c r="H356" s="268"/>
      <c r="I356" s="270"/>
      <c r="J356" s="271">
        <f>BK356</f>
        <v>0</v>
      </c>
      <c r="K356" s="268"/>
      <c r="L356" s="272"/>
      <c r="M356" s="273"/>
      <c r="N356" s="274"/>
      <c r="O356" s="274"/>
      <c r="P356" s="275">
        <f>SUM(P357:P398)</f>
        <v>0</v>
      </c>
      <c r="Q356" s="274"/>
      <c r="R356" s="275">
        <f>SUM(R357:R398)</f>
        <v>15.352941659999997</v>
      </c>
      <c r="S356" s="274"/>
      <c r="T356" s="276">
        <f>SUM(T357:T398)</f>
        <v>0</v>
      </c>
      <c r="U356" s="13"/>
      <c r="V356" s="13"/>
      <c r="W356" s="13"/>
      <c r="X356" s="13"/>
      <c r="Y356" s="13"/>
      <c r="Z356" s="13"/>
      <c r="AA356" s="13"/>
      <c r="AB356" s="13"/>
      <c r="AC356" s="13"/>
      <c r="AD356" s="13"/>
      <c r="AE356" s="13"/>
      <c r="AR356" s="277" t="s">
        <v>84</v>
      </c>
      <c r="AT356" s="278" t="s">
        <v>75</v>
      </c>
      <c r="AU356" s="278" t="s">
        <v>99</v>
      </c>
      <c r="AY356" s="277" t="s">
        <v>387</v>
      </c>
      <c r="BK356" s="279">
        <f>SUM(BK357:BK398)</f>
        <v>0</v>
      </c>
    </row>
    <row r="357" s="2" customFormat="1" ht="37.8" customHeight="1">
      <c r="A357" s="42"/>
      <c r="B357" s="43"/>
      <c r="C357" s="280" t="s">
        <v>570</v>
      </c>
      <c r="D357" s="280" t="s">
        <v>393</v>
      </c>
      <c r="E357" s="281" t="s">
        <v>571</v>
      </c>
      <c r="F357" s="282" t="s">
        <v>572</v>
      </c>
      <c r="G357" s="283" t="s">
        <v>405</v>
      </c>
      <c r="H357" s="284">
        <v>98.567999999999998</v>
      </c>
      <c r="I357" s="285"/>
      <c r="J357" s="286">
        <f>ROUND(I357*H357,2)</f>
        <v>0</v>
      </c>
      <c r="K357" s="287"/>
      <c r="L357" s="45"/>
      <c r="M357" s="288" t="s">
        <v>1</v>
      </c>
      <c r="N357" s="289" t="s">
        <v>42</v>
      </c>
      <c r="O357" s="101"/>
      <c r="P357" s="290">
        <f>O357*H357</f>
        <v>0</v>
      </c>
      <c r="Q357" s="290">
        <v>0.002</v>
      </c>
      <c r="R357" s="290">
        <f>Q357*H357</f>
        <v>0.19713600000000001</v>
      </c>
      <c r="S357" s="290">
        <v>0</v>
      </c>
      <c r="T357" s="291">
        <f>S357*H357</f>
        <v>0</v>
      </c>
      <c r="U357" s="42"/>
      <c r="V357" s="42"/>
      <c r="W357" s="42"/>
      <c r="X357" s="42"/>
      <c r="Y357" s="42"/>
      <c r="Z357" s="42"/>
      <c r="AA357" s="42"/>
      <c r="AB357" s="42"/>
      <c r="AC357" s="42"/>
      <c r="AD357" s="42"/>
      <c r="AE357" s="42"/>
      <c r="AR357" s="292" t="s">
        <v>386</v>
      </c>
      <c r="AT357" s="292" t="s">
        <v>393</v>
      </c>
      <c r="AU357" s="292" t="s">
        <v>386</v>
      </c>
      <c r="AY357" s="19" t="s">
        <v>387</v>
      </c>
      <c r="BE357" s="162">
        <f>IF(N357="základná",J357,0)</f>
        <v>0</v>
      </c>
      <c r="BF357" s="162">
        <f>IF(N357="znížená",J357,0)</f>
        <v>0</v>
      </c>
      <c r="BG357" s="162">
        <f>IF(N357="zákl. prenesená",J357,0)</f>
        <v>0</v>
      </c>
      <c r="BH357" s="162">
        <f>IF(N357="zníž. prenesená",J357,0)</f>
        <v>0</v>
      </c>
      <c r="BI357" s="162">
        <f>IF(N357="nulová",J357,0)</f>
        <v>0</v>
      </c>
      <c r="BJ357" s="19" t="s">
        <v>92</v>
      </c>
      <c r="BK357" s="162">
        <f>ROUND(I357*H357,2)</f>
        <v>0</v>
      </c>
      <c r="BL357" s="19" t="s">
        <v>386</v>
      </c>
      <c r="BM357" s="292" t="s">
        <v>573</v>
      </c>
    </row>
    <row r="358" s="15" customFormat="1">
      <c r="A358" s="15"/>
      <c r="B358" s="304"/>
      <c r="C358" s="305"/>
      <c r="D358" s="295" t="s">
        <v>398</v>
      </c>
      <c r="E358" s="306" t="s">
        <v>1</v>
      </c>
      <c r="F358" s="307" t="s">
        <v>512</v>
      </c>
      <c r="G358" s="305"/>
      <c r="H358" s="308">
        <v>41.207999999999998</v>
      </c>
      <c r="I358" s="309"/>
      <c r="J358" s="305"/>
      <c r="K358" s="305"/>
      <c r="L358" s="310"/>
      <c r="M358" s="311"/>
      <c r="N358" s="312"/>
      <c r="O358" s="312"/>
      <c r="P358" s="312"/>
      <c r="Q358" s="312"/>
      <c r="R358" s="312"/>
      <c r="S358" s="312"/>
      <c r="T358" s="313"/>
      <c r="U358" s="15"/>
      <c r="V358" s="15"/>
      <c r="W358" s="15"/>
      <c r="X358" s="15"/>
      <c r="Y358" s="15"/>
      <c r="Z358" s="15"/>
      <c r="AA358" s="15"/>
      <c r="AB358" s="15"/>
      <c r="AC358" s="15"/>
      <c r="AD358" s="15"/>
      <c r="AE358" s="15"/>
      <c r="AT358" s="314" t="s">
        <v>398</v>
      </c>
      <c r="AU358" s="314" t="s">
        <v>386</v>
      </c>
      <c r="AV358" s="15" t="s">
        <v>92</v>
      </c>
      <c r="AW358" s="15" t="s">
        <v>30</v>
      </c>
      <c r="AX358" s="15" t="s">
        <v>76</v>
      </c>
      <c r="AY358" s="314" t="s">
        <v>387</v>
      </c>
    </row>
    <row r="359" s="15" customFormat="1">
      <c r="A359" s="15"/>
      <c r="B359" s="304"/>
      <c r="C359" s="305"/>
      <c r="D359" s="295" t="s">
        <v>398</v>
      </c>
      <c r="E359" s="306" t="s">
        <v>1</v>
      </c>
      <c r="F359" s="307" t="s">
        <v>513</v>
      </c>
      <c r="G359" s="305"/>
      <c r="H359" s="308">
        <v>52.665999999999997</v>
      </c>
      <c r="I359" s="309"/>
      <c r="J359" s="305"/>
      <c r="K359" s="305"/>
      <c r="L359" s="310"/>
      <c r="M359" s="311"/>
      <c r="N359" s="312"/>
      <c r="O359" s="312"/>
      <c r="P359" s="312"/>
      <c r="Q359" s="312"/>
      <c r="R359" s="312"/>
      <c r="S359" s="312"/>
      <c r="T359" s="313"/>
      <c r="U359" s="15"/>
      <c r="V359" s="15"/>
      <c r="W359" s="15"/>
      <c r="X359" s="15"/>
      <c r="Y359" s="15"/>
      <c r="Z359" s="15"/>
      <c r="AA359" s="15"/>
      <c r="AB359" s="15"/>
      <c r="AC359" s="15"/>
      <c r="AD359" s="15"/>
      <c r="AE359" s="15"/>
      <c r="AT359" s="314" t="s">
        <v>398</v>
      </c>
      <c r="AU359" s="314" t="s">
        <v>386</v>
      </c>
      <c r="AV359" s="15" t="s">
        <v>92</v>
      </c>
      <c r="AW359" s="15" t="s">
        <v>30</v>
      </c>
      <c r="AX359" s="15" t="s">
        <v>76</v>
      </c>
      <c r="AY359" s="314" t="s">
        <v>387</v>
      </c>
    </row>
    <row r="360" s="17" customFormat="1">
      <c r="A360" s="17"/>
      <c r="B360" s="326"/>
      <c r="C360" s="327"/>
      <c r="D360" s="295" t="s">
        <v>398</v>
      </c>
      <c r="E360" s="328" t="s">
        <v>249</v>
      </c>
      <c r="F360" s="329" t="s">
        <v>411</v>
      </c>
      <c r="G360" s="327"/>
      <c r="H360" s="330">
        <v>93.873999999999995</v>
      </c>
      <c r="I360" s="331"/>
      <c r="J360" s="327"/>
      <c r="K360" s="327"/>
      <c r="L360" s="332"/>
      <c r="M360" s="333"/>
      <c r="N360" s="334"/>
      <c r="O360" s="334"/>
      <c r="P360" s="334"/>
      <c r="Q360" s="334"/>
      <c r="R360" s="334"/>
      <c r="S360" s="334"/>
      <c r="T360" s="335"/>
      <c r="U360" s="17"/>
      <c r="V360" s="17"/>
      <c r="W360" s="17"/>
      <c r="X360" s="17"/>
      <c r="Y360" s="17"/>
      <c r="Z360" s="17"/>
      <c r="AA360" s="17"/>
      <c r="AB360" s="17"/>
      <c r="AC360" s="17"/>
      <c r="AD360" s="17"/>
      <c r="AE360" s="17"/>
      <c r="AT360" s="336" t="s">
        <v>398</v>
      </c>
      <c r="AU360" s="336" t="s">
        <v>386</v>
      </c>
      <c r="AV360" s="17" t="s">
        <v>99</v>
      </c>
      <c r="AW360" s="17" t="s">
        <v>30</v>
      </c>
      <c r="AX360" s="17" t="s">
        <v>76</v>
      </c>
      <c r="AY360" s="336" t="s">
        <v>387</v>
      </c>
    </row>
    <row r="361" s="15" customFormat="1">
      <c r="A361" s="15"/>
      <c r="B361" s="304"/>
      <c r="C361" s="305"/>
      <c r="D361" s="295" t="s">
        <v>398</v>
      </c>
      <c r="E361" s="306" t="s">
        <v>1</v>
      </c>
      <c r="F361" s="307" t="s">
        <v>574</v>
      </c>
      <c r="G361" s="305"/>
      <c r="H361" s="308">
        <v>4.694</v>
      </c>
      <c r="I361" s="309"/>
      <c r="J361" s="305"/>
      <c r="K361" s="305"/>
      <c r="L361" s="310"/>
      <c r="M361" s="311"/>
      <c r="N361" s="312"/>
      <c r="O361" s="312"/>
      <c r="P361" s="312"/>
      <c r="Q361" s="312"/>
      <c r="R361" s="312"/>
      <c r="S361" s="312"/>
      <c r="T361" s="313"/>
      <c r="U361" s="15"/>
      <c r="V361" s="15"/>
      <c r="W361" s="15"/>
      <c r="X361" s="15"/>
      <c r="Y361" s="15"/>
      <c r="Z361" s="15"/>
      <c r="AA361" s="15"/>
      <c r="AB361" s="15"/>
      <c r="AC361" s="15"/>
      <c r="AD361" s="15"/>
      <c r="AE361" s="15"/>
      <c r="AT361" s="314" t="s">
        <v>398</v>
      </c>
      <c r="AU361" s="314" t="s">
        <v>386</v>
      </c>
      <c r="AV361" s="15" t="s">
        <v>92</v>
      </c>
      <c r="AW361" s="15" t="s">
        <v>30</v>
      </c>
      <c r="AX361" s="15" t="s">
        <v>76</v>
      </c>
      <c r="AY361" s="314" t="s">
        <v>387</v>
      </c>
    </row>
    <row r="362" s="16" customFormat="1">
      <c r="A362" s="16"/>
      <c r="B362" s="315"/>
      <c r="C362" s="316"/>
      <c r="D362" s="295" t="s">
        <v>398</v>
      </c>
      <c r="E362" s="317" t="s">
        <v>1</v>
      </c>
      <c r="F362" s="318" t="s">
        <v>412</v>
      </c>
      <c r="G362" s="316"/>
      <c r="H362" s="319">
        <v>98.567999999999998</v>
      </c>
      <c r="I362" s="320"/>
      <c r="J362" s="316"/>
      <c r="K362" s="316"/>
      <c r="L362" s="321"/>
      <c r="M362" s="322"/>
      <c r="N362" s="323"/>
      <c r="O362" s="323"/>
      <c r="P362" s="323"/>
      <c r="Q362" s="323"/>
      <c r="R362" s="323"/>
      <c r="S362" s="323"/>
      <c r="T362" s="324"/>
      <c r="U362" s="16"/>
      <c r="V362" s="16"/>
      <c r="W362" s="16"/>
      <c r="X362" s="16"/>
      <c r="Y362" s="16"/>
      <c r="Z362" s="16"/>
      <c r="AA362" s="16"/>
      <c r="AB362" s="16"/>
      <c r="AC362" s="16"/>
      <c r="AD362" s="16"/>
      <c r="AE362" s="16"/>
      <c r="AT362" s="325" t="s">
        <v>398</v>
      </c>
      <c r="AU362" s="325" t="s">
        <v>386</v>
      </c>
      <c r="AV362" s="16" t="s">
        <v>386</v>
      </c>
      <c r="AW362" s="16" t="s">
        <v>30</v>
      </c>
      <c r="AX362" s="16" t="s">
        <v>84</v>
      </c>
      <c r="AY362" s="325" t="s">
        <v>387</v>
      </c>
    </row>
    <row r="363" s="2" customFormat="1" ht="24.15" customHeight="1">
      <c r="A363" s="42"/>
      <c r="B363" s="43"/>
      <c r="C363" s="280" t="s">
        <v>575</v>
      </c>
      <c r="D363" s="280" t="s">
        <v>393</v>
      </c>
      <c r="E363" s="281" t="s">
        <v>576</v>
      </c>
      <c r="F363" s="282" t="s">
        <v>577</v>
      </c>
      <c r="G363" s="283" t="s">
        <v>405</v>
      </c>
      <c r="H363" s="284">
        <v>98.567999999999998</v>
      </c>
      <c r="I363" s="285"/>
      <c r="J363" s="286">
        <f>ROUND(I363*H363,2)</f>
        <v>0</v>
      </c>
      <c r="K363" s="287"/>
      <c r="L363" s="45"/>
      <c r="M363" s="288" t="s">
        <v>1</v>
      </c>
      <c r="N363" s="289" t="s">
        <v>42</v>
      </c>
      <c r="O363" s="101"/>
      <c r="P363" s="290">
        <f>O363*H363</f>
        <v>0</v>
      </c>
      <c r="Q363" s="290">
        <v>0.0047200000000000002</v>
      </c>
      <c r="R363" s="290">
        <f>Q363*H363</f>
        <v>0.46524096000000004</v>
      </c>
      <c r="S363" s="290">
        <v>0</v>
      </c>
      <c r="T363" s="291">
        <f>S363*H363</f>
        <v>0</v>
      </c>
      <c r="U363" s="42"/>
      <c r="V363" s="42"/>
      <c r="W363" s="42"/>
      <c r="X363" s="42"/>
      <c r="Y363" s="42"/>
      <c r="Z363" s="42"/>
      <c r="AA363" s="42"/>
      <c r="AB363" s="42"/>
      <c r="AC363" s="42"/>
      <c r="AD363" s="42"/>
      <c r="AE363" s="42"/>
      <c r="AR363" s="292" t="s">
        <v>386</v>
      </c>
      <c r="AT363" s="292" t="s">
        <v>393</v>
      </c>
      <c r="AU363" s="292" t="s">
        <v>386</v>
      </c>
      <c r="AY363" s="19" t="s">
        <v>387</v>
      </c>
      <c r="BE363" s="162">
        <f>IF(N363="základná",J363,0)</f>
        <v>0</v>
      </c>
      <c r="BF363" s="162">
        <f>IF(N363="znížená",J363,0)</f>
        <v>0</v>
      </c>
      <c r="BG363" s="162">
        <f>IF(N363="zákl. prenesená",J363,0)</f>
        <v>0</v>
      </c>
      <c r="BH363" s="162">
        <f>IF(N363="zníž. prenesená",J363,0)</f>
        <v>0</v>
      </c>
      <c r="BI363" s="162">
        <f>IF(N363="nulová",J363,0)</f>
        <v>0</v>
      </c>
      <c r="BJ363" s="19" t="s">
        <v>92</v>
      </c>
      <c r="BK363" s="162">
        <f>ROUND(I363*H363,2)</f>
        <v>0</v>
      </c>
      <c r="BL363" s="19" t="s">
        <v>386</v>
      </c>
      <c r="BM363" s="292" t="s">
        <v>578</v>
      </c>
    </row>
    <row r="364" s="14" customFormat="1">
      <c r="A364" s="14"/>
      <c r="B364" s="293"/>
      <c r="C364" s="294"/>
      <c r="D364" s="295" t="s">
        <v>398</v>
      </c>
      <c r="E364" s="296" t="s">
        <v>1</v>
      </c>
      <c r="F364" s="297" t="s">
        <v>579</v>
      </c>
      <c r="G364" s="294"/>
      <c r="H364" s="296" t="s">
        <v>1</v>
      </c>
      <c r="I364" s="298"/>
      <c r="J364" s="294"/>
      <c r="K364" s="294"/>
      <c r="L364" s="299"/>
      <c r="M364" s="300"/>
      <c r="N364" s="301"/>
      <c r="O364" s="301"/>
      <c r="P364" s="301"/>
      <c r="Q364" s="301"/>
      <c r="R364" s="301"/>
      <c r="S364" s="301"/>
      <c r="T364" s="302"/>
      <c r="U364" s="14"/>
      <c r="V364" s="14"/>
      <c r="W364" s="14"/>
      <c r="X364" s="14"/>
      <c r="Y364" s="14"/>
      <c r="Z364" s="14"/>
      <c r="AA364" s="14"/>
      <c r="AB364" s="14"/>
      <c r="AC364" s="14"/>
      <c r="AD364" s="14"/>
      <c r="AE364" s="14"/>
      <c r="AT364" s="303" t="s">
        <v>398</v>
      </c>
      <c r="AU364" s="303" t="s">
        <v>386</v>
      </c>
      <c r="AV364" s="14" t="s">
        <v>84</v>
      </c>
      <c r="AW364" s="14" t="s">
        <v>30</v>
      </c>
      <c r="AX364" s="14" t="s">
        <v>76</v>
      </c>
      <c r="AY364" s="303" t="s">
        <v>387</v>
      </c>
    </row>
    <row r="365" s="15" customFormat="1">
      <c r="A365" s="15"/>
      <c r="B365" s="304"/>
      <c r="C365" s="305"/>
      <c r="D365" s="295" t="s">
        <v>398</v>
      </c>
      <c r="E365" s="306" t="s">
        <v>1</v>
      </c>
      <c r="F365" s="307" t="s">
        <v>249</v>
      </c>
      <c r="G365" s="305"/>
      <c r="H365" s="308">
        <v>93.873999999999995</v>
      </c>
      <c r="I365" s="309"/>
      <c r="J365" s="305"/>
      <c r="K365" s="305"/>
      <c r="L365" s="310"/>
      <c r="M365" s="311"/>
      <c r="N365" s="312"/>
      <c r="O365" s="312"/>
      <c r="P365" s="312"/>
      <c r="Q365" s="312"/>
      <c r="R365" s="312"/>
      <c r="S365" s="312"/>
      <c r="T365" s="313"/>
      <c r="U365" s="15"/>
      <c r="V365" s="15"/>
      <c r="W365" s="15"/>
      <c r="X365" s="15"/>
      <c r="Y365" s="15"/>
      <c r="Z365" s="15"/>
      <c r="AA365" s="15"/>
      <c r="AB365" s="15"/>
      <c r="AC365" s="15"/>
      <c r="AD365" s="15"/>
      <c r="AE365" s="15"/>
      <c r="AT365" s="314" t="s">
        <v>398</v>
      </c>
      <c r="AU365" s="314" t="s">
        <v>386</v>
      </c>
      <c r="AV365" s="15" t="s">
        <v>92</v>
      </c>
      <c r="AW365" s="15" t="s">
        <v>30</v>
      </c>
      <c r="AX365" s="15" t="s">
        <v>76</v>
      </c>
      <c r="AY365" s="314" t="s">
        <v>387</v>
      </c>
    </row>
    <row r="366" s="17" customFormat="1">
      <c r="A366" s="17"/>
      <c r="B366" s="326"/>
      <c r="C366" s="327"/>
      <c r="D366" s="295" t="s">
        <v>398</v>
      </c>
      <c r="E366" s="328" t="s">
        <v>1</v>
      </c>
      <c r="F366" s="329" t="s">
        <v>411</v>
      </c>
      <c r="G366" s="327"/>
      <c r="H366" s="330">
        <v>93.873999999999995</v>
      </c>
      <c r="I366" s="331"/>
      <c r="J366" s="327"/>
      <c r="K366" s="327"/>
      <c r="L366" s="332"/>
      <c r="M366" s="333"/>
      <c r="N366" s="334"/>
      <c r="O366" s="334"/>
      <c r="P366" s="334"/>
      <c r="Q366" s="334"/>
      <c r="R366" s="334"/>
      <c r="S366" s="334"/>
      <c r="T366" s="335"/>
      <c r="U366" s="17"/>
      <c r="V366" s="17"/>
      <c r="W366" s="17"/>
      <c r="X366" s="17"/>
      <c r="Y366" s="17"/>
      <c r="Z366" s="17"/>
      <c r="AA366" s="17"/>
      <c r="AB366" s="17"/>
      <c r="AC366" s="17"/>
      <c r="AD366" s="17"/>
      <c r="AE366" s="17"/>
      <c r="AT366" s="336" t="s">
        <v>398</v>
      </c>
      <c r="AU366" s="336" t="s">
        <v>386</v>
      </c>
      <c r="AV366" s="17" t="s">
        <v>99</v>
      </c>
      <c r="AW366" s="17" t="s">
        <v>30</v>
      </c>
      <c r="AX366" s="17" t="s">
        <v>76</v>
      </c>
      <c r="AY366" s="336" t="s">
        <v>387</v>
      </c>
    </row>
    <row r="367" s="15" customFormat="1">
      <c r="A367" s="15"/>
      <c r="B367" s="304"/>
      <c r="C367" s="305"/>
      <c r="D367" s="295" t="s">
        <v>398</v>
      </c>
      <c r="E367" s="306" t="s">
        <v>1</v>
      </c>
      <c r="F367" s="307" t="s">
        <v>574</v>
      </c>
      <c r="G367" s="305"/>
      <c r="H367" s="308">
        <v>4.694</v>
      </c>
      <c r="I367" s="309"/>
      <c r="J367" s="305"/>
      <c r="K367" s="305"/>
      <c r="L367" s="310"/>
      <c r="M367" s="311"/>
      <c r="N367" s="312"/>
      <c r="O367" s="312"/>
      <c r="P367" s="312"/>
      <c r="Q367" s="312"/>
      <c r="R367" s="312"/>
      <c r="S367" s="312"/>
      <c r="T367" s="313"/>
      <c r="U367" s="15"/>
      <c r="V367" s="15"/>
      <c r="W367" s="15"/>
      <c r="X367" s="15"/>
      <c r="Y367" s="15"/>
      <c r="Z367" s="15"/>
      <c r="AA367" s="15"/>
      <c r="AB367" s="15"/>
      <c r="AC367" s="15"/>
      <c r="AD367" s="15"/>
      <c r="AE367" s="15"/>
      <c r="AT367" s="314" t="s">
        <v>398</v>
      </c>
      <c r="AU367" s="314" t="s">
        <v>386</v>
      </c>
      <c r="AV367" s="15" t="s">
        <v>92</v>
      </c>
      <c r="AW367" s="15" t="s">
        <v>30</v>
      </c>
      <c r="AX367" s="15" t="s">
        <v>76</v>
      </c>
      <c r="AY367" s="314" t="s">
        <v>387</v>
      </c>
    </row>
    <row r="368" s="16" customFormat="1">
      <c r="A368" s="16"/>
      <c r="B368" s="315"/>
      <c r="C368" s="316"/>
      <c r="D368" s="295" t="s">
        <v>398</v>
      </c>
      <c r="E368" s="317" t="s">
        <v>1</v>
      </c>
      <c r="F368" s="318" t="s">
        <v>412</v>
      </c>
      <c r="G368" s="316"/>
      <c r="H368" s="319">
        <v>98.567999999999998</v>
      </c>
      <c r="I368" s="320"/>
      <c r="J368" s="316"/>
      <c r="K368" s="316"/>
      <c r="L368" s="321"/>
      <c r="M368" s="322"/>
      <c r="N368" s="323"/>
      <c r="O368" s="323"/>
      <c r="P368" s="323"/>
      <c r="Q368" s="323"/>
      <c r="R368" s="323"/>
      <c r="S368" s="323"/>
      <c r="T368" s="324"/>
      <c r="U368" s="16"/>
      <c r="V368" s="16"/>
      <c r="W368" s="16"/>
      <c r="X368" s="16"/>
      <c r="Y368" s="16"/>
      <c r="Z368" s="16"/>
      <c r="AA368" s="16"/>
      <c r="AB368" s="16"/>
      <c r="AC368" s="16"/>
      <c r="AD368" s="16"/>
      <c r="AE368" s="16"/>
      <c r="AT368" s="325" t="s">
        <v>398</v>
      </c>
      <c r="AU368" s="325" t="s">
        <v>386</v>
      </c>
      <c r="AV368" s="16" t="s">
        <v>386</v>
      </c>
      <c r="AW368" s="16" t="s">
        <v>30</v>
      </c>
      <c r="AX368" s="16" t="s">
        <v>84</v>
      </c>
      <c r="AY368" s="325" t="s">
        <v>387</v>
      </c>
    </row>
    <row r="369" s="2" customFormat="1" ht="24.15" customHeight="1">
      <c r="A369" s="42"/>
      <c r="B369" s="43"/>
      <c r="C369" s="280" t="s">
        <v>580</v>
      </c>
      <c r="D369" s="280" t="s">
        <v>393</v>
      </c>
      <c r="E369" s="281" t="s">
        <v>581</v>
      </c>
      <c r="F369" s="282" t="s">
        <v>582</v>
      </c>
      <c r="G369" s="283" t="s">
        <v>396</v>
      </c>
      <c r="H369" s="284">
        <v>471</v>
      </c>
      <c r="I369" s="285"/>
      <c r="J369" s="286">
        <f>ROUND(I369*H369,2)</f>
        <v>0</v>
      </c>
      <c r="K369" s="287"/>
      <c r="L369" s="45"/>
      <c r="M369" s="288" t="s">
        <v>1</v>
      </c>
      <c r="N369" s="289" t="s">
        <v>42</v>
      </c>
      <c r="O369" s="101"/>
      <c r="P369" s="290">
        <f>O369*H369</f>
        <v>0</v>
      </c>
      <c r="Q369" s="290">
        <v>0.00107</v>
      </c>
      <c r="R369" s="290">
        <f>Q369*H369</f>
        <v>0.50397000000000003</v>
      </c>
      <c r="S369" s="290">
        <v>0</v>
      </c>
      <c r="T369" s="291">
        <f>S369*H369</f>
        <v>0</v>
      </c>
      <c r="U369" s="42"/>
      <c r="V369" s="42"/>
      <c r="W369" s="42"/>
      <c r="X369" s="42"/>
      <c r="Y369" s="42"/>
      <c r="Z369" s="42"/>
      <c r="AA369" s="42"/>
      <c r="AB369" s="42"/>
      <c r="AC369" s="42"/>
      <c r="AD369" s="42"/>
      <c r="AE369" s="42"/>
      <c r="AR369" s="292" t="s">
        <v>386</v>
      </c>
      <c r="AT369" s="292" t="s">
        <v>393</v>
      </c>
      <c r="AU369" s="292" t="s">
        <v>386</v>
      </c>
      <c r="AY369" s="19" t="s">
        <v>387</v>
      </c>
      <c r="BE369" s="162">
        <f>IF(N369="základná",J369,0)</f>
        <v>0</v>
      </c>
      <c r="BF369" s="162">
        <f>IF(N369="znížená",J369,0)</f>
        <v>0</v>
      </c>
      <c r="BG369" s="162">
        <f>IF(N369="zákl. prenesená",J369,0)</f>
        <v>0</v>
      </c>
      <c r="BH369" s="162">
        <f>IF(N369="zníž. prenesená",J369,0)</f>
        <v>0</v>
      </c>
      <c r="BI369" s="162">
        <f>IF(N369="nulová",J369,0)</f>
        <v>0</v>
      </c>
      <c r="BJ369" s="19" t="s">
        <v>92</v>
      </c>
      <c r="BK369" s="162">
        <f>ROUND(I369*H369,2)</f>
        <v>0</v>
      </c>
      <c r="BL369" s="19" t="s">
        <v>386</v>
      </c>
      <c r="BM369" s="292" t="s">
        <v>583</v>
      </c>
    </row>
    <row r="370" s="15" customFormat="1">
      <c r="A370" s="15"/>
      <c r="B370" s="304"/>
      <c r="C370" s="305"/>
      <c r="D370" s="295" t="s">
        <v>398</v>
      </c>
      <c r="E370" s="306" t="s">
        <v>1</v>
      </c>
      <c r="F370" s="307" t="s">
        <v>237</v>
      </c>
      <c r="G370" s="305"/>
      <c r="H370" s="308">
        <v>471</v>
      </c>
      <c r="I370" s="309"/>
      <c r="J370" s="305"/>
      <c r="K370" s="305"/>
      <c r="L370" s="310"/>
      <c r="M370" s="311"/>
      <c r="N370" s="312"/>
      <c r="O370" s="312"/>
      <c r="P370" s="312"/>
      <c r="Q370" s="312"/>
      <c r="R370" s="312"/>
      <c r="S370" s="312"/>
      <c r="T370" s="313"/>
      <c r="U370" s="15"/>
      <c r="V370" s="15"/>
      <c r="W370" s="15"/>
      <c r="X370" s="15"/>
      <c r="Y370" s="15"/>
      <c r="Z370" s="15"/>
      <c r="AA370" s="15"/>
      <c r="AB370" s="15"/>
      <c r="AC370" s="15"/>
      <c r="AD370" s="15"/>
      <c r="AE370" s="15"/>
      <c r="AT370" s="314" t="s">
        <v>398</v>
      </c>
      <c r="AU370" s="314" t="s">
        <v>386</v>
      </c>
      <c r="AV370" s="15" t="s">
        <v>92</v>
      </c>
      <c r="AW370" s="15" t="s">
        <v>30</v>
      </c>
      <c r="AX370" s="15" t="s">
        <v>76</v>
      </c>
      <c r="AY370" s="314" t="s">
        <v>387</v>
      </c>
    </row>
    <row r="371" s="16" customFormat="1">
      <c r="A371" s="16"/>
      <c r="B371" s="315"/>
      <c r="C371" s="316"/>
      <c r="D371" s="295" t="s">
        <v>398</v>
      </c>
      <c r="E371" s="317" t="s">
        <v>1</v>
      </c>
      <c r="F371" s="318" t="s">
        <v>412</v>
      </c>
      <c r="G371" s="316"/>
      <c r="H371" s="319">
        <v>471</v>
      </c>
      <c r="I371" s="320"/>
      <c r="J371" s="316"/>
      <c r="K371" s="316"/>
      <c r="L371" s="321"/>
      <c r="M371" s="322"/>
      <c r="N371" s="323"/>
      <c r="O371" s="323"/>
      <c r="P371" s="323"/>
      <c r="Q371" s="323"/>
      <c r="R371" s="323"/>
      <c r="S371" s="323"/>
      <c r="T371" s="324"/>
      <c r="U371" s="16"/>
      <c r="V371" s="16"/>
      <c r="W371" s="16"/>
      <c r="X371" s="16"/>
      <c r="Y371" s="16"/>
      <c r="Z371" s="16"/>
      <c r="AA371" s="16"/>
      <c r="AB371" s="16"/>
      <c r="AC371" s="16"/>
      <c r="AD371" s="16"/>
      <c r="AE371" s="16"/>
      <c r="AT371" s="325" t="s">
        <v>398</v>
      </c>
      <c r="AU371" s="325" t="s">
        <v>386</v>
      </c>
      <c r="AV371" s="16" t="s">
        <v>386</v>
      </c>
      <c r="AW371" s="16" t="s">
        <v>30</v>
      </c>
      <c r="AX371" s="16" t="s">
        <v>84</v>
      </c>
      <c r="AY371" s="325" t="s">
        <v>387</v>
      </c>
    </row>
    <row r="372" s="2" customFormat="1" ht="62.7" customHeight="1">
      <c r="A372" s="42"/>
      <c r="B372" s="43"/>
      <c r="C372" s="280" t="s">
        <v>584</v>
      </c>
      <c r="D372" s="280" t="s">
        <v>393</v>
      </c>
      <c r="E372" s="281" t="s">
        <v>585</v>
      </c>
      <c r="F372" s="282" t="s">
        <v>586</v>
      </c>
      <c r="G372" s="283" t="s">
        <v>396</v>
      </c>
      <c r="H372" s="284">
        <v>851.54999999999995</v>
      </c>
      <c r="I372" s="285"/>
      <c r="J372" s="286">
        <f>ROUND(I372*H372,2)</f>
        <v>0</v>
      </c>
      <c r="K372" s="287"/>
      <c r="L372" s="45"/>
      <c r="M372" s="288" t="s">
        <v>1</v>
      </c>
      <c r="N372" s="289" t="s">
        <v>42</v>
      </c>
      <c r="O372" s="101"/>
      <c r="P372" s="290">
        <f>O372*H372</f>
        <v>0</v>
      </c>
      <c r="Q372" s="290">
        <v>0</v>
      </c>
      <c r="R372" s="290">
        <f>Q372*H372</f>
        <v>0</v>
      </c>
      <c r="S372" s="290">
        <v>0</v>
      </c>
      <c r="T372" s="291">
        <f>S372*H372</f>
        <v>0</v>
      </c>
      <c r="U372" s="42"/>
      <c r="V372" s="42"/>
      <c r="W372" s="42"/>
      <c r="X372" s="42"/>
      <c r="Y372" s="42"/>
      <c r="Z372" s="42"/>
      <c r="AA372" s="42"/>
      <c r="AB372" s="42"/>
      <c r="AC372" s="42"/>
      <c r="AD372" s="42"/>
      <c r="AE372" s="42"/>
      <c r="AR372" s="292" t="s">
        <v>386</v>
      </c>
      <c r="AT372" s="292" t="s">
        <v>393</v>
      </c>
      <c r="AU372" s="292" t="s">
        <v>386</v>
      </c>
      <c r="AY372" s="19" t="s">
        <v>387</v>
      </c>
      <c r="BE372" s="162">
        <f>IF(N372="základná",J372,0)</f>
        <v>0</v>
      </c>
      <c r="BF372" s="162">
        <f>IF(N372="znížená",J372,0)</f>
        <v>0</v>
      </c>
      <c r="BG372" s="162">
        <f>IF(N372="zákl. prenesená",J372,0)</f>
        <v>0</v>
      </c>
      <c r="BH372" s="162">
        <f>IF(N372="zníž. prenesená",J372,0)</f>
        <v>0</v>
      </c>
      <c r="BI372" s="162">
        <f>IF(N372="nulová",J372,0)</f>
        <v>0</v>
      </c>
      <c r="BJ372" s="19" t="s">
        <v>92</v>
      </c>
      <c r="BK372" s="162">
        <f>ROUND(I372*H372,2)</f>
        <v>0</v>
      </c>
      <c r="BL372" s="19" t="s">
        <v>386</v>
      </c>
      <c r="BM372" s="292" t="s">
        <v>587</v>
      </c>
    </row>
    <row r="373" s="15" customFormat="1">
      <c r="A373" s="15"/>
      <c r="B373" s="304"/>
      <c r="C373" s="305"/>
      <c r="D373" s="295" t="s">
        <v>398</v>
      </c>
      <c r="E373" s="306" t="s">
        <v>1</v>
      </c>
      <c r="F373" s="307" t="s">
        <v>588</v>
      </c>
      <c r="G373" s="305"/>
      <c r="H373" s="308">
        <v>486.60000000000002</v>
      </c>
      <c r="I373" s="309"/>
      <c r="J373" s="305"/>
      <c r="K373" s="305"/>
      <c r="L373" s="310"/>
      <c r="M373" s="311"/>
      <c r="N373" s="312"/>
      <c r="O373" s="312"/>
      <c r="P373" s="312"/>
      <c r="Q373" s="312"/>
      <c r="R373" s="312"/>
      <c r="S373" s="312"/>
      <c r="T373" s="313"/>
      <c r="U373" s="15"/>
      <c r="V373" s="15"/>
      <c r="W373" s="15"/>
      <c r="X373" s="15"/>
      <c r="Y373" s="15"/>
      <c r="Z373" s="15"/>
      <c r="AA373" s="15"/>
      <c r="AB373" s="15"/>
      <c r="AC373" s="15"/>
      <c r="AD373" s="15"/>
      <c r="AE373" s="15"/>
      <c r="AT373" s="314" t="s">
        <v>398</v>
      </c>
      <c r="AU373" s="314" t="s">
        <v>386</v>
      </c>
      <c r="AV373" s="15" t="s">
        <v>92</v>
      </c>
      <c r="AW373" s="15" t="s">
        <v>30</v>
      </c>
      <c r="AX373" s="15" t="s">
        <v>76</v>
      </c>
      <c r="AY373" s="314" t="s">
        <v>387</v>
      </c>
    </row>
    <row r="374" s="15" customFormat="1">
      <c r="A374" s="15"/>
      <c r="B374" s="304"/>
      <c r="C374" s="305"/>
      <c r="D374" s="295" t="s">
        <v>398</v>
      </c>
      <c r="E374" s="306" t="s">
        <v>263</v>
      </c>
      <c r="F374" s="307" t="s">
        <v>589</v>
      </c>
      <c r="G374" s="305"/>
      <c r="H374" s="308">
        <v>324.39999999999998</v>
      </c>
      <c r="I374" s="309"/>
      <c r="J374" s="305"/>
      <c r="K374" s="305"/>
      <c r="L374" s="310"/>
      <c r="M374" s="311"/>
      <c r="N374" s="312"/>
      <c r="O374" s="312"/>
      <c r="P374" s="312"/>
      <c r="Q374" s="312"/>
      <c r="R374" s="312"/>
      <c r="S374" s="312"/>
      <c r="T374" s="313"/>
      <c r="U374" s="15"/>
      <c r="V374" s="15"/>
      <c r="W374" s="15"/>
      <c r="X374" s="15"/>
      <c r="Y374" s="15"/>
      <c r="Z374" s="15"/>
      <c r="AA374" s="15"/>
      <c r="AB374" s="15"/>
      <c r="AC374" s="15"/>
      <c r="AD374" s="15"/>
      <c r="AE374" s="15"/>
      <c r="AT374" s="314" t="s">
        <v>398</v>
      </c>
      <c r="AU374" s="314" t="s">
        <v>386</v>
      </c>
      <c r="AV374" s="15" t="s">
        <v>92</v>
      </c>
      <c r="AW374" s="15" t="s">
        <v>30</v>
      </c>
      <c r="AX374" s="15" t="s">
        <v>76</v>
      </c>
      <c r="AY374" s="314" t="s">
        <v>387</v>
      </c>
    </row>
    <row r="375" s="17" customFormat="1">
      <c r="A375" s="17"/>
      <c r="B375" s="326"/>
      <c r="C375" s="327"/>
      <c r="D375" s="295" t="s">
        <v>398</v>
      </c>
      <c r="E375" s="328" t="s">
        <v>255</v>
      </c>
      <c r="F375" s="329" t="s">
        <v>411</v>
      </c>
      <c r="G375" s="327"/>
      <c r="H375" s="330">
        <v>811</v>
      </c>
      <c r="I375" s="331"/>
      <c r="J375" s="327"/>
      <c r="K375" s="327"/>
      <c r="L375" s="332"/>
      <c r="M375" s="333"/>
      <c r="N375" s="334"/>
      <c r="O375" s="334"/>
      <c r="P375" s="334"/>
      <c r="Q375" s="334"/>
      <c r="R375" s="334"/>
      <c r="S375" s="334"/>
      <c r="T375" s="335"/>
      <c r="U375" s="17"/>
      <c r="V375" s="17"/>
      <c r="W375" s="17"/>
      <c r="X375" s="17"/>
      <c r="Y375" s="17"/>
      <c r="Z375" s="17"/>
      <c r="AA375" s="17"/>
      <c r="AB375" s="17"/>
      <c r="AC375" s="17"/>
      <c r="AD375" s="17"/>
      <c r="AE375" s="17"/>
      <c r="AT375" s="336" t="s">
        <v>398</v>
      </c>
      <c r="AU375" s="336" t="s">
        <v>386</v>
      </c>
      <c r="AV375" s="17" t="s">
        <v>99</v>
      </c>
      <c r="AW375" s="17" t="s">
        <v>30</v>
      </c>
      <c r="AX375" s="17" t="s">
        <v>76</v>
      </c>
      <c r="AY375" s="336" t="s">
        <v>387</v>
      </c>
    </row>
    <row r="376" s="15" customFormat="1">
      <c r="A376" s="15"/>
      <c r="B376" s="304"/>
      <c r="C376" s="305"/>
      <c r="D376" s="295" t="s">
        <v>398</v>
      </c>
      <c r="E376" s="306" t="s">
        <v>1</v>
      </c>
      <c r="F376" s="307" t="s">
        <v>590</v>
      </c>
      <c r="G376" s="305"/>
      <c r="H376" s="308">
        <v>40.549999999999997</v>
      </c>
      <c r="I376" s="309"/>
      <c r="J376" s="305"/>
      <c r="K376" s="305"/>
      <c r="L376" s="310"/>
      <c r="M376" s="311"/>
      <c r="N376" s="312"/>
      <c r="O376" s="312"/>
      <c r="P376" s="312"/>
      <c r="Q376" s="312"/>
      <c r="R376" s="312"/>
      <c r="S376" s="312"/>
      <c r="T376" s="313"/>
      <c r="U376" s="15"/>
      <c r="V376" s="15"/>
      <c r="W376" s="15"/>
      <c r="X376" s="15"/>
      <c r="Y376" s="15"/>
      <c r="Z376" s="15"/>
      <c r="AA376" s="15"/>
      <c r="AB376" s="15"/>
      <c r="AC376" s="15"/>
      <c r="AD376" s="15"/>
      <c r="AE376" s="15"/>
      <c r="AT376" s="314" t="s">
        <v>398</v>
      </c>
      <c r="AU376" s="314" t="s">
        <v>386</v>
      </c>
      <c r="AV376" s="15" t="s">
        <v>92</v>
      </c>
      <c r="AW376" s="15" t="s">
        <v>30</v>
      </c>
      <c r="AX376" s="15" t="s">
        <v>76</v>
      </c>
      <c r="AY376" s="314" t="s">
        <v>387</v>
      </c>
    </row>
    <row r="377" s="16" customFormat="1">
      <c r="A377" s="16"/>
      <c r="B377" s="315"/>
      <c r="C377" s="316"/>
      <c r="D377" s="295" t="s">
        <v>398</v>
      </c>
      <c r="E377" s="317" t="s">
        <v>1</v>
      </c>
      <c r="F377" s="318" t="s">
        <v>412</v>
      </c>
      <c r="G377" s="316"/>
      <c r="H377" s="319">
        <v>851.54999999999995</v>
      </c>
      <c r="I377" s="320"/>
      <c r="J377" s="316"/>
      <c r="K377" s="316"/>
      <c r="L377" s="321"/>
      <c r="M377" s="322"/>
      <c r="N377" s="323"/>
      <c r="O377" s="323"/>
      <c r="P377" s="323"/>
      <c r="Q377" s="323"/>
      <c r="R377" s="323"/>
      <c r="S377" s="323"/>
      <c r="T377" s="324"/>
      <c r="U377" s="16"/>
      <c r="V377" s="16"/>
      <c r="W377" s="16"/>
      <c r="X377" s="16"/>
      <c r="Y377" s="16"/>
      <c r="Z377" s="16"/>
      <c r="AA377" s="16"/>
      <c r="AB377" s="16"/>
      <c r="AC377" s="16"/>
      <c r="AD377" s="16"/>
      <c r="AE377" s="16"/>
      <c r="AT377" s="325" t="s">
        <v>398</v>
      </c>
      <c r="AU377" s="325" t="s">
        <v>386</v>
      </c>
      <c r="AV377" s="16" t="s">
        <v>386</v>
      </c>
      <c r="AW377" s="16" t="s">
        <v>30</v>
      </c>
      <c r="AX377" s="16" t="s">
        <v>84</v>
      </c>
      <c r="AY377" s="325" t="s">
        <v>387</v>
      </c>
    </row>
    <row r="378" s="2" customFormat="1" ht="24.15" customHeight="1">
      <c r="A378" s="42"/>
      <c r="B378" s="43"/>
      <c r="C378" s="337" t="s">
        <v>591</v>
      </c>
      <c r="D378" s="337" t="s">
        <v>592</v>
      </c>
      <c r="E378" s="338" t="s">
        <v>593</v>
      </c>
      <c r="F378" s="339" t="s">
        <v>594</v>
      </c>
      <c r="G378" s="340" t="s">
        <v>180</v>
      </c>
      <c r="H378" s="341">
        <v>1.502</v>
      </c>
      <c r="I378" s="342"/>
      <c r="J378" s="343">
        <f>ROUND(I378*H378,2)</f>
        <v>0</v>
      </c>
      <c r="K378" s="344"/>
      <c r="L378" s="345"/>
      <c r="M378" s="346" t="s">
        <v>1</v>
      </c>
      <c r="N378" s="347" t="s">
        <v>42</v>
      </c>
      <c r="O378" s="101"/>
      <c r="P378" s="290">
        <f>O378*H378</f>
        <v>0</v>
      </c>
      <c r="Q378" s="290">
        <v>0.001</v>
      </c>
      <c r="R378" s="290">
        <f>Q378*H378</f>
        <v>0.0015020000000000001</v>
      </c>
      <c r="S378" s="290">
        <v>0</v>
      </c>
      <c r="T378" s="291">
        <f>S378*H378</f>
        <v>0</v>
      </c>
      <c r="U378" s="42"/>
      <c r="V378" s="42"/>
      <c r="W378" s="42"/>
      <c r="X378" s="42"/>
      <c r="Y378" s="42"/>
      <c r="Z378" s="42"/>
      <c r="AA378" s="42"/>
      <c r="AB378" s="42"/>
      <c r="AC378" s="42"/>
      <c r="AD378" s="42"/>
      <c r="AE378" s="42"/>
      <c r="AR378" s="292" t="s">
        <v>443</v>
      </c>
      <c r="AT378" s="292" t="s">
        <v>592</v>
      </c>
      <c r="AU378" s="292" t="s">
        <v>386</v>
      </c>
      <c r="AY378" s="19" t="s">
        <v>387</v>
      </c>
      <c r="BE378" s="162">
        <f>IF(N378="základná",J378,0)</f>
        <v>0</v>
      </c>
      <c r="BF378" s="162">
        <f>IF(N378="znížená",J378,0)</f>
        <v>0</v>
      </c>
      <c r="BG378" s="162">
        <f>IF(N378="zákl. prenesená",J378,0)</f>
        <v>0</v>
      </c>
      <c r="BH378" s="162">
        <f>IF(N378="zníž. prenesená",J378,0)</f>
        <v>0</v>
      </c>
      <c r="BI378" s="162">
        <f>IF(N378="nulová",J378,0)</f>
        <v>0</v>
      </c>
      <c r="BJ378" s="19" t="s">
        <v>92</v>
      </c>
      <c r="BK378" s="162">
        <f>ROUND(I378*H378,2)</f>
        <v>0</v>
      </c>
      <c r="BL378" s="19" t="s">
        <v>386</v>
      </c>
      <c r="BM378" s="292" t="s">
        <v>595</v>
      </c>
    </row>
    <row r="379" s="15" customFormat="1">
      <c r="A379" s="15"/>
      <c r="B379" s="304"/>
      <c r="C379" s="305"/>
      <c r="D379" s="295" t="s">
        <v>398</v>
      </c>
      <c r="E379" s="306" t="s">
        <v>1</v>
      </c>
      <c r="F379" s="307" t="s">
        <v>596</v>
      </c>
      <c r="G379" s="305"/>
      <c r="H379" s="308">
        <v>340.62</v>
      </c>
      <c r="I379" s="309"/>
      <c r="J379" s="305"/>
      <c r="K379" s="305"/>
      <c r="L379" s="310"/>
      <c r="M379" s="311"/>
      <c r="N379" s="312"/>
      <c r="O379" s="312"/>
      <c r="P379" s="312"/>
      <c r="Q379" s="312"/>
      <c r="R379" s="312"/>
      <c r="S379" s="312"/>
      <c r="T379" s="313"/>
      <c r="U379" s="15"/>
      <c r="V379" s="15"/>
      <c r="W379" s="15"/>
      <c r="X379" s="15"/>
      <c r="Y379" s="15"/>
      <c r="Z379" s="15"/>
      <c r="AA379" s="15"/>
      <c r="AB379" s="15"/>
      <c r="AC379" s="15"/>
      <c r="AD379" s="15"/>
      <c r="AE379" s="15"/>
      <c r="AT379" s="314" t="s">
        <v>398</v>
      </c>
      <c r="AU379" s="314" t="s">
        <v>386</v>
      </c>
      <c r="AV379" s="15" t="s">
        <v>92</v>
      </c>
      <c r="AW379" s="15" t="s">
        <v>30</v>
      </c>
      <c r="AX379" s="15" t="s">
        <v>76</v>
      </c>
      <c r="AY379" s="314" t="s">
        <v>387</v>
      </c>
    </row>
    <row r="380" s="16" customFormat="1">
      <c r="A380" s="16"/>
      <c r="B380" s="315"/>
      <c r="C380" s="316"/>
      <c r="D380" s="295" t="s">
        <v>398</v>
      </c>
      <c r="E380" s="317" t="s">
        <v>1</v>
      </c>
      <c r="F380" s="318" t="s">
        <v>412</v>
      </c>
      <c r="G380" s="316"/>
      <c r="H380" s="319">
        <v>340.62</v>
      </c>
      <c r="I380" s="320"/>
      <c r="J380" s="316"/>
      <c r="K380" s="316"/>
      <c r="L380" s="321"/>
      <c r="M380" s="322"/>
      <c r="N380" s="323"/>
      <c r="O380" s="323"/>
      <c r="P380" s="323"/>
      <c r="Q380" s="323"/>
      <c r="R380" s="323"/>
      <c r="S380" s="323"/>
      <c r="T380" s="324"/>
      <c r="U380" s="16"/>
      <c r="V380" s="16"/>
      <c r="W380" s="16"/>
      <c r="X380" s="16"/>
      <c r="Y380" s="16"/>
      <c r="Z380" s="16"/>
      <c r="AA380" s="16"/>
      <c r="AB380" s="16"/>
      <c r="AC380" s="16"/>
      <c r="AD380" s="16"/>
      <c r="AE380" s="16"/>
      <c r="AT380" s="325" t="s">
        <v>398</v>
      </c>
      <c r="AU380" s="325" t="s">
        <v>386</v>
      </c>
      <c r="AV380" s="16" t="s">
        <v>386</v>
      </c>
      <c r="AW380" s="16" t="s">
        <v>30</v>
      </c>
      <c r="AX380" s="16" t="s">
        <v>84</v>
      </c>
      <c r="AY380" s="325" t="s">
        <v>387</v>
      </c>
    </row>
    <row r="381" s="15" customFormat="1">
      <c r="A381" s="15"/>
      <c r="B381" s="304"/>
      <c r="C381" s="305"/>
      <c r="D381" s="295" t="s">
        <v>398</v>
      </c>
      <c r="E381" s="305"/>
      <c r="F381" s="307" t="s">
        <v>597</v>
      </c>
      <c r="G381" s="305"/>
      <c r="H381" s="308">
        <v>1.502</v>
      </c>
      <c r="I381" s="309"/>
      <c r="J381" s="305"/>
      <c r="K381" s="305"/>
      <c r="L381" s="310"/>
      <c r="M381" s="311"/>
      <c r="N381" s="312"/>
      <c r="O381" s="312"/>
      <c r="P381" s="312"/>
      <c r="Q381" s="312"/>
      <c r="R381" s="312"/>
      <c r="S381" s="312"/>
      <c r="T381" s="313"/>
      <c r="U381" s="15"/>
      <c r="V381" s="15"/>
      <c r="W381" s="15"/>
      <c r="X381" s="15"/>
      <c r="Y381" s="15"/>
      <c r="Z381" s="15"/>
      <c r="AA381" s="15"/>
      <c r="AB381" s="15"/>
      <c r="AC381" s="15"/>
      <c r="AD381" s="15"/>
      <c r="AE381" s="15"/>
      <c r="AT381" s="314" t="s">
        <v>398</v>
      </c>
      <c r="AU381" s="314" t="s">
        <v>386</v>
      </c>
      <c r="AV381" s="15" t="s">
        <v>92</v>
      </c>
      <c r="AW381" s="15" t="s">
        <v>4</v>
      </c>
      <c r="AX381" s="15" t="s">
        <v>84</v>
      </c>
      <c r="AY381" s="314" t="s">
        <v>387</v>
      </c>
    </row>
    <row r="382" s="2" customFormat="1" ht="24.15" customHeight="1">
      <c r="A382" s="42"/>
      <c r="B382" s="43"/>
      <c r="C382" s="280" t="s">
        <v>292</v>
      </c>
      <c r="D382" s="280" t="s">
        <v>393</v>
      </c>
      <c r="E382" s="281" t="s">
        <v>598</v>
      </c>
      <c r="F382" s="282" t="s">
        <v>599</v>
      </c>
      <c r="G382" s="283" t="s">
        <v>405</v>
      </c>
      <c r="H382" s="284">
        <v>98.567999999999998</v>
      </c>
      <c r="I382" s="285"/>
      <c r="J382" s="286">
        <f>ROUND(I382*H382,2)</f>
        <v>0</v>
      </c>
      <c r="K382" s="287"/>
      <c r="L382" s="45"/>
      <c r="M382" s="288" t="s">
        <v>1</v>
      </c>
      <c r="N382" s="289" t="s">
        <v>42</v>
      </c>
      <c r="O382" s="101"/>
      <c r="P382" s="290">
        <f>O382*H382</f>
        <v>0</v>
      </c>
      <c r="Q382" s="290">
        <v>0.0040000000000000001</v>
      </c>
      <c r="R382" s="290">
        <f>Q382*H382</f>
        <v>0.39427200000000001</v>
      </c>
      <c r="S382" s="290">
        <v>0</v>
      </c>
      <c r="T382" s="291">
        <f>S382*H382</f>
        <v>0</v>
      </c>
      <c r="U382" s="42"/>
      <c r="V382" s="42"/>
      <c r="W382" s="42"/>
      <c r="X382" s="42"/>
      <c r="Y382" s="42"/>
      <c r="Z382" s="42"/>
      <c r="AA382" s="42"/>
      <c r="AB382" s="42"/>
      <c r="AC382" s="42"/>
      <c r="AD382" s="42"/>
      <c r="AE382" s="42"/>
      <c r="AR382" s="292" t="s">
        <v>386</v>
      </c>
      <c r="AT382" s="292" t="s">
        <v>393</v>
      </c>
      <c r="AU382" s="292" t="s">
        <v>386</v>
      </c>
      <c r="AY382" s="19" t="s">
        <v>387</v>
      </c>
      <c r="BE382" s="162">
        <f>IF(N382="základná",J382,0)</f>
        <v>0</v>
      </c>
      <c r="BF382" s="162">
        <f>IF(N382="znížená",J382,0)</f>
        <v>0</v>
      </c>
      <c r="BG382" s="162">
        <f>IF(N382="zákl. prenesená",J382,0)</f>
        <v>0</v>
      </c>
      <c r="BH382" s="162">
        <f>IF(N382="zníž. prenesená",J382,0)</f>
        <v>0</v>
      </c>
      <c r="BI382" s="162">
        <f>IF(N382="nulová",J382,0)</f>
        <v>0</v>
      </c>
      <c r="BJ382" s="19" t="s">
        <v>92</v>
      </c>
      <c r="BK382" s="162">
        <f>ROUND(I382*H382,2)</f>
        <v>0</v>
      </c>
      <c r="BL382" s="19" t="s">
        <v>386</v>
      </c>
      <c r="BM382" s="292" t="s">
        <v>600</v>
      </c>
    </row>
    <row r="383" s="15" customFormat="1">
      <c r="A383" s="15"/>
      <c r="B383" s="304"/>
      <c r="C383" s="305"/>
      <c r="D383" s="295" t="s">
        <v>398</v>
      </c>
      <c r="E383" s="306" t="s">
        <v>1</v>
      </c>
      <c r="F383" s="307" t="s">
        <v>512</v>
      </c>
      <c r="G383" s="305"/>
      <c r="H383" s="308">
        <v>41.207999999999998</v>
      </c>
      <c r="I383" s="309"/>
      <c r="J383" s="305"/>
      <c r="K383" s="305"/>
      <c r="L383" s="310"/>
      <c r="M383" s="311"/>
      <c r="N383" s="312"/>
      <c r="O383" s="312"/>
      <c r="P383" s="312"/>
      <c r="Q383" s="312"/>
      <c r="R383" s="312"/>
      <c r="S383" s="312"/>
      <c r="T383" s="313"/>
      <c r="U383" s="15"/>
      <c r="V383" s="15"/>
      <c r="W383" s="15"/>
      <c r="X383" s="15"/>
      <c r="Y383" s="15"/>
      <c r="Z383" s="15"/>
      <c r="AA383" s="15"/>
      <c r="AB383" s="15"/>
      <c r="AC383" s="15"/>
      <c r="AD383" s="15"/>
      <c r="AE383" s="15"/>
      <c r="AT383" s="314" t="s">
        <v>398</v>
      </c>
      <c r="AU383" s="314" t="s">
        <v>386</v>
      </c>
      <c r="AV383" s="15" t="s">
        <v>92</v>
      </c>
      <c r="AW383" s="15" t="s">
        <v>30</v>
      </c>
      <c r="AX383" s="15" t="s">
        <v>76</v>
      </c>
      <c r="AY383" s="314" t="s">
        <v>387</v>
      </c>
    </row>
    <row r="384" s="15" customFormat="1">
      <c r="A384" s="15"/>
      <c r="B384" s="304"/>
      <c r="C384" s="305"/>
      <c r="D384" s="295" t="s">
        <v>398</v>
      </c>
      <c r="E384" s="306" t="s">
        <v>1</v>
      </c>
      <c r="F384" s="307" t="s">
        <v>513</v>
      </c>
      <c r="G384" s="305"/>
      <c r="H384" s="308">
        <v>52.665999999999997</v>
      </c>
      <c r="I384" s="309"/>
      <c r="J384" s="305"/>
      <c r="K384" s="305"/>
      <c r="L384" s="310"/>
      <c r="M384" s="311"/>
      <c r="N384" s="312"/>
      <c r="O384" s="312"/>
      <c r="P384" s="312"/>
      <c r="Q384" s="312"/>
      <c r="R384" s="312"/>
      <c r="S384" s="312"/>
      <c r="T384" s="313"/>
      <c r="U384" s="15"/>
      <c r="V384" s="15"/>
      <c r="W384" s="15"/>
      <c r="X384" s="15"/>
      <c r="Y384" s="15"/>
      <c r="Z384" s="15"/>
      <c r="AA384" s="15"/>
      <c r="AB384" s="15"/>
      <c r="AC384" s="15"/>
      <c r="AD384" s="15"/>
      <c r="AE384" s="15"/>
      <c r="AT384" s="314" t="s">
        <v>398</v>
      </c>
      <c r="AU384" s="314" t="s">
        <v>386</v>
      </c>
      <c r="AV384" s="15" t="s">
        <v>92</v>
      </c>
      <c r="AW384" s="15" t="s">
        <v>30</v>
      </c>
      <c r="AX384" s="15" t="s">
        <v>76</v>
      </c>
      <c r="AY384" s="314" t="s">
        <v>387</v>
      </c>
    </row>
    <row r="385" s="17" customFormat="1">
      <c r="A385" s="17"/>
      <c r="B385" s="326"/>
      <c r="C385" s="327"/>
      <c r="D385" s="295" t="s">
        <v>398</v>
      </c>
      <c r="E385" s="328" t="s">
        <v>1</v>
      </c>
      <c r="F385" s="329" t="s">
        <v>411</v>
      </c>
      <c r="G385" s="327"/>
      <c r="H385" s="330">
        <v>93.873999999999995</v>
      </c>
      <c r="I385" s="331"/>
      <c r="J385" s="327"/>
      <c r="K385" s="327"/>
      <c r="L385" s="332"/>
      <c r="M385" s="333"/>
      <c r="N385" s="334"/>
      <c r="O385" s="334"/>
      <c r="P385" s="334"/>
      <c r="Q385" s="334"/>
      <c r="R385" s="334"/>
      <c r="S385" s="334"/>
      <c r="T385" s="335"/>
      <c r="U385" s="17"/>
      <c r="V385" s="17"/>
      <c r="W385" s="17"/>
      <c r="X385" s="17"/>
      <c r="Y385" s="17"/>
      <c r="Z385" s="17"/>
      <c r="AA385" s="17"/>
      <c r="AB385" s="17"/>
      <c r="AC385" s="17"/>
      <c r="AD385" s="17"/>
      <c r="AE385" s="17"/>
      <c r="AT385" s="336" t="s">
        <v>398</v>
      </c>
      <c r="AU385" s="336" t="s">
        <v>386</v>
      </c>
      <c r="AV385" s="17" t="s">
        <v>99</v>
      </c>
      <c r="AW385" s="17" t="s">
        <v>30</v>
      </c>
      <c r="AX385" s="17" t="s">
        <v>76</v>
      </c>
      <c r="AY385" s="336" t="s">
        <v>387</v>
      </c>
    </row>
    <row r="386" s="15" customFormat="1">
      <c r="A386" s="15"/>
      <c r="B386" s="304"/>
      <c r="C386" s="305"/>
      <c r="D386" s="295" t="s">
        <v>398</v>
      </c>
      <c r="E386" s="306" t="s">
        <v>1</v>
      </c>
      <c r="F386" s="307" t="s">
        <v>601</v>
      </c>
      <c r="G386" s="305"/>
      <c r="H386" s="308">
        <v>4.694</v>
      </c>
      <c r="I386" s="309"/>
      <c r="J386" s="305"/>
      <c r="K386" s="305"/>
      <c r="L386" s="310"/>
      <c r="M386" s="311"/>
      <c r="N386" s="312"/>
      <c r="O386" s="312"/>
      <c r="P386" s="312"/>
      <c r="Q386" s="312"/>
      <c r="R386" s="312"/>
      <c r="S386" s="312"/>
      <c r="T386" s="313"/>
      <c r="U386" s="15"/>
      <c r="V386" s="15"/>
      <c r="W386" s="15"/>
      <c r="X386" s="15"/>
      <c r="Y386" s="15"/>
      <c r="Z386" s="15"/>
      <c r="AA386" s="15"/>
      <c r="AB386" s="15"/>
      <c r="AC386" s="15"/>
      <c r="AD386" s="15"/>
      <c r="AE386" s="15"/>
      <c r="AT386" s="314" t="s">
        <v>398</v>
      </c>
      <c r="AU386" s="314" t="s">
        <v>386</v>
      </c>
      <c r="AV386" s="15" t="s">
        <v>92</v>
      </c>
      <c r="AW386" s="15" t="s">
        <v>30</v>
      </c>
      <c r="AX386" s="15" t="s">
        <v>76</v>
      </c>
      <c r="AY386" s="314" t="s">
        <v>387</v>
      </c>
    </row>
    <row r="387" s="16" customFormat="1">
      <c r="A387" s="16"/>
      <c r="B387" s="315"/>
      <c r="C387" s="316"/>
      <c r="D387" s="295" t="s">
        <v>398</v>
      </c>
      <c r="E387" s="317" t="s">
        <v>1</v>
      </c>
      <c r="F387" s="318" t="s">
        <v>412</v>
      </c>
      <c r="G387" s="316"/>
      <c r="H387" s="319">
        <v>98.567999999999998</v>
      </c>
      <c r="I387" s="320"/>
      <c r="J387" s="316"/>
      <c r="K387" s="316"/>
      <c r="L387" s="321"/>
      <c r="M387" s="322"/>
      <c r="N387" s="323"/>
      <c r="O387" s="323"/>
      <c r="P387" s="323"/>
      <c r="Q387" s="323"/>
      <c r="R387" s="323"/>
      <c r="S387" s="323"/>
      <c r="T387" s="324"/>
      <c r="U387" s="16"/>
      <c r="V387" s="16"/>
      <c r="W387" s="16"/>
      <c r="X387" s="16"/>
      <c r="Y387" s="16"/>
      <c r="Z387" s="16"/>
      <c r="AA387" s="16"/>
      <c r="AB387" s="16"/>
      <c r="AC387" s="16"/>
      <c r="AD387" s="16"/>
      <c r="AE387" s="16"/>
      <c r="AT387" s="325" t="s">
        <v>398</v>
      </c>
      <c r="AU387" s="325" t="s">
        <v>386</v>
      </c>
      <c r="AV387" s="16" t="s">
        <v>386</v>
      </c>
      <c r="AW387" s="16" t="s">
        <v>30</v>
      </c>
      <c r="AX387" s="16" t="s">
        <v>84</v>
      </c>
      <c r="AY387" s="325" t="s">
        <v>387</v>
      </c>
    </row>
    <row r="388" s="2" customFormat="1" ht="24.15" customHeight="1">
      <c r="A388" s="42"/>
      <c r="B388" s="43"/>
      <c r="C388" s="280" t="s">
        <v>602</v>
      </c>
      <c r="D388" s="280" t="s">
        <v>393</v>
      </c>
      <c r="E388" s="281" t="s">
        <v>603</v>
      </c>
      <c r="F388" s="282" t="s">
        <v>604</v>
      </c>
      <c r="G388" s="283" t="s">
        <v>405</v>
      </c>
      <c r="H388" s="284">
        <v>1643</v>
      </c>
      <c r="I388" s="285"/>
      <c r="J388" s="286">
        <f>ROUND(I388*H388,2)</f>
        <v>0</v>
      </c>
      <c r="K388" s="287"/>
      <c r="L388" s="45"/>
      <c r="M388" s="288" t="s">
        <v>1</v>
      </c>
      <c r="N388" s="289" t="s">
        <v>42</v>
      </c>
      <c r="O388" s="101"/>
      <c r="P388" s="290">
        <f>O388*H388</f>
        <v>0</v>
      </c>
      <c r="Q388" s="290">
        <v>0.0082293999999999996</v>
      </c>
      <c r="R388" s="290">
        <f>Q388*H388</f>
        <v>13.520904199999999</v>
      </c>
      <c r="S388" s="290">
        <v>0</v>
      </c>
      <c r="T388" s="291">
        <f>S388*H388</f>
        <v>0</v>
      </c>
      <c r="U388" s="42"/>
      <c r="V388" s="42"/>
      <c r="W388" s="42"/>
      <c r="X388" s="42"/>
      <c r="Y388" s="42"/>
      <c r="Z388" s="42"/>
      <c r="AA388" s="42"/>
      <c r="AB388" s="42"/>
      <c r="AC388" s="42"/>
      <c r="AD388" s="42"/>
      <c r="AE388" s="42"/>
      <c r="AR388" s="292" t="s">
        <v>386</v>
      </c>
      <c r="AT388" s="292" t="s">
        <v>393</v>
      </c>
      <c r="AU388" s="292" t="s">
        <v>386</v>
      </c>
      <c r="AY388" s="19" t="s">
        <v>387</v>
      </c>
      <c r="BE388" s="162">
        <f>IF(N388="základná",J388,0)</f>
        <v>0</v>
      </c>
      <c r="BF388" s="162">
        <f>IF(N388="znížená",J388,0)</f>
        <v>0</v>
      </c>
      <c r="BG388" s="162">
        <f>IF(N388="zákl. prenesená",J388,0)</f>
        <v>0</v>
      </c>
      <c r="BH388" s="162">
        <f>IF(N388="zníž. prenesená",J388,0)</f>
        <v>0</v>
      </c>
      <c r="BI388" s="162">
        <f>IF(N388="nulová",J388,0)</f>
        <v>0</v>
      </c>
      <c r="BJ388" s="19" t="s">
        <v>92</v>
      </c>
      <c r="BK388" s="162">
        <f>ROUND(I388*H388,2)</f>
        <v>0</v>
      </c>
      <c r="BL388" s="19" t="s">
        <v>386</v>
      </c>
      <c r="BM388" s="292" t="s">
        <v>605</v>
      </c>
    </row>
    <row r="389" s="15" customFormat="1">
      <c r="A389" s="15"/>
      <c r="B389" s="304"/>
      <c r="C389" s="305"/>
      <c r="D389" s="295" t="s">
        <v>398</v>
      </c>
      <c r="E389" s="306" t="s">
        <v>1</v>
      </c>
      <c r="F389" s="307" t="s">
        <v>223</v>
      </c>
      <c r="G389" s="305"/>
      <c r="H389" s="308">
        <v>1643</v>
      </c>
      <c r="I389" s="309"/>
      <c r="J389" s="305"/>
      <c r="K389" s="305"/>
      <c r="L389" s="310"/>
      <c r="M389" s="311"/>
      <c r="N389" s="312"/>
      <c r="O389" s="312"/>
      <c r="P389" s="312"/>
      <c r="Q389" s="312"/>
      <c r="R389" s="312"/>
      <c r="S389" s="312"/>
      <c r="T389" s="313"/>
      <c r="U389" s="15"/>
      <c r="V389" s="15"/>
      <c r="W389" s="15"/>
      <c r="X389" s="15"/>
      <c r="Y389" s="15"/>
      <c r="Z389" s="15"/>
      <c r="AA389" s="15"/>
      <c r="AB389" s="15"/>
      <c r="AC389" s="15"/>
      <c r="AD389" s="15"/>
      <c r="AE389" s="15"/>
      <c r="AT389" s="314" t="s">
        <v>398</v>
      </c>
      <c r="AU389" s="314" t="s">
        <v>386</v>
      </c>
      <c r="AV389" s="15" t="s">
        <v>92</v>
      </c>
      <c r="AW389" s="15" t="s">
        <v>30</v>
      </c>
      <c r="AX389" s="15" t="s">
        <v>84</v>
      </c>
      <c r="AY389" s="314" t="s">
        <v>387</v>
      </c>
    </row>
    <row r="390" s="2" customFormat="1" ht="24.15" customHeight="1">
      <c r="A390" s="42"/>
      <c r="B390" s="43"/>
      <c r="C390" s="280" t="s">
        <v>606</v>
      </c>
      <c r="D390" s="280" t="s">
        <v>393</v>
      </c>
      <c r="E390" s="281" t="s">
        <v>607</v>
      </c>
      <c r="F390" s="282" t="s">
        <v>608</v>
      </c>
      <c r="G390" s="283" t="s">
        <v>396</v>
      </c>
      <c r="H390" s="284">
        <v>471</v>
      </c>
      <c r="I390" s="285"/>
      <c r="J390" s="286">
        <f>ROUND(I390*H390,2)</f>
        <v>0</v>
      </c>
      <c r="K390" s="287"/>
      <c r="L390" s="45"/>
      <c r="M390" s="288" t="s">
        <v>1</v>
      </c>
      <c r="N390" s="289" t="s">
        <v>42</v>
      </c>
      <c r="O390" s="101"/>
      <c r="P390" s="290">
        <f>O390*H390</f>
        <v>0</v>
      </c>
      <c r="Q390" s="290">
        <v>0</v>
      </c>
      <c r="R390" s="290">
        <f>Q390*H390</f>
        <v>0</v>
      </c>
      <c r="S390" s="290">
        <v>0</v>
      </c>
      <c r="T390" s="291">
        <f>S390*H390</f>
        <v>0</v>
      </c>
      <c r="U390" s="42"/>
      <c r="V390" s="42"/>
      <c r="W390" s="42"/>
      <c r="X390" s="42"/>
      <c r="Y390" s="42"/>
      <c r="Z390" s="42"/>
      <c r="AA390" s="42"/>
      <c r="AB390" s="42"/>
      <c r="AC390" s="42"/>
      <c r="AD390" s="42"/>
      <c r="AE390" s="42"/>
      <c r="AR390" s="292" t="s">
        <v>386</v>
      </c>
      <c r="AT390" s="292" t="s">
        <v>393</v>
      </c>
      <c r="AU390" s="292" t="s">
        <v>386</v>
      </c>
      <c r="AY390" s="19" t="s">
        <v>387</v>
      </c>
      <c r="BE390" s="162">
        <f>IF(N390="základná",J390,0)</f>
        <v>0</v>
      </c>
      <c r="BF390" s="162">
        <f>IF(N390="znížená",J390,0)</f>
        <v>0</v>
      </c>
      <c r="BG390" s="162">
        <f>IF(N390="zákl. prenesená",J390,0)</f>
        <v>0</v>
      </c>
      <c r="BH390" s="162">
        <f>IF(N390="zníž. prenesená",J390,0)</f>
        <v>0</v>
      </c>
      <c r="BI390" s="162">
        <f>IF(N390="nulová",J390,0)</f>
        <v>0</v>
      </c>
      <c r="BJ390" s="19" t="s">
        <v>92</v>
      </c>
      <c r="BK390" s="162">
        <f>ROUND(I390*H390,2)</f>
        <v>0</v>
      </c>
      <c r="BL390" s="19" t="s">
        <v>386</v>
      </c>
      <c r="BM390" s="292" t="s">
        <v>609</v>
      </c>
    </row>
    <row r="391" s="14" customFormat="1">
      <c r="A391" s="14"/>
      <c r="B391" s="293"/>
      <c r="C391" s="294"/>
      <c r="D391" s="295" t="s">
        <v>398</v>
      </c>
      <c r="E391" s="296" t="s">
        <v>1</v>
      </c>
      <c r="F391" s="297" t="s">
        <v>610</v>
      </c>
      <c r="G391" s="294"/>
      <c r="H391" s="296" t="s">
        <v>1</v>
      </c>
      <c r="I391" s="298"/>
      <c r="J391" s="294"/>
      <c r="K391" s="294"/>
      <c r="L391" s="299"/>
      <c r="M391" s="300"/>
      <c r="N391" s="301"/>
      <c r="O391" s="301"/>
      <c r="P391" s="301"/>
      <c r="Q391" s="301"/>
      <c r="R391" s="301"/>
      <c r="S391" s="301"/>
      <c r="T391" s="302"/>
      <c r="U391" s="14"/>
      <c r="V391" s="14"/>
      <c r="W391" s="14"/>
      <c r="X391" s="14"/>
      <c r="Y391" s="14"/>
      <c r="Z391" s="14"/>
      <c r="AA391" s="14"/>
      <c r="AB391" s="14"/>
      <c r="AC391" s="14"/>
      <c r="AD391" s="14"/>
      <c r="AE391" s="14"/>
      <c r="AT391" s="303" t="s">
        <v>398</v>
      </c>
      <c r="AU391" s="303" t="s">
        <v>386</v>
      </c>
      <c r="AV391" s="14" t="s">
        <v>84</v>
      </c>
      <c r="AW391" s="14" t="s">
        <v>30</v>
      </c>
      <c r="AX391" s="14" t="s">
        <v>76</v>
      </c>
      <c r="AY391" s="303" t="s">
        <v>387</v>
      </c>
    </row>
    <row r="392" s="15" customFormat="1">
      <c r="A392" s="15"/>
      <c r="B392" s="304"/>
      <c r="C392" s="305"/>
      <c r="D392" s="295" t="s">
        <v>398</v>
      </c>
      <c r="E392" s="306" t="s">
        <v>1</v>
      </c>
      <c r="F392" s="307" t="s">
        <v>239</v>
      </c>
      <c r="G392" s="305"/>
      <c r="H392" s="308">
        <v>471</v>
      </c>
      <c r="I392" s="309"/>
      <c r="J392" s="305"/>
      <c r="K392" s="305"/>
      <c r="L392" s="310"/>
      <c r="M392" s="311"/>
      <c r="N392" s="312"/>
      <c r="O392" s="312"/>
      <c r="P392" s="312"/>
      <c r="Q392" s="312"/>
      <c r="R392" s="312"/>
      <c r="S392" s="312"/>
      <c r="T392" s="313"/>
      <c r="U392" s="15"/>
      <c r="V392" s="15"/>
      <c r="W392" s="15"/>
      <c r="X392" s="15"/>
      <c r="Y392" s="15"/>
      <c r="Z392" s="15"/>
      <c r="AA392" s="15"/>
      <c r="AB392" s="15"/>
      <c r="AC392" s="15"/>
      <c r="AD392" s="15"/>
      <c r="AE392" s="15"/>
      <c r="AT392" s="314" t="s">
        <v>398</v>
      </c>
      <c r="AU392" s="314" t="s">
        <v>386</v>
      </c>
      <c r="AV392" s="15" t="s">
        <v>92</v>
      </c>
      <c r="AW392" s="15" t="s">
        <v>30</v>
      </c>
      <c r="AX392" s="15" t="s">
        <v>76</v>
      </c>
      <c r="AY392" s="314" t="s">
        <v>387</v>
      </c>
    </row>
    <row r="393" s="17" customFormat="1">
      <c r="A393" s="17"/>
      <c r="B393" s="326"/>
      <c r="C393" s="327"/>
      <c r="D393" s="295" t="s">
        <v>398</v>
      </c>
      <c r="E393" s="328" t="s">
        <v>237</v>
      </c>
      <c r="F393" s="329" t="s">
        <v>411</v>
      </c>
      <c r="G393" s="327"/>
      <c r="H393" s="330">
        <v>471</v>
      </c>
      <c r="I393" s="331"/>
      <c r="J393" s="327"/>
      <c r="K393" s="327"/>
      <c r="L393" s="332"/>
      <c r="M393" s="333"/>
      <c r="N393" s="334"/>
      <c r="O393" s="334"/>
      <c r="P393" s="334"/>
      <c r="Q393" s="334"/>
      <c r="R393" s="334"/>
      <c r="S393" s="334"/>
      <c r="T393" s="335"/>
      <c r="U393" s="17"/>
      <c r="V393" s="17"/>
      <c r="W393" s="17"/>
      <c r="X393" s="17"/>
      <c r="Y393" s="17"/>
      <c r="Z393" s="17"/>
      <c r="AA393" s="17"/>
      <c r="AB393" s="17"/>
      <c r="AC393" s="17"/>
      <c r="AD393" s="17"/>
      <c r="AE393" s="17"/>
      <c r="AT393" s="336" t="s">
        <v>398</v>
      </c>
      <c r="AU393" s="336" t="s">
        <v>386</v>
      </c>
      <c r="AV393" s="17" t="s">
        <v>99</v>
      </c>
      <c r="AW393" s="17" t="s">
        <v>30</v>
      </c>
      <c r="AX393" s="17" t="s">
        <v>76</v>
      </c>
      <c r="AY393" s="336" t="s">
        <v>387</v>
      </c>
    </row>
    <row r="394" s="16" customFormat="1">
      <c r="A394" s="16"/>
      <c r="B394" s="315"/>
      <c r="C394" s="316"/>
      <c r="D394" s="295" t="s">
        <v>398</v>
      </c>
      <c r="E394" s="317" t="s">
        <v>1</v>
      </c>
      <c r="F394" s="318" t="s">
        <v>412</v>
      </c>
      <c r="G394" s="316"/>
      <c r="H394" s="319">
        <v>471</v>
      </c>
      <c r="I394" s="320"/>
      <c r="J394" s="316"/>
      <c r="K394" s="316"/>
      <c r="L394" s="321"/>
      <c r="M394" s="322"/>
      <c r="N394" s="323"/>
      <c r="O394" s="323"/>
      <c r="P394" s="323"/>
      <c r="Q394" s="323"/>
      <c r="R394" s="323"/>
      <c r="S394" s="323"/>
      <c r="T394" s="324"/>
      <c r="U394" s="16"/>
      <c r="V394" s="16"/>
      <c r="W394" s="16"/>
      <c r="X394" s="16"/>
      <c r="Y394" s="16"/>
      <c r="Z394" s="16"/>
      <c r="AA394" s="16"/>
      <c r="AB394" s="16"/>
      <c r="AC394" s="16"/>
      <c r="AD394" s="16"/>
      <c r="AE394" s="16"/>
      <c r="AT394" s="325" t="s">
        <v>398</v>
      </c>
      <c r="AU394" s="325" t="s">
        <v>386</v>
      </c>
      <c r="AV394" s="16" t="s">
        <v>386</v>
      </c>
      <c r="AW394" s="16" t="s">
        <v>30</v>
      </c>
      <c r="AX394" s="16" t="s">
        <v>84</v>
      </c>
      <c r="AY394" s="325" t="s">
        <v>387</v>
      </c>
    </row>
    <row r="395" s="2" customFormat="1" ht="24.15" customHeight="1">
      <c r="A395" s="42"/>
      <c r="B395" s="43"/>
      <c r="C395" s="337" t="s">
        <v>611</v>
      </c>
      <c r="D395" s="337" t="s">
        <v>592</v>
      </c>
      <c r="E395" s="338" t="s">
        <v>612</v>
      </c>
      <c r="F395" s="339" t="s">
        <v>613</v>
      </c>
      <c r="G395" s="340" t="s">
        <v>396</v>
      </c>
      <c r="H395" s="341">
        <v>475.70999999999998</v>
      </c>
      <c r="I395" s="342"/>
      <c r="J395" s="343">
        <f>ROUND(I395*H395,2)</f>
        <v>0</v>
      </c>
      <c r="K395" s="344"/>
      <c r="L395" s="345"/>
      <c r="M395" s="346" t="s">
        <v>1</v>
      </c>
      <c r="N395" s="347" t="s">
        <v>42</v>
      </c>
      <c r="O395" s="101"/>
      <c r="P395" s="290">
        <f>O395*H395</f>
        <v>0</v>
      </c>
      <c r="Q395" s="290">
        <v>0.00014999999999999999</v>
      </c>
      <c r="R395" s="290">
        <f>Q395*H395</f>
        <v>0.071356499999999989</v>
      </c>
      <c r="S395" s="290">
        <v>0</v>
      </c>
      <c r="T395" s="291">
        <f>S395*H395</f>
        <v>0</v>
      </c>
      <c r="U395" s="42"/>
      <c r="V395" s="42"/>
      <c r="W395" s="42"/>
      <c r="X395" s="42"/>
      <c r="Y395" s="42"/>
      <c r="Z395" s="42"/>
      <c r="AA395" s="42"/>
      <c r="AB395" s="42"/>
      <c r="AC395" s="42"/>
      <c r="AD395" s="42"/>
      <c r="AE395" s="42"/>
      <c r="AR395" s="292" t="s">
        <v>443</v>
      </c>
      <c r="AT395" s="292" t="s">
        <v>592</v>
      </c>
      <c r="AU395" s="292" t="s">
        <v>386</v>
      </c>
      <c r="AY395" s="19" t="s">
        <v>387</v>
      </c>
      <c r="BE395" s="162">
        <f>IF(N395="základná",J395,0)</f>
        <v>0</v>
      </c>
      <c r="BF395" s="162">
        <f>IF(N395="znížená",J395,0)</f>
        <v>0</v>
      </c>
      <c r="BG395" s="162">
        <f>IF(N395="zákl. prenesená",J395,0)</f>
        <v>0</v>
      </c>
      <c r="BH395" s="162">
        <f>IF(N395="zníž. prenesená",J395,0)</f>
        <v>0</v>
      </c>
      <c r="BI395" s="162">
        <f>IF(N395="nulová",J395,0)</f>
        <v>0</v>
      </c>
      <c r="BJ395" s="19" t="s">
        <v>92</v>
      </c>
      <c r="BK395" s="162">
        <f>ROUND(I395*H395,2)</f>
        <v>0</v>
      </c>
      <c r="BL395" s="19" t="s">
        <v>386</v>
      </c>
      <c r="BM395" s="292" t="s">
        <v>614</v>
      </c>
    </row>
    <row r="396" s="2" customFormat="1" ht="24.15" customHeight="1">
      <c r="A396" s="42"/>
      <c r="B396" s="43"/>
      <c r="C396" s="280" t="s">
        <v>615</v>
      </c>
      <c r="D396" s="280" t="s">
        <v>393</v>
      </c>
      <c r="E396" s="281" t="s">
        <v>616</v>
      </c>
      <c r="F396" s="282" t="s">
        <v>617</v>
      </c>
      <c r="G396" s="283" t="s">
        <v>436</v>
      </c>
      <c r="H396" s="284">
        <v>4</v>
      </c>
      <c r="I396" s="285"/>
      <c r="J396" s="286">
        <f>ROUND(I396*H396,2)</f>
        <v>0</v>
      </c>
      <c r="K396" s="287"/>
      <c r="L396" s="45"/>
      <c r="M396" s="288" t="s">
        <v>1</v>
      </c>
      <c r="N396" s="289" t="s">
        <v>42</v>
      </c>
      <c r="O396" s="101"/>
      <c r="P396" s="290">
        <f>O396*H396</f>
        <v>0</v>
      </c>
      <c r="Q396" s="290">
        <v>0.039640000000000002</v>
      </c>
      <c r="R396" s="290">
        <f>Q396*H396</f>
        <v>0.15856000000000001</v>
      </c>
      <c r="S396" s="290">
        <v>0</v>
      </c>
      <c r="T396" s="291">
        <f>S396*H396</f>
        <v>0</v>
      </c>
      <c r="U396" s="42"/>
      <c r="V396" s="42"/>
      <c r="W396" s="42"/>
      <c r="X396" s="42"/>
      <c r="Y396" s="42"/>
      <c r="Z396" s="42"/>
      <c r="AA396" s="42"/>
      <c r="AB396" s="42"/>
      <c r="AC396" s="42"/>
      <c r="AD396" s="42"/>
      <c r="AE396" s="42"/>
      <c r="AR396" s="292" t="s">
        <v>386</v>
      </c>
      <c r="AT396" s="292" t="s">
        <v>393</v>
      </c>
      <c r="AU396" s="292" t="s">
        <v>386</v>
      </c>
      <c r="AY396" s="19" t="s">
        <v>387</v>
      </c>
      <c r="BE396" s="162">
        <f>IF(N396="základná",J396,0)</f>
        <v>0</v>
      </c>
      <c r="BF396" s="162">
        <f>IF(N396="znížená",J396,0)</f>
        <v>0</v>
      </c>
      <c r="BG396" s="162">
        <f>IF(N396="zákl. prenesená",J396,0)</f>
        <v>0</v>
      </c>
      <c r="BH396" s="162">
        <f>IF(N396="zníž. prenesená",J396,0)</f>
        <v>0</v>
      </c>
      <c r="BI396" s="162">
        <f>IF(N396="nulová",J396,0)</f>
        <v>0</v>
      </c>
      <c r="BJ396" s="19" t="s">
        <v>92</v>
      </c>
      <c r="BK396" s="162">
        <f>ROUND(I396*H396,2)</f>
        <v>0</v>
      </c>
      <c r="BL396" s="19" t="s">
        <v>386</v>
      </c>
      <c r="BM396" s="292" t="s">
        <v>618</v>
      </c>
    </row>
    <row r="397" s="15" customFormat="1">
      <c r="A397" s="15"/>
      <c r="B397" s="304"/>
      <c r="C397" s="305"/>
      <c r="D397" s="295" t="s">
        <v>398</v>
      </c>
      <c r="E397" s="306" t="s">
        <v>1</v>
      </c>
      <c r="F397" s="307" t="s">
        <v>619</v>
      </c>
      <c r="G397" s="305"/>
      <c r="H397" s="308">
        <v>4</v>
      </c>
      <c r="I397" s="309"/>
      <c r="J397" s="305"/>
      <c r="K397" s="305"/>
      <c r="L397" s="310"/>
      <c r="M397" s="311"/>
      <c r="N397" s="312"/>
      <c r="O397" s="312"/>
      <c r="P397" s="312"/>
      <c r="Q397" s="312"/>
      <c r="R397" s="312"/>
      <c r="S397" s="312"/>
      <c r="T397" s="313"/>
      <c r="U397" s="15"/>
      <c r="V397" s="15"/>
      <c r="W397" s="15"/>
      <c r="X397" s="15"/>
      <c r="Y397" s="15"/>
      <c r="Z397" s="15"/>
      <c r="AA397" s="15"/>
      <c r="AB397" s="15"/>
      <c r="AC397" s="15"/>
      <c r="AD397" s="15"/>
      <c r="AE397" s="15"/>
      <c r="AT397" s="314" t="s">
        <v>398</v>
      </c>
      <c r="AU397" s="314" t="s">
        <v>386</v>
      </c>
      <c r="AV397" s="15" t="s">
        <v>92</v>
      </c>
      <c r="AW397" s="15" t="s">
        <v>30</v>
      </c>
      <c r="AX397" s="15" t="s">
        <v>84</v>
      </c>
      <c r="AY397" s="314" t="s">
        <v>387</v>
      </c>
    </row>
    <row r="398" s="2" customFormat="1" ht="24.15" customHeight="1">
      <c r="A398" s="42"/>
      <c r="B398" s="43"/>
      <c r="C398" s="337" t="s">
        <v>620</v>
      </c>
      <c r="D398" s="337" t="s">
        <v>592</v>
      </c>
      <c r="E398" s="338" t="s">
        <v>621</v>
      </c>
      <c r="F398" s="339" t="s">
        <v>622</v>
      </c>
      <c r="G398" s="340" t="s">
        <v>436</v>
      </c>
      <c r="H398" s="341">
        <v>4</v>
      </c>
      <c r="I398" s="342"/>
      <c r="J398" s="343">
        <f>ROUND(I398*H398,2)</f>
        <v>0</v>
      </c>
      <c r="K398" s="344"/>
      <c r="L398" s="345"/>
      <c r="M398" s="346" t="s">
        <v>1</v>
      </c>
      <c r="N398" s="347" t="s">
        <v>42</v>
      </c>
      <c r="O398" s="101"/>
      <c r="P398" s="290">
        <f>O398*H398</f>
        <v>0</v>
      </c>
      <c r="Q398" s="290">
        <v>0.01</v>
      </c>
      <c r="R398" s="290">
        <f>Q398*H398</f>
        <v>0.040000000000000001</v>
      </c>
      <c r="S398" s="290">
        <v>0</v>
      </c>
      <c r="T398" s="291">
        <f>S398*H398</f>
        <v>0</v>
      </c>
      <c r="U398" s="42"/>
      <c r="V398" s="42"/>
      <c r="W398" s="42"/>
      <c r="X398" s="42"/>
      <c r="Y398" s="42"/>
      <c r="Z398" s="42"/>
      <c r="AA398" s="42"/>
      <c r="AB398" s="42"/>
      <c r="AC398" s="42"/>
      <c r="AD398" s="42"/>
      <c r="AE398" s="42"/>
      <c r="AR398" s="292" t="s">
        <v>443</v>
      </c>
      <c r="AT398" s="292" t="s">
        <v>592</v>
      </c>
      <c r="AU398" s="292" t="s">
        <v>386</v>
      </c>
      <c r="AY398" s="19" t="s">
        <v>387</v>
      </c>
      <c r="BE398" s="162">
        <f>IF(N398="základná",J398,0)</f>
        <v>0</v>
      </c>
      <c r="BF398" s="162">
        <f>IF(N398="znížená",J398,0)</f>
        <v>0</v>
      </c>
      <c r="BG398" s="162">
        <f>IF(N398="zákl. prenesená",J398,0)</f>
        <v>0</v>
      </c>
      <c r="BH398" s="162">
        <f>IF(N398="zníž. prenesená",J398,0)</f>
        <v>0</v>
      </c>
      <c r="BI398" s="162">
        <f>IF(N398="nulová",J398,0)</f>
        <v>0</v>
      </c>
      <c r="BJ398" s="19" t="s">
        <v>92</v>
      </c>
      <c r="BK398" s="162">
        <f>ROUND(I398*H398,2)</f>
        <v>0</v>
      </c>
      <c r="BL398" s="19" t="s">
        <v>386</v>
      </c>
      <c r="BM398" s="292" t="s">
        <v>623</v>
      </c>
    </row>
    <row r="399" s="13" customFormat="1" ht="20.88" customHeight="1">
      <c r="A399" s="13"/>
      <c r="B399" s="267"/>
      <c r="C399" s="268"/>
      <c r="D399" s="269" t="s">
        <v>75</v>
      </c>
      <c r="E399" s="269" t="s">
        <v>427</v>
      </c>
      <c r="F399" s="269" t="s">
        <v>428</v>
      </c>
      <c r="G399" s="268"/>
      <c r="H399" s="268"/>
      <c r="I399" s="270"/>
      <c r="J399" s="271">
        <f>BK399</f>
        <v>0</v>
      </c>
      <c r="K399" s="268"/>
      <c r="L399" s="272"/>
      <c r="M399" s="273"/>
      <c r="N399" s="274"/>
      <c r="O399" s="274"/>
      <c r="P399" s="275">
        <f>SUM(P400:P427)</f>
        <v>0</v>
      </c>
      <c r="Q399" s="274"/>
      <c r="R399" s="275">
        <f>SUM(R400:R427)</f>
        <v>29.563878000000003</v>
      </c>
      <c r="S399" s="274"/>
      <c r="T399" s="276">
        <f>SUM(T400:T427)</f>
        <v>0.052000000000000005</v>
      </c>
      <c r="U399" s="13"/>
      <c r="V399" s="13"/>
      <c r="W399" s="13"/>
      <c r="X399" s="13"/>
      <c r="Y399" s="13"/>
      <c r="Z399" s="13"/>
      <c r="AA399" s="13"/>
      <c r="AB399" s="13"/>
      <c r="AC399" s="13"/>
      <c r="AD399" s="13"/>
      <c r="AE399" s="13"/>
      <c r="AR399" s="277" t="s">
        <v>84</v>
      </c>
      <c r="AT399" s="278" t="s">
        <v>75</v>
      </c>
      <c r="AU399" s="278" t="s">
        <v>99</v>
      </c>
      <c r="AY399" s="277" t="s">
        <v>387</v>
      </c>
      <c r="BK399" s="279">
        <f>SUM(BK400:BK427)</f>
        <v>0</v>
      </c>
    </row>
    <row r="400" s="2" customFormat="1" ht="37.8" customHeight="1">
      <c r="A400" s="42"/>
      <c r="B400" s="43"/>
      <c r="C400" s="280" t="s">
        <v>287</v>
      </c>
      <c r="D400" s="280" t="s">
        <v>393</v>
      </c>
      <c r="E400" s="281" t="s">
        <v>624</v>
      </c>
      <c r="F400" s="282" t="s">
        <v>625</v>
      </c>
      <c r="G400" s="283" t="s">
        <v>436</v>
      </c>
      <c r="H400" s="284">
        <v>16</v>
      </c>
      <c r="I400" s="285"/>
      <c r="J400" s="286">
        <f>ROUND(I400*H400,2)</f>
        <v>0</v>
      </c>
      <c r="K400" s="287"/>
      <c r="L400" s="45"/>
      <c r="M400" s="288" t="s">
        <v>1</v>
      </c>
      <c r="N400" s="289" t="s">
        <v>42</v>
      </c>
      <c r="O400" s="101"/>
      <c r="P400" s="290">
        <f>O400*H400</f>
        <v>0</v>
      </c>
      <c r="Q400" s="290">
        <v>5.0000000000000002E-05</v>
      </c>
      <c r="R400" s="290">
        <f>Q400*H400</f>
        <v>0.00080000000000000004</v>
      </c>
      <c r="S400" s="290">
        <v>0</v>
      </c>
      <c r="T400" s="291">
        <f>S400*H400</f>
        <v>0</v>
      </c>
      <c r="U400" s="42"/>
      <c r="V400" s="42"/>
      <c r="W400" s="42"/>
      <c r="X400" s="42"/>
      <c r="Y400" s="42"/>
      <c r="Z400" s="42"/>
      <c r="AA400" s="42"/>
      <c r="AB400" s="42"/>
      <c r="AC400" s="42"/>
      <c r="AD400" s="42"/>
      <c r="AE400" s="42"/>
      <c r="AR400" s="292" t="s">
        <v>386</v>
      </c>
      <c r="AT400" s="292" t="s">
        <v>393</v>
      </c>
      <c r="AU400" s="292" t="s">
        <v>386</v>
      </c>
      <c r="AY400" s="19" t="s">
        <v>387</v>
      </c>
      <c r="BE400" s="162">
        <f>IF(N400="základná",J400,0)</f>
        <v>0</v>
      </c>
      <c r="BF400" s="162">
        <f>IF(N400="znížená",J400,0)</f>
        <v>0</v>
      </c>
      <c r="BG400" s="162">
        <f>IF(N400="zákl. prenesená",J400,0)</f>
        <v>0</v>
      </c>
      <c r="BH400" s="162">
        <f>IF(N400="zníž. prenesená",J400,0)</f>
        <v>0</v>
      </c>
      <c r="BI400" s="162">
        <f>IF(N400="nulová",J400,0)</f>
        <v>0</v>
      </c>
      <c r="BJ400" s="19" t="s">
        <v>92</v>
      </c>
      <c r="BK400" s="162">
        <f>ROUND(I400*H400,2)</f>
        <v>0</v>
      </c>
      <c r="BL400" s="19" t="s">
        <v>386</v>
      </c>
      <c r="BM400" s="292" t="s">
        <v>626</v>
      </c>
    </row>
    <row r="401" s="2" customFormat="1" ht="37.8" customHeight="1">
      <c r="A401" s="42"/>
      <c r="B401" s="43"/>
      <c r="C401" s="337" t="s">
        <v>627</v>
      </c>
      <c r="D401" s="337" t="s">
        <v>592</v>
      </c>
      <c r="E401" s="338" t="s">
        <v>628</v>
      </c>
      <c r="F401" s="339" t="s">
        <v>629</v>
      </c>
      <c r="G401" s="340" t="s">
        <v>436</v>
      </c>
      <c r="H401" s="341">
        <v>16</v>
      </c>
      <c r="I401" s="342"/>
      <c r="J401" s="343">
        <f>ROUND(I401*H401,2)</f>
        <v>0</v>
      </c>
      <c r="K401" s="344"/>
      <c r="L401" s="345"/>
      <c r="M401" s="346" t="s">
        <v>1</v>
      </c>
      <c r="N401" s="347" t="s">
        <v>42</v>
      </c>
      <c r="O401" s="101"/>
      <c r="P401" s="290">
        <f>O401*H401</f>
        <v>0</v>
      </c>
      <c r="Q401" s="290">
        <v>0.0060000000000000001</v>
      </c>
      <c r="R401" s="290">
        <f>Q401*H401</f>
        <v>0.096000000000000002</v>
      </c>
      <c r="S401" s="290">
        <v>0</v>
      </c>
      <c r="T401" s="291">
        <f>S401*H401</f>
        <v>0</v>
      </c>
      <c r="U401" s="42"/>
      <c r="V401" s="42"/>
      <c r="W401" s="42"/>
      <c r="X401" s="42"/>
      <c r="Y401" s="42"/>
      <c r="Z401" s="42"/>
      <c r="AA401" s="42"/>
      <c r="AB401" s="42"/>
      <c r="AC401" s="42"/>
      <c r="AD401" s="42"/>
      <c r="AE401" s="42"/>
      <c r="AR401" s="292" t="s">
        <v>443</v>
      </c>
      <c r="AT401" s="292" t="s">
        <v>592</v>
      </c>
      <c r="AU401" s="292" t="s">
        <v>386</v>
      </c>
      <c r="AY401" s="19" t="s">
        <v>387</v>
      </c>
      <c r="BE401" s="162">
        <f>IF(N401="základná",J401,0)</f>
        <v>0</v>
      </c>
      <c r="BF401" s="162">
        <f>IF(N401="znížená",J401,0)</f>
        <v>0</v>
      </c>
      <c r="BG401" s="162">
        <f>IF(N401="zákl. prenesená",J401,0)</f>
        <v>0</v>
      </c>
      <c r="BH401" s="162">
        <f>IF(N401="zníž. prenesená",J401,0)</f>
        <v>0</v>
      </c>
      <c r="BI401" s="162">
        <f>IF(N401="nulová",J401,0)</f>
        <v>0</v>
      </c>
      <c r="BJ401" s="19" t="s">
        <v>92</v>
      </c>
      <c r="BK401" s="162">
        <f>ROUND(I401*H401,2)</f>
        <v>0</v>
      </c>
      <c r="BL401" s="19" t="s">
        <v>386</v>
      </c>
      <c r="BM401" s="292" t="s">
        <v>630</v>
      </c>
    </row>
    <row r="402" s="2" customFormat="1" ht="62.7" customHeight="1">
      <c r="A402" s="42"/>
      <c r="B402" s="43"/>
      <c r="C402" s="280" t="s">
        <v>631</v>
      </c>
      <c r="D402" s="280" t="s">
        <v>393</v>
      </c>
      <c r="E402" s="281" t="s">
        <v>632</v>
      </c>
      <c r="F402" s="282" t="s">
        <v>633</v>
      </c>
      <c r="G402" s="283" t="s">
        <v>396</v>
      </c>
      <c r="H402" s="284">
        <v>39</v>
      </c>
      <c r="I402" s="285"/>
      <c r="J402" s="286">
        <f>ROUND(I402*H402,2)</f>
        <v>0</v>
      </c>
      <c r="K402" s="287"/>
      <c r="L402" s="45"/>
      <c r="M402" s="288" t="s">
        <v>1</v>
      </c>
      <c r="N402" s="289" t="s">
        <v>42</v>
      </c>
      <c r="O402" s="101"/>
      <c r="P402" s="290">
        <f>O402*H402</f>
        <v>0</v>
      </c>
      <c r="Q402" s="290">
        <v>0.53791</v>
      </c>
      <c r="R402" s="290">
        <f>Q402*H402</f>
        <v>20.978490000000001</v>
      </c>
      <c r="S402" s="290">
        <v>0</v>
      </c>
      <c r="T402" s="291">
        <f>S402*H402</f>
        <v>0</v>
      </c>
      <c r="U402" s="42"/>
      <c r="V402" s="42"/>
      <c r="W402" s="42"/>
      <c r="X402" s="42"/>
      <c r="Y402" s="42"/>
      <c r="Z402" s="42"/>
      <c r="AA402" s="42"/>
      <c r="AB402" s="42"/>
      <c r="AC402" s="42"/>
      <c r="AD402" s="42"/>
      <c r="AE402" s="42"/>
      <c r="AR402" s="292" t="s">
        <v>386</v>
      </c>
      <c r="AT402" s="292" t="s">
        <v>393</v>
      </c>
      <c r="AU402" s="292" t="s">
        <v>386</v>
      </c>
      <c r="AY402" s="19" t="s">
        <v>387</v>
      </c>
      <c r="BE402" s="162">
        <f>IF(N402="základná",J402,0)</f>
        <v>0</v>
      </c>
      <c r="BF402" s="162">
        <f>IF(N402="znížená",J402,0)</f>
        <v>0</v>
      </c>
      <c r="BG402" s="162">
        <f>IF(N402="zákl. prenesená",J402,0)</f>
        <v>0</v>
      </c>
      <c r="BH402" s="162">
        <f>IF(N402="zníž. prenesená",J402,0)</f>
        <v>0</v>
      </c>
      <c r="BI402" s="162">
        <f>IF(N402="nulová",J402,0)</f>
        <v>0</v>
      </c>
      <c r="BJ402" s="19" t="s">
        <v>92</v>
      </c>
      <c r="BK402" s="162">
        <f>ROUND(I402*H402,2)</f>
        <v>0</v>
      </c>
      <c r="BL402" s="19" t="s">
        <v>386</v>
      </c>
      <c r="BM402" s="292" t="s">
        <v>634</v>
      </c>
    </row>
    <row r="403" s="14" customFormat="1">
      <c r="A403" s="14"/>
      <c r="B403" s="293"/>
      <c r="C403" s="294"/>
      <c r="D403" s="295" t="s">
        <v>398</v>
      </c>
      <c r="E403" s="296" t="s">
        <v>1</v>
      </c>
      <c r="F403" s="297" t="s">
        <v>635</v>
      </c>
      <c r="G403" s="294"/>
      <c r="H403" s="296" t="s">
        <v>1</v>
      </c>
      <c r="I403" s="298"/>
      <c r="J403" s="294"/>
      <c r="K403" s="294"/>
      <c r="L403" s="299"/>
      <c r="M403" s="300"/>
      <c r="N403" s="301"/>
      <c r="O403" s="301"/>
      <c r="P403" s="301"/>
      <c r="Q403" s="301"/>
      <c r="R403" s="301"/>
      <c r="S403" s="301"/>
      <c r="T403" s="302"/>
      <c r="U403" s="14"/>
      <c r="V403" s="14"/>
      <c r="W403" s="14"/>
      <c r="X403" s="14"/>
      <c r="Y403" s="14"/>
      <c r="Z403" s="14"/>
      <c r="AA403" s="14"/>
      <c r="AB403" s="14"/>
      <c r="AC403" s="14"/>
      <c r="AD403" s="14"/>
      <c r="AE403" s="14"/>
      <c r="AT403" s="303" t="s">
        <v>398</v>
      </c>
      <c r="AU403" s="303" t="s">
        <v>386</v>
      </c>
      <c r="AV403" s="14" t="s">
        <v>84</v>
      </c>
      <c r="AW403" s="14" t="s">
        <v>30</v>
      </c>
      <c r="AX403" s="14" t="s">
        <v>76</v>
      </c>
      <c r="AY403" s="303" t="s">
        <v>387</v>
      </c>
    </row>
    <row r="404" s="15" customFormat="1">
      <c r="A404" s="15"/>
      <c r="B404" s="304"/>
      <c r="C404" s="305"/>
      <c r="D404" s="295" t="s">
        <v>398</v>
      </c>
      <c r="E404" s="306" t="s">
        <v>1</v>
      </c>
      <c r="F404" s="307" t="s">
        <v>636</v>
      </c>
      <c r="G404" s="305"/>
      <c r="H404" s="308">
        <v>6</v>
      </c>
      <c r="I404" s="309"/>
      <c r="J404" s="305"/>
      <c r="K404" s="305"/>
      <c r="L404" s="310"/>
      <c r="M404" s="311"/>
      <c r="N404" s="312"/>
      <c r="O404" s="312"/>
      <c r="P404" s="312"/>
      <c r="Q404" s="312"/>
      <c r="R404" s="312"/>
      <c r="S404" s="312"/>
      <c r="T404" s="313"/>
      <c r="U404" s="15"/>
      <c r="V404" s="15"/>
      <c r="W404" s="15"/>
      <c r="X404" s="15"/>
      <c r="Y404" s="15"/>
      <c r="Z404" s="15"/>
      <c r="AA404" s="15"/>
      <c r="AB404" s="15"/>
      <c r="AC404" s="15"/>
      <c r="AD404" s="15"/>
      <c r="AE404" s="15"/>
      <c r="AT404" s="314" t="s">
        <v>398</v>
      </c>
      <c r="AU404" s="314" t="s">
        <v>386</v>
      </c>
      <c r="AV404" s="15" t="s">
        <v>92</v>
      </c>
      <c r="AW404" s="15" t="s">
        <v>30</v>
      </c>
      <c r="AX404" s="15" t="s">
        <v>76</v>
      </c>
      <c r="AY404" s="314" t="s">
        <v>387</v>
      </c>
    </row>
    <row r="405" s="15" customFormat="1">
      <c r="A405" s="15"/>
      <c r="B405" s="304"/>
      <c r="C405" s="305"/>
      <c r="D405" s="295" t="s">
        <v>398</v>
      </c>
      <c r="E405" s="306" t="s">
        <v>1</v>
      </c>
      <c r="F405" s="307" t="s">
        <v>637</v>
      </c>
      <c r="G405" s="305"/>
      <c r="H405" s="308">
        <v>11</v>
      </c>
      <c r="I405" s="309"/>
      <c r="J405" s="305"/>
      <c r="K405" s="305"/>
      <c r="L405" s="310"/>
      <c r="M405" s="311"/>
      <c r="N405" s="312"/>
      <c r="O405" s="312"/>
      <c r="P405" s="312"/>
      <c r="Q405" s="312"/>
      <c r="R405" s="312"/>
      <c r="S405" s="312"/>
      <c r="T405" s="313"/>
      <c r="U405" s="15"/>
      <c r="V405" s="15"/>
      <c r="W405" s="15"/>
      <c r="X405" s="15"/>
      <c r="Y405" s="15"/>
      <c r="Z405" s="15"/>
      <c r="AA405" s="15"/>
      <c r="AB405" s="15"/>
      <c r="AC405" s="15"/>
      <c r="AD405" s="15"/>
      <c r="AE405" s="15"/>
      <c r="AT405" s="314" t="s">
        <v>398</v>
      </c>
      <c r="AU405" s="314" t="s">
        <v>386</v>
      </c>
      <c r="AV405" s="15" t="s">
        <v>92</v>
      </c>
      <c r="AW405" s="15" t="s">
        <v>30</v>
      </c>
      <c r="AX405" s="15" t="s">
        <v>76</v>
      </c>
      <c r="AY405" s="314" t="s">
        <v>387</v>
      </c>
    </row>
    <row r="406" s="15" customFormat="1">
      <c r="A406" s="15"/>
      <c r="B406" s="304"/>
      <c r="C406" s="305"/>
      <c r="D406" s="295" t="s">
        <v>398</v>
      </c>
      <c r="E406" s="306" t="s">
        <v>1</v>
      </c>
      <c r="F406" s="307" t="s">
        <v>638</v>
      </c>
      <c r="G406" s="305"/>
      <c r="H406" s="308">
        <v>11</v>
      </c>
      <c r="I406" s="309"/>
      <c r="J406" s="305"/>
      <c r="K406" s="305"/>
      <c r="L406" s="310"/>
      <c r="M406" s="311"/>
      <c r="N406" s="312"/>
      <c r="O406" s="312"/>
      <c r="P406" s="312"/>
      <c r="Q406" s="312"/>
      <c r="R406" s="312"/>
      <c r="S406" s="312"/>
      <c r="T406" s="313"/>
      <c r="U406" s="15"/>
      <c r="V406" s="15"/>
      <c r="W406" s="15"/>
      <c r="X406" s="15"/>
      <c r="Y406" s="15"/>
      <c r="Z406" s="15"/>
      <c r="AA406" s="15"/>
      <c r="AB406" s="15"/>
      <c r="AC406" s="15"/>
      <c r="AD406" s="15"/>
      <c r="AE406" s="15"/>
      <c r="AT406" s="314" t="s">
        <v>398</v>
      </c>
      <c r="AU406" s="314" t="s">
        <v>386</v>
      </c>
      <c r="AV406" s="15" t="s">
        <v>92</v>
      </c>
      <c r="AW406" s="15" t="s">
        <v>30</v>
      </c>
      <c r="AX406" s="15" t="s">
        <v>76</v>
      </c>
      <c r="AY406" s="314" t="s">
        <v>387</v>
      </c>
    </row>
    <row r="407" s="15" customFormat="1">
      <c r="A407" s="15"/>
      <c r="B407" s="304"/>
      <c r="C407" s="305"/>
      <c r="D407" s="295" t="s">
        <v>398</v>
      </c>
      <c r="E407" s="306" t="s">
        <v>1</v>
      </c>
      <c r="F407" s="307" t="s">
        <v>639</v>
      </c>
      <c r="G407" s="305"/>
      <c r="H407" s="308">
        <v>11</v>
      </c>
      <c r="I407" s="309"/>
      <c r="J407" s="305"/>
      <c r="K407" s="305"/>
      <c r="L407" s="310"/>
      <c r="M407" s="311"/>
      <c r="N407" s="312"/>
      <c r="O407" s="312"/>
      <c r="P407" s="312"/>
      <c r="Q407" s="312"/>
      <c r="R407" s="312"/>
      <c r="S407" s="312"/>
      <c r="T407" s="313"/>
      <c r="U407" s="15"/>
      <c r="V407" s="15"/>
      <c r="W407" s="15"/>
      <c r="X407" s="15"/>
      <c r="Y407" s="15"/>
      <c r="Z407" s="15"/>
      <c r="AA407" s="15"/>
      <c r="AB407" s="15"/>
      <c r="AC407" s="15"/>
      <c r="AD407" s="15"/>
      <c r="AE407" s="15"/>
      <c r="AT407" s="314" t="s">
        <v>398</v>
      </c>
      <c r="AU407" s="314" t="s">
        <v>386</v>
      </c>
      <c r="AV407" s="15" t="s">
        <v>92</v>
      </c>
      <c r="AW407" s="15" t="s">
        <v>30</v>
      </c>
      <c r="AX407" s="15" t="s">
        <v>76</v>
      </c>
      <c r="AY407" s="314" t="s">
        <v>387</v>
      </c>
    </row>
    <row r="408" s="16" customFormat="1">
      <c r="A408" s="16"/>
      <c r="B408" s="315"/>
      <c r="C408" s="316"/>
      <c r="D408" s="295" t="s">
        <v>398</v>
      </c>
      <c r="E408" s="317" t="s">
        <v>1</v>
      </c>
      <c r="F408" s="318" t="s">
        <v>412</v>
      </c>
      <c r="G408" s="316"/>
      <c r="H408" s="319">
        <v>39</v>
      </c>
      <c r="I408" s="320"/>
      <c r="J408" s="316"/>
      <c r="K408" s="316"/>
      <c r="L408" s="321"/>
      <c r="M408" s="322"/>
      <c r="N408" s="323"/>
      <c r="O408" s="323"/>
      <c r="P408" s="323"/>
      <c r="Q408" s="323"/>
      <c r="R408" s="323"/>
      <c r="S408" s="323"/>
      <c r="T408" s="324"/>
      <c r="U408" s="16"/>
      <c r="V408" s="16"/>
      <c r="W408" s="16"/>
      <c r="X408" s="16"/>
      <c r="Y408" s="16"/>
      <c r="Z408" s="16"/>
      <c r="AA408" s="16"/>
      <c r="AB408" s="16"/>
      <c r="AC408" s="16"/>
      <c r="AD408" s="16"/>
      <c r="AE408" s="16"/>
      <c r="AT408" s="325" t="s">
        <v>398</v>
      </c>
      <c r="AU408" s="325" t="s">
        <v>386</v>
      </c>
      <c r="AV408" s="16" t="s">
        <v>386</v>
      </c>
      <c r="AW408" s="16" t="s">
        <v>30</v>
      </c>
      <c r="AX408" s="16" t="s">
        <v>84</v>
      </c>
      <c r="AY408" s="325" t="s">
        <v>387</v>
      </c>
    </row>
    <row r="409" s="2" customFormat="1" ht="62.7" customHeight="1">
      <c r="A409" s="42"/>
      <c r="B409" s="43"/>
      <c r="C409" s="337" t="s">
        <v>640</v>
      </c>
      <c r="D409" s="337" t="s">
        <v>592</v>
      </c>
      <c r="E409" s="338" t="s">
        <v>641</v>
      </c>
      <c r="F409" s="339" t="s">
        <v>642</v>
      </c>
      <c r="G409" s="340" t="s">
        <v>436</v>
      </c>
      <c r="H409" s="341">
        <v>39</v>
      </c>
      <c r="I409" s="342"/>
      <c r="J409" s="343">
        <f>ROUND(I409*H409,2)</f>
        <v>0</v>
      </c>
      <c r="K409" s="344"/>
      <c r="L409" s="345"/>
      <c r="M409" s="346" t="s">
        <v>1</v>
      </c>
      <c r="N409" s="347" t="s">
        <v>42</v>
      </c>
      <c r="O409" s="101"/>
      <c r="P409" s="290">
        <f>O409*H409</f>
        <v>0</v>
      </c>
      <c r="Q409" s="290">
        <v>0.0545</v>
      </c>
      <c r="R409" s="290">
        <f>Q409*H409</f>
        <v>2.1255000000000002</v>
      </c>
      <c r="S409" s="290">
        <v>0</v>
      </c>
      <c r="T409" s="291">
        <f>S409*H409</f>
        <v>0</v>
      </c>
      <c r="U409" s="42"/>
      <c r="V409" s="42"/>
      <c r="W409" s="42"/>
      <c r="X409" s="42"/>
      <c r="Y409" s="42"/>
      <c r="Z409" s="42"/>
      <c r="AA409" s="42"/>
      <c r="AB409" s="42"/>
      <c r="AC409" s="42"/>
      <c r="AD409" s="42"/>
      <c r="AE409" s="42"/>
      <c r="AR409" s="292" t="s">
        <v>443</v>
      </c>
      <c r="AT409" s="292" t="s">
        <v>592</v>
      </c>
      <c r="AU409" s="292" t="s">
        <v>386</v>
      </c>
      <c r="AY409" s="19" t="s">
        <v>387</v>
      </c>
      <c r="BE409" s="162">
        <f>IF(N409="základná",J409,0)</f>
        <v>0</v>
      </c>
      <c r="BF409" s="162">
        <f>IF(N409="znížená",J409,0)</f>
        <v>0</v>
      </c>
      <c r="BG409" s="162">
        <f>IF(N409="zákl. prenesená",J409,0)</f>
        <v>0</v>
      </c>
      <c r="BH409" s="162">
        <f>IF(N409="zníž. prenesená",J409,0)</f>
        <v>0</v>
      </c>
      <c r="BI409" s="162">
        <f>IF(N409="nulová",J409,0)</f>
        <v>0</v>
      </c>
      <c r="BJ409" s="19" t="s">
        <v>92</v>
      </c>
      <c r="BK409" s="162">
        <f>ROUND(I409*H409,2)</f>
        <v>0</v>
      </c>
      <c r="BL409" s="19" t="s">
        <v>386</v>
      </c>
      <c r="BM409" s="292" t="s">
        <v>643</v>
      </c>
    </row>
    <row r="410" s="2" customFormat="1" ht="37.8" customHeight="1">
      <c r="A410" s="42"/>
      <c r="B410" s="43"/>
      <c r="C410" s="337" t="s">
        <v>644</v>
      </c>
      <c r="D410" s="337" t="s">
        <v>592</v>
      </c>
      <c r="E410" s="338" t="s">
        <v>645</v>
      </c>
      <c r="F410" s="339" t="s">
        <v>646</v>
      </c>
      <c r="G410" s="340" t="s">
        <v>436</v>
      </c>
      <c r="H410" s="341">
        <v>4</v>
      </c>
      <c r="I410" s="342"/>
      <c r="J410" s="343">
        <f>ROUND(I410*H410,2)</f>
        <v>0</v>
      </c>
      <c r="K410" s="344"/>
      <c r="L410" s="345"/>
      <c r="M410" s="346" t="s">
        <v>1</v>
      </c>
      <c r="N410" s="347" t="s">
        <v>42</v>
      </c>
      <c r="O410" s="101"/>
      <c r="P410" s="290">
        <f>O410*H410</f>
        <v>0</v>
      </c>
      <c r="Q410" s="290">
        <v>0.0022000000000000001</v>
      </c>
      <c r="R410" s="290">
        <f>Q410*H410</f>
        <v>0.0088000000000000005</v>
      </c>
      <c r="S410" s="290">
        <v>0</v>
      </c>
      <c r="T410" s="291">
        <f>S410*H410</f>
        <v>0</v>
      </c>
      <c r="U410" s="42"/>
      <c r="V410" s="42"/>
      <c r="W410" s="42"/>
      <c r="X410" s="42"/>
      <c r="Y410" s="42"/>
      <c r="Z410" s="42"/>
      <c r="AA410" s="42"/>
      <c r="AB410" s="42"/>
      <c r="AC410" s="42"/>
      <c r="AD410" s="42"/>
      <c r="AE410" s="42"/>
      <c r="AR410" s="292" t="s">
        <v>443</v>
      </c>
      <c r="AT410" s="292" t="s">
        <v>592</v>
      </c>
      <c r="AU410" s="292" t="s">
        <v>386</v>
      </c>
      <c r="AY410" s="19" t="s">
        <v>387</v>
      </c>
      <c r="BE410" s="162">
        <f>IF(N410="základná",J410,0)</f>
        <v>0</v>
      </c>
      <c r="BF410" s="162">
        <f>IF(N410="znížená",J410,0)</f>
        <v>0</v>
      </c>
      <c r="BG410" s="162">
        <f>IF(N410="zákl. prenesená",J410,0)</f>
        <v>0</v>
      </c>
      <c r="BH410" s="162">
        <f>IF(N410="zníž. prenesená",J410,0)</f>
        <v>0</v>
      </c>
      <c r="BI410" s="162">
        <f>IF(N410="nulová",J410,0)</f>
        <v>0</v>
      </c>
      <c r="BJ410" s="19" t="s">
        <v>92</v>
      </c>
      <c r="BK410" s="162">
        <f>ROUND(I410*H410,2)</f>
        <v>0</v>
      </c>
      <c r="BL410" s="19" t="s">
        <v>386</v>
      </c>
      <c r="BM410" s="292" t="s">
        <v>647</v>
      </c>
    </row>
    <row r="411" s="2" customFormat="1" ht="62.7" customHeight="1">
      <c r="A411" s="42"/>
      <c r="B411" s="43"/>
      <c r="C411" s="337" t="s">
        <v>648</v>
      </c>
      <c r="D411" s="337" t="s">
        <v>592</v>
      </c>
      <c r="E411" s="338" t="s">
        <v>649</v>
      </c>
      <c r="F411" s="339" t="s">
        <v>650</v>
      </c>
      <c r="G411" s="340" t="s">
        <v>436</v>
      </c>
      <c r="H411" s="341">
        <v>8</v>
      </c>
      <c r="I411" s="342"/>
      <c r="J411" s="343">
        <f>ROUND(I411*H411,2)</f>
        <v>0</v>
      </c>
      <c r="K411" s="344"/>
      <c r="L411" s="345"/>
      <c r="M411" s="346" t="s">
        <v>1</v>
      </c>
      <c r="N411" s="347" t="s">
        <v>42</v>
      </c>
      <c r="O411" s="101"/>
      <c r="P411" s="290">
        <f>O411*H411</f>
        <v>0</v>
      </c>
      <c r="Q411" s="290">
        <v>0.00025000000000000001</v>
      </c>
      <c r="R411" s="290">
        <f>Q411*H411</f>
        <v>0.002</v>
      </c>
      <c r="S411" s="290">
        <v>0</v>
      </c>
      <c r="T411" s="291">
        <f>S411*H411</f>
        <v>0</v>
      </c>
      <c r="U411" s="42"/>
      <c r="V411" s="42"/>
      <c r="W411" s="42"/>
      <c r="X411" s="42"/>
      <c r="Y411" s="42"/>
      <c r="Z411" s="42"/>
      <c r="AA411" s="42"/>
      <c r="AB411" s="42"/>
      <c r="AC411" s="42"/>
      <c r="AD411" s="42"/>
      <c r="AE411" s="42"/>
      <c r="AR411" s="292" t="s">
        <v>443</v>
      </c>
      <c r="AT411" s="292" t="s">
        <v>592</v>
      </c>
      <c r="AU411" s="292" t="s">
        <v>386</v>
      </c>
      <c r="AY411" s="19" t="s">
        <v>387</v>
      </c>
      <c r="BE411" s="162">
        <f>IF(N411="základná",J411,0)</f>
        <v>0</v>
      </c>
      <c r="BF411" s="162">
        <f>IF(N411="znížená",J411,0)</f>
        <v>0</v>
      </c>
      <c r="BG411" s="162">
        <f>IF(N411="zákl. prenesená",J411,0)</f>
        <v>0</v>
      </c>
      <c r="BH411" s="162">
        <f>IF(N411="zníž. prenesená",J411,0)</f>
        <v>0</v>
      </c>
      <c r="BI411" s="162">
        <f>IF(N411="nulová",J411,0)</f>
        <v>0</v>
      </c>
      <c r="BJ411" s="19" t="s">
        <v>92</v>
      </c>
      <c r="BK411" s="162">
        <f>ROUND(I411*H411,2)</f>
        <v>0</v>
      </c>
      <c r="BL411" s="19" t="s">
        <v>386</v>
      </c>
      <c r="BM411" s="292" t="s">
        <v>651</v>
      </c>
    </row>
    <row r="412" s="2" customFormat="1">
      <c r="A412" s="42"/>
      <c r="B412" s="43"/>
      <c r="C412" s="44"/>
      <c r="D412" s="295" t="s">
        <v>652</v>
      </c>
      <c r="E412" s="44"/>
      <c r="F412" s="348" t="s">
        <v>653</v>
      </c>
      <c r="G412" s="44"/>
      <c r="H412" s="44"/>
      <c r="I412" s="237"/>
      <c r="J412" s="44"/>
      <c r="K412" s="44"/>
      <c r="L412" s="45"/>
      <c r="M412" s="349"/>
      <c r="N412" s="350"/>
      <c r="O412" s="101"/>
      <c r="P412" s="101"/>
      <c r="Q412" s="101"/>
      <c r="R412" s="101"/>
      <c r="S412" s="101"/>
      <c r="T412" s="102"/>
      <c r="U412" s="42"/>
      <c r="V412" s="42"/>
      <c r="W412" s="42"/>
      <c r="X412" s="42"/>
      <c r="Y412" s="42"/>
      <c r="Z412" s="42"/>
      <c r="AA412" s="42"/>
      <c r="AB412" s="42"/>
      <c r="AC412" s="42"/>
      <c r="AD412" s="42"/>
      <c r="AE412" s="42"/>
      <c r="AT412" s="19" t="s">
        <v>652</v>
      </c>
      <c r="AU412" s="19" t="s">
        <v>386</v>
      </c>
    </row>
    <row r="413" s="2" customFormat="1" ht="24.15" customHeight="1">
      <c r="A413" s="42"/>
      <c r="B413" s="43"/>
      <c r="C413" s="337" t="s">
        <v>654</v>
      </c>
      <c r="D413" s="337" t="s">
        <v>592</v>
      </c>
      <c r="E413" s="338" t="s">
        <v>655</v>
      </c>
      <c r="F413" s="339" t="s">
        <v>656</v>
      </c>
      <c r="G413" s="340" t="s">
        <v>180</v>
      </c>
      <c r="H413" s="341">
        <v>0.29999999999999999</v>
      </c>
      <c r="I413" s="342"/>
      <c r="J413" s="343">
        <f>ROUND(I413*H413,2)</f>
        <v>0</v>
      </c>
      <c r="K413" s="344"/>
      <c r="L413" s="345"/>
      <c r="M413" s="346" t="s">
        <v>1</v>
      </c>
      <c r="N413" s="347" t="s">
        <v>42</v>
      </c>
      <c r="O413" s="101"/>
      <c r="P413" s="290">
        <f>O413*H413</f>
        <v>0</v>
      </c>
      <c r="Q413" s="290">
        <v>0.001</v>
      </c>
      <c r="R413" s="290">
        <f>Q413*H413</f>
        <v>0.00029999999999999997</v>
      </c>
      <c r="S413" s="290">
        <v>0</v>
      </c>
      <c r="T413" s="291">
        <f>S413*H413</f>
        <v>0</v>
      </c>
      <c r="U413" s="42"/>
      <c r="V413" s="42"/>
      <c r="W413" s="42"/>
      <c r="X413" s="42"/>
      <c r="Y413" s="42"/>
      <c r="Z413" s="42"/>
      <c r="AA413" s="42"/>
      <c r="AB413" s="42"/>
      <c r="AC413" s="42"/>
      <c r="AD413" s="42"/>
      <c r="AE413" s="42"/>
      <c r="AR413" s="292" t="s">
        <v>443</v>
      </c>
      <c r="AT413" s="292" t="s">
        <v>592</v>
      </c>
      <c r="AU413" s="292" t="s">
        <v>386</v>
      </c>
      <c r="AY413" s="19" t="s">
        <v>387</v>
      </c>
      <c r="BE413" s="162">
        <f>IF(N413="základná",J413,0)</f>
        <v>0</v>
      </c>
      <c r="BF413" s="162">
        <f>IF(N413="znížená",J413,0)</f>
        <v>0</v>
      </c>
      <c r="BG413" s="162">
        <f>IF(N413="zákl. prenesená",J413,0)</f>
        <v>0</v>
      </c>
      <c r="BH413" s="162">
        <f>IF(N413="zníž. prenesená",J413,0)</f>
        <v>0</v>
      </c>
      <c r="BI413" s="162">
        <f>IF(N413="nulová",J413,0)</f>
        <v>0</v>
      </c>
      <c r="BJ413" s="19" t="s">
        <v>92</v>
      </c>
      <c r="BK413" s="162">
        <f>ROUND(I413*H413,2)</f>
        <v>0</v>
      </c>
      <c r="BL413" s="19" t="s">
        <v>386</v>
      </c>
      <c r="BM413" s="292" t="s">
        <v>657</v>
      </c>
    </row>
    <row r="414" s="2" customFormat="1">
      <c r="A414" s="42"/>
      <c r="B414" s="43"/>
      <c r="C414" s="44"/>
      <c r="D414" s="295" t="s">
        <v>652</v>
      </c>
      <c r="E414" s="44"/>
      <c r="F414" s="348" t="s">
        <v>658</v>
      </c>
      <c r="G414" s="44"/>
      <c r="H414" s="44"/>
      <c r="I414" s="237"/>
      <c r="J414" s="44"/>
      <c r="K414" s="44"/>
      <c r="L414" s="45"/>
      <c r="M414" s="349"/>
      <c r="N414" s="350"/>
      <c r="O414" s="101"/>
      <c r="P414" s="101"/>
      <c r="Q414" s="101"/>
      <c r="R414" s="101"/>
      <c r="S414" s="101"/>
      <c r="T414" s="102"/>
      <c r="U414" s="42"/>
      <c r="V414" s="42"/>
      <c r="W414" s="42"/>
      <c r="X414" s="42"/>
      <c r="Y414" s="42"/>
      <c r="Z414" s="42"/>
      <c r="AA414" s="42"/>
      <c r="AB414" s="42"/>
      <c r="AC414" s="42"/>
      <c r="AD414" s="42"/>
      <c r="AE414" s="42"/>
      <c r="AT414" s="19" t="s">
        <v>652</v>
      </c>
      <c r="AU414" s="19" t="s">
        <v>386</v>
      </c>
    </row>
    <row r="415" s="15" customFormat="1">
      <c r="A415" s="15"/>
      <c r="B415" s="304"/>
      <c r="C415" s="305"/>
      <c r="D415" s="295" t="s">
        <v>398</v>
      </c>
      <c r="E415" s="305"/>
      <c r="F415" s="307" t="s">
        <v>659</v>
      </c>
      <c r="G415" s="305"/>
      <c r="H415" s="308">
        <v>0.29999999999999999</v>
      </c>
      <c r="I415" s="309"/>
      <c r="J415" s="305"/>
      <c r="K415" s="305"/>
      <c r="L415" s="310"/>
      <c r="M415" s="311"/>
      <c r="N415" s="312"/>
      <c r="O415" s="312"/>
      <c r="P415" s="312"/>
      <c r="Q415" s="312"/>
      <c r="R415" s="312"/>
      <c r="S415" s="312"/>
      <c r="T415" s="313"/>
      <c r="U415" s="15"/>
      <c r="V415" s="15"/>
      <c r="W415" s="15"/>
      <c r="X415" s="15"/>
      <c r="Y415" s="15"/>
      <c r="Z415" s="15"/>
      <c r="AA415" s="15"/>
      <c r="AB415" s="15"/>
      <c r="AC415" s="15"/>
      <c r="AD415" s="15"/>
      <c r="AE415" s="15"/>
      <c r="AT415" s="314" t="s">
        <v>398</v>
      </c>
      <c r="AU415" s="314" t="s">
        <v>386</v>
      </c>
      <c r="AV415" s="15" t="s">
        <v>92</v>
      </c>
      <c r="AW415" s="15" t="s">
        <v>4</v>
      </c>
      <c r="AX415" s="15" t="s">
        <v>84</v>
      </c>
      <c r="AY415" s="314" t="s">
        <v>387</v>
      </c>
    </row>
    <row r="416" s="2" customFormat="1" ht="37.8" customHeight="1">
      <c r="A416" s="42"/>
      <c r="B416" s="43"/>
      <c r="C416" s="280" t="s">
        <v>660</v>
      </c>
      <c r="D416" s="280" t="s">
        <v>393</v>
      </c>
      <c r="E416" s="281" t="s">
        <v>661</v>
      </c>
      <c r="F416" s="282" t="s">
        <v>662</v>
      </c>
      <c r="G416" s="283" t="s">
        <v>396</v>
      </c>
      <c r="H416" s="284">
        <v>17</v>
      </c>
      <c r="I416" s="285"/>
      <c r="J416" s="286">
        <f>ROUND(I416*H416,2)</f>
        <v>0</v>
      </c>
      <c r="K416" s="287"/>
      <c r="L416" s="45"/>
      <c r="M416" s="288" t="s">
        <v>1</v>
      </c>
      <c r="N416" s="289" t="s">
        <v>42</v>
      </c>
      <c r="O416" s="101"/>
      <c r="P416" s="290">
        <f>O416*H416</f>
        <v>0</v>
      </c>
      <c r="Q416" s="290">
        <v>0.36276999999999998</v>
      </c>
      <c r="R416" s="290">
        <f>Q416*H416</f>
        <v>6.16709</v>
      </c>
      <c r="S416" s="290">
        <v>0</v>
      </c>
      <c r="T416" s="291">
        <f>S416*H416</f>
        <v>0</v>
      </c>
      <c r="U416" s="42"/>
      <c r="V416" s="42"/>
      <c r="W416" s="42"/>
      <c r="X416" s="42"/>
      <c r="Y416" s="42"/>
      <c r="Z416" s="42"/>
      <c r="AA416" s="42"/>
      <c r="AB416" s="42"/>
      <c r="AC416" s="42"/>
      <c r="AD416" s="42"/>
      <c r="AE416" s="42"/>
      <c r="AR416" s="292" t="s">
        <v>386</v>
      </c>
      <c r="AT416" s="292" t="s">
        <v>393</v>
      </c>
      <c r="AU416" s="292" t="s">
        <v>386</v>
      </c>
      <c r="AY416" s="19" t="s">
        <v>387</v>
      </c>
      <c r="BE416" s="162">
        <f>IF(N416="základná",J416,0)</f>
        <v>0</v>
      </c>
      <c r="BF416" s="162">
        <f>IF(N416="znížená",J416,0)</f>
        <v>0</v>
      </c>
      <c r="BG416" s="162">
        <f>IF(N416="zákl. prenesená",J416,0)</f>
        <v>0</v>
      </c>
      <c r="BH416" s="162">
        <f>IF(N416="zníž. prenesená",J416,0)</f>
        <v>0</v>
      </c>
      <c r="BI416" s="162">
        <f>IF(N416="nulová",J416,0)</f>
        <v>0</v>
      </c>
      <c r="BJ416" s="19" t="s">
        <v>92</v>
      </c>
      <c r="BK416" s="162">
        <f>ROUND(I416*H416,2)</f>
        <v>0</v>
      </c>
      <c r="BL416" s="19" t="s">
        <v>386</v>
      </c>
      <c r="BM416" s="292" t="s">
        <v>663</v>
      </c>
    </row>
    <row r="417" s="14" customFormat="1">
      <c r="A417" s="14"/>
      <c r="B417" s="293"/>
      <c r="C417" s="294"/>
      <c r="D417" s="295" t="s">
        <v>398</v>
      </c>
      <c r="E417" s="296" t="s">
        <v>1</v>
      </c>
      <c r="F417" s="297" t="s">
        <v>664</v>
      </c>
      <c r="G417" s="294"/>
      <c r="H417" s="296" t="s">
        <v>1</v>
      </c>
      <c r="I417" s="298"/>
      <c r="J417" s="294"/>
      <c r="K417" s="294"/>
      <c r="L417" s="299"/>
      <c r="M417" s="300"/>
      <c r="N417" s="301"/>
      <c r="O417" s="301"/>
      <c r="P417" s="301"/>
      <c r="Q417" s="301"/>
      <c r="R417" s="301"/>
      <c r="S417" s="301"/>
      <c r="T417" s="302"/>
      <c r="U417" s="14"/>
      <c r="V417" s="14"/>
      <c r="W417" s="14"/>
      <c r="X417" s="14"/>
      <c r="Y417" s="14"/>
      <c r="Z417" s="14"/>
      <c r="AA417" s="14"/>
      <c r="AB417" s="14"/>
      <c r="AC417" s="14"/>
      <c r="AD417" s="14"/>
      <c r="AE417" s="14"/>
      <c r="AT417" s="303" t="s">
        <v>398</v>
      </c>
      <c r="AU417" s="303" t="s">
        <v>386</v>
      </c>
      <c r="AV417" s="14" t="s">
        <v>84</v>
      </c>
      <c r="AW417" s="14" t="s">
        <v>30</v>
      </c>
      <c r="AX417" s="14" t="s">
        <v>76</v>
      </c>
      <c r="AY417" s="303" t="s">
        <v>387</v>
      </c>
    </row>
    <row r="418" s="15" customFormat="1">
      <c r="A418" s="15"/>
      <c r="B418" s="304"/>
      <c r="C418" s="305"/>
      <c r="D418" s="295" t="s">
        <v>398</v>
      </c>
      <c r="E418" s="306" t="s">
        <v>1</v>
      </c>
      <c r="F418" s="307" t="s">
        <v>665</v>
      </c>
      <c r="G418" s="305"/>
      <c r="H418" s="308">
        <v>17</v>
      </c>
      <c r="I418" s="309"/>
      <c r="J418" s="305"/>
      <c r="K418" s="305"/>
      <c r="L418" s="310"/>
      <c r="M418" s="311"/>
      <c r="N418" s="312"/>
      <c r="O418" s="312"/>
      <c r="P418" s="312"/>
      <c r="Q418" s="312"/>
      <c r="R418" s="312"/>
      <c r="S418" s="312"/>
      <c r="T418" s="313"/>
      <c r="U418" s="15"/>
      <c r="V418" s="15"/>
      <c r="W418" s="15"/>
      <c r="X418" s="15"/>
      <c r="Y418" s="15"/>
      <c r="Z418" s="15"/>
      <c r="AA418" s="15"/>
      <c r="AB418" s="15"/>
      <c r="AC418" s="15"/>
      <c r="AD418" s="15"/>
      <c r="AE418" s="15"/>
      <c r="AT418" s="314" t="s">
        <v>398</v>
      </c>
      <c r="AU418" s="314" t="s">
        <v>386</v>
      </c>
      <c r="AV418" s="15" t="s">
        <v>92</v>
      </c>
      <c r="AW418" s="15" t="s">
        <v>30</v>
      </c>
      <c r="AX418" s="15" t="s">
        <v>76</v>
      </c>
      <c r="AY418" s="314" t="s">
        <v>387</v>
      </c>
    </row>
    <row r="419" s="16" customFormat="1">
      <c r="A419" s="16"/>
      <c r="B419" s="315"/>
      <c r="C419" s="316"/>
      <c r="D419" s="295" t="s">
        <v>398</v>
      </c>
      <c r="E419" s="317" t="s">
        <v>1</v>
      </c>
      <c r="F419" s="318" t="s">
        <v>412</v>
      </c>
      <c r="G419" s="316"/>
      <c r="H419" s="319">
        <v>17</v>
      </c>
      <c r="I419" s="320"/>
      <c r="J419" s="316"/>
      <c r="K419" s="316"/>
      <c r="L419" s="321"/>
      <c r="M419" s="322"/>
      <c r="N419" s="323"/>
      <c r="O419" s="323"/>
      <c r="P419" s="323"/>
      <c r="Q419" s="323"/>
      <c r="R419" s="323"/>
      <c r="S419" s="323"/>
      <c r="T419" s="324"/>
      <c r="U419" s="16"/>
      <c r="V419" s="16"/>
      <c r="W419" s="16"/>
      <c r="X419" s="16"/>
      <c r="Y419" s="16"/>
      <c r="Z419" s="16"/>
      <c r="AA419" s="16"/>
      <c r="AB419" s="16"/>
      <c r="AC419" s="16"/>
      <c r="AD419" s="16"/>
      <c r="AE419" s="16"/>
      <c r="AT419" s="325" t="s">
        <v>398</v>
      </c>
      <c r="AU419" s="325" t="s">
        <v>386</v>
      </c>
      <c r="AV419" s="16" t="s">
        <v>386</v>
      </c>
      <c r="AW419" s="16" t="s">
        <v>30</v>
      </c>
      <c r="AX419" s="16" t="s">
        <v>84</v>
      </c>
      <c r="AY419" s="325" t="s">
        <v>387</v>
      </c>
    </row>
    <row r="420" s="2" customFormat="1" ht="55.5" customHeight="1">
      <c r="A420" s="42"/>
      <c r="B420" s="43"/>
      <c r="C420" s="337" t="s">
        <v>666</v>
      </c>
      <c r="D420" s="337" t="s">
        <v>592</v>
      </c>
      <c r="E420" s="338" t="s">
        <v>667</v>
      </c>
      <c r="F420" s="339" t="s">
        <v>668</v>
      </c>
      <c r="G420" s="340" t="s">
        <v>436</v>
      </c>
      <c r="H420" s="341">
        <v>17</v>
      </c>
      <c r="I420" s="342"/>
      <c r="J420" s="343">
        <f>ROUND(I420*H420,2)</f>
        <v>0</v>
      </c>
      <c r="K420" s="344"/>
      <c r="L420" s="345"/>
      <c r="M420" s="346" t="s">
        <v>1</v>
      </c>
      <c r="N420" s="347" t="s">
        <v>42</v>
      </c>
      <c r="O420" s="101"/>
      <c r="P420" s="290">
        <f>O420*H420</f>
        <v>0</v>
      </c>
      <c r="Q420" s="290">
        <v>0.010699999999999999</v>
      </c>
      <c r="R420" s="290">
        <f>Q420*H420</f>
        <v>0.18189999999999998</v>
      </c>
      <c r="S420" s="290">
        <v>0</v>
      </c>
      <c r="T420" s="291">
        <f>S420*H420</f>
        <v>0</v>
      </c>
      <c r="U420" s="42"/>
      <c r="V420" s="42"/>
      <c r="W420" s="42"/>
      <c r="X420" s="42"/>
      <c r="Y420" s="42"/>
      <c r="Z420" s="42"/>
      <c r="AA420" s="42"/>
      <c r="AB420" s="42"/>
      <c r="AC420" s="42"/>
      <c r="AD420" s="42"/>
      <c r="AE420" s="42"/>
      <c r="AR420" s="292" t="s">
        <v>443</v>
      </c>
      <c r="AT420" s="292" t="s">
        <v>592</v>
      </c>
      <c r="AU420" s="292" t="s">
        <v>386</v>
      </c>
      <c r="AY420" s="19" t="s">
        <v>387</v>
      </c>
      <c r="BE420" s="162">
        <f>IF(N420="základná",J420,0)</f>
        <v>0</v>
      </c>
      <c r="BF420" s="162">
        <f>IF(N420="znížená",J420,0)</f>
        <v>0</v>
      </c>
      <c r="BG420" s="162">
        <f>IF(N420="zákl. prenesená",J420,0)</f>
        <v>0</v>
      </c>
      <c r="BH420" s="162">
        <f>IF(N420="zníž. prenesená",J420,0)</f>
        <v>0</v>
      </c>
      <c r="BI420" s="162">
        <f>IF(N420="nulová",J420,0)</f>
        <v>0</v>
      </c>
      <c r="BJ420" s="19" t="s">
        <v>92</v>
      </c>
      <c r="BK420" s="162">
        <f>ROUND(I420*H420,2)</f>
        <v>0</v>
      </c>
      <c r="BL420" s="19" t="s">
        <v>386</v>
      </c>
      <c r="BM420" s="292" t="s">
        <v>669</v>
      </c>
    </row>
    <row r="421" s="2" customFormat="1" ht="37.8" customHeight="1">
      <c r="A421" s="42"/>
      <c r="B421" s="43"/>
      <c r="C421" s="337" t="s">
        <v>670</v>
      </c>
      <c r="D421" s="337" t="s">
        <v>592</v>
      </c>
      <c r="E421" s="338" t="s">
        <v>671</v>
      </c>
      <c r="F421" s="339" t="s">
        <v>672</v>
      </c>
      <c r="G421" s="340" t="s">
        <v>436</v>
      </c>
      <c r="H421" s="341">
        <v>2</v>
      </c>
      <c r="I421" s="342"/>
      <c r="J421" s="343">
        <f>ROUND(I421*H421,2)</f>
        <v>0</v>
      </c>
      <c r="K421" s="344"/>
      <c r="L421" s="345"/>
      <c r="M421" s="346" t="s">
        <v>1</v>
      </c>
      <c r="N421" s="347" t="s">
        <v>42</v>
      </c>
      <c r="O421" s="101"/>
      <c r="P421" s="290">
        <f>O421*H421</f>
        <v>0</v>
      </c>
      <c r="Q421" s="290">
        <v>0.0014</v>
      </c>
      <c r="R421" s="290">
        <f>Q421*H421</f>
        <v>0.0028</v>
      </c>
      <c r="S421" s="290">
        <v>0</v>
      </c>
      <c r="T421" s="291">
        <f>S421*H421</f>
        <v>0</v>
      </c>
      <c r="U421" s="42"/>
      <c r="V421" s="42"/>
      <c r="W421" s="42"/>
      <c r="X421" s="42"/>
      <c r="Y421" s="42"/>
      <c r="Z421" s="42"/>
      <c r="AA421" s="42"/>
      <c r="AB421" s="42"/>
      <c r="AC421" s="42"/>
      <c r="AD421" s="42"/>
      <c r="AE421" s="42"/>
      <c r="AR421" s="292" t="s">
        <v>443</v>
      </c>
      <c r="AT421" s="292" t="s">
        <v>592</v>
      </c>
      <c r="AU421" s="292" t="s">
        <v>386</v>
      </c>
      <c r="AY421" s="19" t="s">
        <v>387</v>
      </c>
      <c r="BE421" s="162">
        <f>IF(N421="základná",J421,0)</f>
        <v>0</v>
      </c>
      <c r="BF421" s="162">
        <f>IF(N421="znížená",J421,0)</f>
        <v>0</v>
      </c>
      <c r="BG421" s="162">
        <f>IF(N421="zákl. prenesená",J421,0)</f>
        <v>0</v>
      </c>
      <c r="BH421" s="162">
        <f>IF(N421="zníž. prenesená",J421,0)</f>
        <v>0</v>
      </c>
      <c r="BI421" s="162">
        <f>IF(N421="nulová",J421,0)</f>
        <v>0</v>
      </c>
      <c r="BJ421" s="19" t="s">
        <v>92</v>
      </c>
      <c r="BK421" s="162">
        <f>ROUND(I421*H421,2)</f>
        <v>0</v>
      </c>
      <c r="BL421" s="19" t="s">
        <v>386</v>
      </c>
      <c r="BM421" s="292" t="s">
        <v>673</v>
      </c>
    </row>
    <row r="422" s="2" customFormat="1" ht="24.15" customHeight="1">
      <c r="A422" s="42"/>
      <c r="B422" s="43"/>
      <c r="C422" s="337" t="s">
        <v>674</v>
      </c>
      <c r="D422" s="337" t="s">
        <v>592</v>
      </c>
      <c r="E422" s="338" t="s">
        <v>655</v>
      </c>
      <c r="F422" s="339" t="s">
        <v>656</v>
      </c>
      <c r="G422" s="340" t="s">
        <v>180</v>
      </c>
      <c r="H422" s="341">
        <v>0.19800000000000001</v>
      </c>
      <c r="I422" s="342"/>
      <c r="J422" s="343">
        <f>ROUND(I422*H422,2)</f>
        <v>0</v>
      </c>
      <c r="K422" s="344"/>
      <c r="L422" s="345"/>
      <c r="M422" s="346" t="s">
        <v>1</v>
      </c>
      <c r="N422" s="347" t="s">
        <v>42</v>
      </c>
      <c r="O422" s="101"/>
      <c r="P422" s="290">
        <f>O422*H422</f>
        <v>0</v>
      </c>
      <c r="Q422" s="290">
        <v>0.001</v>
      </c>
      <c r="R422" s="290">
        <f>Q422*H422</f>
        <v>0.00019800000000000002</v>
      </c>
      <c r="S422" s="290">
        <v>0</v>
      </c>
      <c r="T422" s="291">
        <f>S422*H422</f>
        <v>0</v>
      </c>
      <c r="U422" s="42"/>
      <c r="V422" s="42"/>
      <c r="W422" s="42"/>
      <c r="X422" s="42"/>
      <c r="Y422" s="42"/>
      <c r="Z422" s="42"/>
      <c r="AA422" s="42"/>
      <c r="AB422" s="42"/>
      <c r="AC422" s="42"/>
      <c r="AD422" s="42"/>
      <c r="AE422" s="42"/>
      <c r="AR422" s="292" t="s">
        <v>443</v>
      </c>
      <c r="AT422" s="292" t="s">
        <v>592</v>
      </c>
      <c r="AU422" s="292" t="s">
        <v>386</v>
      </c>
      <c r="AY422" s="19" t="s">
        <v>387</v>
      </c>
      <c r="BE422" s="162">
        <f>IF(N422="základná",J422,0)</f>
        <v>0</v>
      </c>
      <c r="BF422" s="162">
        <f>IF(N422="znížená",J422,0)</f>
        <v>0</v>
      </c>
      <c r="BG422" s="162">
        <f>IF(N422="zákl. prenesená",J422,0)</f>
        <v>0</v>
      </c>
      <c r="BH422" s="162">
        <f>IF(N422="zníž. prenesená",J422,0)</f>
        <v>0</v>
      </c>
      <c r="BI422" s="162">
        <f>IF(N422="nulová",J422,0)</f>
        <v>0</v>
      </c>
      <c r="BJ422" s="19" t="s">
        <v>92</v>
      </c>
      <c r="BK422" s="162">
        <f>ROUND(I422*H422,2)</f>
        <v>0</v>
      </c>
      <c r="BL422" s="19" t="s">
        <v>386</v>
      </c>
      <c r="BM422" s="292" t="s">
        <v>675</v>
      </c>
    </row>
    <row r="423" s="2" customFormat="1">
      <c r="A423" s="42"/>
      <c r="B423" s="43"/>
      <c r="C423" s="44"/>
      <c r="D423" s="295" t="s">
        <v>652</v>
      </c>
      <c r="E423" s="44"/>
      <c r="F423" s="348" t="s">
        <v>658</v>
      </c>
      <c r="G423" s="44"/>
      <c r="H423" s="44"/>
      <c r="I423" s="237"/>
      <c r="J423" s="44"/>
      <c r="K423" s="44"/>
      <c r="L423" s="45"/>
      <c r="M423" s="349"/>
      <c r="N423" s="350"/>
      <c r="O423" s="101"/>
      <c r="P423" s="101"/>
      <c r="Q423" s="101"/>
      <c r="R423" s="101"/>
      <c r="S423" s="101"/>
      <c r="T423" s="102"/>
      <c r="U423" s="42"/>
      <c r="V423" s="42"/>
      <c r="W423" s="42"/>
      <c r="X423" s="42"/>
      <c r="Y423" s="42"/>
      <c r="Z423" s="42"/>
      <c r="AA423" s="42"/>
      <c r="AB423" s="42"/>
      <c r="AC423" s="42"/>
      <c r="AD423" s="42"/>
      <c r="AE423" s="42"/>
      <c r="AT423" s="19" t="s">
        <v>652</v>
      </c>
      <c r="AU423" s="19" t="s">
        <v>386</v>
      </c>
    </row>
    <row r="424" s="15" customFormat="1">
      <c r="A424" s="15"/>
      <c r="B424" s="304"/>
      <c r="C424" s="305"/>
      <c r="D424" s="295" t="s">
        <v>398</v>
      </c>
      <c r="E424" s="305"/>
      <c r="F424" s="307" t="s">
        <v>676</v>
      </c>
      <c r="G424" s="305"/>
      <c r="H424" s="308">
        <v>0.19800000000000001</v>
      </c>
      <c r="I424" s="309"/>
      <c r="J424" s="305"/>
      <c r="K424" s="305"/>
      <c r="L424" s="310"/>
      <c r="M424" s="311"/>
      <c r="N424" s="312"/>
      <c r="O424" s="312"/>
      <c r="P424" s="312"/>
      <c r="Q424" s="312"/>
      <c r="R424" s="312"/>
      <c r="S424" s="312"/>
      <c r="T424" s="313"/>
      <c r="U424" s="15"/>
      <c r="V424" s="15"/>
      <c r="W424" s="15"/>
      <c r="X424" s="15"/>
      <c r="Y424" s="15"/>
      <c r="Z424" s="15"/>
      <c r="AA424" s="15"/>
      <c r="AB424" s="15"/>
      <c r="AC424" s="15"/>
      <c r="AD424" s="15"/>
      <c r="AE424" s="15"/>
      <c r="AT424" s="314" t="s">
        <v>398</v>
      </c>
      <c r="AU424" s="314" t="s">
        <v>386</v>
      </c>
      <c r="AV424" s="15" t="s">
        <v>92</v>
      </c>
      <c r="AW424" s="15" t="s">
        <v>4</v>
      </c>
      <c r="AX424" s="15" t="s">
        <v>84</v>
      </c>
      <c r="AY424" s="314" t="s">
        <v>387</v>
      </c>
    </row>
    <row r="425" s="2" customFormat="1" ht="24.15" customHeight="1">
      <c r="A425" s="42"/>
      <c r="B425" s="43"/>
      <c r="C425" s="280" t="s">
        <v>677</v>
      </c>
      <c r="D425" s="280" t="s">
        <v>393</v>
      </c>
      <c r="E425" s="281" t="s">
        <v>678</v>
      </c>
      <c r="F425" s="282" t="s">
        <v>679</v>
      </c>
      <c r="G425" s="283" t="s">
        <v>396</v>
      </c>
      <c r="H425" s="284">
        <v>10.4</v>
      </c>
      <c r="I425" s="285"/>
      <c r="J425" s="286">
        <f>ROUND(I425*H425,2)</f>
        <v>0</v>
      </c>
      <c r="K425" s="287"/>
      <c r="L425" s="45"/>
      <c r="M425" s="288" t="s">
        <v>1</v>
      </c>
      <c r="N425" s="289" t="s">
        <v>42</v>
      </c>
      <c r="O425" s="101"/>
      <c r="P425" s="290">
        <f>O425*H425</f>
        <v>0</v>
      </c>
      <c r="Q425" s="290">
        <v>0</v>
      </c>
      <c r="R425" s="290">
        <f>Q425*H425</f>
        <v>0</v>
      </c>
      <c r="S425" s="290">
        <v>0.0050000000000000001</v>
      </c>
      <c r="T425" s="291">
        <f>S425*H425</f>
        <v>0.052000000000000005</v>
      </c>
      <c r="U425" s="42"/>
      <c r="V425" s="42"/>
      <c r="W425" s="42"/>
      <c r="X425" s="42"/>
      <c r="Y425" s="42"/>
      <c r="Z425" s="42"/>
      <c r="AA425" s="42"/>
      <c r="AB425" s="42"/>
      <c r="AC425" s="42"/>
      <c r="AD425" s="42"/>
      <c r="AE425" s="42"/>
      <c r="AR425" s="292" t="s">
        <v>386</v>
      </c>
      <c r="AT425" s="292" t="s">
        <v>393</v>
      </c>
      <c r="AU425" s="292" t="s">
        <v>386</v>
      </c>
      <c r="AY425" s="19" t="s">
        <v>387</v>
      </c>
      <c r="BE425" s="162">
        <f>IF(N425="základná",J425,0)</f>
        <v>0</v>
      </c>
      <c r="BF425" s="162">
        <f>IF(N425="znížená",J425,0)</f>
        <v>0</v>
      </c>
      <c r="BG425" s="162">
        <f>IF(N425="zákl. prenesená",J425,0)</f>
        <v>0</v>
      </c>
      <c r="BH425" s="162">
        <f>IF(N425="zníž. prenesená",J425,0)</f>
        <v>0</v>
      </c>
      <c r="BI425" s="162">
        <f>IF(N425="nulová",J425,0)</f>
        <v>0</v>
      </c>
      <c r="BJ425" s="19" t="s">
        <v>92</v>
      </c>
      <c r="BK425" s="162">
        <f>ROUND(I425*H425,2)</f>
        <v>0</v>
      </c>
      <c r="BL425" s="19" t="s">
        <v>386</v>
      </c>
      <c r="BM425" s="292" t="s">
        <v>680</v>
      </c>
    </row>
    <row r="426" s="15" customFormat="1">
      <c r="A426" s="15"/>
      <c r="B426" s="304"/>
      <c r="C426" s="305"/>
      <c r="D426" s="295" t="s">
        <v>398</v>
      </c>
      <c r="E426" s="306" t="s">
        <v>1</v>
      </c>
      <c r="F426" s="307" t="s">
        <v>681</v>
      </c>
      <c r="G426" s="305"/>
      <c r="H426" s="308">
        <v>10.4</v>
      </c>
      <c r="I426" s="309"/>
      <c r="J426" s="305"/>
      <c r="K426" s="305"/>
      <c r="L426" s="310"/>
      <c r="M426" s="311"/>
      <c r="N426" s="312"/>
      <c r="O426" s="312"/>
      <c r="P426" s="312"/>
      <c r="Q426" s="312"/>
      <c r="R426" s="312"/>
      <c r="S426" s="312"/>
      <c r="T426" s="313"/>
      <c r="U426" s="15"/>
      <c r="V426" s="15"/>
      <c r="W426" s="15"/>
      <c r="X426" s="15"/>
      <c r="Y426" s="15"/>
      <c r="Z426" s="15"/>
      <c r="AA426" s="15"/>
      <c r="AB426" s="15"/>
      <c r="AC426" s="15"/>
      <c r="AD426" s="15"/>
      <c r="AE426" s="15"/>
      <c r="AT426" s="314" t="s">
        <v>398</v>
      </c>
      <c r="AU426" s="314" t="s">
        <v>386</v>
      </c>
      <c r="AV426" s="15" t="s">
        <v>92</v>
      </c>
      <c r="AW426" s="15" t="s">
        <v>30</v>
      </c>
      <c r="AX426" s="15" t="s">
        <v>76</v>
      </c>
      <c r="AY426" s="314" t="s">
        <v>387</v>
      </c>
    </row>
    <row r="427" s="16" customFormat="1">
      <c r="A427" s="16"/>
      <c r="B427" s="315"/>
      <c r="C427" s="316"/>
      <c r="D427" s="295" t="s">
        <v>398</v>
      </c>
      <c r="E427" s="317" t="s">
        <v>1</v>
      </c>
      <c r="F427" s="318" t="s">
        <v>412</v>
      </c>
      <c r="G427" s="316"/>
      <c r="H427" s="319">
        <v>10.4</v>
      </c>
      <c r="I427" s="320"/>
      <c r="J427" s="316"/>
      <c r="K427" s="316"/>
      <c r="L427" s="321"/>
      <c r="M427" s="322"/>
      <c r="N427" s="323"/>
      <c r="O427" s="323"/>
      <c r="P427" s="323"/>
      <c r="Q427" s="323"/>
      <c r="R427" s="323"/>
      <c r="S427" s="323"/>
      <c r="T427" s="324"/>
      <c r="U427" s="16"/>
      <c r="V427" s="16"/>
      <c r="W427" s="16"/>
      <c r="X427" s="16"/>
      <c r="Y427" s="16"/>
      <c r="Z427" s="16"/>
      <c r="AA427" s="16"/>
      <c r="AB427" s="16"/>
      <c r="AC427" s="16"/>
      <c r="AD427" s="16"/>
      <c r="AE427" s="16"/>
      <c r="AT427" s="325" t="s">
        <v>398</v>
      </c>
      <c r="AU427" s="325" t="s">
        <v>386</v>
      </c>
      <c r="AV427" s="16" t="s">
        <v>386</v>
      </c>
      <c r="AW427" s="16" t="s">
        <v>30</v>
      </c>
      <c r="AX427" s="16" t="s">
        <v>84</v>
      </c>
      <c r="AY427" s="325" t="s">
        <v>387</v>
      </c>
    </row>
    <row r="428" s="13" customFormat="1" ht="20.88" customHeight="1">
      <c r="A428" s="13"/>
      <c r="B428" s="267"/>
      <c r="C428" s="268"/>
      <c r="D428" s="269" t="s">
        <v>75</v>
      </c>
      <c r="E428" s="269" t="s">
        <v>544</v>
      </c>
      <c r="F428" s="269" t="s">
        <v>545</v>
      </c>
      <c r="G428" s="268"/>
      <c r="H428" s="268"/>
      <c r="I428" s="270"/>
      <c r="J428" s="271">
        <f>BK428</f>
        <v>0</v>
      </c>
      <c r="K428" s="268"/>
      <c r="L428" s="272"/>
      <c r="M428" s="273"/>
      <c r="N428" s="274"/>
      <c r="O428" s="274"/>
      <c r="P428" s="275">
        <f>P429</f>
        <v>0</v>
      </c>
      <c r="Q428" s="274"/>
      <c r="R428" s="275">
        <f>R429</f>
        <v>0</v>
      </c>
      <c r="S428" s="274"/>
      <c r="T428" s="276">
        <f>T429</f>
        <v>0</v>
      </c>
      <c r="U428" s="13"/>
      <c r="V428" s="13"/>
      <c r="W428" s="13"/>
      <c r="X428" s="13"/>
      <c r="Y428" s="13"/>
      <c r="Z428" s="13"/>
      <c r="AA428" s="13"/>
      <c r="AB428" s="13"/>
      <c r="AC428" s="13"/>
      <c r="AD428" s="13"/>
      <c r="AE428" s="13"/>
      <c r="AR428" s="277" t="s">
        <v>84</v>
      </c>
      <c r="AT428" s="278" t="s">
        <v>75</v>
      </c>
      <c r="AU428" s="278" t="s">
        <v>99</v>
      </c>
      <c r="AY428" s="277" t="s">
        <v>387</v>
      </c>
      <c r="BK428" s="279">
        <f>BK429</f>
        <v>0</v>
      </c>
    </row>
    <row r="429" s="2" customFormat="1" ht="24.15" customHeight="1">
      <c r="A429" s="42"/>
      <c r="B429" s="43"/>
      <c r="C429" s="280" t="s">
        <v>682</v>
      </c>
      <c r="D429" s="280" t="s">
        <v>393</v>
      </c>
      <c r="E429" s="281" t="s">
        <v>547</v>
      </c>
      <c r="F429" s="282" t="s">
        <v>548</v>
      </c>
      <c r="G429" s="283" t="s">
        <v>525</v>
      </c>
      <c r="H429" s="284">
        <v>44.917000000000002</v>
      </c>
      <c r="I429" s="285"/>
      <c r="J429" s="286">
        <f>ROUND(I429*H429,2)</f>
        <v>0</v>
      </c>
      <c r="K429" s="287"/>
      <c r="L429" s="45"/>
      <c r="M429" s="288" t="s">
        <v>1</v>
      </c>
      <c r="N429" s="289" t="s">
        <v>42</v>
      </c>
      <c r="O429" s="101"/>
      <c r="P429" s="290">
        <f>O429*H429</f>
        <v>0</v>
      </c>
      <c r="Q429" s="290">
        <v>0</v>
      </c>
      <c r="R429" s="290">
        <f>Q429*H429</f>
        <v>0</v>
      </c>
      <c r="S429" s="290">
        <v>0</v>
      </c>
      <c r="T429" s="291">
        <f>S429*H429</f>
        <v>0</v>
      </c>
      <c r="U429" s="42"/>
      <c r="V429" s="42"/>
      <c r="W429" s="42"/>
      <c r="X429" s="42"/>
      <c r="Y429" s="42"/>
      <c r="Z429" s="42"/>
      <c r="AA429" s="42"/>
      <c r="AB429" s="42"/>
      <c r="AC429" s="42"/>
      <c r="AD429" s="42"/>
      <c r="AE429" s="42"/>
      <c r="AR429" s="292" t="s">
        <v>386</v>
      </c>
      <c r="AT429" s="292" t="s">
        <v>393</v>
      </c>
      <c r="AU429" s="292" t="s">
        <v>386</v>
      </c>
      <c r="AY429" s="19" t="s">
        <v>387</v>
      </c>
      <c r="BE429" s="162">
        <f>IF(N429="základná",J429,0)</f>
        <v>0</v>
      </c>
      <c r="BF429" s="162">
        <f>IF(N429="znížená",J429,0)</f>
        <v>0</v>
      </c>
      <c r="BG429" s="162">
        <f>IF(N429="zákl. prenesená",J429,0)</f>
        <v>0</v>
      </c>
      <c r="BH429" s="162">
        <f>IF(N429="zníž. prenesená",J429,0)</f>
        <v>0</v>
      </c>
      <c r="BI429" s="162">
        <f>IF(N429="nulová",J429,0)</f>
        <v>0</v>
      </c>
      <c r="BJ429" s="19" t="s">
        <v>92</v>
      </c>
      <c r="BK429" s="162">
        <f>ROUND(I429*H429,2)</f>
        <v>0</v>
      </c>
      <c r="BL429" s="19" t="s">
        <v>386</v>
      </c>
      <c r="BM429" s="292" t="s">
        <v>683</v>
      </c>
    </row>
    <row r="430" s="12" customFormat="1" ht="20.88" customHeight="1">
      <c r="A430" s="12"/>
      <c r="B430" s="252"/>
      <c r="C430" s="253"/>
      <c r="D430" s="254" t="s">
        <v>75</v>
      </c>
      <c r="E430" s="265" t="s">
        <v>550</v>
      </c>
      <c r="F430" s="265" t="s">
        <v>551</v>
      </c>
      <c r="G430" s="253"/>
      <c r="H430" s="253"/>
      <c r="I430" s="256"/>
      <c r="J430" s="266">
        <f>BK430</f>
        <v>0</v>
      </c>
      <c r="K430" s="253"/>
      <c r="L430" s="257"/>
      <c r="M430" s="258"/>
      <c r="N430" s="259"/>
      <c r="O430" s="259"/>
      <c r="P430" s="260">
        <f>P431+P449+P455+P465+P471+P495</f>
        <v>0</v>
      </c>
      <c r="Q430" s="259"/>
      <c r="R430" s="260">
        <f>R431+R449+R455+R465+R471+R495</f>
        <v>2009.6883850178404</v>
      </c>
      <c r="S430" s="259"/>
      <c r="T430" s="261">
        <f>T431+T449+T455+T465+T471+T495</f>
        <v>0</v>
      </c>
      <c r="U430" s="12"/>
      <c r="V430" s="12"/>
      <c r="W430" s="12"/>
      <c r="X430" s="12"/>
      <c r="Y430" s="12"/>
      <c r="Z430" s="12"/>
      <c r="AA430" s="12"/>
      <c r="AB430" s="12"/>
      <c r="AC430" s="12"/>
      <c r="AD430" s="12"/>
      <c r="AE430" s="12"/>
      <c r="AR430" s="262" t="s">
        <v>92</v>
      </c>
      <c r="AT430" s="263" t="s">
        <v>75</v>
      </c>
      <c r="AU430" s="263" t="s">
        <v>92</v>
      </c>
      <c r="AY430" s="262" t="s">
        <v>387</v>
      </c>
      <c r="BK430" s="264">
        <f>BK431+BK449+BK455+BK465+BK471+BK495</f>
        <v>0</v>
      </c>
    </row>
    <row r="431" s="13" customFormat="1" ht="20.88" customHeight="1">
      <c r="A431" s="13"/>
      <c r="B431" s="267"/>
      <c r="C431" s="268"/>
      <c r="D431" s="269" t="s">
        <v>75</v>
      </c>
      <c r="E431" s="269" t="s">
        <v>684</v>
      </c>
      <c r="F431" s="269" t="s">
        <v>685</v>
      </c>
      <c r="G431" s="268"/>
      <c r="H431" s="268"/>
      <c r="I431" s="270"/>
      <c r="J431" s="271">
        <f>BK431</f>
        <v>0</v>
      </c>
      <c r="K431" s="268"/>
      <c r="L431" s="272"/>
      <c r="M431" s="273"/>
      <c r="N431" s="274"/>
      <c r="O431" s="274"/>
      <c r="P431" s="275">
        <f>SUM(P432:P448)</f>
        <v>0</v>
      </c>
      <c r="Q431" s="274"/>
      <c r="R431" s="275">
        <f>SUM(R432:R448)</f>
        <v>1991.7972640000003</v>
      </c>
      <c r="S431" s="274"/>
      <c r="T431" s="276">
        <f>SUM(T432:T448)</f>
        <v>0</v>
      </c>
      <c r="U431" s="13"/>
      <c r="V431" s="13"/>
      <c r="W431" s="13"/>
      <c r="X431" s="13"/>
      <c r="Y431" s="13"/>
      <c r="Z431" s="13"/>
      <c r="AA431" s="13"/>
      <c r="AB431" s="13"/>
      <c r="AC431" s="13"/>
      <c r="AD431" s="13"/>
      <c r="AE431" s="13"/>
      <c r="AR431" s="277" t="s">
        <v>92</v>
      </c>
      <c r="AT431" s="278" t="s">
        <v>75</v>
      </c>
      <c r="AU431" s="278" t="s">
        <v>99</v>
      </c>
      <c r="AY431" s="277" t="s">
        <v>387</v>
      </c>
      <c r="BK431" s="279">
        <f>SUM(BK432:BK448)</f>
        <v>0</v>
      </c>
    </row>
    <row r="432" s="2" customFormat="1" ht="24.15" customHeight="1">
      <c r="A432" s="42"/>
      <c r="B432" s="43"/>
      <c r="C432" s="280" t="s">
        <v>319</v>
      </c>
      <c r="D432" s="280" t="s">
        <v>393</v>
      </c>
      <c r="E432" s="281" t="s">
        <v>686</v>
      </c>
      <c r="F432" s="282" t="s">
        <v>687</v>
      </c>
      <c r="G432" s="283" t="s">
        <v>405</v>
      </c>
      <c r="H432" s="284">
        <v>3286</v>
      </c>
      <c r="I432" s="285"/>
      <c r="J432" s="286">
        <f>ROUND(I432*H432,2)</f>
        <v>0</v>
      </c>
      <c r="K432" s="287"/>
      <c r="L432" s="45"/>
      <c r="M432" s="288" t="s">
        <v>1</v>
      </c>
      <c r="N432" s="289" t="s">
        <v>42</v>
      </c>
      <c r="O432" s="101"/>
      <c r="P432" s="290">
        <f>O432*H432</f>
        <v>0</v>
      </c>
      <c r="Q432" s="290">
        <v>0.001</v>
      </c>
      <c r="R432" s="290">
        <f>Q432*H432</f>
        <v>3.286</v>
      </c>
      <c r="S432" s="290">
        <v>0</v>
      </c>
      <c r="T432" s="291">
        <f>S432*H432</f>
        <v>0</v>
      </c>
      <c r="U432" s="42"/>
      <c r="V432" s="42"/>
      <c r="W432" s="42"/>
      <c r="X432" s="42"/>
      <c r="Y432" s="42"/>
      <c r="Z432" s="42"/>
      <c r="AA432" s="42"/>
      <c r="AB432" s="42"/>
      <c r="AC432" s="42"/>
      <c r="AD432" s="42"/>
      <c r="AE432" s="42"/>
      <c r="AR432" s="292" t="s">
        <v>422</v>
      </c>
      <c r="AT432" s="292" t="s">
        <v>393</v>
      </c>
      <c r="AU432" s="292" t="s">
        <v>386</v>
      </c>
      <c r="AY432" s="19" t="s">
        <v>387</v>
      </c>
      <c r="BE432" s="162">
        <f>IF(N432="základná",J432,0)</f>
        <v>0</v>
      </c>
      <c r="BF432" s="162">
        <f>IF(N432="znížená",J432,0)</f>
        <v>0</v>
      </c>
      <c r="BG432" s="162">
        <f>IF(N432="zákl. prenesená",J432,0)</f>
        <v>0</v>
      </c>
      <c r="BH432" s="162">
        <f>IF(N432="zníž. prenesená",J432,0)</f>
        <v>0</v>
      </c>
      <c r="BI432" s="162">
        <f>IF(N432="nulová",J432,0)</f>
        <v>0</v>
      </c>
      <c r="BJ432" s="19" t="s">
        <v>92</v>
      </c>
      <c r="BK432" s="162">
        <f>ROUND(I432*H432,2)</f>
        <v>0</v>
      </c>
      <c r="BL432" s="19" t="s">
        <v>422</v>
      </c>
      <c r="BM432" s="292" t="s">
        <v>688</v>
      </c>
    </row>
    <row r="433" s="15" customFormat="1">
      <c r="A433" s="15"/>
      <c r="B433" s="304"/>
      <c r="C433" s="305"/>
      <c r="D433" s="295" t="s">
        <v>398</v>
      </c>
      <c r="E433" s="306" t="s">
        <v>1</v>
      </c>
      <c r="F433" s="307" t="s">
        <v>689</v>
      </c>
      <c r="G433" s="305"/>
      <c r="H433" s="308">
        <v>3286</v>
      </c>
      <c r="I433" s="309"/>
      <c r="J433" s="305"/>
      <c r="K433" s="305"/>
      <c r="L433" s="310"/>
      <c r="M433" s="311"/>
      <c r="N433" s="312"/>
      <c r="O433" s="312"/>
      <c r="P433" s="312"/>
      <c r="Q433" s="312"/>
      <c r="R433" s="312"/>
      <c r="S433" s="312"/>
      <c r="T433" s="313"/>
      <c r="U433" s="15"/>
      <c r="V433" s="15"/>
      <c r="W433" s="15"/>
      <c r="X433" s="15"/>
      <c r="Y433" s="15"/>
      <c r="Z433" s="15"/>
      <c r="AA433" s="15"/>
      <c r="AB433" s="15"/>
      <c r="AC433" s="15"/>
      <c r="AD433" s="15"/>
      <c r="AE433" s="15"/>
      <c r="AT433" s="314" t="s">
        <v>398</v>
      </c>
      <c r="AU433" s="314" t="s">
        <v>386</v>
      </c>
      <c r="AV433" s="15" t="s">
        <v>92</v>
      </c>
      <c r="AW433" s="15" t="s">
        <v>30</v>
      </c>
      <c r="AX433" s="15" t="s">
        <v>84</v>
      </c>
      <c r="AY433" s="314" t="s">
        <v>387</v>
      </c>
    </row>
    <row r="434" s="2" customFormat="1" ht="21.75" customHeight="1">
      <c r="A434" s="42"/>
      <c r="B434" s="43"/>
      <c r="C434" s="337" t="s">
        <v>690</v>
      </c>
      <c r="D434" s="337" t="s">
        <v>592</v>
      </c>
      <c r="E434" s="338" t="s">
        <v>691</v>
      </c>
      <c r="F434" s="339" t="s">
        <v>692</v>
      </c>
      <c r="G434" s="340" t="s">
        <v>693</v>
      </c>
      <c r="H434" s="341">
        <v>4929</v>
      </c>
      <c r="I434" s="342"/>
      <c r="J434" s="343">
        <f>ROUND(I434*H434,2)</f>
        <v>0</v>
      </c>
      <c r="K434" s="344"/>
      <c r="L434" s="345"/>
      <c r="M434" s="346" t="s">
        <v>1</v>
      </c>
      <c r="N434" s="347" t="s">
        <v>42</v>
      </c>
      <c r="O434" s="101"/>
      <c r="P434" s="290">
        <f>O434*H434</f>
        <v>0</v>
      </c>
      <c r="Q434" s="290">
        <v>0.40300000000000002</v>
      </c>
      <c r="R434" s="290">
        <f>Q434*H434</f>
        <v>1986.3870000000002</v>
      </c>
      <c r="S434" s="290">
        <v>0</v>
      </c>
      <c r="T434" s="291">
        <f>S434*H434</f>
        <v>0</v>
      </c>
      <c r="U434" s="42"/>
      <c r="V434" s="42"/>
      <c r="W434" s="42"/>
      <c r="X434" s="42"/>
      <c r="Y434" s="42"/>
      <c r="Z434" s="42"/>
      <c r="AA434" s="42"/>
      <c r="AB434" s="42"/>
      <c r="AC434" s="42"/>
      <c r="AD434" s="42"/>
      <c r="AE434" s="42"/>
      <c r="AR434" s="292" t="s">
        <v>575</v>
      </c>
      <c r="AT434" s="292" t="s">
        <v>592</v>
      </c>
      <c r="AU434" s="292" t="s">
        <v>386</v>
      </c>
      <c r="AY434" s="19" t="s">
        <v>387</v>
      </c>
      <c r="BE434" s="162">
        <f>IF(N434="základná",J434,0)</f>
        <v>0</v>
      </c>
      <c r="BF434" s="162">
        <f>IF(N434="znížená",J434,0)</f>
        <v>0</v>
      </c>
      <c r="BG434" s="162">
        <f>IF(N434="zákl. prenesená",J434,0)</f>
        <v>0</v>
      </c>
      <c r="BH434" s="162">
        <f>IF(N434="zníž. prenesená",J434,0)</f>
        <v>0</v>
      </c>
      <c r="BI434" s="162">
        <f>IF(N434="nulová",J434,0)</f>
        <v>0</v>
      </c>
      <c r="BJ434" s="19" t="s">
        <v>92</v>
      </c>
      <c r="BK434" s="162">
        <f>ROUND(I434*H434,2)</f>
        <v>0</v>
      </c>
      <c r="BL434" s="19" t="s">
        <v>422</v>
      </c>
      <c r="BM434" s="292" t="s">
        <v>694</v>
      </c>
    </row>
    <row r="435" s="2" customFormat="1">
      <c r="A435" s="42"/>
      <c r="B435" s="43"/>
      <c r="C435" s="44"/>
      <c r="D435" s="295" t="s">
        <v>652</v>
      </c>
      <c r="E435" s="44"/>
      <c r="F435" s="348" t="s">
        <v>695</v>
      </c>
      <c r="G435" s="44"/>
      <c r="H435" s="44"/>
      <c r="I435" s="237"/>
      <c r="J435" s="44"/>
      <c r="K435" s="44"/>
      <c r="L435" s="45"/>
      <c r="M435" s="349"/>
      <c r="N435" s="350"/>
      <c r="O435" s="101"/>
      <c r="P435" s="101"/>
      <c r="Q435" s="101"/>
      <c r="R435" s="101"/>
      <c r="S435" s="101"/>
      <c r="T435" s="102"/>
      <c r="U435" s="42"/>
      <c r="V435" s="42"/>
      <c r="W435" s="42"/>
      <c r="X435" s="42"/>
      <c r="Y435" s="42"/>
      <c r="Z435" s="42"/>
      <c r="AA435" s="42"/>
      <c r="AB435" s="42"/>
      <c r="AC435" s="42"/>
      <c r="AD435" s="42"/>
      <c r="AE435" s="42"/>
      <c r="AT435" s="19" t="s">
        <v>652</v>
      </c>
      <c r="AU435" s="19" t="s">
        <v>386</v>
      </c>
    </row>
    <row r="436" s="2" customFormat="1" ht="33" customHeight="1">
      <c r="A436" s="42"/>
      <c r="B436" s="43"/>
      <c r="C436" s="280" t="s">
        <v>696</v>
      </c>
      <c r="D436" s="280" t="s">
        <v>393</v>
      </c>
      <c r="E436" s="281" t="s">
        <v>697</v>
      </c>
      <c r="F436" s="282" t="s">
        <v>698</v>
      </c>
      <c r="G436" s="283" t="s">
        <v>405</v>
      </c>
      <c r="H436" s="284">
        <v>139.65000000000001</v>
      </c>
      <c r="I436" s="285"/>
      <c r="J436" s="286">
        <f>ROUND(I436*H436,2)</f>
        <v>0</v>
      </c>
      <c r="K436" s="287"/>
      <c r="L436" s="45"/>
      <c r="M436" s="288" t="s">
        <v>1</v>
      </c>
      <c r="N436" s="289" t="s">
        <v>42</v>
      </c>
      <c r="O436" s="101"/>
      <c r="P436" s="290">
        <f>O436*H436</f>
        <v>0</v>
      </c>
      <c r="Q436" s="290">
        <v>0.001</v>
      </c>
      <c r="R436" s="290">
        <f>Q436*H436</f>
        <v>0.13965</v>
      </c>
      <c r="S436" s="290">
        <v>0</v>
      </c>
      <c r="T436" s="291">
        <f>S436*H436</f>
        <v>0</v>
      </c>
      <c r="U436" s="42"/>
      <c r="V436" s="42"/>
      <c r="W436" s="42"/>
      <c r="X436" s="42"/>
      <c r="Y436" s="42"/>
      <c r="Z436" s="42"/>
      <c r="AA436" s="42"/>
      <c r="AB436" s="42"/>
      <c r="AC436" s="42"/>
      <c r="AD436" s="42"/>
      <c r="AE436" s="42"/>
      <c r="AR436" s="292" t="s">
        <v>422</v>
      </c>
      <c r="AT436" s="292" t="s">
        <v>393</v>
      </c>
      <c r="AU436" s="292" t="s">
        <v>386</v>
      </c>
      <c r="AY436" s="19" t="s">
        <v>387</v>
      </c>
      <c r="BE436" s="162">
        <f>IF(N436="základná",J436,0)</f>
        <v>0</v>
      </c>
      <c r="BF436" s="162">
        <f>IF(N436="znížená",J436,0)</f>
        <v>0</v>
      </c>
      <c r="BG436" s="162">
        <f>IF(N436="zákl. prenesená",J436,0)</f>
        <v>0</v>
      </c>
      <c r="BH436" s="162">
        <f>IF(N436="zníž. prenesená",J436,0)</f>
        <v>0</v>
      </c>
      <c r="BI436" s="162">
        <f>IF(N436="nulová",J436,0)</f>
        <v>0</v>
      </c>
      <c r="BJ436" s="19" t="s">
        <v>92</v>
      </c>
      <c r="BK436" s="162">
        <f>ROUND(I436*H436,2)</f>
        <v>0</v>
      </c>
      <c r="BL436" s="19" t="s">
        <v>422</v>
      </c>
      <c r="BM436" s="292" t="s">
        <v>699</v>
      </c>
    </row>
    <row r="437" s="14" customFormat="1">
      <c r="A437" s="14"/>
      <c r="B437" s="293"/>
      <c r="C437" s="294"/>
      <c r="D437" s="295" t="s">
        <v>398</v>
      </c>
      <c r="E437" s="296" t="s">
        <v>1</v>
      </c>
      <c r="F437" s="297" t="s">
        <v>610</v>
      </c>
      <c r="G437" s="294"/>
      <c r="H437" s="296" t="s">
        <v>1</v>
      </c>
      <c r="I437" s="298"/>
      <c r="J437" s="294"/>
      <c r="K437" s="294"/>
      <c r="L437" s="299"/>
      <c r="M437" s="300"/>
      <c r="N437" s="301"/>
      <c r="O437" s="301"/>
      <c r="P437" s="301"/>
      <c r="Q437" s="301"/>
      <c r="R437" s="301"/>
      <c r="S437" s="301"/>
      <c r="T437" s="302"/>
      <c r="U437" s="14"/>
      <c r="V437" s="14"/>
      <c r="W437" s="14"/>
      <c r="X437" s="14"/>
      <c r="Y437" s="14"/>
      <c r="Z437" s="14"/>
      <c r="AA437" s="14"/>
      <c r="AB437" s="14"/>
      <c r="AC437" s="14"/>
      <c r="AD437" s="14"/>
      <c r="AE437" s="14"/>
      <c r="AT437" s="303" t="s">
        <v>398</v>
      </c>
      <c r="AU437" s="303" t="s">
        <v>386</v>
      </c>
      <c r="AV437" s="14" t="s">
        <v>84</v>
      </c>
      <c r="AW437" s="14" t="s">
        <v>30</v>
      </c>
      <c r="AX437" s="14" t="s">
        <v>76</v>
      </c>
      <c r="AY437" s="303" t="s">
        <v>387</v>
      </c>
    </row>
    <row r="438" s="15" customFormat="1">
      <c r="A438" s="15"/>
      <c r="B438" s="304"/>
      <c r="C438" s="305"/>
      <c r="D438" s="295" t="s">
        <v>398</v>
      </c>
      <c r="E438" s="306" t="s">
        <v>1</v>
      </c>
      <c r="F438" s="307" t="s">
        <v>230</v>
      </c>
      <c r="G438" s="305"/>
      <c r="H438" s="308">
        <v>69</v>
      </c>
      <c r="I438" s="309"/>
      <c r="J438" s="305"/>
      <c r="K438" s="305"/>
      <c r="L438" s="310"/>
      <c r="M438" s="311"/>
      <c r="N438" s="312"/>
      <c r="O438" s="312"/>
      <c r="P438" s="312"/>
      <c r="Q438" s="312"/>
      <c r="R438" s="312"/>
      <c r="S438" s="312"/>
      <c r="T438" s="313"/>
      <c r="U438" s="15"/>
      <c r="V438" s="15"/>
      <c r="W438" s="15"/>
      <c r="X438" s="15"/>
      <c r="Y438" s="15"/>
      <c r="Z438" s="15"/>
      <c r="AA438" s="15"/>
      <c r="AB438" s="15"/>
      <c r="AC438" s="15"/>
      <c r="AD438" s="15"/>
      <c r="AE438" s="15"/>
      <c r="AT438" s="314" t="s">
        <v>398</v>
      </c>
      <c r="AU438" s="314" t="s">
        <v>386</v>
      </c>
      <c r="AV438" s="15" t="s">
        <v>92</v>
      </c>
      <c r="AW438" s="15" t="s">
        <v>30</v>
      </c>
      <c r="AX438" s="15" t="s">
        <v>76</v>
      </c>
      <c r="AY438" s="314" t="s">
        <v>387</v>
      </c>
    </row>
    <row r="439" s="17" customFormat="1">
      <c r="A439" s="17"/>
      <c r="B439" s="326"/>
      <c r="C439" s="327"/>
      <c r="D439" s="295" t="s">
        <v>398</v>
      </c>
      <c r="E439" s="328" t="s">
        <v>228</v>
      </c>
      <c r="F439" s="329" t="s">
        <v>411</v>
      </c>
      <c r="G439" s="327"/>
      <c r="H439" s="330">
        <v>69</v>
      </c>
      <c r="I439" s="331"/>
      <c r="J439" s="327"/>
      <c r="K439" s="327"/>
      <c r="L439" s="332"/>
      <c r="M439" s="333"/>
      <c r="N439" s="334"/>
      <c r="O439" s="334"/>
      <c r="P439" s="334"/>
      <c r="Q439" s="334"/>
      <c r="R439" s="334"/>
      <c r="S439" s="334"/>
      <c r="T439" s="335"/>
      <c r="U439" s="17"/>
      <c r="V439" s="17"/>
      <c r="W439" s="17"/>
      <c r="X439" s="17"/>
      <c r="Y439" s="17"/>
      <c r="Z439" s="17"/>
      <c r="AA439" s="17"/>
      <c r="AB439" s="17"/>
      <c r="AC439" s="17"/>
      <c r="AD439" s="17"/>
      <c r="AE439" s="17"/>
      <c r="AT439" s="336" t="s">
        <v>398</v>
      </c>
      <c r="AU439" s="336" t="s">
        <v>386</v>
      </c>
      <c r="AV439" s="17" t="s">
        <v>99</v>
      </c>
      <c r="AW439" s="17" t="s">
        <v>30</v>
      </c>
      <c r="AX439" s="17" t="s">
        <v>76</v>
      </c>
      <c r="AY439" s="336" t="s">
        <v>387</v>
      </c>
    </row>
    <row r="440" s="15" customFormat="1">
      <c r="A440" s="15"/>
      <c r="B440" s="304"/>
      <c r="C440" s="305"/>
      <c r="D440" s="295" t="s">
        <v>398</v>
      </c>
      <c r="E440" s="306" t="s">
        <v>1</v>
      </c>
      <c r="F440" s="307" t="s">
        <v>700</v>
      </c>
      <c r="G440" s="305"/>
      <c r="H440" s="308">
        <v>70.650000000000006</v>
      </c>
      <c r="I440" s="309"/>
      <c r="J440" s="305"/>
      <c r="K440" s="305"/>
      <c r="L440" s="310"/>
      <c r="M440" s="311"/>
      <c r="N440" s="312"/>
      <c r="O440" s="312"/>
      <c r="P440" s="312"/>
      <c r="Q440" s="312"/>
      <c r="R440" s="312"/>
      <c r="S440" s="312"/>
      <c r="T440" s="313"/>
      <c r="U440" s="15"/>
      <c r="V440" s="15"/>
      <c r="W440" s="15"/>
      <c r="X440" s="15"/>
      <c r="Y440" s="15"/>
      <c r="Z440" s="15"/>
      <c r="AA440" s="15"/>
      <c r="AB440" s="15"/>
      <c r="AC440" s="15"/>
      <c r="AD440" s="15"/>
      <c r="AE440" s="15"/>
      <c r="AT440" s="314" t="s">
        <v>398</v>
      </c>
      <c r="AU440" s="314" t="s">
        <v>386</v>
      </c>
      <c r="AV440" s="15" t="s">
        <v>92</v>
      </c>
      <c r="AW440" s="15" t="s">
        <v>30</v>
      </c>
      <c r="AX440" s="15" t="s">
        <v>76</v>
      </c>
      <c r="AY440" s="314" t="s">
        <v>387</v>
      </c>
    </row>
    <row r="441" s="16" customFormat="1">
      <c r="A441" s="16"/>
      <c r="B441" s="315"/>
      <c r="C441" s="316"/>
      <c r="D441" s="295" t="s">
        <v>398</v>
      </c>
      <c r="E441" s="317" t="s">
        <v>1</v>
      </c>
      <c r="F441" s="318" t="s">
        <v>412</v>
      </c>
      <c r="G441" s="316"/>
      <c r="H441" s="319">
        <v>139.65000000000001</v>
      </c>
      <c r="I441" s="320"/>
      <c r="J441" s="316"/>
      <c r="K441" s="316"/>
      <c r="L441" s="321"/>
      <c r="M441" s="322"/>
      <c r="N441" s="323"/>
      <c r="O441" s="323"/>
      <c r="P441" s="323"/>
      <c r="Q441" s="323"/>
      <c r="R441" s="323"/>
      <c r="S441" s="323"/>
      <c r="T441" s="324"/>
      <c r="U441" s="16"/>
      <c r="V441" s="16"/>
      <c r="W441" s="16"/>
      <c r="X441" s="16"/>
      <c r="Y441" s="16"/>
      <c r="Z441" s="16"/>
      <c r="AA441" s="16"/>
      <c r="AB441" s="16"/>
      <c r="AC441" s="16"/>
      <c r="AD441" s="16"/>
      <c r="AE441" s="16"/>
      <c r="AT441" s="325" t="s">
        <v>398</v>
      </c>
      <c r="AU441" s="325" t="s">
        <v>386</v>
      </c>
      <c r="AV441" s="16" t="s">
        <v>386</v>
      </c>
      <c r="AW441" s="16" t="s">
        <v>30</v>
      </c>
      <c r="AX441" s="16" t="s">
        <v>84</v>
      </c>
      <c r="AY441" s="325" t="s">
        <v>387</v>
      </c>
    </row>
    <row r="442" s="2" customFormat="1" ht="21.75" customHeight="1">
      <c r="A442" s="42"/>
      <c r="B442" s="43"/>
      <c r="C442" s="337" t="s">
        <v>701</v>
      </c>
      <c r="D442" s="337" t="s">
        <v>592</v>
      </c>
      <c r="E442" s="338" t="s">
        <v>702</v>
      </c>
      <c r="F442" s="339" t="s">
        <v>703</v>
      </c>
      <c r="G442" s="340" t="s">
        <v>693</v>
      </c>
      <c r="H442" s="341">
        <v>349.125</v>
      </c>
      <c r="I442" s="342"/>
      <c r="J442" s="343">
        <f>ROUND(I442*H442,2)</f>
        <v>0</v>
      </c>
      <c r="K442" s="344"/>
      <c r="L442" s="345"/>
      <c r="M442" s="346" t="s">
        <v>1</v>
      </c>
      <c r="N442" s="347" t="s">
        <v>42</v>
      </c>
      <c r="O442" s="101"/>
      <c r="P442" s="290">
        <f>O442*H442</f>
        <v>0</v>
      </c>
      <c r="Q442" s="290">
        <v>0.001</v>
      </c>
      <c r="R442" s="290">
        <f>Q442*H442</f>
        <v>0.34912500000000002</v>
      </c>
      <c r="S442" s="290">
        <v>0</v>
      </c>
      <c r="T442" s="291">
        <f>S442*H442</f>
        <v>0</v>
      </c>
      <c r="U442" s="42"/>
      <c r="V442" s="42"/>
      <c r="W442" s="42"/>
      <c r="X442" s="42"/>
      <c r="Y442" s="42"/>
      <c r="Z442" s="42"/>
      <c r="AA442" s="42"/>
      <c r="AB442" s="42"/>
      <c r="AC442" s="42"/>
      <c r="AD442" s="42"/>
      <c r="AE442" s="42"/>
      <c r="AR442" s="292" t="s">
        <v>575</v>
      </c>
      <c r="AT442" s="292" t="s">
        <v>592</v>
      </c>
      <c r="AU442" s="292" t="s">
        <v>386</v>
      </c>
      <c r="AY442" s="19" t="s">
        <v>387</v>
      </c>
      <c r="BE442" s="162">
        <f>IF(N442="základná",J442,0)</f>
        <v>0</v>
      </c>
      <c r="BF442" s="162">
        <f>IF(N442="znížená",J442,0)</f>
        <v>0</v>
      </c>
      <c r="BG442" s="162">
        <f>IF(N442="zákl. prenesená",J442,0)</f>
        <v>0</v>
      </c>
      <c r="BH442" s="162">
        <f>IF(N442="zníž. prenesená",J442,0)</f>
        <v>0</v>
      </c>
      <c r="BI442" s="162">
        <f>IF(N442="nulová",J442,0)</f>
        <v>0</v>
      </c>
      <c r="BJ442" s="19" t="s">
        <v>92</v>
      </c>
      <c r="BK442" s="162">
        <f>ROUND(I442*H442,2)</f>
        <v>0</v>
      </c>
      <c r="BL442" s="19" t="s">
        <v>422</v>
      </c>
      <c r="BM442" s="292" t="s">
        <v>704</v>
      </c>
    </row>
    <row r="443" s="2" customFormat="1" ht="16.5" customHeight="1">
      <c r="A443" s="42"/>
      <c r="B443" s="43"/>
      <c r="C443" s="280" t="s">
        <v>705</v>
      </c>
      <c r="D443" s="280" t="s">
        <v>393</v>
      </c>
      <c r="E443" s="281" t="s">
        <v>706</v>
      </c>
      <c r="F443" s="282" t="s">
        <v>707</v>
      </c>
      <c r="G443" s="283" t="s">
        <v>396</v>
      </c>
      <c r="H443" s="284">
        <v>471</v>
      </c>
      <c r="I443" s="285"/>
      <c r="J443" s="286">
        <f>ROUND(I443*H443,2)</f>
        <v>0</v>
      </c>
      <c r="K443" s="287"/>
      <c r="L443" s="45"/>
      <c r="M443" s="288" t="s">
        <v>1</v>
      </c>
      <c r="N443" s="289" t="s">
        <v>42</v>
      </c>
      <c r="O443" s="101"/>
      <c r="P443" s="290">
        <f>O443*H443</f>
        <v>0</v>
      </c>
      <c r="Q443" s="290">
        <v>0.0025000000000000001</v>
      </c>
      <c r="R443" s="290">
        <f>Q443*H443</f>
        <v>1.1775</v>
      </c>
      <c r="S443" s="290">
        <v>0</v>
      </c>
      <c r="T443" s="291">
        <f>S443*H443</f>
        <v>0</v>
      </c>
      <c r="U443" s="42"/>
      <c r="V443" s="42"/>
      <c r="W443" s="42"/>
      <c r="X443" s="42"/>
      <c r="Y443" s="42"/>
      <c r="Z443" s="42"/>
      <c r="AA443" s="42"/>
      <c r="AB443" s="42"/>
      <c r="AC443" s="42"/>
      <c r="AD443" s="42"/>
      <c r="AE443" s="42"/>
      <c r="AR443" s="292" t="s">
        <v>422</v>
      </c>
      <c r="AT443" s="292" t="s">
        <v>393</v>
      </c>
      <c r="AU443" s="292" t="s">
        <v>386</v>
      </c>
      <c r="AY443" s="19" t="s">
        <v>387</v>
      </c>
      <c r="BE443" s="162">
        <f>IF(N443="základná",J443,0)</f>
        <v>0</v>
      </c>
      <c r="BF443" s="162">
        <f>IF(N443="znížená",J443,0)</f>
        <v>0</v>
      </c>
      <c r="BG443" s="162">
        <f>IF(N443="zákl. prenesená",J443,0)</f>
        <v>0</v>
      </c>
      <c r="BH443" s="162">
        <f>IF(N443="zníž. prenesená",J443,0)</f>
        <v>0</v>
      </c>
      <c r="BI443" s="162">
        <f>IF(N443="nulová",J443,0)</f>
        <v>0</v>
      </c>
      <c r="BJ443" s="19" t="s">
        <v>92</v>
      </c>
      <c r="BK443" s="162">
        <f>ROUND(I443*H443,2)</f>
        <v>0</v>
      </c>
      <c r="BL443" s="19" t="s">
        <v>422</v>
      </c>
      <c r="BM443" s="292" t="s">
        <v>708</v>
      </c>
    </row>
    <row r="444" s="15" customFormat="1">
      <c r="A444" s="15"/>
      <c r="B444" s="304"/>
      <c r="C444" s="305"/>
      <c r="D444" s="295" t="s">
        <v>398</v>
      </c>
      <c r="E444" s="306" t="s">
        <v>1</v>
      </c>
      <c r="F444" s="307" t="s">
        <v>237</v>
      </c>
      <c r="G444" s="305"/>
      <c r="H444" s="308">
        <v>471</v>
      </c>
      <c r="I444" s="309"/>
      <c r="J444" s="305"/>
      <c r="K444" s="305"/>
      <c r="L444" s="310"/>
      <c r="M444" s="311"/>
      <c r="N444" s="312"/>
      <c r="O444" s="312"/>
      <c r="P444" s="312"/>
      <c r="Q444" s="312"/>
      <c r="R444" s="312"/>
      <c r="S444" s="312"/>
      <c r="T444" s="313"/>
      <c r="U444" s="15"/>
      <c r="V444" s="15"/>
      <c r="W444" s="15"/>
      <c r="X444" s="15"/>
      <c r="Y444" s="15"/>
      <c r="Z444" s="15"/>
      <c r="AA444" s="15"/>
      <c r="AB444" s="15"/>
      <c r="AC444" s="15"/>
      <c r="AD444" s="15"/>
      <c r="AE444" s="15"/>
      <c r="AT444" s="314" t="s">
        <v>398</v>
      </c>
      <c r="AU444" s="314" t="s">
        <v>386</v>
      </c>
      <c r="AV444" s="15" t="s">
        <v>92</v>
      </c>
      <c r="AW444" s="15" t="s">
        <v>30</v>
      </c>
      <c r="AX444" s="15" t="s">
        <v>76</v>
      </c>
      <c r="AY444" s="314" t="s">
        <v>387</v>
      </c>
    </row>
    <row r="445" s="16" customFormat="1">
      <c r="A445" s="16"/>
      <c r="B445" s="315"/>
      <c r="C445" s="316"/>
      <c r="D445" s="295" t="s">
        <v>398</v>
      </c>
      <c r="E445" s="317" t="s">
        <v>1</v>
      </c>
      <c r="F445" s="318" t="s">
        <v>412</v>
      </c>
      <c r="G445" s="316"/>
      <c r="H445" s="319">
        <v>471</v>
      </c>
      <c r="I445" s="320"/>
      <c r="J445" s="316"/>
      <c r="K445" s="316"/>
      <c r="L445" s="321"/>
      <c r="M445" s="322"/>
      <c r="N445" s="323"/>
      <c r="O445" s="323"/>
      <c r="P445" s="323"/>
      <c r="Q445" s="323"/>
      <c r="R445" s="323"/>
      <c r="S445" s="323"/>
      <c r="T445" s="324"/>
      <c r="U445" s="16"/>
      <c r="V445" s="16"/>
      <c r="W445" s="16"/>
      <c r="X445" s="16"/>
      <c r="Y445" s="16"/>
      <c r="Z445" s="16"/>
      <c r="AA445" s="16"/>
      <c r="AB445" s="16"/>
      <c r="AC445" s="16"/>
      <c r="AD445" s="16"/>
      <c r="AE445" s="16"/>
      <c r="AT445" s="325" t="s">
        <v>398</v>
      </c>
      <c r="AU445" s="325" t="s">
        <v>386</v>
      </c>
      <c r="AV445" s="16" t="s">
        <v>386</v>
      </c>
      <c r="AW445" s="16" t="s">
        <v>30</v>
      </c>
      <c r="AX445" s="16" t="s">
        <v>84</v>
      </c>
      <c r="AY445" s="325" t="s">
        <v>387</v>
      </c>
    </row>
    <row r="446" s="2" customFormat="1" ht="33" customHeight="1">
      <c r="A446" s="42"/>
      <c r="B446" s="43"/>
      <c r="C446" s="280" t="s">
        <v>709</v>
      </c>
      <c r="D446" s="280" t="s">
        <v>393</v>
      </c>
      <c r="E446" s="281" t="s">
        <v>710</v>
      </c>
      <c r="F446" s="282" t="s">
        <v>711</v>
      </c>
      <c r="G446" s="283" t="s">
        <v>396</v>
      </c>
      <c r="H446" s="284">
        <v>237.30000000000001</v>
      </c>
      <c r="I446" s="285"/>
      <c r="J446" s="286">
        <f>ROUND(I446*H446,2)</f>
        <v>0</v>
      </c>
      <c r="K446" s="287"/>
      <c r="L446" s="45"/>
      <c r="M446" s="288" t="s">
        <v>1</v>
      </c>
      <c r="N446" s="289" t="s">
        <v>42</v>
      </c>
      <c r="O446" s="101"/>
      <c r="P446" s="290">
        <f>O446*H446</f>
        <v>0</v>
      </c>
      <c r="Q446" s="290">
        <v>0.0019300000000000001</v>
      </c>
      <c r="R446" s="290">
        <f>Q446*H446</f>
        <v>0.45798900000000003</v>
      </c>
      <c r="S446" s="290">
        <v>0</v>
      </c>
      <c r="T446" s="291">
        <f>S446*H446</f>
        <v>0</v>
      </c>
      <c r="U446" s="42"/>
      <c r="V446" s="42"/>
      <c r="W446" s="42"/>
      <c r="X446" s="42"/>
      <c r="Y446" s="42"/>
      <c r="Z446" s="42"/>
      <c r="AA446" s="42"/>
      <c r="AB446" s="42"/>
      <c r="AC446" s="42"/>
      <c r="AD446" s="42"/>
      <c r="AE446" s="42"/>
      <c r="AR446" s="292" t="s">
        <v>422</v>
      </c>
      <c r="AT446" s="292" t="s">
        <v>393</v>
      </c>
      <c r="AU446" s="292" t="s">
        <v>386</v>
      </c>
      <c r="AY446" s="19" t="s">
        <v>387</v>
      </c>
      <c r="BE446" s="162">
        <f>IF(N446="základná",J446,0)</f>
        <v>0</v>
      </c>
      <c r="BF446" s="162">
        <f>IF(N446="znížená",J446,0)</f>
        <v>0</v>
      </c>
      <c r="BG446" s="162">
        <f>IF(N446="zákl. prenesená",J446,0)</f>
        <v>0</v>
      </c>
      <c r="BH446" s="162">
        <f>IF(N446="zníž. prenesená",J446,0)</f>
        <v>0</v>
      </c>
      <c r="BI446" s="162">
        <f>IF(N446="nulová",J446,0)</f>
        <v>0</v>
      </c>
      <c r="BJ446" s="19" t="s">
        <v>92</v>
      </c>
      <c r="BK446" s="162">
        <f>ROUND(I446*H446,2)</f>
        <v>0</v>
      </c>
      <c r="BL446" s="19" t="s">
        <v>422</v>
      </c>
      <c r="BM446" s="292" t="s">
        <v>712</v>
      </c>
    </row>
    <row r="447" s="15" customFormat="1">
      <c r="A447" s="15"/>
      <c r="B447" s="304"/>
      <c r="C447" s="305"/>
      <c r="D447" s="295" t="s">
        <v>398</v>
      </c>
      <c r="E447" s="306" t="s">
        <v>1</v>
      </c>
      <c r="F447" s="307" t="s">
        <v>186</v>
      </c>
      <c r="G447" s="305"/>
      <c r="H447" s="308">
        <v>237.30000000000001</v>
      </c>
      <c r="I447" s="309"/>
      <c r="J447" s="305"/>
      <c r="K447" s="305"/>
      <c r="L447" s="310"/>
      <c r="M447" s="311"/>
      <c r="N447" s="312"/>
      <c r="O447" s="312"/>
      <c r="P447" s="312"/>
      <c r="Q447" s="312"/>
      <c r="R447" s="312"/>
      <c r="S447" s="312"/>
      <c r="T447" s="313"/>
      <c r="U447" s="15"/>
      <c r="V447" s="15"/>
      <c r="W447" s="15"/>
      <c r="X447" s="15"/>
      <c r="Y447" s="15"/>
      <c r="Z447" s="15"/>
      <c r="AA447" s="15"/>
      <c r="AB447" s="15"/>
      <c r="AC447" s="15"/>
      <c r="AD447" s="15"/>
      <c r="AE447" s="15"/>
      <c r="AT447" s="314" t="s">
        <v>398</v>
      </c>
      <c r="AU447" s="314" t="s">
        <v>386</v>
      </c>
      <c r="AV447" s="15" t="s">
        <v>92</v>
      </c>
      <c r="AW447" s="15" t="s">
        <v>30</v>
      </c>
      <c r="AX447" s="15" t="s">
        <v>84</v>
      </c>
      <c r="AY447" s="314" t="s">
        <v>387</v>
      </c>
    </row>
    <row r="448" s="2" customFormat="1" ht="24.15" customHeight="1">
      <c r="A448" s="42"/>
      <c r="B448" s="43"/>
      <c r="C448" s="280" t="s">
        <v>713</v>
      </c>
      <c r="D448" s="280" t="s">
        <v>393</v>
      </c>
      <c r="E448" s="281" t="s">
        <v>714</v>
      </c>
      <c r="F448" s="282" t="s">
        <v>715</v>
      </c>
      <c r="G448" s="283" t="s">
        <v>716</v>
      </c>
      <c r="H448" s="351"/>
      <c r="I448" s="285"/>
      <c r="J448" s="286">
        <f>ROUND(I448*H448,2)</f>
        <v>0</v>
      </c>
      <c r="K448" s="287"/>
      <c r="L448" s="45"/>
      <c r="M448" s="288" t="s">
        <v>1</v>
      </c>
      <c r="N448" s="289" t="s">
        <v>42</v>
      </c>
      <c r="O448" s="101"/>
      <c r="P448" s="290">
        <f>O448*H448</f>
        <v>0</v>
      </c>
      <c r="Q448" s="290">
        <v>0</v>
      </c>
      <c r="R448" s="290">
        <f>Q448*H448</f>
        <v>0</v>
      </c>
      <c r="S448" s="290">
        <v>0</v>
      </c>
      <c r="T448" s="291">
        <f>S448*H448</f>
        <v>0</v>
      </c>
      <c r="U448" s="42"/>
      <c r="V448" s="42"/>
      <c r="W448" s="42"/>
      <c r="X448" s="42"/>
      <c r="Y448" s="42"/>
      <c r="Z448" s="42"/>
      <c r="AA448" s="42"/>
      <c r="AB448" s="42"/>
      <c r="AC448" s="42"/>
      <c r="AD448" s="42"/>
      <c r="AE448" s="42"/>
      <c r="AR448" s="292" t="s">
        <v>422</v>
      </c>
      <c r="AT448" s="292" t="s">
        <v>393</v>
      </c>
      <c r="AU448" s="292" t="s">
        <v>386</v>
      </c>
      <c r="AY448" s="19" t="s">
        <v>387</v>
      </c>
      <c r="BE448" s="162">
        <f>IF(N448="základná",J448,0)</f>
        <v>0</v>
      </c>
      <c r="BF448" s="162">
        <f>IF(N448="znížená",J448,0)</f>
        <v>0</v>
      </c>
      <c r="BG448" s="162">
        <f>IF(N448="zákl. prenesená",J448,0)</f>
        <v>0</v>
      </c>
      <c r="BH448" s="162">
        <f>IF(N448="zníž. prenesená",J448,0)</f>
        <v>0</v>
      </c>
      <c r="BI448" s="162">
        <f>IF(N448="nulová",J448,0)</f>
        <v>0</v>
      </c>
      <c r="BJ448" s="19" t="s">
        <v>92</v>
      </c>
      <c r="BK448" s="162">
        <f>ROUND(I448*H448,2)</f>
        <v>0</v>
      </c>
      <c r="BL448" s="19" t="s">
        <v>422</v>
      </c>
      <c r="BM448" s="292" t="s">
        <v>717</v>
      </c>
    </row>
    <row r="449" s="13" customFormat="1" ht="20.88" customHeight="1">
      <c r="A449" s="13"/>
      <c r="B449" s="267"/>
      <c r="C449" s="268"/>
      <c r="D449" s="269" t="s">
        <v>75</v>
      </c>
      <c r="E449" s="269" t="s">
        <v>718</v>
      </c>
      <c r="F449" s="269" t="s">
        <v>719</v>
      </c>
      <c r="G449" s="268"/>
      <c r="H449" s="268"/>
      <c r="I449" s="270"/>
      <c r="J449" s="271">
        <f>BK449</f>
        <v>0</v>
      </c>
      <c r="K449" s="268"/>
      <c r="L449" s="272"/>
      <c r="M449" s="273"/>
      <c r="N449" s="274"/>
      <c r="O449" s="274"/>
      <c r="P449" s="275">
        <f>SUM(P450:P454)</f>
        <v>0</v>
      </c>
      <c r="Q449" s="274"/>
      <c r="R449" s="275">
        <f>SUM(R450:R454)</f>
        <v>5.6700400000000002</v>
      </c>
      <c r="S449" s="274"/>
      <c r="T449" s="276">
        <f>SUM(T450:T454)</f>
        <v>0</v>
      </c>
      <c r="U449" s="13"/>
      <c r="V449" s="13"/>
      <c r="W449" s="13"/>
      <c r="X449" s="13"/>
      <c r="Y449" s="13"/>
      <c r="Z449" s="13"/>
      <c r="AA449" s="13"/>
      <c r="AB449" s="13"/>
      <c r="AC449" s="13"/>
      <c r="AD449" s="13"/>
      <c r="AE449" s="13"/>
      <c r="AR449" s="277" t="s">
        <v>92</v>
      </c>
      <c r="AT449" s="278" t="s">
        <v>75</v>
      </c>
      <c r="AU449" s="278" t="s">
        <v>99</v>
      </c>
      <c r="AY449" s="277" t="s">
        <v>387</v>
      </c>
      <c r="BK449" s="279">
        <f>SUM(BK450:BK454)</f>
        <v>0</v>
      </c>
    </row>
    <row r="450" s="2" customFormat="1" ht="37.8" customHeight="1">
      <c r="A450" s="42"/>
      <c r="B450" s="43"/>
      <c r="C450" s="280" t="s">
        <v>720</v>
      </c>
      <c r="D450" s="280" t="s">
        <v>393</v>
      </c>
      <c r="E450" s="281" t="s">
        <v>721</v>
      </c>
      <c r="F450" s="282" t="s">
        <v>722</v>
      </c>
      <c r="G450" s="283" t="s">
        <v>405</v>
      </c>
      <c r="H450" s="284">
        <v>458</v>
      </c>
      <c r="I450" s="285"/>
      <c r="J450" s="286">
        <f>ROUND(I450*H450,2)</f>
        <v>0</v>
      </c>
      <c r="K450" s="287"/>
      <c r="L450" s="45"/>
      <c r="M450" s="288" t="s">
        <v>1</v>
      </c>
      <c r="N450" s="289" t="s">
        <v>42</v>
      </c>
      <c r="O450" s="101"/>
      <c r="P450" s="290">
        <f>O450*H450</f>
        <v>0</v>
      </c>
      <c r="Q450" s="290">
        <v>0.01238</v>
      </c>
      <c r="R450" s="290">
        <f>Q450*H450</f>
        <v>5.6700400000000002</v>
      </c>
      <c r="S450" s="290">
        <v>0</v>
      </c>
      <c r="T450" s="291">
        <f>S450*H450</f>
        <v>0</v>
      </c>
      <c r="U450" s="42"/>
      <c r="V450" s="42"/>
      <c r="W450" s="42"/>
      <c r="X450" s="42"/>
      <c r="Y450" s="42"/>
      <c r="Z450" s="42"/>
      <c r="AA450" s="42"/>
      <c r="AB450" s="42"/>
      <c r="AC450" s="42"/>
      <c r="AD450" s="42"/>
      <c r="AE450" s="42"/>
      <c r="AR450" s="292" t="s">
        <v>422</v>
      </c>
      <c r="AT450" s="292" t="s">
        <v>393</v>
      </c>
      <c r="AU450" s="292" t="s">
        <v>386</v>
      </c>
      <c r="AY450" s="19" t="s">
        <v>387</v>
      </c>
      <c r="BE450" s="162">
        <f>IF(N450="základná",J450,0)</f>
        <v>0</v>
      </c>
      <c r="BF450" s="162">
        <f>IF(N450="znížená",J450,0)</f>
        <v>0</v>
      </c>
      <c r="BG450" s="162">
        <f>IF(N450="zákl. prenesená",J450,0)</f>
        <v>0</v>
      </c>
      <c r="BH450" s="162">
        <f>IF(N450="zníž. prenesená",J450,0)</f>
        <v>0</v>
      </c>
      <c r="BI450" s="162">
        <f>IF(N450="nulová",J450,0)</f>
        <v>0</v>
      </c>
      <c r="BJ450" s="19" t="s">
        <v>92</v>
      </c>
      <c r="BK450" s="162">
        <f>ROUND(I450*H450,2)</f>
        <v>0</v>
      </c>
      <c r="BL450" s="19" t="s">
        <v>422</v>
      </c>
      <c r="BM450" s="292" t="s">
        <v>723</v>
      </c>
    </row>
    <row r="451" s="14" customFormat="1">
      <c r="A451" s="14"/>
      <c r="B451" s="293"/>
      <c r="C451" s="294"/>
      <c r="D451" s="295" t="s">
        <v>398</v>
      </c>
      <c r="E451" s="296" t="s">
        <v>1</v>
      </c>
      <c r="F451" s="297" t="s">
        <v>610</v>
      </c>
      <c r="G451" s="294"/>
      <c r="H451" s="296" t="s">
        <v>1</v>
      </c>
      <c r="I451" s="298"/>
      <c r="J451" s="294"/>
      <c r="K451" s="294"/>
      <c r="L451" s="299"/>
      <c r="M451" s="300"/>
      <c r="N451" s="301"/>
      <c r="O451" s="301"/>
      <c r="P451" s="301"/>
      <c r="Q451" s="301"/>
      <c r="R451" s="301"/>
      <c r="S451" s="301"/>
      <c r="T451" s="302"/>
      <c r="U451" s="14"/>
      <c r="V451" s="14"/>
      <c r="W451" s="14"/>
      <c r="X451" s="14"/>
      <c r="Y451" s="14"/>
      <c r="Z451" s="14"/>
      <c r="AA451" s="14"/>
      <c r="AB451" s="14"/>
      <c r="AC451" s="14"/>
      <c r="AD451" s="14"/>
      <c r="AE451" s="14"/>
      <c r="AT451" s="303" t="s">
        <v>398</v>
      </c>
      <c r="AU451" s="303" t="s">
        <v>386</v>
      </c>
      <c r="AV451" s="14" t="s">
        <v>84</v>
      </c>
      <c r="AW451" s="14" t="s">
        <v>30</v>
      </c>
      <c r="AX451" s="14" t="s">
        <v>76</v>
      </c>
      <c r="AY451" s="303" t="s">
        <v>387</v>
      </c>
    </row>
    <row r="452" s="15" customFormat="1">
      <c r="A452" s="15"/>
      <c r="B452" s="304"/>
      <c r="C452" s="305"/>
      <c r="D452" s="295" t="s">
        <v>398</v>
      </c>
      <c r="E452" s="306" t="s">
        <v>1</v>
      </c>
      <c r="F452" s="307" t="s">
        <v>724</v>
      </c>
      <c r="G452" s="305"/>
      <c r="H452" s="308">
        <v>458</v>
      </c>
      <c r="I452" s="309"/>
      <c r="J452" s="305"/>
      <c r="K452" s="305"/>
      <c r="L452" s="310"/>
      <c r="M452" s="311"/>
      <c r="N452" s="312"/>
      <c r="O452" s="312"/>
      <c r="P452" s="312"/>
      <c r="Q452" s="312"/>
      <c r="R452" s="312"/>
      <c r="S452" s="312"/>
      <c r="T452" s="313"/>
      <c r="U452" s="15"/>
      <c r="V452" s="15"/>
      <c r="W452" s="15"/>
      <c r="X452" s="15"/>
      <c r="Y452" s="15"/>
      <c r="Z452" s="15"/>
      <c r="AA452" s="15"/>
      <c r="AB452" s="15"/>
      <c r="AC452" s="15"/>
      <c r="AD452" s="15"/>
      <c r="AE452" s="15"/>
      <c r="AT452" s="314" t="s">
        <v>398</v>
      </c>
      <c r="AU452" s="314" t="s">
        <v>386</v>
      </c>
      <c r="AV452" s="15" t="s">
        <v>92</v>
      </c>
      <c r="AW452" s="15" t="s">
        <v>30</v>
      </c>
      <c r="AX452" s="15" t="s">
        <v>76</v>
      </c>
      <c r="AY452" s="314" t="s">
        <v>387</v>
      </c>
    </row>
    <row r="453" s="16" customFormat="1">
      <c r="A453" s="16"/>
      <c r="B453" s="315"/>
      <c r="C453" s="316"/>
      <c r="D453" s="295" t="s">
        <v>398</v>
      </c>
      <c r="E453" s="317" t="s">
        <v>1</v>
      </c>
      <c r="F453" s="318" t="s">
        <v>412</v>
      </c>
      <c r="G453" s="316"/>
      <c r="H453" s="319">
        <v>458</v>
      </c>
      <c r="I453" s="320"/>
      <c r="J453" s="316"/>
      <c r="K453" s="316"/>
      <c r="L453" s="321"/>
      <c r="M453" s="322"/>
      <c r="N453" s="323"/>
      <c r="O453" s="323"/>
      <c r="P453" s="323"/>
      <c r="Q453" s="323"/>
      <c r="R453" s="323"/>
      <c r="S453" s="323"/>
      <c r="T453" s="324"/>
      <c r="U453" s="16"/>
      <c r="V453" s="16"/>
      <c r="W453" s="16"/>
      <c r="X453" s="16"/>
      <c r="Y453" s="16"/>
      <c r="Z453" s="16"/>
      <c r="AA453" s="16"/>
      <c r="AB453" s="16"/>
      <c r="AC453" s="16"/>
      <c r="AD453" s="16"/>
      <c r="AE453" s="16"/>
      <c r="AT453" s="325" t="s">
        <v>398</v>
      </c>
      <c r="AU453" s="325" t="s">
        <v>386</v>
      </c>
      <c r="AV453" s="16" t="s">
        <v>386</v>
      </c>
      <c r="AW453" s="16" t="s">
        <v>30</v>
      </c>
      <c r="AX453" s="16" t="s">
        <v>84</v>
      </c>
      <c r="AY453" s="325" t="s">
        <v>387</v>
      </c>
    </row>
    <row r="454" s="2" customFormat="1" ht="24.15" customHeight="1">
      <c r="A454" s="42"/>
      <c r="B454" s="43"/>
      <c r="C454" s="280" t="s">
        <v>725</v>
      </c>
      <c r="D454" s="280" t="s">
        <v>393</v>
      </c>
      <c r="E454" s="281" t="s">
        <v>726</v>
      </c>
      <c r="F454" s="282" t="s">
        <v>727</v>
      </c>
      <c r="G454" s="283" t="s">
        <v>716</v>
      </c>
      <c r="H454" s="351"/>
      <c r="I454" s="285"/>
      <c r="J454" s="286">
        <f>ROUND(I454*H454,2)</f>
        <v>0</v>
      </c>
      <c r="K454" s="287"/>
      <c r="L454" s="45"/>
      <c r="M454" s="288" t="s">
        <v>1</v>
      </c>
      <c r="N454" s="289" t="s">
        <v>42</v>
      </c>
      <c r="O454" s="101"/>
      <c r="P454" s="290">
        <f>O454*H454</f>
        <v>0</v>
      </c>
      <c r="Q454" s="290">
        <v>0</v>
      </c>
      <c r="R454" s="290">
        <f>Q454*H454</f>
        <v>0</v>
      </c>
      <c r="S454" s="290">
        <v>0</v>
      </c>
      <c r="T454" s="291">
        <f>S454*H454</f>
        <v>0</v>
      </c>
      <c r="U454" s="42"/>
      <c r="V454" s="42"/>
      <c r="W454" s="42"/>
      <c r="X454" s="42"/>
      <c r="Y454" s="42"/>
      <c r="Z454" s="42"/>
      <c r="AA454" s="42"/>
      <c r="AB454" s="42"/>
      <c r="AC454" s="42"/>
      <c r="AD454" s="42"/>
      <c r="AE454" s="42"/>
      <c r="AR454" s="292" t="s">
        <v>422</v>
      </c>
      <c r="AT454" s="292" t="s">
        <v>393</v>
      </c>
      <c r="AU454" s="292" t="s">
        <v>386</v>
      </c>
      <c r="AY454" s="19" t="s">
        <v>387</v>
      </c>
      <c r="BE454" s="162">
        <f>IF(N454="základná",J454,0)</f>
        <v>0</v>
      </c>
      <c r="BF454" s="162">
        <f>IF(N454="znížená",J454,0)</f>
        <v>0</v>
      </c>
      <c r="BG454" s="162">
        <f>IF(N454="zákl. prenesená",J454,0)</f>
        <v>0</v>
      </c>
      <c r="BH454" s="162">
        <f>IF(N454="zníž. prenesená",J454,0)</f>
        <v>0</v>
      </c>
      <c r="BI454" s="162">
        <f>IF(N454="nulová",J454,0)</f>
        <v>0</v>
      </c>
      <c r="BJ454" s="19" t="s">
        <v>92</v>
      </c>
      <c r="BK454" s="162">
        <f>ROUND(I454*H454,2)</f>
        <v>0</v>
      </c>
      <c r="BL454" s="19" t="s">
        <v>422</v>
      </c>
      <c r="BM454" s="292" t="s">
        <v>728</v>
      </c>
    </row>
    <row r="455" s="13" customFormat="1" ht="20.88" customHeight="1">
      <c r="A455" s="13"/>
      <c r="B455" s="267"/>
      <c r="C455" s="268"/>
      <c r="D455" s="269" t="s">
        <v>75</v>
      </c>
      <c r="E455" s="269" t="s">
        <v>729</v>
      </c>
      <c r="F455" s="269" t="s">
        <v>730</v>
      </c>
      <c r="G455" s="268"/>
      <c r="H455" s="268"/>
      <c r="I455" s="270"/>
      <c r="J455" s="271">
        <f>BK455</f>
        <v>0</v>
      </c>
      <c r="K455" s="268"/>
      <c r="L455" s="272"/>
      <c r="M455" s="273"/>
      <c r="N455" s="274"/>
      <c r="O455" s="274"/>
      <c r="P455" s="275">
        <f>SUM(P456:P464)</f>
        <v>0</v>
      </c>
      <c r="Q455" s="274"/>
      <c r="R455" s="275">
        <f>SUM(R456:R464)</f>
        <v>3.0627218419999998</v>
      </c>
      <c r="S455" s="274"/>
      <c r="T455" s="276">
        <f>SUM(T456:T464)</f>
        <v>0</v>
      </c>
      <c r="U455" s="13"/>
      <c r="V455" s="13"/>
      <c r="W455" s="13"/>
      <c r="X455" s="13"/>
      <c r="Y455" s="13"/>
      <c r="Z455" s="13"/>
      <c r="AA455" s="13"/>
      <c r="AB455" s="13"/>
      <c r="AC455" s="13"/>
      <c r="AD455" s="13"/>
      <c r="AE455" s="13"/>
      <c r="AR455" s="277" t="s">
        <v>92</v>
      </c>
      <c r="AT455" s="278" t="s">
        <v>75</v>
      </c>
      <c r="AU455" s="278" t="s">
        <v>99</v>
      </c>
      <c r="AY455" s="277" t="s">
        <v>387</v>
      </c>
      <c r="BK455" s="279">
        <f>SUM(BK456:BK464)</f>
        <v>0</v>
      </c>
    </row>
    <row r="456" s="2" customFormat="1" ht="37.8" customHeight="1">
      <c r="A456" s="42"/>
      <c r="B456" s="43"/>
      <c r="C456" s="280" t="s">
        <v>731</v>
      </c>
      <c r="D456" s="280" t="s">
        <v>393</v>
      </c>
      <c r="E456" s="281" t="s">
        <v>732</v>
      </c>
      <c r="F456" s="282" t="s">
        <v>733</v>
      </c>
      <c r="G456" s="283" t="s">
        <v>396</v>
      </c>
      <c r="H456" s="284">
        <v>237.30000000000001</v>
      </c>
      <c r="I456" s="285"/>
      <c r="J456" s="286">
        <f>ROUND(I456*H456,2)</f>
        <v>0</v>
      </c>
      <c r="K456" s="287"/>
      <c r="L456" s="45"/>
      <c r="M456" s="288" t="s">
        <v>1</v>
      </c>
      <c r="N456" s="289" t="s">
        <v>42</v>
      </c>
      <c r="O456" s="101"/>
      <c r="P456" s="290">
        <f>O456*H456</f>
        <v>0</v>
      </c>
      <c r="Q456" s="290">
        <v>0.0035760399999999999</v>
      </c>
      <c r="R456" s="290">
        <f>Q456*H456</f>
        <v>0.84859429200000003</v>
      </c>
      <c r="S456" s="290">
        <v>0</v>
      </c>
      <c r="T456" s="291">
        <f>S456*H456</f>
        <v>0</v>
      </c>
      <c r="U456" s="42"/>
      <c r="V456" s="42"/>
      <c r="W456" s="42"/>
      <c r="X456" s="42"/>
      <c r="Y456" s="42"/>
      <c r="Z456" s="42"/>
      <c r="AA456" s="42"/>
      <c r="AB456" s="42"/>
      <c r="AC456" s="42"/>
      <c r="AD456" s="42"/>
      <c r="AE456" s="42"/>
      <c r="AR456" s="292" t="s">
        <v>422</v>
      </c>
      <c r="AT456" s="292" t="s">
        <v>393</v>
      </c>
      <c r="AU456" s="292" t="s">
        <v>386</v>
      </c>
      <c r="AY456" s="19" t="s">
        <v>387</v>
      </c>
      <c r="BE456" s="162">
        <f>IF(N456="základná",J456,0)</f>
        <v>0</v>
      </c>
      <c r="BF456" s="162">
        <f>IF(N456="znížená",J456,0)</f>
        <v>0</v>
      </c>
      <c r="BG456" s="162">
        <f>IF(N456="zákl. prenesená",J456,0)</f>
        <v>0</v>
      </c>
      <c r="BH456" s="162">
        <f>IF(N456="zníž. prenesená",J456,0)</f>
        <v>0</v>
      </c>
      <c r="BI456" s="162">
        <f>IF(N456="nulová",J456,0)</f>
        <v>0</v>
      </c>
      <c r="BJ456" s="19" t="s">
        <v>92</v>
      </c>
      <c r="BK456" s="162">
        <f>ROUND(I456*H456,2)</f>
        <v>0</v>
      </c>
      <c r="BL456" s="19" t="s">
        <v>422</v>
      </c>
      <c r="BM456" s="292" t="s">
        <v>734</v>
      </c>
    </row>
    <row r="457" s="15" customFormat="1">
      <c r="A457" s="15"/>
      <c r="B457" s="304"/>
      <c r="C457" s="305"/>
      <c r="D457" s="295" t="s">
        <v>398</v>
      </c>
      <c r="E457" s="306" t="s">
        <v>1</v>
      </c>
      <c r="F457" s="307" t="s">
        <v>735</v>
      </c>
      <c r="G457" s="305"/>
      <c r="H457" s="308">
        <v>237.30000000000001</v>
      </c>
      <c r="I457" s="309"/>
      <c r="J457" s="305"/>
      <c r="K457" s="305"/>
      <c r="L457" s="310"/>
      <c r="M457" s="311"/>
      <c r="N457" s="312"/>
      <c r="O457" s="312"/>
      <c r="P457" s="312"/>
      <c r="Q457" s="312"/>
      <c r="R457" s="312"/>
      <c r="S457" s="312"/>
      <c r="T457" s="313"/>
      <c r="U457" s="15"/>
      <c r="V457" s="15"/>
      <c r="W457" s="15"/>
      <c r="X457" s="15"/>
      <c r="Y457" s="15"/>
      <c r="Z457" s="15"/>
      <c r="AA457" s="15"/>
      <c r="AB457" s="15"/>
      <c r="AC457" s="15"/>
      <c r="AD457" s="15"/>
      <c r="AE457" s="15"/>
      <c r="AT457" s="314" t="s">
        <v>398</v>
      </c>
      <c r="AU457" s="314" t="s">
        <v>386</v>
      </c>
      <c r="AV457" s="15" t="s">
        <v>92</v>
      </c>
      <c r="AW457" s="15" t="s">
        <v>30</v>
      </c>
      <c r="AX457" s="15" t="s">
        <v>76</v>
      </c>
      <c r="AY457" s="314" t="s">
        <v>387</v>
      </c>
    </row>
    <row r="458" s="16" customFormat="1">
      <c r="A458" s="16"/>
      <c r="B458" s="315"/>
      <c r="C458" s="316"/>
      <c r="D458" s="295" t="s">
        <v>398</v>
      </c>
      <c r="E458" s="317" t="s">
        <v>186</v>
      </c>
      <c r="F458" s="318" t="s">
        <v>412</v>
      </c>
      <c r="G458" s="316"/>
      <c r="H458" s="319">
        <v>237.30000000000001</v>
      </c>
      <c r="I458" s="320"/>
      <c r="J458" s="316"/>
      <c r="K458" s="316"/>
      <c r="L458" s="321"/>
      <c r="M458" s="322"/>
      <c r="N458" s="323"/>
      <c r="O458" s="323"/>
      <c r="P458" s="323"/>
      <c r="Q458" s="323"/>
      <c r="R458" s="323"/>
      <c r="S458" s="323"/>
      <c r="T458" s="324"/>
      <c r="U458" s="16"/>
      <c r="V458" s="16"/>
      <c r="W458" s="16"/>
      <c r="X458" s="16"/>
      <c r="Y458" s="16"/>
      <c r="Z458" s="16"/>
      <c r="AA458" s="16"/>
      <c r="AB458" s="16"/>
      <c r="AC458" s="16"/>
      <c r="AD458" s="16"/>
      <c r="AE458" s="16"/>
      <c r="AT458" s="325" t="s">
        <v>398</v>
      </c>
      <c r="AU458" s="325" t="s">
        <v>386</v>
      </c>
      <c r="AV458" s="16" t="s">
        <v>386</v>
      </c>
      <c r="AW458" s="16" t="s">
        <v>30</v>
      </c>
      <c r="AX458" s="16" t="s">
        <v>84</v>
      </c>
      <c r="AY458" s="325" t="s">
        <v>387</v>
      </c>
    </row>
    <row r="459" s="2" customFormat="1" ht="55.5" customHeight="1">
      <c r="A459" s="42"/>
      <c r="B459" s="43"/>
      <c r="C459" s="337" t="s">
        <v>736</v>
      </c>
      <c r="D459" s="337" t="s">
        <v>592</v>
      </c>
      <c r="E459" s="338" t="s">
        <v>737</v>
      </c>
      <c r="F459" s="339" t="s">
        <v>738</v>
      </c>
      <c r="G459" s="340" t="s">
        <v>396</v>
      </c>
      <c r="H459" s="341">
        <v>249.16499999999999</v>
      </c>
      <c r="I459" s="342"/>
      <c r="J459" s="343">
        <f>ROUND(I459*H459,2)</f>
        <v>0</v>
      </c>
      <c r="K459" s="344"/>
      <c r="L459" s="345"/>
      <c r="M459" s="346" t="s">
        <v>1</v>
      </c>
      <c r="N459" s="347" t="s">
        <v>42</v>
      </c>
      <c r="O459" s="101"/>
      <c r="P459" s="290">
        <f>O459*H459</f>
        <v>0</v>
      </c>
      <c r="Q459" s="290">
        <v>0.0088699999999999994</v>
      </c>
      <c r="R459" s="290">
        <f>Q459*H459</f>
        <v>2.2100935499999999</v>
      </c>
      <c r="S459" s="290">
        <v>0</v>
      </c>
      <c r="T459" s="291">
        <f>S459*H459</f>
        <v>0</v>
      </c>
      <c r="U459" s="42"/>
      <c r="V459" s="42"/>
      <c r="W459" s="42"/>
      <c r="X459" s="42"/>
      <c r="Y459" s="42"/>
      <c r="Z459" s="42"/>
      <c r="AA459" s="42"/>
      <c r="AB459" s="42"/>
      <c r="AC459" s="42"/>
      <c r="AD459" s="42"/>
      <c r="AE459" s="42"/>
      <c r="AR459" s="292" t="s">
        <v>575</v>
      </c>
      <c r="AT459" s="292" t="s">
        <v>592</v>
      </c>
      <c r="AU459" s="292" t="s">
        <v>386</v>
      </c>
      <c r="AY459" s="19" t="s">
        <v>387</v>
      </c>
      <c r="BE459" s="162">
        <f>IF(N459="základná",J459,0)</f>
        <v>0</v>
      </c>
      <c r="BF459" s="162">
        <f>IF(N459="znížená",J459,0)</f>
        <v>0</v>
      </c>
      <c r="BG459" s="162">
        <f>IF(N459="zákl. prenesená",J459,0)</f>
        <v>0</v>
      </c>
      <c r="BH459" s="162">
        <f>IF(N459="zníž. prenesená",J459,0)</f>
        <v>0</v>
      </c>
      <c r="BI459" s="162">
        <f>IF(N459="nulová",J459,0)</f>
        <v>0</v>
      </c>
      <c r="BJ459" s="19" t="s">
        <v>92</v>
      </c>
      <c r="BK459" s="162">
        <f>ROUND(I459*H459,2)</f>
        <v>0</v>
      </c>
      <c r="BL459" s="19" t="s">
        <v>422</v>
      </c>
      <c r="BM459" s="292" t="s">
        <v>739</v>
      </c>
    </row>
    <row r="460" s="15" customFormat="1">
      <c r="A460" s="15"/>
      <c r="B460" s="304"/>
      <c r="C460" s="305"/>
      <c r="D460" s="295" t="s">
        <v>398</v>
      </c>
      <c r="E460" s="305"/>
      <c r="F460" s="307" t="s">
        <v>740</v>
      </c>
      <c r="G460" s="305"/>
      <c r="H460" s="308">
        <v>249.16499999999999</v>
      </c>
      <c r="I460" s="309"/>
      <c r="J460" s="305"/>
      <c r="K460" s="305"/>
      <c r="L460" s="310"/>
      <c r="M460" s="311"/>
      <c r="N460" s="312"/>
      <c r="O460" s="312"/>
      <c r="P460" s="312"/>
      <c r="Q460" s="312"/>
      <c r="R460" s="312"/>
      <c r="S460" s="312"/>
      <c r="T460" s="313"/>
      <c r="U460" s="15"/>
      <c r="V460" s="15"/>
      <c r="W460" s="15"/>
      <c r="X460" s="15"/>
      <c r="Y460" s="15"/>
      <c r="Z460" s="15"/>
      <c r="AA460" s="15"/>
      <c r="AB460" s="15"/>
      <c r="AC460" s="15"/>
      <c r="AD460" s="15"/>
      <c r="AE460" s="15"/>
      <c r="AT460" s="314" t="s">
        <v>398</v>
      </c>
      <c r="AU460" s="314" t="s">
        <v>386</v>
      </c>
      <c r="AV460" s="15" t="s">
        <v>92</v>
      </c>
      <c r="AW460" s="15" t="s">
        <v>4</v>
      </c>
      <c r="AX460" s="15" t="s">
        <v>84</v>
      </c>
      <c r="AY460" s="314" t="s">
        <v>387</v>
      </c>
    </row>
    <row r="461" s="2" customFormat="1" ht="24.15" customHeight="1">
      <c r="A461" s="42"/>
      <c r="B461" s="43"/>
      <c r="C461" s="337" t="s">
        <v>741</v>
      </c>
      <c r="D461" s="337" t="s">
        <v>592</v>
      </c>
      <c r="E461" s="338" t="s">
        <v>742</v>
      </c>
      <c r="F461" s="339" t="s">
        <v>656</v>
      </c>
      <c r="G461" s="340" t="s">
        <v>180</v>
      </c>
      <c r="H461" s="341">
        <v>4.0339999999999998</v>
      </c>
      <c r="I461" s="342"/>
      <c r="J461" s="343">
        <f>ROUND(I461*H461,2)</f>
        <v>0</v>
      </c>
      <c r="K461" s="344"/>
      <c r="L461" s="345"/>
      <c r="M461" s="346" t="s">
        <v>1</v>
      </c>
      <c r="N461" s="347" t="s">
        <v>42</v>
      </c>
      <c r="O461" s="101"/>
      <c r="P461" s="290">
        <f>O461*H461</f>
        <v>0</v>
      </c>
      <c r="Q461" s="290">
        <v>0.001</v>
      </c>
      <c r="R461" s="290">
        <f>Q461*H461</f>
        <v>0.0040340000000000003</v>
      </c>
      <c r="S461" s="290">
        <v>0</v>
      </c>
      <c r="T461" s="291">
        <f>S461*H461</f>
        <v>0</v>
      </c>
      <c r="U461" s="42"/>
      <c r="V461" s="42"/>
      <c r="W461" s="42"/>
      <c r="X461" s="42"/>
      <c r="Y461" s="42"/>
      <c r="Z461" s="42"/>
      <c r="AA461" s="42"/>
      <c r="AB461" s="42"/>
      <c r="AC461" s="42"/>
      <c r="AD461" s="42"/>
      <c r="AE461" s="42"/>
      <c r="AR461" s="292" t="s">
        <v>575</v>
      </c>
      <c r="AT461" s="292" t="s">
        <v>592</v>
      </c>
      <c r="AU461" s="292" t="s">
        <v>386</v>
      </c>
      <c r="AY461" s="19" t="s">
        <v>387</v>
      </c>
      <c r="BE461" s="162">
        <f>IF(N461="základná",J461,0)</f>
        <v>0</v>
      </c>
      <c r="BF461" s="162">
        <f>IF(N461="znížená",J461,0)</f>
        <v>0</v>
      </c>
      <c r="BG461" s="162">
        <f>IF(N461="zákl. prenesená",J461,0)</f>
        <v>0</v>
      </c>
      <c r="BH461" s="162">
        <f>IF(N461="zníž. prenesená",J461,0)</f>
        <v>0</v>
      </c>
      <c r="BI461" s="162">
        <f>IF(N461="nulová",J461,0)</f>
        <v>0</v>
      </c>
      <c r="BJ461" s="19" t="s">
        <v>92</v>
      </c>
      <c r="BK461" s="162">
        <f>ROUND(I461*H461,2)</f>
        <v>0</v>
      </c>
      <c r="BL461" s="19" t="s">
        <v>422</v>
      </c>
      <c r="BM461" s="292" t="s">
        <v>743</v>
      </c>
    </row>
    <row r="462" s="2" customFormat="1">
      <c r="A462" s="42"/>
      <c r="B462" s="43"/>
      <c r="C462" s="44"/>
      <c r="D462" s="295" t="s">
        <v>652</v>
      </c>
      <c r="E462" s="44"/>
      <c r="F462" s="348" t="s">
        <v>658</v>
      </c>
      <c r="G462" s="44"/>
      <c r="H462" s="44"/>
      <c r="I462" s="237"/>
      <c r="J462" s="44"/>
      <c r="K462" s="44"/>
      <c r="L462" s="45"/>
      <c r="M462" s="349"/>
      <c r="N462" s="350"/>
      <c r="O462" s="101"/>
      <c r="P462" s="101"/>
      <c r="Q462" s="101"/>
      <c r="R462" s="101"/>
      <c r="S462" s="101"/>
      <c r="T462" s="102"/>
      <c r="U462" s="42"/>
      <c r="V462" s="42"/>
      <c r="W462" s="42"/>
      <c r="X462" s="42"/>
      <c r="Y462" s="42"/>
      <c r="Z462" s="42"/>
      <c r="AA462" s="42"/>
      <c r="AB462" s="42"/>
      <c r="AC462" s="42"/>
      <c r="AD462" s="42"/>
      <c r="AE462" s="42"/>
      <c r="AT462" s="19" t="s">
        <v>652</v>
      </c>
      <c r="AU462" s="19" t="s">
        <v>386</v>
      </c>
    </row>
    <row r="463" s="15" customFormat="1">
      <c r="A463" s="15"/>
      <c r="B463" s="304"/>
      <c r="C463" s="305"/>
      <c r="D463" s="295" t="s">
        <v>398</v>
      </c>
      <c r="E463" s="305"/>
      <c r="F463" s="307" t="s">
        <v>744</v>
      </c>
      <c r="G463" s="305"/>
      <c r="H463" s="308">
        <v>4.0339999999999998</v>
      </c>
      <c r="I463" s="309"/>
      <c r="J463" s="305"/>
      <c r="K463" s="305"/>
      <c r="L463" s="310"/>
      <c r="M463" s="311"/>
      <c r="N463" s="312"/>
      <c r="O463" s="312"/>
      <c r="P463" s="312"/>
      <c r="Q463" s="312"/>
      <c r="R463" s="312"/>
      <c r="S463" s="312"/>
      <c r="T463" s="313"/>
      <c r="U463" s="15"/>
      <c r="V463" s="15"/>
      <c r="W463" s="15"/>
      <c r="X463" s="15"/>
      <c r="Y463" s="15"/>
      <c r="Z463" s="15"/>
      <c r="AA463" s="15"/>
      <c r="AB463" s="15"/>
      <c r="AC463" s="15"/>
      <c r="AD463" s="15"/>
      <c r="AE463" s="15"/>
      <c r="AT463" s="314" t="s">
        <v>398</v>
      </c>
      <c r="AU463" s="314" t="s">
        <v>386</v>
      </c>
      <c r="AV463" s="15" t="s">
        <v>92</v>
      </c>
      <c r="AW463" s="15" t="s">
        <v>4</v>
      </c>
      <c r="AX463" s="15" t="s">
        <v>84</v>
      </c>
      <c r="AY463" s="314" t="s">
        <v>387</v>
      </c>
    </row>
    <row r="464" s="2" customFormat="1" ht="24.15" customHeight="1">
      <c r="A464" s="42"/>
      <c r="B464" s="43"/>
      <c r="C464" s="280" t="s">
        <v>745</v>
      </c>
      <c r="D464" s="280" t="s">
        <v>393</v>
      </c>
      <c r="E464" s="281" t="s">
        <v>746</v>
      </c>
      <c r="F464" s="282" t="s">
        <v>747</v>
      </c>
      <c r="G464" s="283" t="s">
        <v>716</v>
      </c>
      <c r="H464" s="351"/>
      <c r="I464" s="285"/>
      <c r="J464" s="286">
        <f>ROUND(I464*H464,2)</f>
        <v>0</v>
      </c>
      <c r="K464" s="287"/>
      <c r="L464" s="45"/>
      <c r="M464" s="288" t="s">
        <v>1</v>
      </c>
      <c r="N464" s="289" t="s">
        <v>42</v>
      </c>
      <c r="O464" s="101"/>
      <c r="P464" s="290">
        <f>O464*H464</f>
        <v>0</v>
      </c>
      <c r="Q464" s="290">
        <v>0</v>
      </c>
      <c r="R464" s="290">
        <f>Q464*H464</f>
        <v>0</v>
      </c>
      <c r="S464" s="290">
        <v>0</v>
      </c>
      <c r="T464" s="291">
        <f>S464*H464</f>
        <v>0</v>
      </c>
      <c r="U464" s="42"/>
      <c r="V464" s="42"/>
      <c r="W464" s="42"/>
      <c r="X464" s="42"/>
      <c r="Y464" s="42"/>
      <c r="Z464" s="42"/>
      <c r="AA464" s="42"/>
      <c r="AB464" s="42"/>
      <c r="AC464" s="42"/>
      <c r="AD464" s="42"/>
      <c r="AE464" s="42"/>
      <c r="AR464" s="292" t="s">
        <v>422</v>
      </c>
      <c r="AT464" s="292" t="s">
        <v>393</v>
      </c>
      <c r="AU464" s="292" t="s">
        <v>386</v>
      </c>
      <c r="AY464" s="19" t="s">
        <v>387</v>
      </c>
      <c r="BE464" s="162">
        <f>IF(N464="základná",J464,0)</f>
        <v>0</v>
      </c>
      <c r="BF464" s="162">
        <f>IF(N464="znížená",J464,0)</f>
        <v>0</v>
      </c>
      <c r="BG464" s="162">
        <f>IF(N464="zákl. prenesená",J464,0)</f>
        <v>0</v>
      </c>
      <c r="BH464" s="162">
        <f>IF(N464="zníž. prenesená",J464,0)</f>
        <v>0</v>
      </c>
      <c r="BI464" s="162">
        <f>IF(N464="nulová",J464,0)</f>
        <v>0</v>
      </c>
      <c r="BJ464" s="19" t="s">
        <v>92</v>
      </c>
      <c r="BK464" s="162">
        <f>ROUND(I464*H464,2)</f>
        <v>0</v>
      </c>
      <c r="BL464" s="19" t="s">
        <v>422</v>
      </c>
      <c r="BM464" s="292" t="s">
        <v>748</v>
      </c>
    </row>
    <row r="465" s="13" customFormat="1" ht="20.88" customHeight="1">
      <c r="A465" s="13"/>
      <c r="B465" s="267"/>
      <c r="C465" s="268"/>
      <c r="D465" s="269" t="s">
        <v>75</v>
      </c>
      <c r="E465" s="269" t="s">
        <v>749</v>
      </c>
      <c r="F465" s="269" t="s">
        <v>750</v>
      </c>
      <c r="G465" s="268"/>
      <c r="H465" s="268"/>
      <c r="I465" s="270"/>
      <c r="J465" s="271">
        <f>BK465</f>
        <v>0</v>
      </c>
      <c r="K465" s="268"/>
      <c r="L465" s="272"/>
      <c r="M465" s="273"/>
      <c r="N465" s="274"/>
      <c r="O465" s="274"/>
      <c r="P465" s="275">
        <f>SUM(P466:P470)</f>
        <v>0</v>
      </c>
      <c r="Q465" s="274"/>
      <c r="R465" s="275">
        <f>SUM(R466:R470)</f>
        <v>0.17480000000000001</v>
      </c>
      <c r="S465" s="274"/>
      <c r="T465" s="276">
        <f>SUM(T466:T470)</f>
        <v>0</v>
      </c>
      <c r="U465" s="13"/>
      <c r="V465" s="13"/>
      <c r="W465" s="13"/>
      <c r="X465" s="13"/>
      <c r="Y465" s="13"/>
      <c r="Z465" s="13"/>
      <c r="AA465" s="13"/>
      <c r="AB465" s="13"/>
      <c r="AC465" s="13"/>
      <c r="AD465" s="13"/>
      <c r="AE465" s="13"/>
      <c r="AR465" s="277" t="s">
        <v>92</v>
      </c>
      <c r="AT465" s="278" t="s">
        <v>75</v>
      </c>
      <c r="AU465" s="278" t="s">
        <v>99</v>
      </c>
      <c r="AY465" s="277" t="s">
        <v>387</v>
      </c>
      <c r="BK465" s="279">
        <f>SUM(BK466:BK470)</f>
        <v>0</v>
      </c>
    </row>
    <row r="466" s="2" customFormat="1" ht="37.8" customHeight="1">
      <c r="A466" s="42"/>
      <c r="B466" s="43"/>
      <c r="C466" s="280" t="s">
        <v>751</v>
      </c>
      <c r="D466" s="280" t="s">
        <v>393</v>
      </c>
      <c r="E466" s="281" t="s">
        <v>752</v>
      </c>
      <c r="F466" s="282" t="s">
        <v>753</v>
      </c>
      <c r="G466" s="283" t="s">
        <v>436</v>
      </c>
      <c r="H466" s="284">
        <v>4</v>
      </c>
      <c r="I466" s="285"/>
      <c r="J466" s="286">
        <f>ROUND(I466*H466,2)</f>
        <v>0</v>
      </c>
      <c r="K466" s="287"/>
      <c r="L466" s="45"/>
      <c r="M466" s="288" t="s">
        <v>1</v>
      </c>
      <c r="N466" s="289" t="s">
        <v>42</v>
      </c>
      <c r="O466" s="101"/>
      <c r="P466" s="290">
        <f>O466*H466</f>
        <v>0</v>
      </c>
      <c r="Q466" s="290">
        <v>0</v>
      </c>
      <c r="R466" s="290">
        <f>Q466*H466</f>
        <v>0</v>
      </c>
      <c r="S466" s="290">
        <v>0</v>
      </c>
      <c r="T466" s="291">
        <f>S466*H466</f>
        <v>0</v>
      </c>
      <c r="U466" s="42"/>
      <c r="V466" s="42"/>
      <c r="W466" s="42"/>
      <c r="X466" s="42"/>
      <c r="Y466" s="42"/>
      <c r="Z466" s="42"/>
      <c r="AA466" s="42"/>
      <c r="AB466" s="42"/>
      <c r="AC466" s="42"/>
      <c r="AD466" s="42"/>
      <c r="AE466" s="42"/>
      <c r="AR466" s="292" t="s">
        <v>422</v>
      </c>
      <c r="AT466" s="292" t="s">
        <v>393</v>
      </c>
      <c r="AU466" s="292" t="s">
        <v>386</v>
      </c>
      <c r="AY466" s="19" t="s">
        <v>387</v>
      </c>
      <c r="BE466" s="162">
        <f>IF(N466="základná",J466,0)</f>
        <v>0</v>
      </c>
      <c r="BF466" s="162">
        <f>IF(N466="znížená",J466,0)</f>
        <v>0</v>
      </c>
      <c r="BG466" s="162">
        <f>IF(N466="zákl. prenesená",J466,0)</f>
        <v>0</v>
      </c>
      <c r="BH466" s="162">
        <f>IF(N466="zníž. prenesená",J466,0)</f>
        <v>0</v>
      </c>
      <c r="BI466" s="162">
        <f>IF(N466="nulová",J466,0)</f>
        <v>0</v>
      </c>
      <c r="BJ466" s="19" t="s">
        <v>92</v>
      </c>
      <c r="BK466" s="162">
        <f>ROUND(I466*H466,2)</f>
        <v>0</v>
      </c>
      <c r="BL466" s="19" t="s">
        <v>422</v>
      </c>
      <c r="BM466" s="292" t="s">
        <v>754</v>
      </c>
    </row>
    <row r="467" s="15" customFormat="1">
      <c r="A467" s="15"/>
      <c r="B467" s="304"/>
      <c r="C467" s="305"/>
      <c r="D467" s="295" t="s">
        <v>398</v>
      </c>
      <c r="E467" s="306" t="s">
        <v>1</v>
      </c>
      <c r="F467" s="307" t="s">
        <v>755</v>
      </c>
      <c r="G467" s="305"/>
      <c r="H467" s="308">
        <v>4</v>
      </c>
      <c r="I467" s="309"/>
      <c r="J467" s="305"/>
      <c r="K467" s="305"/>
      <c r="L467" s="310"/>
      <c r="M467" s="311"/>
      <c r="N467" s="312"/>
      <c r="O467" s="312"/>
      <c r="P467" s="312"/>
      <c r="Q467" s="312"/>
      <c r="R467" s="312"/>
      <c r="S467" s="312"/>
      <c r="T467" s="313"/>
      <c r="U467" s="15"/>
      <c r="V467" s="15"/>
      <c r="W467" s="15"/>
      <c r="X467" s="15"/>
      <c r="Y467" s="15"/>
      <c r="Z467" s="15"/>
      <c r="AA467" s="15"/>
      <c r="AB467" s="15"/>
      <c r="AC467" s="15"/>
      <c r="AD467" s="15"/>
      <c r="AE467" s="15"/>
      <c r="AT467" s="314" t="s">
        <v>398</v>
      </c>
      <c r="AU467" s="314" t="s">
        <v>386</v>
      </c>
      <c r="AV467" s="15" t="s">
        <v>92</v>
      </c>
      <c r="AW467" s="15" t="s">
        <v>30</v>
      </c>
      <c r="AX467" s="15" t="s">
        <v>84</v>
      </c>
      <c r="AY467" s="314" t="s">
        <v>387</v>
      </c>
    </row>
    <row r="468" s="2" customFormat="1" ht="24.15" customHeight="1">
      <c r="A468" s="42"/>
      <c r="B468" s="43"/>
      <c r="C468" s="337" t="s">
        <v>230</v>
      </c>
      <c r="D468" s="337" t="s">
        <v>592</v>
      </c>
      <c r="E468" s="338" t="s">
        <v>756</v>
      </c>
      <c r="F468" s="339" t="s">
        <v>757</v>
      </c>
      <c r="G468" s="340" t="s">
        <v>436</v>
      </c>
      <c r="H468" s="341">
        <v>4</v>
      </c>
      <c r="I468" s="342"/>
      <c r="J468" s="343">
        <f>ROUND(I468*H468,2)</f>
        <v>0</v>
      </c>
      <c r="K468" s="344"/>
      <c r="L468" s="345"/>
      <c r="M468" s="346" t="s">
        <v>1</v>
      </c>
      <c r="N468" s="347" t="s">
        <v>42</v>
      </c>
      <c r="O468" s="101"/>
      <c r="P468" s="290">
        <f>O468*H468</f>
        <v>0</v>
      </c>
      <c r="Q468" s="290">
        <v>0.001</v>
      </c>
      <c r="R468" s="290">
        <f>Q468*H468</f>
        <v>0.0040000000000000001</v>
      </c>
      <c r="S468" s="290">
        <v>0</v>
      </c>
      <c r="T468" s="291">
        <f>S468*H468</f>
        <v>0</v>
      </c>
      <c r="U468" s="42"/>
      <c r="V468" s="42"/>
      <c r="W468" s="42"/>
      <c r="X468" s="42"/>
      <c r="Y468" s="42"/>
      <c r="Z468" s="42"/>
      <c r="AA468" s="42"/>
      <c r="AB468" s="42"/>
      <c r="AC468" s="42"/>
      <c r="AD468" s="42"/>
      <c r="AE468" s="42"/>
      <c r="AR468" s="292" t="s">
        <v>575</v>
      </c>
      <c r="AT468" s="292" t="s">
        <v>592</v>
      </c>
      <c r="AU468" s="292" t="s">
        <v>386</v>
      </c>
      <c r="AY468" s="19" t="s">
        <v>387</v>
      </c>
      <c r="BE468" s="162">
        <f>IF(N468="základná",J468,0)</f>
        <v>0</v>
      </c>
      <c r="BF468" s="162">
        <f>IF(N468="znížená",J468,0)</f>
        <v>0</v>
      </c>
      <c r="BG468" s="162">
        <f>IF(N468="zákl. prenesená",J468,0)</f>
        <v>0</v>
      </c>
      <c r="BH468" s="162">
        <f>IF(N468="zníž. prenesená",J468,0)</f>
        <v>0</v>
      </c>
      <c r="BI468" s="162">
        <f>IF(N468="nulová",J468,0)</f>
        <v>0</v>
      </c>
      <c r="BJ468" s="19" t="s">
        <v>92</v>
      </c>
      <c r="BK468" s="162">
        <f>ROUND(I468*H468,2)</f>
        <v>0</v>
      </c>
      <c r="BL468" s="19" t="s">
        <v>422</v>
      </c>
      <c r="BM468" s="292" t="s">
        <v>758</v>
      </c>
    </row>
    <row r="469" s="2" customFormat="1" ht="37.8" customHeight="1">
      <c r="A469" s="42"/>
      <c r="B469" s="43"/>
      <c r="C469" s="337" t="s">
        <v>759</v>
      </c>
      <c r="D469" s="337" t="s">
        <v>592</v>
      </c>
      <c r="E469" s="338" t="s">
        <v>760</v>
      </c>
      <c r="F469" s="339" t="s">
        <v>761</v>
      </c>
      <c r="G469" s="340" t="s">
        <v>436</v>
      </c>
      <c r="H469" s="341">
        <v>4</v>
      </c>
      <c r="I469" s="342"/>
      <c r="J469" s="343">
        <f>ROUND(I469*H469,2)</f>
        <v>0</v>
      </c>
      <c r="K469" s="344"/>
      <c r="L469" s="345"/>
      <c r="M469" s="346" t="s">
        <v>1</v>
      </c>
      <c r="N469" s="347" t="s">
        <v>42</v>
      </c>
      <c r="O469" s="101"/>
      <c r="P469" s="290">
        <f>O469*H469</f>
        <v>0</v>
      </c>
      <c r="Q469" s="290">
        <v>0.042700000000000002</v>
      </c>
      <c r="R469" s="290">
        <f>Q469*H469</f>
        <v>0.17080000000000001</v>
      </c>
      <c r="S469" s="290">
        <v>0</v>
      </c>
      <c r="T469" s="291">
        <f>S469*H469</f>
        <v>0</v>
      </c>
      <c r="U469" s="42"/>
      <c r="V469" s="42"/>
      <c r="W469" s="42"/>
      <c r="X469" s="42"/>
      <c r="Y469" s="42"/>
      <c r="Z469" s="42"/>
      <c r="AA469" s="42"/>
      <c r="AB469" s="42"/>
      <c r="AC469" s="42"/>
      <c r="AD469" s="42"/>
      <c r="AE469" s="42"/>
      <c r="AR469" s="292" t="s">
        <v>575</v>
      </c>
      <c r="AT469" s="292" t="s">
        <v>592</v>
      </c>
      <c r="AU469" s="292" t="s">
        <v>386</v>
      </c>
      <c r="AY469" s="19" t="s">
        <v>387</v>
      </c>
      <c r="BE469" s="162">
        <f>IF(N469="základná",J469,0)</f>
        <v>0</v>
      </c>
      <c r="BF469" s="162">
        <f>IF(N469="znížená",J469,0)</f>
        <v>0</v>
      </c>
      <c r="BG469" s="162">
        <f>IF(N469="zákl. prenesená",J469,0)</f>
        <v>0</v>
      </c>
      <c r="BH469" s="162">
        <f>IF(N469="zníž. prenesená",J469,0)</f>
        <v>0</v>
      </c>
      <c r="BI469" s="162">
        <f>IF(N469="nulová",J469,0)</f>
        <v>0</v>
      </c>
      <c r="BJ469" s="19" t="s">
        <v>92</v>
      </c>
      <c r="BK469" s="162">
        <f>ROUND(I469*H469,2)</f>
        <v>0</v>
      </c>
      <c r="BL469" s="19" t="s">
        <v>422</v>
      </c>
      <c r="BM469" s="292" t="s">
        <v>762</v>
      </c>
    </row>
    <row r="470" s="2" customFormat="1" ht="24.15" customHeight="1">
      <c r="A470" s="42"/>
      <c r="B470" s="43"/>
      <c r="C470" s="280" t="s">
        <v>763</v>
      </c>
      <c r="D470" s="280" t="s">
        <v>393</v>
      </c>
      <c r="E470" s="281" t="s">
        <v>764</v>
      </c>
      <c r="F470" s="282" t="s">
        <v>765</v>
      </c>
      <c r="G470" s="283" t="s">
        <v>716</v>
      </c>
      <c r="H470" s="351"/>
      <c r="I470" s="285"/>
      <c r="J470" s="286">
        <f>ROUND(I470*H470,2)</f>
        <v>0</v>
      </c>
      <c r="K470" s="287"/>
      <c r="L470" s="45"/>
      <c r="M470" s="288" t="s">
        <v>1</v>
      </c>
      <c r="N470" s="289" t="s">
        <v>42</v>
      </c>
      <c r="O470" s="101"/>
      <c r="P470" s="290">
        <f>O470*H470</f>
        <v>0</v>
      </c>
      <c r="Q470" s="290">
        <v>0</v>
      </c>
      <c r="R470" s="290">
        <f>Q470*H470</f>
        <v>0</v>
      </c>
      <c r="S470" s="290">
        <v>0</v>
      </c>
      <c r="T470" s="291">
        <f>S470*H470</f>
        <v>0</v>
      </c>
      <c r="U470" s="42"/>
      <c r="V470" s="42"/>
      <c r="W470" s="42"/>
      <c r="X470" s="42"/>
      <c r="Y470" s="42"/>
      <c r="Z470" s="42"/>
      <c r="AA470" s="42"/>
      <c r="AB470" s="42"/>
      <c r="AC470" s="42"/>
      <c r="AD470" s="42"/>
      <c r="AE470" s="42"/>
      <c r="AR470" s="292" t="s">
        <v>422</v>
      </c>
      <c r="AT470" s="292" t="s">
        <v>393</v>
      </c>
      <c r="AU470" s="292" t="s">
        <v>386</v>
      </c>
      <c r="AY470" s="19" t="s">
        <v>387</v>
      </c>
      <c r="BE470" s="162">
        <f>IF(N470="základná",J470,0)</f>
        <v>0</v>
      </c>
      <c r="BF470" s="162">
        <f>IF(N470="znížená",J470,0)</f>
        <v>0</v>
      </c>
      <c r="BG470" s="162">
        <f>IF(N470="zákl. prenesená",J470,0)</f>
        <v>0</v>
      </c>
      <c r="BH470" s="162">
        <f>IF(N470="zníž. prenesená",J470,0)</f>
        <v>0</v>
      </c>
      <c r="BI470" s="162">
        <f>IF(N470="nulová",J470,0)</f>
        <v>0</v>
      </c>
      <c r="BJ470" s="19" t="s">
        <v>92</v>
      </c>
      <c r="BK470" s="162">
        <f>ROUND(I470*H470,2)</f>
        <v>0</v>
      </c>
      <c r="BL470" s="19" t="s">
        <v>422</v>
      </c>
      <c r="BM470" s="292" t="s">
        <v>766</v>
      </c>
    </row>
    <row r="471" s="13" customFormat="1" ht="20.88" customHeight="1">
      <c r="A471" s="13"/>
      <c r="B471" s="267"/>
      <c r="C471" s="268"/>
      <c r="D471" s="269" t="s">
        <v>75</v>
      </c>
      <c r="E471" s="269" t="s">
        <v>767</v>
      </c>
      <c r="F471" s="269" t="s">
        <v>768</v>
      </c>
      <c r="G471" s="268"/>
      <c r="H471" s="268"/>
      <c r="I471" s="270"/>
      <c r="J471" s="271">
        <f>BK471</f>
        <v>0</v>
      </c>
      <c r="K471" s="268"/>
      <c r="L471" s="272"/>
      <c r="M471" s="273"/>
      <c r="N471" s="274"/>
      <c r="O471" s="274"/>
      <c r="P471" s="275">
        <f>SUM(P472:P494)</f>
        <v>0</v>
      </c>
      <c r="Q471" s="274"/>
      <c r="R471" s="275">
        <f>SUM(R472:R494)</f>
        <v>6.8073969750000005</v>
      </c>
      <c r="S471" s="274"/>
      <c r="T471" s="276">
        <f>SUM(T472:T494)</f>
        <v>0</v>
      </c>
      <c r="U471" s="13"/>
      <c r="V471" s="13"/>
      <c r="W471" s="13"/>
      <c r="X471" s="13"/>
      <c r="Y471" s="13"/>
      <c r="Z471" s="13"/>
      <c r="AA471" s="13"/>
      <c r="AB471" s="13"/>
      <c r="AC471" s="13"/>
      <c r="AD471" s="13"/>
      <c r="AE471" s="13"/>
      <c r="AR471" s="277" t="s">
        <v>92</v>
      </c>
      <c r="AT471" s="278" t="s">
        <v>75</v>
      </c>
      <c r="AU471" s="278" t="s">
        <v>99</v>
      </c>
      <c r="AY471" s="277" t="s">
        <v>387</v>
      </c>
      <c r="BK471" s="279">
        <f>SUM(BK472:BK494)</f>
        <v>0</v>
      </c>
    </row>
    <row r="472" s="2" customFormat="1" ht="37.8" customHeight="1">
      <c r="A472" s="42"/>
      <c r="B472" s="43"/>
      <c r="C472" s="280" t="s">
        <v>769</v>
      </c>
      <c r="D472" s="280" t="s">
        <v>393</v>
      </c>
      <c r="E472" s="281" t="s">
        <v>770</v>
      </c>
      <c r="F472" s="282" t="s">
        <v>771</v>
      </c>
      <c r="G472" s="283" t="s">
        <v>396</v>
      </c>
      <c r="H472" s="284">
        <v>609</v>
      </c>
      <c r="I472" s="285"/>
      <c r="J472" s="286">
        <f>ROUND(I472*H472,2)</f>
        <v>0</v>
      </c>
      <c r="K472" s="287"/>
      <c r="L472" s="45"/>
      <c r="M472" s="288" t="s">
        <v>1</v>
      </c>
      <c r="N472" s="289" t="s">
        <v>42</v>
      </c>
      <c r="O472" s="101"/>
      <c r="P472" s="290">
        <f>O472*H472</f>
        <v>0</v>
      </c>
      <c r="Q472" s="290">
        <v>0.00174</v>
      </c>
      <c r="R472" s="290">
        <f>Q472*H472</f>
        <v>1.0596600000000001</v>
      </c>
      <c r="S472" s="290">
        <v>0</v>
      </c>
      <c r="T472" s="291">
        <f>S472*H472</f>
        <v>0</v>
      </c>
      <c r="U472" s="42"/>
      <c r="V472" s="42"/>
      <c r="W472" s="42"/>
      <c r="X472" s="42"/>
      <c r="Y472" s="42"/>
      <c r="Z472" s="42"/>
      <c r="AA472" s="42"/>
      <c r="AB472" s="42"/>
      <c r="AC472" s="42"/>
      <c r="AD472" s="42"/>
      <c r="AE472" s="42"/>
      <c r="AR472" s="292" t="s">
        <v>422</v>
      </c>
      <c r="AT472" s="292" t="s">
        <v>393</v>
      </c>
      <c r="AU472" s="292" t="s">
        <v>386</v>
      </c>
      <c r="AY472" s="19" t="s">
        <v>387</v>
      </c>
      <c r="BE472" s="162">
        <f>IF(N472="základná",J472,0)</f>
        <v>0</v>
      </c>
      <c r="BF472" s="162">
        <f>IF(N472="znížená",J472,0)</f>
        <v>0</v>
      </c>
      <c r="BG472" s="162">
        <f>IF(N472="zákl. prenesená",J472,0)</f>
        <v>0</v>
      </c>
      <c r="BH472" s="162">
        <f>IF(N472="zníž. prenesená",J472,0)</f>
        <v>0</v>
      </c>
      <c r="BI472" s="162">
        <f>IF(N472="nulová",J472,0)</f>
        <v>0</v>
      </c>
      <c r="BJ472" s="19" t="s">
        <v>92</v>
      </c>
      <c r="BK472" s="162">
        <f>ROUND(I472*H472,2)</f>
        <v>0</v>
      </c>
      <c r="BL472" s="19" t="s">
        <v>422</v>
      </c>
      <c r="BM472" s="292" t="s">
        <v>772</v>
      </c>
    </row>
    <row r="473" s="14" customFormat="1">
      <c r="A473" s="14"/>
      <c r="B473" s="293"/>
      <c r="C473" s="294"/>
      <c r="D473" s="295" t="s">
        <v>398</v>
      </c>
      <c r="E473" s="296" t="s">
        <v>1</v>
      </c>
      <c r="F473" s="297" t="s">
        <v>773</v>
      </c>
      <c r="G473" s="294"/>
      <c r="H473" s="296" t="s">
        <v>1</v>
      </c>
      <c r="I473" s="298"/>
      <c r="J473" s="294"/>
      <c r="K473" s="294"/>
      <c r="L473" s="299"/>
      <c r="M473" s="300"/>
      <c r="N473" s="301"/>
      <c r="O473" s="301"/>
      <c r="P473" s="301"/>
      <c r="Q473" s="301"/>
      <c r="R473" s="301"/>
      <c r="S473" s="301"/>
      <c r="T473" s="302"/>
      <c r="U473" s="14"/>
      <c r="V473" s="14"/>
      <c r="W473" s="14"/>
      <c r="X473" s="14"/>
      <c r="Y473" s="14"/>
      <c r="Z473" s="14"/>
      <c r="AA473" s="14"/>
      <c r="AB473" s="14"/>
      <c r="AC473" s="14"/>
      <c r="AD473" s="14"/>
      <c r="AE473" s="14"/>
      <c r="AT473" s="303" t="s">
        <v>398</v>
      </c>
      <c r="AU473" s="303" t="s">
        <v>386</v>
      </c>
      <c r="AV473" s="14" t="s">
        <v>84</v>
      </c>
      <c r="AW473" s="14" t="s">
        <v>30</v>
      </c>
      <c r="AX473" s="14" t="s">
        <v>76</v>
      </c>
      <c r="AY473" s="303" t="s">
        <v>387</v>
      </c>
    </row>
    <row r="474" s="15" customFormat="1">
      <c r="A474" s="15"/>
      <c r="B474" s="304"/>
      <c r="C474" s="305"/>
      <c r="D474" s="295" t="s">
        <v>398</v>
      </c>
      <c r="E474" s="306" t="s">
        <v>1</v>
      </c>
      <c r="F474" s="307" t="s">
        <v>237</v>
      </c>
      <c r="G474" s="305"/>
      <c r="H474" s="308">
        <v>471</v>
      </c>
      <c r="I474" s="309"/>
      <c r="J474" s="305"/>
      <c r="K474" s="305"/>
      <c r="L474" s="310"/>
      <c r="M474" s="311"/>
      <c r="N474" s="312"/>
      <c r="O474" s="312"/>
      <c r="P474" s="312"/>
      <c r="Q474" s="312"/>
      <c r="R474" s="312"/>
      <c r="S474" s="312"/>
      <c r="T474" s="313"/>
      <c r="U474" s="15"/>
      <c r="V474" s="15"/>
      <c r="W474" s="15"/>
      <c r="X474" s="15"/>
      <c r="Y474" s="15"/>
      <c r="Z474" s="15"/>
      <c r="AA474" s="15"/>
      <c r="AB474" s="15"/>
      <c r="AC474" s="15"/>
      <c r="AD474" s="15"/>
      <c r="AE474" s="15"/>
      <c r="AT474" s="314" t="s">
        <v>398</v>
      </c>
      <c r="AU474" s="314" t="s">
        <v>386</v>
      </c>
      <c r="AV474" s="15" t="s">
        <v>92</v>
      </c>
      <c r="AW474" s="15" t="s">
        <v>30</v>
      </c>
      <c r="AX474" s="15" t="s">
        <v>76</v>
      </c>
      <c r="AY474" s="314" t="s">
        <v>387</v>
      </c>
    </row>
    <row r="475" s="15" customFormat="1">
      <c r="A475" s="15"/>
      <c r="B475" s="304"/>
      <c r="C475" s="305"/>
      <c r="D475" s="295" t="s">
        <v>398</v>
      </c>
      <c r="E475" s="306" t="s">
        <v>1</v>
      </c>
      <c r="F475" s="307" t="s">
        <v>774</v>
      </c>
      <c r="G475" s="305"/>
      <c r="H475" s="308">
        <v>138</v>
      </c>
      <c r="I475" s="309"/>
      <c r="J475" s="305"/>
      <c r="K475" s="305"/>
      <c r="L475" s="310"/>
      <c r="M475" s="311"/>
      <c r="N475" s="312"/>
      <c r="O475" s="312"/>
      <c r="P475" s="312"/>
      <c r="Q475" s="312"/>
      <c r="R475" s="312"/>
      <c r="S475" s="312"/>
      <c r="T475" s="313"/>
      <c r="U475" s="15"/>
      <c r="V475" s="15"/>
      <c r="W475" s="15"/>
      <c r="X475" s="15"/>
      <c r="Y475" s="15"/>
      <c r="Z475" s="15"/>
      <c r="AA475" s="15"/>
      <c r="AB475" s="15"/>
      <c r="AC475" s="15"/>
      <c r="AD475" s="15"/>
      <c r="AE475" s="15"/>
      <c r="AT475" s="314" t="s">
        <v>398</v>
      </c>
      <c r="AU475" s="314" t="s">
        <v>386</v>
      </c>
      <c r="AV475" s="15" t="s">
        <v>92</v>
      </c>
      <c r="AW475" s="15" t="s">
        <v>30</v>
      </c>
      <c r="AX475" s="15" t="s">
        <v>76</v>
      </c>
      <c r="AY475" s="314" t="s">
        <v>387</v>
      </c>
    </row>
    <row r="476" s="16" customFormat="1">
      <c r="A476" s="16"/>
      <c r="B476" s="315"/>
      <c r="C476" s="316"/>
      <c r="D476" s="295" t="s">
        <v>398</v>
      </c>
      <c r="E476" s="317" t="s">
        <v>1</v>
      </c>
      <c r="F476" s="318" t="s">
        <v>412</v>
      </c>
      <c r="G476" s="316"/>
      <c r="H476" s="319">
        <v>609</v>
      </c>
      <c r="I476" s="320"/>
      <c r="J476" s="316"/>
      <c r="K476" s="316"/>
      <c r="L476" s="321"/>
      <c r="M476" s="322"/>
      <c r="N476" s="323"/>
      <c r="O476" s="323"/>
      <c r="P476" s="323"/>
      <c r="Q476" s="323"/>
      <c r="R476" s="323"/>
      <c r="S476" s="323"/>
      <c r="T476" s="324"/>
      <c r="U476" s="16"/>
      <c r="V476" s="16"/>
      <c r="W476" s="16"/>
      <c r="X476" s="16"/>
      <c r="Y476" s="16"/>
      <c r="Z476" s="16"/>
      <c r="AA476" s="16"/>
      <c r="AB476" s="16"/>
      <c r="AC476" s="16"/>
      <c r="AD476" s="16"/>
      <c r="AE476" s="16"/>
      <c r="AT476" s="325" t="s">
        <v>398</v>
      </c>
      <c r="AU476" s="325" t="s">
        <v>386</v>
      </c>
      <c r="AV476" s="16" t="s">
        <v>386</v>
      </c>
      <c r="AW476" s="16" t="s">
        <v>30</v>
      </c>
      <c r="AX476" s="16" t="s">
        <v>84</v>
      </c>
      <c r="AY476" s="325" t="s">
        <v>387</v>
      </c>
    </row>
    <row r="477" s="2" customFormat="1" ht="37.8" customHeight="1">
      <c r="A477" s="42"/>
      <c r="B477" s="43"/>
      <c r="C477" s="280" t="s">
        <v>775</v>
      </c>
      <c r="D477" s="280" t="s">
        <v>393</v>
      </c>
      <c r="E477" s="281" t="s">
        <v>776</v>
      </c>
      <c r="F477" s="282" t="s">
        <v>777</v>
      </c>
      <c r="G477" s="283" t="s">
        <v>405</v>
      </c>
      <c r="H477" s="284">
        <v>1713.6500000000001</v>
      </c>
      <c r="I477" s="285"/>
      <c r="J477" s="286">
        <f>ROUND(I477*H477,2)</f>
        <v>0</v>
      </c>
      <c r="K477" s="287"/>
      <c r="L477" s="45"/>
      <c r="M477" s="288" t="s">
        <v>1</v>
      </c>
      <c r="N477" s="289" t="s">
        <v>42</v>
      </c>
      <c r="O477" s="101"/>
      <c r="P477" s="290">
        <f>O477*H477</f>
        <v>0</v>
      </c>
      <c r="Q477" s="290">
        <v>0.0021654999999999999</v>
      </c>
      <c r="R477" s="290">
        <f>Q477*H477</f>
        <v>3.710909075</v>
      </c>
      <c r="S477" s="290">
        <v>0</v>
      </c>
      <c r="T477" s="291">
        <f>S477*H477</f>
        <v>0</v>
      </c>
      <c r="U477" s="42"/>
      <c r="V477" s="42"/>
      <c r="W477" s="42"/>
      <c r="X477" s="42"/>
      <c r="Y477" s="42"/>
      <c r="Z477" s="42"/>
      <c r="AA477" s="42"/>
      <c r="AB477" s="42"/>
      <c r="AC477" s="42"/>
      <c r="AD477" s="42"/>
      <c r="AE477" s="42"/>
      <c r="AR477" s="292" t="s">
        <v>422</v>
      </c>
      <c r="AT477" s="292" t="s">
        <v>393</v>
      </c>
      <c r="AU477" s="292" t="s">
        <v>386</v>
      </c>
      <c r="AY477" s="19" t="s">
        <v>387</v>
      </c>
      <c r="BE477" s="162">
        <f>IF(N477="základná",J477,0)</f>
        <v>0</v>
      </c>
      <c r="BF477" s="162">
        <f>IF(N477="znížená",J477,0)</f>
        <v>0</v>
      </c>
      <c r="BG477" s="162">
        <f>IF(N477="zákl. prenesená",J477,0)</f>
        <v>0</v>
      </c>
      <c r="BH477" s="162">
        <f>IF(N477="zníž. prenesená",J477,0)</f>
        <v>0</v>
      </c>
      <c r="BI477" s="162">
        <f>IF(N477="nulová",J477,0)</f>
        <v>0</v>
      </c>
      <c r="BJ477" s="19" t="s">
        <v>92</v>
      </c>
      <c r="BK477" s="162">
        <f>ROUND(I477*H477,2)</f>
        <v>0</v>
      </c>
      <c r="BL477" s="19" t="s">
        <v>422</v>
      </c>
      <c r="BM477" s="292" t="s">
        <v>778</v>
      </c>
    </row>
    <row r="478" s="15" customFormat="1">
      <c r="A478" s="15"/>
      <c r="B478" s="304"/>
      <c r="C478" s="305"/>
      <c r="D478" s="295" t="s">
        <v>398</v>
      </c>
      <c r="E478" s="306" t="s">
        <v>1</v>
      </c>
      <c r="F478" s="307" t="s">
        <v>223</v>
      </c>
      <c r="G478" s="305"/>
      <c r="H478" s="308">
        <v>1643</v>
      </c>
      <c r="I478" s="309"/>
      <c r="J478" s="305"/>
      <c r="K478" s="305"/>
      <c r="L478" s="310"/>
      <c r="M478" s="311"/>
      <c r="N478" s="312"/>
      <c r="O478" s="312"/>
      <c r="P478" s="312"/>
      <c r="Q478" s="312"/>
      <c r="R478" s="312"/>
      <c r="S478" s="312"/>
      <c r="T478" s="313"/>
      <c r="U478" s="15"/>
      <c r="V478" s="15"/>
      <c r="W478" s="15"/>
      <c r="X478" s="15"/>
      <c r="Y478" s="15"/>
      <c r="Z478" s="15"/>
      <c r="AA478" s="15"/>
      <c r="AB478" s="15"/>
      <c r="AC478" s="15"/>
      <c r="AD478" s="15"/>
      <c r="AE478" s="15"/>
      <c r="AT478" s="314" t="s">
        <v>398</v>
      </c>
      <c r="AU478" s="314" t="s">
        <v>386</v>
      </c>
      <c r="AV478" s="15" t="s">
        <v>92</v>
      </c>
      <c r="AW478" s="15" t="s">
        <v>30</v>
      </c>
      <c r="AX478" s="15" t="s">
        <v>76</v>
      </c>
      <c r="AY478" s="314" t="s">
        <v>387</v>
      </c>
    </row>
    <row r="479" s="15" customFormat="1">
      <c r="A479" s="15"/>
      <c r="B479" s="304"/>
      <c r="C479" s="305"/>
      <c r="D479" s="295" t="s">
        <v>398</v>
      </c>
      <c r="E479" s="306" t="s">
        <v>1</v>
      </c>
      <c r="F479" s="307" t="s">
        <v>700</v>
      </c>
      <c r="G479" s="305"/>
      <c r="H479" s="308">
        <v>70.650000000000006</v>
      </c>
      <c r="I479" s="309"/>
      <c r="J479" s="305"/>
      <c r="K479" s="305"/>
      <c r="L479" s="310"/>
      <c r="M479" s="311"/>
      <c r="N479" s="312"/>
      <c r="O479" s="312"/>
      <c r="P479" s="312"/>
      <c r="Q479" s="312"/>
      <c r="R479" s="312"/>
      <c r="S479" s="312"/>
      <c r="T479" s="313"/>
      <c r="U479" s="15"/>
      <c r="V479" s="15"/>
      <c r="W479" s="15"/>
      <c r="X479" s="15"/>
      <c r="Y479" s="15"/>
      <c r="Z479" s="15"/>
      <c r="AA479" s="15"/>
      <c r="AB479" s="15"/>
      <c r="AC479" s="15"/>
      <c r="AD479" s="15"/>
      <c r="AE479" s="15"/>
      <c r="AT479" s="314" t="s">
        <v>398</v>
      </c>
      <c r="AU479" s="314" t="s">
        <v>386</v>
      </c>
      <c r="AV479" s="15" t="s">
        <v>92</v>
      </c>
      <c r="AW479" s="15" t="s">
        <v>30</v>
      </c>
      <c r="AX479" s="15" t="s">
        <v>76</v>
      </c>
      <c r="AY479" s="314" t="s">
        <v>387</v>
      </c>
    </row>
    <row r="480" s="16" customFormat="1">
      <c r="A480" s="16"/>
      <c r="B480" s="315"/>
      <c r="C480" s="316"/>
      <c r="D480" s="295" t="s">
        <v>398</v>
      </c>
      <c r="E480" s="317" t="s">
        <v>1</v>
      </c>
      <c r="F480" s="318" t="s">
        <v>412</v>
      </c>
      <c r="G480" s="316"/>
      <c r="H480" s="319">
        <v>1713.6500000000001</v>
      </c>
      <c r="I480" s="320"/>
      <c r="J480" s="316"/>
      <c r="K480" s="316"/>
      <c r="L480" s="321"/>
      <c r="M480" s="322"/>
      <c r="N480" s="323"/>
      <c r="O480" s="323"/>
      <c r="P480" s="323"/>
      <c r="Q480" s="323"/>
      <c r="R480" s="323"/>
      <c r="S480" s="323"/>
      <c r="T480" s="324"/>
      <c r="U480" s="16"/>
      <c r="V480" s="16"/>
      <c r="W480" s="16"/>
      <c r="X480" s="16"/>
      <c r="Y480" s="16"/>
      <c r="Z480" s="16"/>
      <c r="AA480" s="16"/>
      <c r="AB480" s="16"/>
      <c r="AC480" s="16"/>
      <c r="AD480" s="16"/>
      <c r="AE480" s="16"/>
      <c r="AT480" s="325" t="s">
        <v>398</v>
      </c>
      <c r="AU480" s="325" t="s">
        <v>386</v>
      </c>
      <c r="AV480" s="16" t="s">
        <v>386</v>
      </c>
      <c r="AW480" s="16" t="s">
        <v>30</v>
      </c>
      <c r="AX480" s="16" t="s">
        <v>84</v>
      </c>
      <c r="AY480" s="325" t="s">
        <v>387</v>
      </c>
    </row>
    <row r="481" s="2" customFormat="1" ht="49.05" customHeight="1">
      <c r="A481" s="42"/>
      <c r="B481" s="43"/>
      <c r="C481" s="280" t="s">
        <v>779</v>
      </c>
      <c r="D481" s="280" t="s">
        <v>393</v>
      </c>
      <c r="E481" s="281" t="s">
        <v>780</v>
      </c>
      <c r="F481" s="282" t="s">
        <v>781</v>
      </c>
      <c r="G481" s="283" t="s">
        <v>405</v>
      </c>
      <c r="H481" s="284">
        <v>172.51499999999999</v>
      </c>
      <c r="I481" s="285"/>
      <c r="J481" s="286">
        <f>ROUND(I481*H481,2)</f>
        <v>0</v>
      </c>
      <c r="K481" s="287"/>
      <c r="L481" s="45"/>
      <c r="M481" s="288" t="s">
        <v>1</v>
      </c>
      <c r="N481" s="289" t="s">
        <v>42</v>
      </c>
      <c r="O481" s="101"/>
      <c r="P481" s="290">
        <f>O481*H481</f>
        <v>0</v>
      </c>
      <c r="Q481" s="290">
        <v>0.0038600000000000001</v>
      </c>
      <c r="R481" s="290">
        <f>Q481*H481</f>
        <v>0.6659079</v>
      </c>
      <c r="S481" s="290">
        <v>0</v>
      </c>
      <c r="T481" s="291">
        <f>S481*H481</f>
        <v>0</v>
      </c>
      <c r="U481" s="42"/>
      <c r="V481" s="42"/>
      <c r="W481" s="42"/>
      <c r="X481" s="42"/>
      <c r="Y481" s="42"/>
      <c r="Z481" s="42"/>
      <c r="AA481" s="42"/>
      <c r="AB481" s="42"/>
      <c r="AC481" s="42"/>
      <c r="AD481" s="42"/>
      <c r="AE481" s="42"/>
      <c r="AR481" s="292" t="s">
        <v>422</v>
      </c>
      <c r="AT481" s="292" t="s">
        <v>393</v>
      </c>
      <c r="AU481" s="292" t="s">
        <v>386</v>
      </c>
      <c r="AY481" s="19" t="s">
        <v>387</v>
      </c>
      <c r="BE481" s="162">
        <f>IF(N481="základná",J481,0)</f>
        <v>0</v>
      </c>
      <c r="BF481" s="162">
        <f>IF(N481="znížená",J481,0)</f>
        <v>0</v>
      </c>
      <c r="BG481" s="162">
        <f>IF(N481="zákl. prenesená",J481,0)</f>
        <v>0</v>
      </c>
      <c r="BH481" s="162">
        <f>IF(N481="zníž. prenesená",J481,0)</f>
        <v>0</v>
      </c>
      <c r="BI481" s="162">
        <f>IF(N481="nulová",J481,0)</f>
        <v>0</v>
      </c>
      <c r="BJ481" s="19" t="s">
        <v>92</v>
      </c>
      <c r="BK481" s="162">
        <f>ROUND(I481*H481,2)</f>
        <v>0</v>
      </c>
      <c r="BL481" s="19" t="s">
        <v>422</v>
      </c>
      <c r="BM481" s="292" t="s">
        <v>782</v>
      </c>
    </row>
    <row r="482" s="14" customFormat="1">
      <c r="A482" s="14"/>
      <c r="B482" s="293"/>
      <c r="C482" s="294"/>
      <c r="D482" s="295" t="s">
        <v>398</v>
      </c>
      <c r="E482" s="296" t="s">
        <v>1</v>
      </c>
      <c r="F482" s="297" t="s">
        <v>610</v>
      </c>
      <c r="G482" s="294"/>
      <c r="H482" s="296" t="s">
        <v>1</v>
      </c>
      <c r="I482" s="298"/>
      <c r="J482" s="294"/>
      <c r="K482" s="294"/>
      <c r="L482" s="299"/>
      <c r="M482" s="300"/>
      <c r="N482" s="301"/>
      <c r="O482" s="301"/>
      <c r="P482" s="301"/>
      <c r="Q482" s="301"/>
      <c r="R482" s="301"/>
      <c r="S482" s="301"/>
      <c r="T482" s="302"/>
      <c r="U482" s="14"/>
      <c r="V482" s="14"/>
      <c r="W482" s="14"/>
      <c r="X482" s="14"/>
      <c r="Y482" s="14"/>
      <c r="Z482" s="14"/>
      <c r="AA482" s="14"/>
      <c r="AB482" s="14"/>
      <c r="AC482" s="14"/>
      <c r="AD482" s="14"/>
      <c r="AE482" s="14"/>
      <c r="AT482" s="303" t="s">
        <v>398</v>
      </c>
      <c r="AU482" s="303" t="s">
        <v>386</v>
      </c>
      <c r="AV482" s="14" t="s">
        <v>84</v>
      </c>
      <c r="AW482" s="14" t="s">
        <v>30</v>
      </c>
      <c r="AX482" s="14" t="s">
        <v>76</v>
      </c>
      <c r="AY482" s="303" t="s">
        <v>387</v>
      </c>
    </row>
    <row r="483" s="14" customFormat="1">
      <c r="A483" s="14"/>
      <c r="B483" s="293"/>
      <c r="C483" s="294"/>
      <c r="D483" s="295" t="s">
        <v>398</v>
      </c>
      <c r="E483" s="296" t="s">
        <v>1</v>
      </c>
      <c r="F483" s="297" t="s">
        <v>783</v>
      </c>
      <c r="G483" s="294"/>
      <c r="H483" s="296" t="s">
        <v>1</v>
      </c>
      <c r="I483" s="298"/>
      <c r="J483" s="294"/>
      <c r="K483" s="294"/>
      <c r="L483" s="299"/>
      <c r="M483" s="300"/>
      <c r="N483" s="301"/>
      <c r="O483" s="301"/>
      <c r="P483" s="301"/>
      <c r="Q483" s="301"/>
      <c r="R483" s="301"/>
      <c r="S483" s="301"/>
      <c r="T483" s="302"/>
      <c r="U483" s="14"/>
      <c r="V483" s="14"/>
      <c r="W483" s="14"/>
      <c r="X483" s="14"/>
      <c r="Y483" s="14"/>
      <c r="Z483" s="14"/>
      <c r="AA483" s="14"/>
      <c r="AB483" s="14"/>
      <c r="AC483" s="14"/>
      <c r="AD483" s="14"/>
      <c r="AE483" s="14"/>
      <c r="AT483" s="303" t="s">
        <v>398</v>
      </c>
      <c r="AU483" s="303" t="s">
        <v>386</v>
      </c>
      <c r="AV483" s="14" t="s">
        <v>84</v>
      </c>
      <c r="AW483" s="14" t="s">
        <v>30</v>
      </c>
      <c r="AX483" s="14" t="s">
        <v>76</v>
      </c>
      <c r="AY483" s="303" t="s">
        <v>387</v>
      </c>
    </row>
    <row r="484" s="15" customFormat="1">
      <c r="A484" s="15"/>
      <c r="B484" s="304"/>
      <c r="C484" s="305"/>
      <c r="D484" s="295" t="s">
        <v>398</v>
      </c>
      <c r="E484" s="306" t="s">
        <v>1</v>
      </c>
      <c r="F484" s="307" t="s">
        <v>784</v>
      </c>
      <c r="G484" s="305"/>
      <c r="H484" s="308">
        <v>164.30000000000001</v>
      </c>
      <c r="I484" s="309"/>
      <c r="J484" s="305"/>
      <c r="K484" s="305"/>
      <c r="L484" s="310"/>
      <c r="M484" s="311"/>
      <c r="N484" s="312"/>
      <c r="O484" s="312"/>
      <c r="P484" s="312"/>
      <c r="Q484" s="312"/>
      <c r="R484" s="312"/>
      <c r="S484" s="312"/>
      <c r="T484" s="313"/>
      <c r="U484" s="15"/>
      <c r="V484" s="15"/>
      <c r="W484" s="15"/>
      <c r="X484" s="15"/>
      <c r="Y484" s="15"/>
      <c r="Z484" s="15"/>
      <c r="AA484" s="15"/>
      <c r="AB484" s="15"/>
      <c r="AC484" s="15"/>
      <c r="AD484" s="15"/>
      <c r="AE484" s="15"/>
      <c r="AT484" s="314" t="s">
        <v>398</v>
      </c>
      <c r="AU484" s="314" t="s">
        <v>386</v>
      </c>
      <c r="AV484" s="15" t="s">
        <v>92</v>
      </c>
      <c r="AW484" s="15" t="s">
        <v>30</v>
      </c>
      <c r="AX484" s="15" t="s">
        <v>76</v>
      </c>
      <c r="AY484" s="314" t="s">
        <v>387</v>
      </c>
    </row>
    <row r="485" s="17" customFormat="1">
      <c r="A485" s="17"/>
      <c r="B485" s="326"/>
      <c r="C485" s="327"/>
      <c r="D485" s="295" t="s">
        <v>398</v>
      </c>
      <c r="E485" s="328" t="s">
        <v>785</v>
      </c>
      <c r="F485" s="329" t="s">
        <v>411</v>
      </c>
      <c r="G485" s="327"/>
      <c r="H485" s="330">
        <v>164.30000000000001</v>
      </c>
      <c r="I485" s="331"/>
      <c r="J485" s="327"/>
      <c r="K485" s="327"/>
      <c r="L485" s="332"/>
      <c r="M485" s="333"/>
      <c r="N485" s="334"/>
      <c r="O485" s="334"/>
      <c r="P485" s="334"/>
      <c r="Q485" s="334"/>
      <c r="R485" s="334"/>
      <c r="S485" s="334"/>
      <c r="T485" s="335"/>
      <c r="U485" s="17"/>
      <c r="V485" s="17"/>
      <c r="W485" s="17"/>
      <c r="X485" s="17"/>
      <c r="Y485" s="17"/>
      <c r="Z485" s="17"/>
      <c r="AA485" s="17"/>
      <c r="AB485" s="17"/>
      <c r="AC485" s="17"/>
      <c r="AD485" s="17"/>
      <c r="AE485" s="17"/>
      <c r="AT485" s="336" t="s">
        <v>398</v>
      </c>
      <c r="AU485" s="336" t="s">
        <v>386</v>
      </c>
      <c r="AV485" s="17" t="s">
        <v>99</v>
      </c>
      <c r="AW485" s="17" t="s">
        <v>30</v>
      </c>
      <c r="AX485" s="17" t="s">
        <v>76</v>
      </c>
      <c r="AY485" s="336" t="s">
        <v>387</v>
      </c>
    </row>
    <row r="486" s="15" customFormat="1">
      <c r="A486" s="15"/>
      <c r="B486" s="304"/>
      <c r="C486" s="305"/>
      <c r="D486" s="295" t="s">
        <v>398</v>
      </c>
      <c r="E486" s="306" t="s">
        <v>1</v>
      </c>
      <c r="F486" s="307" t="s">
        <v>786</v>
      </c>
      <c r="G486" s="305"/>
      <c r="H486" s="308">
        <v>8.2149999999999999</v>
      </c>
      <c r="I486" s="309"/>
      <c r="J486" s="305"/>
      <c r="K486" s="305"/>
      <c r="L486" s="310"/>
      <c r="M486" s="311"/>
      <c r="N486" s="312"/>
      <c r="O486" s="312"/>
      <c r="P486" s="312"/>
      <c r="Q486" s="312"/>
      <c r="R486" s="312"/>
      <c r="S486" s="312"/>
      <c r="T486" s="313"/>
      <c r="U486" s="15"/>
      <c r="V486" s="15"/>
      <c r="W486" s="15"/>
      <c r="X486" s="15"/>
      <c r="Y486" s="15"/>
      <c r="Z486" s="15"/>
      <c r="AA486" s="15"/>
      <c r="AB486" s="15"/>
      <c r="AC486" s="15"/>
      <c r="AD486" s="15"/>
      <c r="AE486" s="15"/>
      <c r="AT486" s="314" t="s">
        <v>398</v>
      </c>
      <c r="AU486" s="314" t="s">
        <v>386</v>
      </c>
      <c r="AV486" s="15" t="s">
        <v>92</v>
      </c>
      <c r="AW486" s="15" t="s">
        <v>30</v>
      </c>
      <c r="AX486" s="15" t="s">
        <v>76</v>
      </c>
      <c r="AY486" s="314" t="s">
        <v>387</v>
      </c>
    </row>
    <row r="487" s="16" customFormat="1">
      <c r="A487" s="16"/>
      <c r="B487" s="315"/>
      <c r="C487" s="316"/>
      <c r="D487" s="295" t="s">
        <v>398</v>
      </c>
      <c r="E487" s="317" t="s">
        <v>1</v>
      </c>
      <c r="F487" s="318" t="s">
        <v>412</v>
      </c>
      <c r="G487" s="316"/>
      <c r="H487" s="319">
        <v>172.51499999999999</v>
      </c>
      <c r="I487" s="320"/>
      <c r="J487" s="316"/>
      <c r="K487" s="316"/>
      <c r="L487" s="321"/>
      <c r="M487" s="322"/>
      <c r="N487" s="323"/>
      <c r="O487" s="323"/>
      <c r="P487" s="323"/>
      <c r="Q487" s="323"/>
      <c r="R487" s="323"/>
      <c r="S487" s="323"/>
      <c r="T487" s="324"/>
      <c r="U487" s="16"/>
      <c r="V487" s="16"/>
      <c r="W487" s="16"/>
      <c r="X487" s="16"/>
      <c r="Y487" s="16"/>
      <c r="Z487" s="16"/>
      <c r="AA487" s="16"/>
      <c r="AB487" s="16"/>
      <c r="AC487" s="16"/>
      <c r="AD487" s="16"/>
      <c r="AE487" s="16"/>
      <c r="AT487" s="325" t="s">
        <v>398</v>
      </c>
      <c r="AU487" s="325" t="s">
        <v>386</v>
      </c>
      <c r="AV487" s="16" t="s">
        <v>386</v>
      </c>
      <c r="AW487" s="16" t="s">
        <v>30</v>
      </c>
      <c r="AX487" s="16" t="s">
        <v>84</v>
      </c>
      <c r="AY487" s="325" t="s">
        <v>387</v>
      </c>
    </row>
    <row r="488" s="2" customFormat="1" ht="24.15" customHeight="1">
      <c r="A488" s="42"/>
      <c r="B488" s="43"/>
      <c r="C488" s="280" t="s">
        <v>787</v>
      </c>
      <c r="D488" s="280" t="s">
        <v>393</v>
      </c>
      <c r="E488" s="281" t="s">
        <v>788</v>
      </c>
      <c r="F488" s="282" t="s">
        <v>789</v>
      </c>
      <c r="G488" s="283" t="s">
        <v>405</v>
      </c>
      <c r="H488" s="284">
        <v>1713.6500000000001</v>
      </c>
      <c r="I488" s="285"/>
      <c r="J488" s="286">
        <f>ROUND(I488*H488,2)</f>
        <v>0</v>
      </c>
      <c r="K488" s="287"/>
      <c r="L488" s="45"/>
      <c r="M488" s="288" t="s">
        <v>1</v>
      </c>
      <c r="N488" s="289" t="s">
        <v>42</v>
      </c>
      <c r="O488" s="101"/>
      <c r="P488" s="290">
        <f>O488*H488</f>
        <v>0</v>
      </c>
      <c r="Q488" s="290">
        <v>0.00080000000000000004</v>
      </c>
      <c r="R488" s="290">
        <f>Q488*H488</f>
        <v>1.3709200000000001</v>
      </c>
      <c r="S488" s="290">
        <v>0</v>
      </c>
      <c r="T488" s="291">
        <f>S488*H488</f>
        <v>0</v>
      </c>
      <c r="U488" s="42"/>
      <c r="V488" s="42"/>
      <c r="W488" s="42"/>
      <c r="X488" s="42"/>
      <c r="Y488" s="42"/>
      <c r="Z488" s="42"/>
      <c r="AA488" s="42"/>
      <c r="AB488" s="42"/>
      <c r="AC488" s="42"/>
      <c r="AD488" s="42"/>
      <c r="AE488" s="42"/>
      <c r="AR488" s="292" t="s">
        <v>422</v>
      </c>
      <c r="AT488" s="292" t="s">
        <v>393</v>
      </c>
      <c r="AU488" s="292" t="s">
        <v>386</v>
      </c>
      <c r="AY488" s="19" t="s">
        <v>387</v>
      </c>
      <c r="BE488" s="162">
        <f>IF(N488="základná",J488,0)</f>
        <v>0</v>
      </c>
      <c r="BF488" s="162">
        <f>IF(N488="znížená",J488,0)</f>
        <v>0</v>
      </c>
      <c r="BG488" s="162">
        <f>IF(N488="zákl. prenesená",J488,0)</f>
        <v>0</v>
      </c>
      <c r="BH488" s="162">
        <f>IF(N488="zníž. prenesená",J488,0)</f>
        <v>0</v>
      </c>
      <c r="BI488" s="162">
        <f>IF(N488="nulová",J488,0)</f>
        <v>0</v>
      </c>
      <c r="BJ488" s="19" t="s">
        <v>92</v>
      </c>
      <c r="BK488" s="162">
        <f>ROUND(I488*H488,2)</f>
        <v>0</v>
      </c>
      <c r="BL488" s="19" t="s">
        <v>422</v>
      </c>
      <c r="BM488" s="292" t="s">
        <v>790</v>
      </c>
    </row>
    <row r="489" s="14" customFormat="1">
      <c r="A489" s="14"/>
      <c r="B489" s="293"/>
      <c r="C489" s="294"/>
      <c r="D489" s="295" t="s">
        <v>398</v>
      </c>
      <c r="E489" s="296" t="s">
        <v>1</v>
      </c>
      <c r="F489" s="297" t="s">
        <v>791</v>
      </c>
      <c r="G489" s="294"/>
      <c r="H489" s="296" t="s">
        <v>1</v>
      </c>
      <c r="I489" s="298"/>
      <c r="J489" s="294"/>
      <c r="K489" s="294"/>
      <c r="L489" s="299"/>
      <c r="M489" s="300"/>
      <c r="N489" s="301"/>
      <c r="O489" s="301"/>
      <c r="P489" s="301"/>
      <c r="Q489" s="301"/>
      <c r="R489" s="301"/>
      <c r="S489" s="301"/>
      <c r="T489" s="302"/>
      <c r="U489" s="14"/>
      <c r="V489" s="14"/>
      <c r="W489" s="14"/>
      <c r="X489" s="14"/>
      <c r="Y489" s="14"/>
      <c r="Z489" s="14"/>
      <c r="AA489" s="14"/>
      <c r="AB489" s="14"/>
      <c r="AC489" s="14"/>
      <c r="AD489" s="14"/>
      <c r="AE489" s="14"/>
      <c r="AT489" s="303" t="s">
        <v>398</v>
      </c>
      <c r="AU489" s="303" t="s">
        <v>386</v>
      </c>
      <c r="AV489" s="14" t="s">
        <v>84</v>
      </c>
      <c r="AW489" s="14" t="s">
        <v>30</v>
      </c>
      <c r="AX489" s="14" t="s">
        <v>76</v>
      </c>
      <c r="AY489" s="303" t="s">
        <v>387</v>
      </c>
    </row>
    <row r="490" s="15" customFormat="1">
      <c r="A490" s="15"/>
      <c r="B490" s="304"/>
      <c r="C490" s="305"/>
      <c r="D490" s="295" t="s">
        <v>398</v>
      </c>
      <c r="E490" s="306" t="s">
        <v>1</v>
      </c>
      <c r="F490" s="307" t="s">
        <v>148</v>
      </c>
      <c r="G490" s="305"/>
      <c r="H490" s="308">
        <v>1643</v>
      </c>
      <c r="I490" s="309"/>
      <c r="J490" s="305"/>
      <c r="K490" s="305"/>
      <c r="L490" s="310"/>
      <c r="M490" s="311"/>
      <c r="N490" s="312"/>
      <c r="O490" s="312"/>
      <c r="P490" s="312"/>
      <c r="Q490" s="312"/>
      <c r="R490" s="312"/>
      <c r="S490" s="312"/>
      <c r="T490" s="313"/>
      <c r="U490" s="15"/>
      <c r="V490" s="15"/>
      <c r="W490" s="15"/>
      <c r="X490" s="15"/>
      <c r="Y490" s="15"/>
      <c r="Z490" s="15"/>
      <c r="AA490" s="15"/>
      <c r="AB490" s="15"/>
      <c r="AC490" s="15"/>
      <c r="AD490" s="15"/>
      <c r="AE490" s="15"/>
      <c r="AT490" s="314" t="s">
        <v>398</v>
      </c>
      <c r="AU490" s="314" t="s">
        <v>386</v>
      </c>
      <c r="AV490" s="15" t="s">
        <v>92</v>
      </c>
      <c r="AW490" s="15" t="s">
        <v>30</v>
      </c>
      <c r="AX490" s="15" t="s">
        <v>76</v>
      </c>
      <c r="AY490" s="314" t="s">
        <v>387</v>
      </c>
    </row>
    <row r="491" s="17" customFormat="1">
      <c r="A491" s="17"/>
      <c r="B491" s="326"/>
      <c r="C491" s="327"/>
      <c r="D491" s="295" t="s">
        <v>398</v>
      </c>
      <c r="E491" s="328" t="s">
        <v>223</v>
      </c>
      <c r="F491" s="329" t="s">
        <v>411</v>
      </c>
      <c r="G491" s="327"/>
      <c r="H491" s="330">
        <v>1643</v>
      </c>
      <c r="I491" s="331"/>
      <c r="J491" s="327"/>
      <c r="K491" s="327"/>
      <c r="L491" s="332"/>
      <c r="M491" s="333"/>
      <c r="N491" s="334"/>
      <c r="O491" s="334"/>
      <c r="P491" s="334"/>
      <c r="Q491" s="334"/>
      <c r="R491" s="334"/>
      <c r="S491" s="334"/>
      <c r="T491" s="335"/>
      <c r="U491" s="17"/>
      <c r="V491" s="17"/>
      <c r="W491" s="17"/>
      <c r="X491" s="17"/>
      <c r="Y491" s="17"/>
      <c r="Z491" s="17"/>
      <c r="AA491" s="17"/>
      <c r="AB491" s="17"/>
      <c r="AC491" s="17"/>
      <c r="AD491" s="17"/>
      <c r="AE491" s="17"/>
      <c r="AT491" s="336" t="s">
        <v>398</v>
      </c>
      <c r="AU491" s="336" t="s">
        <v>386</v>
      </c>
      <c r="AV491" s="17" t="s">
        <v>99</v>
      </c>
      <c r="AW491" s="17" t="s">
        <v>30</v>
      </c>
      <c r="AX491" s="17" t="s">
        <v>76</v>
      </c>
      <c r="AY491" s="336" t="s">
        <v>387</v>
      </c>
    </row>
    <row r="492" s="15" customFormat="1">
      <c r="A492" s="15"/>
      <c r="B492" s="304"/>
      <c r="C492" s="305"/>
      <c r="D492" s="295" t="s">
        <v>398</v>
      </c>
      <c r="E492" s="306" t="s">
        <v>1</v>
      </c>
      <c r="F492" s="307" t="s">
        <v>700</v>
      </c>
      <c r="G492" s="305"/>
      <c r="H492" s="308">
        <v>70.650000000000006</v>
      </c>
      <c r="I492" s="309"/>
      <c r="J492" s="305"/>
      <c r="K492" s="305"/>
      <c r="L492" s="310"/>
      <c r="M492" s="311"/>
      <c r="N492" s="312"/>
      <c r="O492" s="312"/>
      <c r="P492" s="312"/>
      <c r="Q492" s="312"/>
      <c r="R492" s="312"/>
      <c r="S492" s="312"/>
      <c r="T492" s="313"/>
      <c r="U492" s="15"/>
      <c r="V492" s="15"/>
      <c r="W492" s="15"/>
      <c r="X492" s="15"/>
      <c r="Y492" s="15"/>
      <c r="Z492" s="15"/>
      <c r="AA492" s="15"/>
      <c r="AB492" s="15"/>
      <c r="AC492" s="15"/>
      <c r="AD492" s="15"/>
      <c r="AE492" s="15"/>
      <c r="AT492" s="314" t="s">
        <v>398</v>
      </c>
      <c r="AU492" s="314" t="s">
        <v>386</v>
      </c>
      <c r="AV492" s="15" t="s">
        <v>92</v>
      </c>
      <c r="AW492" s="15" t="s">
        <v>30</v>
      </c>
      <c r="AX492" s="15" t="s">
        <v>76</v>
      </c>
      <c r="AY492" s="314" t="s">
        <v>387</v>
      </c>
    </row>
    <row r="493" s="16" customFormat="1">
      <c r="A493" s="16"/>
      <c r="B493" s="315"/>
      <c r="C493" s="316"/>
      <c r="D493" s="295" t="s">
        <v>398</v>
      </c>
      <c r="E493" s="317" t="s">
        <v>1</v>
      </c>
      <c r="F493" s="318" t="s">
        <v>412</v>
      </c>
      <c r="G493" s="316"/>
      <c r="H493" s="319">
        <v>1713.6500000000001</v>
      </c>
      <c r="I493" s="320"/>
      <c r="J493" s="316"/>
      <c r="K493" s="316"/>
      <c r="L493" s="321"/>
      <c r="M493" s="322"/>
      <c r="N493" s="323"/>
      <c r="O493" s="323"/>
      <c r="P493" s="323"/>
      <c r="Q493" s="323"/>
      <c r="R493" s="323"/>
      <c r="S493" s="323"/>
      <c r="T493" s="324"/>
      <c r="U493" s="16"/>
      <c r="V493" s="16"/>
      <c r="W493" s="16"/>
      <c r="X493" s="16"/>
      <c r="Y493" s="16"/>
      <c r="Z493" s="16"/>
      <c r="AA493" s="16"/>
      <c r="AB493" s="16"/>
      <c r="AC493" s="16"/>
      <c r="AD493" s="16"/>
      <c r="AE493" s="16"/>
      <c r="AT493" s="325" t="s">
        <v>398</v>
      </c>
      <c r="AU493" s="325" t="s">
        <v>386</v>
      </c>
      <c r="AV493" s="16" t="s">
        <v>386</v>
      </c>
      <c r="AW493" s="16" t="s">
        <v>30</v>
      </c>
      <c r="AX493" s="16" t="s">
        <v>84</v>
      </c>
      <c r="AY493" s="325" t="s">
        <v>387</v>
      </c>
    </row>
    <row r="494" s="2" customFormat="1" ht="24.15" customHeight="1">
      <c r="A494" s="42"/>
      <c r="B494" s="43"/>
      <c r="C494" s="280" t="s">
        <v>792</v>
      </c>
      <c r="D494" s="280" t="s">
        <v>393</v>
      </c>
      <c r="E494" s="281" t="s">
        <v>793</v>
      </c>
      <c r="F494" s="282" t="s">
        <v>794</v>
      </c>
      <c r="G494" s="283" t="s">
        <v>716</v>
      </c>
      <c r="H494" s="351"/>
      <c r="I494" s="285"/>
      <c r="J494" s="286">
        <f>ROUND(I494*H494,2)</f>
        <v>0</v>
      </c>
      <c r="K494" s="287"/>
      <c r="L494" s="45"/>
      <c r="M494" s="288" t="s">
        <v>1</v>
      </c>
      <c r="N494" s="289" t="s">
        <v>42</v>
      </c>
      <c r="O494" s="101"/>
      <c r="P494" s="290">
        <f>O494*H494</f>
        <v>0</v>
      </c>
      <c r="Q494" s="290">
        <v>0</v>
      </c>
      <c r="R494" s="290">
        <f>Q494*H494</f>
        <v>0</v>
      </c>
      <c r="S494" s="290">
        <v>0</v>
      </c>
      <c r="T494" s="291">
        <f>S494*H494</f>
        <v>0</v>
      </c>
      <c r="U494" s="42"/>
      <c r="V494" s="42"/>
      <c r="W494" s="42"/>
      <c r="X494" s="42"/>
      <c r="Y494" s="42"/>
      <c r="Z494" s="42"/>
      <c r="AA494" s="42"/>
      <c r="AB494" s="42"/>
      <c r="AC494" s="42"/>
      <c r="AD494" s="42"/>
      <c r="AE494" s="42"/>
      <c r="AR494" s="292" t="s">
        <v>422</v>
      </c>
      <c r="AT494" s="292" t="s">
        <v>393</v>
      </c>
      <c r="AU494" s="292" t="s">
        <v>386</v>
      </c>
      <c r="AY494" s="19" t="s">
        <v>387</v>
      </c>
      <c r="BE494" s="162">
        <f>IF(N494="základná",J494,0)</f>
        <v>0</v>
      </c>
      <c r="BF494" s="162">
        <f>IF(N494="znížená",J494,0)</f>
        <v>0</v>
      </c>
      <c r="BG494" s="162">
        <f>IF(N494="zákl. prenesená",J494,0)</f>
        <v>0</v>
      </c>
      <c r="BH494" s="162">
        <f>IF(N494="zníž. prenesená",J494,0)</f>
        <v>0</v>
      </c>
      <c r="BI494" s="162">
        <f>IF(N494="nulová",J494,0)</f>
        <v>0</v>
      </c>
      <c r="BJ494" s="19" t="s">
        <v>92</v>
      </c>
      <c r="BK494" s="162">
        <f>ROUND(I494*H494,2)</f>
        <v>0</v>
      </c>
      <c r="BL494" s="19" t="s">
        <v>422</v>
      </c>
      <c r="BM494" s="292" t="s">
        <v>795</v>
      </c>
    </row>
    <row r="495" s="13" customFormat="1" ht="20.88" customHeight="1">
      <c r="A495" s="13"/>
      <c r="B495" s="267"/>
      <c r="C495" s="268"/>
      <c r="D495" s="269" t="s">
        <v>75</v>
      </c>
      <c r="E495" s="269" t="s">
        <v>796</v>
      </c>
      <c r="F495" s="269" t="s">
        <v>797</v>
      </c>
      <c r="G495" s="268"/>
      <c r="H495" s="268"/>
      <c r="I495" s="270"/>
      <c r="J495" s="271">
        <f>BK495</f>
        <v>0</v>
      </c>
      <c r="K495" s="268"/>
      <c r="L495" s="272"/>
      <c r="M495" s="273"/>
      <c r="N495" s="274"/>
      <c r="O495" s="274"/>
      <c r="P495" s="275">
        <f>SUM(P496:P521)</f>
        <v>0</v>
      </c>
      <c r="Q495" s="274"/>
      <c r="R495" s="275">
        <f>SUM(R496:R521)</f>
        <v>2.1761622008399999</v>
      </c>
      <c r="S495" s="274"/>
      <c r="T495" s="276">
        <f>SUM(T496:T521)</f>
        <v>0</v>
      </c>
      <c r="U495" s="13"/>
      <c r="V495" s="13"/>
      <c r="W495" s="13"/>
      <c r="X495" s="13"/>
      <c r="Y495" s="13"/>
      <c r="Z495" s="13"/>
      <c r="AA495" s="13"/>
      <c r="AB495" s="13"/>
      <c r="AC495" s="13"/>
      <c r="AD495" s="13"/>
      <c r="AE495" s="13"/>
      <c r="AR495" s="277" t="s">
        <v>92</v>
      </c>
      <c r="AT495" s="278" t="s">
        <v>75</v>
      </c>
      <c r="AU495" s="278" t="s">
        <v>99</v>
      </c>
      <c r="AY495" s="277" t="s">
        <v>387</v>
      </c>
      <c r="BK495" s="279">
        <f>SUM(BK496:BK521)</f>
        <v>0</v>
      </c>
    </row>
    <row r="496" s="2" customFormat="1" ht="24.15" customHeight="1">
      <c r="A496" s="42"/>
      <c r="B496" s="43"/>
      <c r="C496" s="280" t="s">
        <v>798</v>
      </c>
      <c r="D496" s="280" t="s">
        <v>393</v>
      </c>
      <c r="E496" s="281" t="s">
        <v>799</v>
      </c>
      <c r="F496" s="282" t="s">
        <v>800</v>
      </c>
      <c r="G496" s="283" t="s">
        <v>405</v>
      </c>
      <c r="H496" s="284">
        <v>622.69200000000001</v>
      </c>
      <c r="I496" s="285"/>
      <c r="J496" s="286">
        <f>ROUND(I496*H496,2)</f>
        <v>0</v>
      </c>
      <c r="K496" s="287"/>
      <c r="L496" s="45"/>
      <c r="M496" s="288" t="s">
        <v>1</v>
      </c>
      <c r="N496" s="289" t="s">
        <v>42</v>
      </c>
      <c r="O496" s="101"/>
      <c r="P496" s="290">
        <f>O496*H496</f>
        <v>0</v>
      </c>
      <c r="Q496" s="290">
        <v>0.00046000000000000001</v>
      </c>
      <c r="R496" s="290">
        <f>Q496*H496</f>
        <v>0.28643832000000002</v>
      </c>
      <c r="S496" s="290">
        <v>0</v>
      </c>
      <c r="T496" s="291">
        <f>S496*H496</f>
        <v>0</v>
      </c>
      <c r="U496" s="42"/>
      <c r="V496" s="42"/>
      <c r="W496" s="42"/>
      <c r="X496" s="42"/>
      <c r="Y496" s="42"/>
      <c r="Z496" s="42"/>
      <c r="AA496" s="42"/>
      <c r="AB496" s="42"/>
      <c r="AC496" s="42"/>
      <c r="AD496" s="42"/>
      <c r="AE496" s="42"/>
      <c r="AR496" s="292" t="s">
        <v>422</v>
      </c>
      <c r="AT496" s="292" t="s">
        <v>393</v>
      </c>
      <c r="AU496" s="292" t="s">
        <v>386</v>
      </c>
      <c r="AY496" s="19" t="s">
        <v>387</v>
      </c>
      <c r="BE496" s="162">
        <f>IF(N496="základná",J496,0)</f>
        <v>0</v>
      </c>
      <c r="BF496" s="162">
        <f>IF(N496="znížená",J496,0)</f>
        <v>0</v>
      </c>
      <c r="BG496" s="162">
        <f>IF(N496="zákl. prenesená",J496,0)</f>
        <v>0</v>
      </c>
      <c r="BH496" s="162">
        <f>IF(N496="zníž. prenesená",J496,0)</f>
        <v>0</v>
      </c>
      <c r="BI496" s="162">
        <f>IF(N496="nulová",J496,0)</f>
        <v>0</v>
      </c>
      <c r="BJ496" s="19" t="s">
        <v>92</v>
      </c>
      <c r="BK496" s="162">
        <f>ROUND(I496*H496,2)</f>
        <v>0</v>
      </c>
      <c r="BL496" s="19" t="s">
        <v>422</v>
      </c>
      <c r="BM496" s="292" t="s">
        <v>801</v>
      </c>
    </row>
    <row r="497" s="14" customFormat="1">
      <c r="A497" s="14"/>
      <c r="B497" s="293"/>
      <c r="C497" s="294"/>
      <c r="D497" s="295" t="s">
        <v>398</v>
      </c>
      <c r="E497" s="296" t="s">
        <v>1</v>
      </c>
      <c r="F497" s="297" t="s">
        <v>802</v>
      </c>
      <c r="G497" s="294"/>
      <c r="H497" s="296" t="s">
        <v>1</v>
      </c>
      <c r="I497" s="298"/>
      <c r="J497" s="294"/>
      <c r="K497" s="294"/>
      <c r="L497" s="299"/>
      <c r="M497" s="300"/>
      <c r="N497" s="301"/>
      <c r="O497" s="301"/>
      <c r="P497" s="301"/>
      <c r="Q497" s="301"/>
      <c r="R497" s="301"/>
      <c r="S497" s="301"/>
      <c r="T497" s="302"/>
      <c r="U497" s="14"/>
      <c r="V497" s="14"/>
      <c r="W497" s="14"/>
      <c r="X497" s="14"/>
      <c r="Y497" s="14"/>
      <c r="Z497" s="14"/>
      <c r="AA497" s="14"/>
      <c r="AB497" s="14"/>
      <c r="AC497" s="14"/>
      <c r="AD497" s="14"/>
      <c r="AE497" s="14"/>
      <c r="AT497" s="303" t="s">
        <v>398</v>
      </c>
      <c r="AU497" s="303" t="s">
        <v>386</v>
      </c>
      <c r="AV497" s="14" t="s">
        <v>84</v>
      </c>
      <c r="AW497" s="14" t="s">
        <v>30</v>
      </c>
      <c r="AX497" s="14" t="s">
        <v>76</v>
      </c>
      <c r="AY497" s="303" t="s">
        <v>387</v>
      </c>
    </row>
    <row r="498" s="15" customFormat="1">
      <c r="A498" s="15"/>
      <c r="B498" s="304"/>
      <c r="C498" s="305"/>
      <c r="D498" s="295" t="s">
        <v>398</v>
      </c>
      <c r="E498" s="306" t="s">
        <v>1</v>
      </c>
      <c r="F498" s="307" t="s">
        <v>803</v>
      </c>
      <c r="G498" s="305"/>
      <c r="H498" s="308">
        <v>593.03999999999996</v>
      </c>
      <c r="I498" s="309"/>
      <c r="J498" s="305"/>
      <c r="K498" s="305"/>
      <c r="L498" s="310"/>
      <c r="M498" s="311"/>
      <c r="N498" s="312"/>
      <c r="O498" s="312"/>
      <c r="P498" s="312"/>
      <c r="Q498" s="312"/>
      <c r="R498" s="312"/>
      <c r="S498" s="312"/>
      <c r="T498" s="313"/>
      <c r="U498" s="15"/>
      <c r="V498" s="15"/>
      <c r="W498" s="15"/>
      <c r="X498" s="15"/>
      <c r="Y498" s="15"/>
      <c r="Z498" s="15"/>
      <c r="AA498" s="15"/>
      <c r="AB498" s="15"/>
      <c r="AC498" s="15"/>
      <c r="AD498" s="15"/>
      <c r="AE498" s="15"/>
      <c r="AT498" s="314" t="s">
        <v>398</v>
      </c>
      <c r="AU498" s="314" t="s">
        <v>386</v>
      </c>
      <c r="AV498" s="15" t="s">
        <v>92</v>
      </c>
      <c r="AW498" s="15" t="s">
        <v>30</v>
      </c>
      <c r="AX498" s="15" t="s">
        <v>76</v>
      </c>
      <c r="AY498" s="314" t="s">
        <v>387</v>
      </c>
    </row>
    <row r="499" s="17" customFormat="1">
      <c r="A499" s="17"/>
      <c r="B499" s="326"/>
      <c r="C499" s="327"/>
      <c r="D499" s="295" t="s">
        <v>398</v>
      </c>
      <c r="E499" s="328" t="s">
        <v>201</v>
      </c>
      <c r="F499" s="329" t="s">
        <v>411</v>
      </c>
      <c r="G499" s="327"/>
      <c r="H499" s="330">
        <v>593.03999999999996</v>
      </c>
      <c r="I499" s="331"/>
      <c r="J499" s="327"/>
      <c r="K499" s="327"/>
      <c r="L499" s="332"/>
      <c r="M499" s="333"/>
      <c r="N499" s="334"/>
      <c r="O499" s="334"/>
      <c r="P499" s="334"/>
      <c r="Q499" s="334"/>
      <c r="R499" s="334"/>
      <c r="S499" s="334"/>
      <c r="T499" s="335"/>
      <c r="U499" s="17"/>
      <c r="V499" s="17"/>
      <c r="W499" s="17"/>
      <c r="X499" s="17"/>
      <c r="Y499" s="17"/>
      <c r="Z499" s="17"/>
      <c r="AA499" s="17"/>
      <c r="AB499" s="17"/>
      <c r="AC499" s="17"/>
      <c r="AD499" s="17"/>
      <c r="AE499" s="17"/>
      <c r="AT499" s="336" t="s">
        <v>398</v>
      </c>
      <c r="AU499" s="336" t="s">
        <v>386</v>
      </c>
      <c r="AV499" s="17" t="s">
        <v>99</v>
      </c>
      <c r="AW499" s="17" t="s">
        <v>30</v>
      </c>
      <c r="AX499" s="17" t="s">
        <v>76</v>
      </c>
      <c r="AY499" s="336" t="s">
        <v>387</v>
      </c>
    </row>
    <row r="500" s="15" customFormat="1">
      <c r="A500" s="15"/>
      <c r="B500" s="304"/>
      <c r="C500" s="305"/>
      <c r="D500" s="295" t="s">
        <v>398</v>
      </c>
      <c r="E500" s="306" t="s">
        <v>1</v>
      </c>
      <c r="F500" s="307" t="s">
        <v>804</v>
      </c>
      <c r="G500" s="305"/>
      <c r="H500" s="308">
        <v>29.652000000000001</v>
      </c>
      <c r="I500" s="309"/>
      <c r="J500" s="305"/>
      <c r="K500" s="305"/>
      <c r="L500" s="310"/>
      <c r="M500" s="311"/>
      <c r="N500" s="312"/>
      <c r="O500" s="312"/>
      <c r="P500" s="312"/>
      <c r="Q500" s="312"/>
      <c r="R500" s="312"/>
      <c r="S500" s="312"/>
      <c r="T500" s="313"/>
      <c r="U500" s="15"/>
      <c r="V500" s="15"/>
      <c r="W500" s="15"/>
      <c r="X500" s="15"/>
      <c r="Y500" s="15"/>
      <c r="Z500" s="15"/>
      <c r="AA500" s="15"/>
      <c r="AB500" s="15"/>
      <c r="AC500" s="15"/>
      <c r="AD500" s="15"/>
      <c r="AE500" s="15"/>
      <c r="AT500" s="314" t="s">
        <v>398</v>
      </c>
      <c r="AU500" s="314" t="s">
        <v>386</v>
      </c>
      <c r="AV500" s="15" t="s">
        <v>92</v>
      </c>
      <c r="AW500" s="15" t="s">
        <v>30</v>
      </c>
      <c r="AX500" s="15" t="s">
        <v>76</v>
      </c>
      <c r="AY500" s="314" t="s">
        <v>387</v>
      </c>
    </row>
    <row r="501" s="16" customFormat="1">
      <c r="A501" s="16"/>
      <c r="B501" s="315"/>
      <c r="C501" s="316"/>
      <c r="D501" s="295" t="s">
        <v>398</v>
      </c>
      <c r="E501" s="317" t="s">
        <v>1</v>
      </c>
      <c r="F501" s="318" t="s">
        <v>412</v>
      </c>
      <c r="G501" s="316"/>
      <c r="H501" s="319">
        <v>622.69200000000001</v>
      </c>
      <c r="I501" s="320"/>
      <c r="J501" s="316"/>
      <c r="K501" s="316"/>
      <c r="L501" s="321"/>
      <c r="M501" s="322"/>
      <c r="N501" s="323"/>
      <c r="O501" s="323"/>
      <c r="P501" s="323"/>
      <c r="Q501" s="323"/>
      <c r="R501" s="323"/>
      <c r="S501" s="323"/>
      <c r="T501" s="324"/>
      <c r="U501" s="16"/>
      <c r="V501" s="16"/>
      <c r="W501" s="16"/>
      <c r="X501" s="16"/>
      <c r="Y501" s="16"/>
      <c r="Z501" s="16"/>
      <c r="AA501" s="16"/>
      <c r="AB501" s="16"/>
      <c r="AC501" s="16"/>
      <c r="AD501" s="16"/>
      <c r="AE501" s="16"/>
      <c r="AT501" s="325" t="s">
        <v>398</v>
      </c>
      <c r="AU501" s="325" t="s">
        <v>386</v>
      </c>
      <c r="AV501" s="16" t="s">
        <v>386</v>
      </c>
      <c r="AW501" s="16" t="s">
        <v>30</v>
      </c>
      <c r="AX501" s="16" t="s">
        <v>84</v>
      </c>
      <c r="AY501" s="325" t="s">
        <v>387</v>
      </c>
    </row>
    <row r="502" s="2" customFormat="1" ht="24.15" customHeight="1">
      <c r="A502" s="42"/>
      <c r="B502" s="43"/>
      <c r="C502" s="280" t="s">
        <v>805</v>
      </c>
      <c r="D502" s="280" t="s">
        <v>393</v>
      </c>
      <c r="E502" s="281" t="s">
        <v>806</v>
      </c>
      <c r="F502" s="282" t="s">
        <v>807</v>
      </c>
      <c r="G502" s="283" t="s">
        <v>405</v>
      </c>
      <c r="H502" s="284">
        <v>1286.2909999999999</v>
      </c>
      <c r="I502" s="285"/>
      <c r="J502" s="286">
        <f>ROUND(I502*H502,2)</f>
        <v>0</v>
      </c>
      <c r="K502" s="287"/>
      <c r="L502" s="45"/>
      <c r="M502" s="288" t="s">
        <v>1</v>
      </c>
      <c r="N502" s="289" t="s">
        <v>42</v>
      </c>
      <c r="O502" s="101"/>
      <c r="P502" s="290">
        <f>O502*H502</f>
        <v>0</v>
      </c>
      <c r="Q502" s="290">
        <v>0.00051000000000000004</v>
      </c>
      <c r="R502" s="290">
        <f>Q502*H502</f>
        <v>0.65600840999999999</v>
      </c>
      <c r="S502" s="290">
        <v>0</v>
      </c>
      <c r="T502" s="291">
        <f>S502*H502</f>
        <v>0</v>
      </c>
      <c r="U502" s="42"/>
      <c r="V502" s="42"/>
      <c r="W502" s="42"/>
      <c r="X502" s="42"/>
      <c r="Y502" s="42"/>
      <c r="Z502" s="42"/>
      <c r="AA502" s="42"/>
      <c r="AB502" s="42"/>
      <c r="AC502" s="42"/>
      <c r="AD502" s="42"/>
      <c r="AE502" s="42"/>
      <c r="AR502" s="292" t="s">
        <v>422</v>
      </c>
      <c r="AT502" s="292" t="s">
        <v>393</v>
      </c>
      <c r="AU502" s="292" t="s">
        <v>386</v>
      </c>
      <c r="AY502" s="19" t="s">
        <v>387</v>
      </c>
      <c r="BE502" s="162">
        <f>IF(N502="základná",J502,0)</f>
        <v>0</v>
      </c>
      <c r="BF502" s="162">
        <f>IF(N502="znížená",J502,0)</f>
        <v>0</v>
      </c>
      <c r="BG502" s="162">
        <f>IF(N502="zákl. prenesená",J502,0)</f>
        <v>0</v>
      </c>
      <c r="BH502" s="162">
        <f>IF(N502="zníž. prenesená",J502,0)</f>
        <v>0</v>
      </c>
      <c r="BI502" s="162">
        <f>IF(N502="nulová",J502,0)</f>
        <v>0</v>
      </c>
      <c r="BJ502" s="19" t="s">
        <v>92</v>
      </c>
      <c r="BK502" s="162">
        <f>ROUND(I502*H502,2)</f>
        <v>0</v>
      </c>
      <c r="BL502" s="19" t="s">
        <v>422</v>
      </c>
      <c r="BM502" s="292" t="s">
        <v>808</v>
      </c>
    </row>
    <row r="503" s="14" customFormat="1">
      <c r="A503" s="14"/>
      <c r="B503" s="293"/>
      <c r="C503" s="294"/>
      <c r="D503" s="295" t="s">
        <v>398</v>
      </c>
      <c r="E503" s="296" t="s">
        <v>1</v>
      </c>
      <c r="F503" s="297" t="s">
        <v>802</v>
      </c>
      <c r="G503" s="294"/>
      <c r="H503" s="296" t="s">
        <v>1</v>
      </c>
      <c r="I503" s="298"/>
      <c r="J503" s="294"/>
      <c r="K503" s="294"/>
      <c r="L503" s="299"/>
      <c r="M503" s="300"/>
      <c r="N503" s="301"/>
      <c r="O503" s="301"/>
      <c r="P503" s="301"/>
      <c r="Q503" s="301"/>
      <c r="R503" s="301"/>
      <c r="S503" s="301"/>
      <c r="T503" s="302"/>
      <c r="U503" s="14"/>
      <c r="V503" s="14"/>
      <c r="W503" s="14"/>
      <c r="X503" s="14"/>
      <c r="Y503" s="14"/>
      <c r="Z503" s="14"/>
      <c r="AA503" s="14"/>
      <c r="AB503" s="14"/>
      <c r="AC503" s="14"/>
      <c r="AD503" s="14"/>
      <c r="AE503" s="14"/>
      <c r="AT503" s="303" t="s">
        <v>398</v>
      </c>
      <c r="AU503" s="303" t="s">
        <v>386</v>
      </c>
      <c r="AV503" s="14" t="s">
        <v>84</v>
      </c>
      <c r="AW503" s="14" t="s">
        <v>30</v>
      </c>
      <c r="AX503" s="14" t="s">
        <v>76</v>
      </c>
      <c r="AY503" s="303" t="s">
        <v>387</v>
      </c>
    </row>
    <row r="504" s="14" customFormat="1">
      <c r="A504" s="14"/>
      <c r="B504" s="293"/>
      <c r="C504" s="294"/>
      <c r="D504" s="295" t="s">
        <v>398</v>
      </c>
      <c r="E504" s="296" t="s">
        <v>1</v>
      </c>
      <c r="F504" s="297" t="s">
        <v>809</v>
      </c>
      <c r="G504" s="294"/>
      <c r="H504" s="296" t="s">
        <v>1</v>
      </c>
      <c r="I504" s="298"/>
      <c r="J504" s="294"/>
      <c r="K504" s="294"/>
      <c r="L504" s="299"/>
      <c r="M504" s="300"/>
      <c r="N504" s="301"/>
      <c r="O504" s="301"/>
      <c r="P504" s="301"/>
      <c r="Q504" s="301"/>
      <c r="R504" s="301"/>
      <c r="S504" s="301"/>
      <c r="T504" s="302"/>
      <c r="U504" s="14"/>
      <c r="V504" s="14"/>
      <c r="W504" s="14"/>
      <c r="X504" s="14"/>
      <c r="Y504" s="14"/>
      <c r="Z504" s="14"/>
      <c r="AA504" s="14"/>
      <c r="AB504" s="14"/>
      <c r="AC504" s="14"/>
      <c r="AD504" s="14"/>
      <c r="AE504" s="14"/>
      <c r="AT504" s="303" t="s">
        <v>398</v>
      </c>
      <c r="AU504" s="303" t="s">
        <v>386</v>
      </c>
      <c r="AV504" s="14" t="s">
        <v>84</v>
      </c>
      <c r="AW504" s="14" t="s">
        <v>30</v>
      </c>
      <c r="AX504" s="14" t="s">
        <v>76</v>
      </c>
      <c r="AY504" s="303" t="s">
        <v>387</v>
      </c>
    </row>
    <row r="505" s="15" customFormat="1">
      <c r="A505" s="15"/>
      <c r="B505" s="304"/>
      <c r="C505" s="305"/>
      <c r="D505" s="295" t="s">
        <v>398</v>
      </c>
      <c r="E505" s="306" t="s">
        <v>1</v>
      </c>
      <c r="F505" s="307" t="s">
        <v>810</v>
      </c>
      <c r="G505" s="305"/>
      <c r="H505" s="308">
        <v>1131.165</v>
      </c>
      <c r="I505" s="309"/>
      <c r="J505" s="305"/>
      <c r="K505" s="305"/>
      <c r="L505" s="310"/>
      <c r="M505" s="311"/>
      <c r="N505" s="312"/>
      <c r="O505" s="312"/>
      <c r="P505" s="312"/>
      <c r="Q505" s="312"/>
      <c r="R505" s="312"/>
      <c r="S505" s="312"/>
      <c r="T505" s="313"/>
      <c r="U505" s="15"/>
      <c r="V505" s="15"/>
      <c r="W505" s="15"/>
      <c r="X505" s="15"/>
      <c r="Y505" s="15"/>
      <c r="Z505" s="15"/>
      <c r="AA505" s="15"/>
      <c r="AB505" s="15"/>
      <c r="AC505" s="15"/>
      <c r="AD505" s="15"/>
      <c r="AE505" s="15"/>
      <c r="AT505" s="314" t="s">
        <v>398</v>
      </c>
      <c r="AU505" s="314" t="s">
        <v>386</v>
      </c>
      <c r="AV505" s="15" t="s">
        <v>92</v>
      </c>
      <c r="AW505" s="15" t="s">
        <v>30</v>
      </c>
      <c r="AX505" s="15" t="s">
        <v>76</v>
      </c>
      <c r="AY505" s="314" t="s">
        <v>387</v>
      </c>
    </row>
    <row r="506" s="15" customFormat="1">
      <c r="A506" s="15"/>
      <c r="B506" s="304"/>
      <c r="C506" s="305"/>
      <c r="D506" s="295" t="s">
        <v>398</v>
      </c>
      <c r="E506" s="306" t="s">
        <v>1</v>
      </c>
      <c r="F506" s="307" t="s">
        <v>249</v>
      </c>
      <c r="G506" s="305"/>
      <c r="H506" s="308">
        <v>93.873999999999995</v>
      </c>
      <c r="I506" s="309"/>
      <c r="J506" s="305"/>
      <c r="K506" s="305"/>
      <c r="L506" s="310"/>
      <c r="M506" s="311"/>
      <c r="N506" s="312"/>
      <c r="O506" s="312"/>
      <c r="P506" s="312"/>
      <c r="Q506" s="312"/>
      <c r="R506" s="312"/>
      <c r="S506" s="312"/>
      <c r="T506" s="313"/>
      <c r="U506" s="15"/>
      <c r="V506" s="15"/>
      <c r="W506" s="15"/>
      <c r="X506" s="15"/>
      <c r="Y506" s="15"/>
      <c r="Z506" s="15"/>
      <c r="AA506" s="15"/>
      <c r="AB506" s="15"/>
      <c r="AC506" s="15"/>
      <c r="AD506" s="15"/>
      <c r="AE506" s="15"/>
      <c r="AT506" s="314" t="s">
        <v>398</v>
      </c>
      <c r="AU506" s="314" t="s">
        <v>386</v>
      </c>
      <c r="AV506" s="15" t="s">
        <v>92</v>
      </c>
      <c r="AW506" s="15" t="s">
        <v>30</v>
      </c>
      <c r="AX506" s="15" t="s">
        <v>76</v>
      </c>
      <c r="AY506" s="314" t="s">
        <v>387</v>
      </c>
    </row>
    <row r="507" s="17" customFormat="1">
      <c r="A507" s="17"/>
      <c r="B507" s="326"/>
      <c r="C507" s="327"/>
      <c r="D507" s="295" t="s">
        <v>398</v>
      </c>
      <c r="E507" s="328" t="s">
        <v>297</v>
      </c>
      <c r="F507" s="329" t="s">
        <v>411</v>
      </c>
      <c r="G507" s="327"/>
      <c r="H507" s="330">
        <v>1225.039</v>
      </c>
      <c r="I507" s="331"/>
      <c r="J507" s="327"/>
      <c r="K507" s="327"/>
      <c r="L507" s="332"/>
      <c r="M507" s="333"/>
      <c r="N507" s="334"/>
      <c r="O507" s="334"/>
      <c r="P507" s="334"/>
      <c r="Q507" s="334"/>
      <c r="R507" s="334"/>
      <c r="S507" s="334"/>
      <c r="T507" s="335"/>
      <c r="U507" s="17"/>
      <c r="V507" s="17"/>
      <c r="W507" s="17"/>
      <c r="X507" s="17"/>
      <c r="Y507" s="17"/>
      <c r="Z507" s="17"/>
      <c r="AA507" s="17"/>
      <c r="AB507" s="17"/>
      <c r="AC507" s="17"/>
      <c r="AD507" s="17"/>
      <c r="AE507" s="17"/>
      <c r="AT507" s="336" t="s">
        <v>398</v>
      </c>
      <c r="AU507" s="336" t="s">
        <v>386</v>
      </c>
      <c r="AV507" s="17" t="s">
        <v>99</v>
      </c>
      <c r="AW507" s="17" t="s">
        <v>30</v>
      </c>
      <c r="AX507" s="17" t="s">
        <v>76</v>
      </c>
      <c r="AY507" s="336" t="s">
        <v>387</v>
      </c>
    </row>
    <row r="508" s="15" customFormat="1">
      <c r="A508" s="15"/>
      <c r="B508" s="304"/>
      <c r="C508" s="305"/>
      <c r="D508" s="295" t="s">
        <v>398</v>
      </c>
      <c r="E508" s="306" t="s">
        <v>1</v>
      </c>
      <c r="F508" s="307" t="s">
        <v>811</v>
      </c>
      <c r="G508" s="305"/>
      <c r="H508" s="308">
        <v>61.252000000000002</v>
      </c>
      <c r="I508" s="309"/>
      <c r="J508" s="305"/>
      <c r="K508" s="305"/>
      <c r="L508" s="310"/>
      <c r="M508" s="311"/>
      <c r="N508" s="312"/>
      <c r="O508" s="312"/>
      <c r="P508" s="312"/>
      <c r="Q508" s="312"/>
      <c r="R508" s="312"/>
      <c r="S508" s="312"/>
      <c r="T508" s="313"/>
      <c r="U508" s="15"/>
      <c r="V508" s="15"/>
      <c r="W508" s="15"/>
      <c r="X508" s="15"/>
      <c r="Y508" s="15"/>
      <c r="Z508" s="15"/>
      <c r="AA508" s="15"/>
      <c r="AB508" s="15"/>
      <c r="AC508" s="15"/>
      <c r="AD508" s="15"/>
      <c r="AE508" s="15"/>
      <c r="AT508" s="314" t="s">
        <v>398</v>
      </c>
      <c r="AU508" s="314" t="s">
        <v>386</v>
      </c>
      <c r="AV508" s="15" t="s">
        <v>92</v>
      </c>
      <c r="AW508" s="15" t="s">
        <v>30</v>
      </c>
      <c r="AX508" s="15" t="s">
        <v>76</v>
      </c>
      <c r="AY508" s="314" t="s">
        <v>387</v>
      </c>
    </row>
    <row r="509" s="16" customFormat="1">
      <c r="A509" s="16"/>
      <c r="B509" s="315"/>
      <c r="C509" s="316"/>
      <c r="D509" s="295" t="s">
        <v>398</v>
      </c>
      <c r="E509" s="317" t="s">
        <v>1</v>
      </c>
      <c r="F509" s="318" t="s">
        <v>412</v>
      </c>
      <c r="G509" s="316"/>
      <c r="H509" s="319">
        <v>1286.2909999999999</v>
      </c>
      <c r="I509" s="320"/>
      <c r="J509" s="316"/>
      <c r="K509" s="316"/>
      <c r="L509" s="321"/>
      <c r="M509" s="322"/>
      <c r="N509" s="323"/>
      <c r="O509" s="323"/>
      <c r="P509" s="323"/>
      <c r="Q509" s="323"/>
      <c r="R509" s="323"/>
      <c r="S509" s="323"/>
      <c r="T509" s="324"/>
      <c r="U509" s="16"/>
      <c r="V509" s="16"/>
      <c r="W509" s="16"/>
      <c r="X509" s="16"/>
      <c r="Y509" s="16"/>
      <c r="Z509" s="16"/>
      <c r="AA509" s="16"/>
      <c r="AB509" s="16"/>
      <c r="AC509" s="16"/>
      <c r="AD509" s="16"/>
      <c r="AE509" s="16"/>
      <c r="AT509" s="325" t="s">
        <v>398</v>
      </c>
      <c r="AU509" s="325" t="s">
        <v>386</v>
      </c>
      <c r="AV509" s="16" t="s">
        <v>386</v>
      </c>
      <c r="AW509" s="16" t="s">
        <v>30</v>
      </c>
      <c r="AX509" s="16" t="s">
        <v>84</v>
      </c>
      <c r="AY509" s="325" t="s">
        <v>387</v>
      </c>
    </row>
    <row r="510" s="2" customFormat="1" ht="37.8" customHeight="1">
      <c r="A510" s="42"/>
      <c r="B510" s="43"/>
      <c r="C510" s="280" t="s">
        <v>812</v>
      </c>
      <c r="D510" s="280" t="s">
        <v>393</v>
      </c>
      <c r="E510" s="281" t="s">
        <v>813</v>
      </c>
      <c r="F510" s="282" t="s">
        <v>814</v>
      </c>
      <c r="G510" s="283" t="s">
        <v>405</v>
      </c>
      <c r="H510" s="284">
        <v>622.69200000000001</v>
      </c>
      <c r="I510" s="285"/>
      <c r="J510" s="286">
        <f>ROUND(I510*H510,2)</f>
        <v>0</v>
      </c>
      <c r="K510" s="287"/>
      <c r="L510" s="45"/>
      <c r="M510" s="288" t="s">
        <v>1</v>
      </c>
      <c r="N510" s="289" t="s">
        <v>42</v>
      </c>
      <c r="O510" s="101"/>
      <c r="P510" s="290">
        <f>O510*H510</f>
        <v>0</v>
      </c>
      <c r="Q510" s="290">
        <v>0.00033948000000000002</v>
      </c>
      <c r="R510" s="290">
        <f>Q510*H510</f>
        <v>0.21139148016000001</v>
      </c>
      <c r="S510" s="290">
        <v>0</v>
      </c>
      <c r="T510" s="291">
        <f>S510*H510</f>
        <v>0</v>
      </c>
      <c r="U510" s="42"/>
      <c r="V510" s="42"/>
      <c r="W510" s="42"/>
      <c r="X510" s="42"/>
      <c r="Y510" s="42"/>
      <c r="Z510" s="42"/>
      <c r="AA510" s="42"/>
      <c r="AB510" s="42"/>
      <c r="AC510" s="42"/>
      <c r="AD510" s="42"/>
      <c r="AE510" s="42"/>
      <c r="AR510" s="292" t="s">
        <v>422</v>
      </c>
      <c r="AT510" s="292" t="s">
        <v>393</v>
      </c>
      <c r="AU510" s="292" t="s">
        <v>386</v>
      </c>
      <c r="AY510" s="19" t="s">
        <v>387</v>
      </c>
      <c r="BE510" s="162">
        <f>IF(N510="základná",J510,0)</f>
        <v>0</v>
      </c>
      <c r="BF510" s="162">
        <f>IF(N510="znížená",J510,0)</f>
        <v>0</v>
      </c>
      <c r="BG510" s="162">
        <f>IF(N510="zákl. prenesená",J510,0)</f>
        <v>0</v>
      </c>
      <c r="BH510" s="162">
        <f>IF(N510="zníž. prenesená",J510,0)</f>
        <v>0</v>
      </c>
      <c r="BI510" s="162">
        <f>IF(N510="nulová",J510,0)</f>
        <v>0</v>
      </c>
      <c r="BJ510" s="19" t="s">
        <v>92</v>
      </c>
      <c r="BK510" s="162">
        <f>ROUND(I510*H510,2)</f>
        <v>0</v>
      </c>
      <c r="BL510" s="19" t="s">
        <v>422</v>
      </c>
      <c r="BM510" s="292" t="s">
        <v>815</v>
      </c>
    </row>
    <row r="511" s="14" customFormat="1">
      <c r="A511" s="14"/>
      <c r="B511" s="293"/>
      <c r="C511" s="294"/>
      <c r="D511" s="295" t="s">
        <v>398</v>
      </c>
      <c r="E511" s="296" t="s">
        <v>1</v>
      </c>
      <c r="F511" s="297" t="s">
        <v>816</v>
      </c>
      <c r="G511" s="294"/>
      <c r="H511" s="296" t="s">
        <v>1</v>
      </c>
      <c r="I511" s="298"/>
      <c r="J511" s="294"/>
      <c r="K511" s="294"/>
      <c r="L511" s="299"/>
      <c r="M511" s="300"/>
      <c r="N511" s="301"/>
      <c r="O511" s="301"/>
      <c r="P511" s="301"/>
      <c r="Q511" s="301"/>
      <c r="R511" s="301"/>
      <c r="S511" s="301"/>
      <c r="T511" s="302"/>
      <c r="U511" s="14"/>
      <c r="V511" s="14"/>
      <c r="W511" s="14"/>
      <c r="X511" s="14"/>
      <c r="Y511" s="14"/>
      <c r="Z511" s="14"/>
      <c r="AA511" s="14"/>
      <c r="AB511" s="14"/>
      <c r="AC511" s="14"/>
      <c r="AD511" s="14"/>
      <c r="AE511" s="14"/>
      <c r="AT511" s="303" t="s">
        <v>398</v>
      </c>
      <c r="AU511" s="303" t="s">
        <v>386</v>
      </c>
      <c r="AV511" s="14" t="s">
        <v>84</v>
      </c>
      <c r="AW511" s="14" t="s">
        <v>30</v>
      </c>
      <c r="AX511" s="14" t="s">
        <v>76</v>
      </c>
      <c r="AY511" s="303" t="s">
        <v>387</v>
      </c>
    </row>
    <row r="512" s="15" customFormat="1">
      <c r="A512" s="15"/>
      <c r="B512" s="304"/>
      <c r="C512" s="305"/>
      <c r="D512" s="295" t="s">
        <v>398</v>
      </c>
      <c r="E512" s="306" t="s">
        <v>1</v>
      </c>
      <c r="F512" s="307" t="s">
        <v>201</v>
      </c>
      <c r="G512" s="305"/>
      <c r="H512" s="308">
        <v>593.03999999999996</v>
      </c>
      <c r="I512" s="309"/>
      <c r="J512" s="305"/>
      <c r="K512" s="305"/>
      <c r="L512" s="310"/>
      <c r="M512" s="311"/>
      <c r="N512" s="312"/>
      <c r="O512" s="312"/>
      <c r="P512" s="312"/>
      <c r="Q512" s="312"/>
      <c r="R512" s="312"/>
      <c r="S512" s="312"/>
      <c r="T512" s="313"/>
      <c r="U512" s="15"/>
      <c r="V512" s="15"/>
      <c r="W512" s="15"/>
      <c r="X512" s="15"/>
      <c r="Y512" s="15"/>
      <c r="Z512" s="15"/>
      <c r="AA512" s="15"/>
      <c r="AB512" s="15"/>
      <c r="AC512" s="15"/>
      <c r="AD512" s="15"/>
      <c r="AE512" s="15"/>
      <c r="AT512" s="314" t="s">
        <v>398</v>
      </c>
      <c r="AU512" s="314" t="s">
        <v>386</v>
      </c>
      <c r="AV512" s="15" t="s">
        <v>92</v>
      </c>
      <c r="AW512" s="15" t="s">
        <v>30</v>
      </c>
      <c r="AX512" s="15" t="s">
        <v>76</v>
      </c>
      <c r="AY512" s="314" t="s">
        <v>387</v>
      </c>
    </row>
    <row r="513" s="17" customFormat="1">
      <c r="A513" s="17"/>
      <c r="B513" s="326"/>
      <c r="C513" s="327"/>
      <c r="D513" s="295" t="s">
        <v>398</v>
      </c>
      <c r="E513" s="328" t="s">
        <v>1</v>
      </c>
      <c r="F513" s="329" t="s">
        <v>411</v>
      </c>
      <c r="G513" s="327"/>
      <c r="H513" s="330">
        <v>593.03999999999996</v>
      </c>
      <c r="I513" s="331"/>
      <c r="J513" s="327"/>
      <c r="K513" s="327"/>
      <c r="L513" s="332"/>
      <c r="M513" s="333"/>
      <c r="N513" s="334"/>
      <c r="O513" s="334"/>
      <c r="P513" s="334"/>
      <c r="Q513" s="334"/>
      <c r="R513" s="334"/>
      <c r="S513" s="334"/>
      <c r="T513" s="335"/>
      <c r="U513" s="17"/>
      <c r="V513" s="17"/>
      <c r="W513" s="17"/>
      <c r="X513" s="17"/>
      <c r="Y513" s="17"/>
      <c r="Z513" s="17"/>
      <c r="AA513" s="17"/>
      <c r="AB513" s="17"/>
      <c r="AC513" s="17"/>
      <c r="AD513" s="17"/>
      <c r="AE513" s="17"/>
      <c r="AT513" s="336" t="s">
        <v>398</v>
      </c>
      <c r="AU513" s="336" t="s">
        <v>386</v>
      </c>
      <c r="AV513" s="17" t="s">
        <v>99</v>
      </c>
      <c r="AW513" s="17" t="s">
        <v>30</v>
      </c>
      <c r="AX513" s="17" t="s">
        <v>76</v>
      </c>
      <c r="AY513" s="336" t="s">
        <v>387</v>
      </c>
    </row>
    <row r="514" s="15" customFormat="1">
      <c r="A514" s="15"/>
      <c r="B514" s="304"/>
      <c r="C514" s="305"/>
      <c r="D514" s="295" t="s">
        <v>398</v>
      </c>
      <c r="E514" s="306" t="s">
        <v>1</v>
      </c>
      <c r="F514" s="307" t="s">
        <v>804</v>
      </c>
      <c r="G514" s="305"/>
      <c r="H514" s="308">
        <v>29.652000000000001</v>
      </c>
      <c r="I514" s="309"/>
      <c r="J514" s="305"/>
      <c r="K514" s="305"/>
      <c r="L514" s="310"/>
      <c r="M514" s="311"/>
      <c r="N514" s="312"/>
      <c r="O514" s="312"/>
      <c r="P514" s="312"/>
      <c r="Q514" s="312"/>
      <c r="R514" s="312"/>
      <c r="S514" s="312"/>
      <c r="T514" s="313"/>
      <c r="U514" s="15"/>
      <c r="V514" s="15"/>
      <c r="W514" s="15"/>
      <c r="X514" s="15"/>
      <c r="Y514" s="15"/>
      <c r="Z514" s="15"/>
      <c r="AA514" s="15"/>
      <c r="AB514" s="15"/>
      <c r="AC514" s="15"/>
      <c r="AD514" s="15"/>
      <c r="AE514" s="15"/>
      <c r="AT514" s="314" t="s">
        <v>398</v>
      </c>
      <c r="AU514" s="314" t="s">
        <v>386</v>
      </c>
      <c r="AV514" s="15" t="s">
        <v>92</v>
      </c>
      <c r="AW514" s="15" t="s">
        <v>30</v>
      </c>
      <c r="AX514" s="15" t="s">
        <v>76</v>
      </c>
      <c r="AY514" s="314" t="s">
        <v>387</v>
      </c>
    </row>
    <row r="515" s="16" customFormat="1">
      <c r="A515" s="16"/>
      <c r="B515" s="315"/>
      <c r="C515" s="316"/>
      <c r="D515" s="295" t="s">
        <v>398</v>
      </c>
      <c r="E515" s="317" t="s">
        <v>1</v>
      </c>
      <c r="F515" s="318" t="s">
        <v>412</v>
      </c>
      <c r="G515" s="316"/>
      <c r="H515" s="319">
        <v>622.69200000000001</v>
      </c>
      <c r="I515" s="320"/>
      <c r="J515" s="316"/>
      <c r="K515" s="316"/>
      <c r="L515" s="321"/>
      <c r="M515" s="322"/>
      <c r="N515" s="323"/>
      <c r="O515" s="323"/>
      <c r="P515" s="323"/>
      <c r="Q515" s="323"/>
      <c r="R515" s="323"/>
      <c r="S515" s="323"/>
      <c r="T515" s="324"/>
      <c r="U515" s="16"/>
      <c r="V515" s="16"/>
      <c r="W515" s="16"/>
      <c r="X515" s="16"/>
      <c r="Y515" s="16"/>
      <c r="Z515" s="16"/>
      <c r="AA515" s="16"/>
      <c r="AB515" s="16"/>
      <c r="AC515" s="16"/>
      <c r="AD515" s="16"/>
      <c r="AE515" s="16"/>
      <c r="AT515" s="325" t="s">
        <v>398</v>
      </c>
      <c r="AU515" s="325" t="s">
        <v>386</v>
      </c>
      <c r="AV515" s="16" t="s">
        <v>386</v>
      </c>
      <c r="AW515" s="16" t="s">
        <v>30</v>
      </c>
      <c r="AX515" s="16" t="s">
        <v>84</v>
      </c>
      <c r="AY515" s="325" t="s">
        <v>387</v>
      </c>
    </row>
    <row r="516" s="2" customFormat="1" ht="33" customHeight="1">
      <c r="A516" s="42"/>
      <c r="B516" s="43"/>
      <c r="C516" s="280" t="s">
        <v>322</v>
      </c>
      <c r="D516" s="280" t="s">
        <v>393</v>
      </c>
      <c r="E516" s="281" t="s">
        <v>817</v>
      </c>
      <c r="F516" s="282" t="s">
        <v>818</v>
      </c>
      <c r="G516" s="283" t="s">
        <v>405</v>
      </c>
      <c r="H516" s="284">
        <v>3011.4409999999998</v>
      </c>
      <c r="I516" s="285"/>
      <c r="J516" s="286">
        <f>ROUND(I516*H516,2)</f>
        <v>0</v>
      </c>
      <c r="K516" s="287"/>
      <c r="L516" s="45"/>
      <c r="M516" s="288" t="s">
        <v>1</v>
      </c>
      <c r="N516" s="289" t="s">
        <v>42</v>
      </c>
      <c r="O516" s="101"/>
      <c r="P516" s="290">
        <f>O516*H516</f>
        <v>0</v>
      </c>
      <c r="Q516" s="290">
        <v>0.00033948000000000002</v>
      </c>
      <c r="R516" s="290">
        <f>Q516*H516</f>
        <v>1.0223239906799999</v>
      </c>
      <c r="S516" s="290">
        <v>0</v>
      </c>
      <c r="T516" s="291">
        <f>S516*H516</f>
        <v>0</v>
      </c>
      <c r="U516" s="42"/>
      <c r="V516" s="42"/>
      <c r="W516" s="42"/>
      <c r="X516" s="42"/>
      <c r="Y516" s="42"/>
      <c r="Z516" s="42"/>
      <c r="AA516" s="42"/>
      <c r="AB516" s="42"/>
      <c r="AC516" s="42"/>
      <c r="AD516" s="42"/>
      <c r="AE516" s="42"/>
      <c r="AR516" s="292" t="s">
        <v>422</v>
      </c>
      <c r="AT516" s="292" t="s">
        <v>393</v>
      </c>
      <c r="AU516" s="292" t="s">
        <v>386</v>
      </c>
      <c r="AY516" s="19" t="s">
        <v>387</v>
      </c>
      <c r="BE516" s="162">
        <f>IF(N516="základná",J516,0)</f>
        <v>0</v>
      </c>
      <c r="BF516" s="162">
        <f>IF(N516="znížená",J516,0)</f>
        <v>0</v>
      </c>
      <c r="BG516" s="162">
        <f>IF(N516="zákl. prenesená",J516,0)</f>
        <v>0</v>
      </c>
      <c r="BH516" s="162">
        <f>IF(N516="zníž. prenesená",J516,0)</f>
        <v>0</v>
      </c>
      <c r="BI516" s="162">
        <f>IF(N516="nulová",J516,0)</f>
        <v>0</v>
      </c>
      <c r="BJ516" s="19" t="s">
        <v>92</v>
      </c>
      <c r="BK516" s="162">
        <f>ROUND(I516*H516,2)</f>
        <v>0</v>
      </c>
      <c r="BL516" s="19" t="s">
        <v>422</v>
      </c>
      <c r="BM516" s="292" t="s">
        <v>819</v>
      </c>
    </row>
    <row r="517" s="15" customFormat="1">
      <c r="A517" s="15"/>
      <c r="B517" s="304"/>
      <c r="C517" s="305"/>
      <c r="D517" s="295" t="s">
        <v>398</v>
      </c>
      <c r="E517" s="306" t="s">
        <v>1</v>
      </c>
      <c r="F517" s="307" t="s">
        <v>297</v>
      </c>
      <c r="G517" s="305"/>
      <c r="H517" s="308">
        <v>1225.039</v>
      </c>
      <c r="I517" s="309"/>
      <c r="J517" s="305"/>
      <c r="K517" s="305"/>
      <c r="L517" s="310"/>
      <c r="M517" s="311"/>
      <c r="N517" s="312"/>
      <c r="O517" s="312"/>
      <c r="P517" s="312"/>
      <c r="Q517" s="312"/>
      <c r="R517" s="312"/>
      <c r="S517" s="312"/>
      <c r="T517" s="313"/>
      <c r="U517" s="15"/>
      <c r="V517" s="15"/>
      <c r="W517" s="15"/>
      <c r="X517" s="15"/>
      <c r="Y517" s="15"/>
      <c r="Z517" s="15"/>
      <c r="AA517" s="15"/>
      <c r="AB517" s="15"/>
      <c r="AC517" s="15"/>
      <c r="AD517" s="15"/>
      <c r="AE517" s="15"/>
      <c r="AT517" s="314" t="s">
        <v>398</v>
      </c>
      <c r="AU517" s="314" t="s">
        <v>386</v>
      </c>
      <c r="AV517" s="15" t="s">
        <v>92</v>
      </c>
      <c r="AW517" s="15" t="s">
        <v>30</v>
      </c>
      <c r="AX517" s="15" t="s">
        <v>76</v>
      </c>
      <c r="AY517" s="314" t="s">
        <v>387</v>
      </c>
    </row>
    <row r="518" s="15" customFormat="1">
      <c r="A518" s="15"/>
      <c r="B518" s="304"/>
      <c r="C518" s="305"/>
      <c r="D518" s="295" t="s">
        <v>398</v>
      </c>
      <c r="E518" s="306" t="s">
        <v>1</v>
      </c>
      <c r="F518" s="307" t="s">
        <v>223</v>
      </c>
      <c r="G518" s="305"/>
      <c r="H518" s="308">
        <v>1643</v>
      </c>
      <c r="I518" s="309"/>
      <c r="J518" s="305"/>
      <c r="K518" s="305"/>
      <c r="L518" s="310"/>
      <c r="M518" s="311"/>
      <c r="N518" s="312"/>
      <c r="O518" s="312"/>
      <c r="P518" s="312"/>
      <c r="Q518" s="312"/>
      <c r="R518" s="312"/>
      <c r="S518" s="312"/>
      <c r="T518" s="313"/>
      <c r="U518" s="15"/>
      <c r="V518" s="15"/>
      <c r="W518" s="15"/>
      <c r="X518" s="15"/>
      <c r="Y518" s="15"/>
      <c r="Z518" s="15"/>
      <c r="AA518" s="15"/>
      <c r="AB518" s="15"/>
      <c r="AC518" s="15"/>
      <c r="AD518" s="15"/>
      <c r="AE518" s="15"/>
      <c r="AT518" s="314" t="s">
        <v>398</v>
      </c>
      <c r="AU518" s="314" t="s">
        <v>386</v>
      </c>
      <c r="AV518" s="15" t="s">
        <v>92</v>
      </c>
      <c r="AW518" s="15" t="s">
        <v>30</v>
      </c>
      <c r="AX518" s="15" t="s">
        <v>76</v>
      </c>
      <c r="AY518" s="314" t="s">
        <v>387</v>
      </c>
    </row>
    <row r="519" s="17" customFormat="1">
      <c r="A519" s="17"/>
      <c r="B519" s="326"/>
      <c r="C519" s="327"/>
      <c r="D519" s="295" t="s">
        <v>398</v>
      </c>
      <c r="E519" s="328" t="s">
        <v>1</v>
      </c>
      <c r="F519" s="329" t="s">
        <v>411</v>
      </c>
      <c r="G519" s="327"/>
      <c r="H519" s="330">
        <v>2868.0390000000002</v>
      </c>
      <c r="I519" s="331"/>
      <c r="J519" s="327"/>
      <c r="K519" s="327"/>
      <c r="L519" s="332"/>
      <c r="M519" s="333"/>
      <c r="N519" s="334"/>
      <c r="O519" s="334"/>
      <c r="P519" s="334"/>
      <c r="Q519" s="334"/>
      <c r="R519" s="334"/>
      <c r="S519" s="334"/>
      <c r="T519" s="335"/>
      <c r="U519" s="17"/>
      <c r="V519" s="17"/>
      <c r="W519" s="17"/>
      <c r="X519" s="17"/>
      <c r="Y519" s="17"/>
      <c r="Z519" s="17"/>
      <c r="AA519" s="17"/>
      <c r="AB519" s="17"/>
      <c r="AC519" s="17"/>
      <c r="AD519" s="17"/>
      <c r="AE519" s="17"/>
      <c r="AT519" s="336" t="s">
        <v>398</v>
      </c>
      <c r="AU519" s="336" t="s">
        <v>386</v>
      </c>
      <c r="AV519" s="17" t="s">
        <v>99</v>
      </c>
      <c r="AW519" s="17" t="s">
        <v>30</v>
      </c>
      <c r="AX519" s="17" t="s">
        <v>76</v>
      </c>
      <c r="AY519" s="336" t="s">
        <v>387</v>
      </c>
    </row>
    <row r="520" s="15" customFormat="1">
      <c r="A520" s="15"/>
      <c r="B520" s="304"/>
      <c r="C520" s="305"/>
      <c r="D520" s="295" t="s">
        <v>398</v>
      </c>
      <c r="E520" s="306" t="s">
        <v>1</v>
      </c>
      <c r="F520" s="307" t="s">
        <v>820</v>
      </c>
      <c r="G520" s="305"/>
      <c r="H520" s="308">
        <v>143.40199999999999</v>
      </c>
      <c r="I520" s="309"/>
      <c r="J520" s="305"/>
      <c r="K520" s="305"/>
      <c r="L520" s="310"/>
      <c r="M520" s="311"/>
      <c r="N520" s="312"/>
      <c r="O520" s="312"/>
      <c r="P520" s="312"/>
      <c r="Q520" s="312"/>
      <c r="R520" s="312"/>
      <c r="S520" s="312"/>
      <c r="T520" s="313"/>
      <c r="U520" s="15"/>
      <c r="V520" s="15"/>
      <c r="W520" s="15"/>
      <c r="X520" s="15"/>
      <c r="Y520" s="15"/>
      <c r="Z520" s="15"/>
      <c r="AA520" s="15"/>
      <c r="AB520" s="15"/>
      <c r="AC520" s="15"/>
      <c r="AD520" s="15"/>
      <c r="AE520" s="15"/>
      <c r="AT520" s="314" t="s">
        <v>398</v>
      </c>
      <c r="AU520" s="314" t="s">
        <v>386</v>
      </c>
      <c r="AV520" s="15" t="s">
        <v>92</v>
      </c>
      <c r="AW520" s="15" t="s">
        <v>30</v>
      </c>
      <c r="AX520" s="15" t="s">
        <v>76</v>
      </c>
      <c r="AY520" s="314" t="s">
        <v>387</v>
      </c>
    </row>
    <row r="521" s="16" customFormat="1">
      <c r="A521" s="16"/>
      <c r="B521" s="315"/>
      <c r="C521" s="316"/>
      <c r="D521" s="295" t="s">
        <v>398</v>
      </c>
      <c r="E521" s="317" t="s">
        <v>1</v>
      </c>
      <c r="F521" s="318" t="s">
        <v>412</v>
      </c>
      <c r="G521" s="316"/>
      <c r="H521" s="319">
        <v>3011.4409999999998</v>
      </c>
      <c r="I521" s="320"/>
      <c r="J521" s="316"/>
      <c r="K521" s="316"/>
      <c r="L521" s="321"/>
      <c r="M521" s="322"/>
      <c r="N521" s="323"/>
      <c r="O521" s="323"/>
      <c r="P521" s="323"/>
      <c r="Q521" s="323"/>
      <c r="R521" s="323"/>
      <c r="S521" s="323"/>
      <c r="T521" s="324"/>
      <c r="U521" s="16"/>
      <c r="V521" s="16"/>
      <c r="W521" s="16"/>
      <c r="X521" s="16"/>
      <c r="Y521" s="16"/>
      <c r="Z521" s="16"/>
      <c r="AA521" s="16"/>
      <c r="AB521" s="16"/>
      <c r="AC521" s="16"/>
      <c r="AD521" s="16"/>
      <c r="AE521" s="16"/>
      <c r="AT521" s="325" t="s">
        <v>398</v>
      </c>
      <c r="AU521" s="325" t="s">
        <v>386</v>
      </c>
      <c r="AV521" s="16" t="s">
        <v>386</v>
      </c>
      <c r="AW521" s="16" t="s">
        <v>30</v>
      </c>
      <c r="AX521" s="16" t="s">
        <v>84</v>
      </c>
      <c r="AY521" s="325" t="s">
        <v>387</v>
      </c>
    </row>
    <row r="522" s="12" customFormat="1" ht="20.88" customHeight="1">
      <c r="A522" s="12"/>
      <c r="B522" s="252"/>
      <c r="C522" s="253"/>
      <c r="D522" s="254" t="s">
        <v>75</v>
      </c>
      <c r="E522" s="265" t="s">
        <v>367</v>
      </c>
      <c r="F522" s="265" t="s">
        <v>821</v>
      </c>
      <c r="G522" s="253"/>
      <c r="H522" s="253"/>
      <c r="I522" s="256"/>
      <c r="J522" s="266">
        <f>BK522</f>
        <v>0</v>
      </c>
      <c r="K522" s="253"/>
      <c r="L522" s="257"/>
      <c r="M522" s="258"/>
      <c r="N522" s="259"/>
      <c r="O522" s="259"/>
      <c r="P522" s="260">
        <f>SUM(P523:P530)</f>
        <v>0</v>
      </c>
      <c r="Q522" s="259"/>
      <c r="R522" s="260">
        <f>SUM(R523:R530)</f>
        <v>0</v>
      </c>
      <c r="S522" s="259"/>
      <c r="T522" s="261">
        <f>SUM(T523:T530)</f>
        <v>0</v>
      </c>
      <c r="U522" s="12"/>
      <c r="V522" s="12"/>
      <c r="W522" s="12"/>
      <c r="X522" s="12"/>
      <c r="Y522" s="12"/>
      <c r="Z522" s="12"/>
      <c r="AA522" s="12"/>
      <c r="AB522" s="12"/>
      <c r="AC522" s="12"/>
      <c r="AD522" s="12"/>
      <c r="AE522" s="12"/>
      <c r="AR522" s="262" t="s">
        <v>429</v>
      </c>
      <c r="AT522" s="263" t="s">
        <v>75</v>
      </c>
      <c r="AU522" s="263" t="s">
        <v>92</v>
      </c>
      <c r="AY522" s="262" t="s">
        <v>387</v>
      </c>
      <c r="BK522" s="264">
        <f>SUM(BK523:BK530)</f>
        <v>0</v>
      </c>
    </row>
    <row r="523" s="2" customFormat="1" ht="37.8" customHeight="1">
      <c r="A523" s="42"/>
      <c r="B523" s="43"/>
      <c r="C523" s="280" t="s">
        <v>822</v>
      </c>
      <c r="D523" s="280" t="s">
        <v>393</v>
      </c>
      <c r="E523" s="281" t="s">
        <v>823</v>
      </c>
      <c r="F523" s="282" t="s">
        <v>824</v>
      </c>
      <c r="G523" s="283" t="s">
        <v>396</v>
      </c>
      <c r="H523" s="284">
        <v>500</v>
      </c>
      <c r="I523" s="285"/>
      <c r="J523" s="286">
        <f>ROUND(I523*H523,2)</f>
        <v>0</v>
      </c>
      <c r="K523" s="287"/>
      <c r="L523" s="45"/>
      <c r="M523" s="288" t="s">
        <v>1</v>
      </c>
      <c r="N523" s="289" t="s">
        <v>42</v>
      </c>
      <c r="O523" s="101"/>
      <c r="P523" s="290">
        <f>O523*H523</f>
        <v>0</v>
      </c>
      <c r="Q523" s="290">
        <v>0</v>
      </c>
      <c r="R523" s="290">
        <f>Q523*H523</f>
        <v>0</v>
      </c>
      <c r="S523" s="290">
        <v>0</v>
      </c>
      <c r="T523" s="291">
        <f>S523*H523</f>
        <v>0</v>
      </c>
      <c r="U523" s="42"/>
      <c r="V523" s="42"/>
      <c r="W523" s="42"/>
      <c r="X523" s="42"/>
      <c r="Y523" s="42"/>
      <c r="Z523" s="42"/>
      <c r="AA523" s="42"/>
      <c r="AB523" s="42"/>
      <c r="AC523" s="42"/>
      <c r="AD523" s="42"/>
      <c r="AE523" s="42"/>
      <c r="AR523" s="292" t="s">
        <v>825</v>
      </c>
      <c r="AT523" s="292" t="s">
        <v>393</v>
      </c>
      <c r="AU523" s="292" t="s">
        <v>99</v>
      </c>
      <c r="AY523" s="19" t="s">
        <v>387</v>
      </c>
      <c r="BE523" s="162">
        <f>IF(N523="základná",J523,0)</f>
        <v>0</v>
      </c>
      <c r="BF523" s="162">
        <f>IF(N523="znížená",J523,0)</f>
        <v>0</v>
      </c>
      <c r="BG523" s="162">
        <f>IF(N523="zákl. prenesená",J523,0)</f>
        <v>0</v>
      </c>
      <c r="BH523" s="162">
        <f>IF(N523="zníž. prenesená",J523,0)</f>
        <v>0</v>
      </c>
      <c r="BI523" s="162">
        <f>IF(N523="nulová",J523,0)</f>
        <v>0</v>
      </c>
      <c r="BJ523" s="19" t="s">
        <v>92</v>
      </c>
      <c r="BK523" s="162">
        <f>ROUND(I523*H523,2)</f>
        <v>0</v>
      </c>
      <c r="BL523" s="19" t="s">
        <v>825</v>
      </c>
      <c r="BM523" s="292" t="s">
        <v>826</v>
      </c>
    </row>
    <row r="524" s="14" customFormat="1">
      <c r="A524" s="14"/>
      <c r="B524" s="293"/>
      <c r="C524" s="294"/>
      <c r="D524" s="295" t="s">
        <v>398</v>
      </c>
      <c r="E524" s="296" t="s">
        <v>1</v>
      </c>
      <c r="F524" s="297" t="s">
        <v>827</v>
      </c>
      <c r="G524" s="294"/>
      <c r="H524" s="296" t="s">
        <v>1</v>
      </c>
      <c r="I524" s="298"/>
      <c r="J524" s="294"/>
      <c r="K524" s="294"/>
      <c r="L524" s="299"/>
      <c r="M524" s="300"/>
      <c r="N524" s="301"/>
      <c r="O524" s="301"/>
      <c r="P524" s="301"/>
      <c r="Q524" s="301"/>
      <c r="R524" s="301"/>
      <c r="S524" s="301"/>
      <c r="T524" s="302"/>
      <c r="U524" s="14"/>
      <c r="V524" s="14"/>
      <c r="W524" s="14"/>
      <c r="X524" s="14"/>
      <c r="Y524" s="14"/>
      <c r="Z524" s="14"/>
      <c r="AA524" s="14"/>
      <c r="AB524" s="14"/>
      <c r="AC524" s="14"/>
      <c r="AD524" s="14"/>
      <c r="AE524" s="14"/>
      <c r="AT524" s="303" t="s">
        <v>398</v>
      </c>
      <c r="AU524" s="303" t="s">
        <v>99</v>
      </c>
      <c r="AV524" s="14" t="s">
        <v>84</v>
      </c>
      <c r="AW524" s="14" t="s">
        <v>30</v>
      </c>
      <c r="AX524" s="14" t="s">
        <v>76</v>
      </c>
      <c r="AY524" s="303" t="s">
        <v>387</v>
      </c>
    </row>
    <row r="525" s="15" customFormat="1">
      <c r="A525" s="15"/>
      <c r="B525" s="304"/>
      <c r="C525" s="305"/>
      <c r="D525" s="295" t="s">
        <v>398</v>
      </c>
      <c r="E525" s="306" t="s">
        <v>1</v>
      </c>
      <c r="F525" s="307" t="s">
        <v>828</v>
      </c>
      <c r="G525" s="305"/>
      <c r="H525" s="308">
        <v>500</v>
      </c>
      <c r="I525" s="309"/>
      <c r="J525" s="305"/>
      <c r="K525" s="305"/>
      <c r="L525" s="310"/>
      <c r="M525" s="311"/>
      <c r="N525" s="312"/>
      <c r="O525" s="312"/>
      <c r="P525" s="312"/>
      <c r="Q525" s="312"/>
      <c r="R525" s="312"/>
      <c r="S525" s="312"/>
      <c r="T525" s="313"/>
      <c r="U525" s="15"/>
      <c r="V525" s="15"/>
      <c r="W525" s="15"/>
      <c r="X525" s="15"/>
      <c r="Y525" s="15"/>
      <c r="Z525" s="15"/>
      <c r="AA525" s="15"/>
      <c r="AB525" s="15"/>
      <c r="AC525" s="15"/>
      <c r="AD525" s="15"/>
      <c r="AE525" s="15"/>
      <c r="AT525" s="314" t="s">
        <v>398</v>
      </c>
      <c r="AU525" s="314" t="s">
        <v>99</v>
      </c>
      <c r="AV525" s="15" t="s">
        <v>92</v>
      </c>
      <c r="AW525" s="15" t="s">
        <v>30</v>
      </c>
      <c r="AX525" s="15" t="s">
        <v>76</v>
      </c>
      <c r="AY525" s="314" t="s">
        <v>387</v>
      </c>
    </row>
    <row r="526" s="16" customFormat="1">
      <c r="A526" s="16"/>
      <c r="B526" s="315"/>
      <c r="C526" s="316"/>
      <c r="D526" s="295" t="s">
        <v>398</v>
      </c>
      <c r="E526" s="317" t="s">
        <v>1</v>
      </c>
      <c r="F526" s="318" t="s">
        <v>412</v>
      </c>
      <c r="G526" s="316"/>
      <c r="H526" s="319">
        <v>500</v>
      </c>
      <c r="I526" s="320"/>
      <c r="J526" s="316"/>
      <c r="K526" s="316"/>
      <c r="L526" s="321"/>
      <c r="M526" s="322"/>
      <c r="N526" s="323"/>
      <c r="O526" s="323"/>
      <c r="P526" s="323"/>
      <c r="Q526" s="323"/>
      <c r="R526" s="323"/>
      <c r="S526" s="323"/>
      <c r="T526" s="324"/>
      <c r="U526" s="16"/>
      <c r="V526" s="16"/>
      <c r="W526" s="16"/>
      <c r="X526" s="16"/>
      <c r="Y526" s="16"/>
      <c r="Z526" s="16"/>
      <c r="AA526" s="16"/>
      <c r="AB526" s="16"/>
      <c r="AC526" s="16"/>
      <c r="AD526" s="16"/>
      <c r="AE526" s="16"/>
      <c r="AT526" s="325" t="s">
        <v>398</v>
      </c>
      <c r="AU526" s="325" t="s">
        <v>99</v>
      </c>
      <c r="AV526" s="16" t="s">
        <v>386</v>
      </c>
      <c r="AW526" s="16" t="s">
        <v>30</v>
      </c>
      <c r="AX526" s="16" t="s">
        <v>84</v>
      </c>
      <c r="AY526" s="325" t="s">
        <v>387</v>
      </c>
    </row>
    <row r="527" s="2" customFormat="1" ht="24.15" customHeight="1">
      <c r="A527" s="42"/>
      <c r="B527" s="43"/>
      <c r="C527" s="280" t="s">
        <v>829</v>
      </c>
      <c r="D527" s="280" t="s">
        <v>393</v>
      </c>
      <c r="E527" s="281" t="s">
        <v>830</v>
      </c>
      <c r="F527" s="282" t="s">
        <v>831</v>
      </c>
      <c r="G527" s="283" t="s">
        <v>405</v>
      </c>
      <c r="H527" s="284">
        <v>1712</v>
      </c>
      <c r="I527" s="285"/>
      <c r="J527" s="286">
        <f>ROUND(I527*H527,2)</f>
        <v>0</v>
      </c>
      <c r="K527" s="287"/>
      <c r="L527" s="45"/>
      <c r="M527" s="288" t="s">
        <v>1</v>
      </c>
      <c r="N527" s="289" t="s">
        <v>42</v>
      </c>
      <c r="O527" s="101"/>
      <c r="P527" s="290">
        <f>O527*H527</f>
        <v>0</v>
      </c>
      <c r="Q527" s="290">
        <v>0</v>
      </c>
      <c r="R527" s="290">
        <f>Q527*H527</f>
        <v>0</v>
      </c>
      <c r="S527" s="290">
        <v>0</v>
      </c>
      <c r="T527" s="291">
        <f>S527*H527</f>
        <v>0</v>
      </c>
      <c r="U527" s="42"/>
      <c r="V527" s="42"/>
      <c r="W527" s="42"/>
      <c r="X527" s="42"/>
      <c r="Y527" s="42"/>
      <c r="Z527" s="42"/>
      <c r="AA527" s="42"/>
      <c r="AB527" s="42"/>
      <c r="AC527" s="42"/>
      <c r="AD527" s="42"/>
      <c r="AE527" s="42"/>
      <c r="AR527" s="292" t="s">
        <v>825</v>
      </c>
      <c r="AT527" s="292" t="s">
        <v>393</v>
      </c>
      <c r="AU527" s="292" t="s">
        <v>99</v>
      </c>
      <c r="AY527" s="19" t="s">
        <v>387</v>
      </c>
      <c r="BE527" s="162">
        <f>IF(N527="základná",J527,0)</f>
        <v>0</v>
      </c>
      <c r="BF527" s="162">
        <f>IF(N527="znížená",J527,0)</f>
        <v>0</v>
      </c>
      <c r="BG527" s="162">
        <f>IF(N527="zákl. prenesená",J527,0)</f>
        <v>0</v>
      </c>
      <c r="BH527" s="162">
        <f>IF(N527="zníž. prenesená",J527,0)</f>
        <v>0</v>
      </c>
      <c r="BI527" s="162">
        <f>IF(N527="nulová",J527,0)</f>
        <v>0</v>
      </c>
      <c r="BJ527" s="19" t="s">
        <v>92</v>
      </c>
      <c r="BK527" s="162">
        <f>ROUND(I527*H527,2)</f>
        <v>0</v>
      </c>
      <c r="BL527" s="19" t="s">
        <v>825</v>
      </c>
      <c r="BM527" s="292" t="s">
        <v>832</v>
      </c>
    </row>
    <row r="528" s="15" customFormat="1">
      <c r="A528" s="15"/>
      <c r="B528" s="304"/>
      <c r="C528" s="305"/>
      <c r="D528" s="295" t="s">
        <v>398</v>
      </c>
      <c r="E528" s="306" t="s">
        <v>1</v>
      </c>
      <c r="F528" s="307" t="s">
        <v>833</v>
      </c>
      <c r="G528" s="305"/>
      <c r="H528" s="308">
        <v>1712</v>
      </c>
      <c r="I528" s="309"/>
      <c r="J528" s="305"/>
      <c r="K528" s="305"/>
      <c r="L528" s="310"/>
      <c r="M528" s="311"/>
      <c r="N528" s="312"/>
      <c r="O528" s="312"/>
      <c r="P528" s="312"/>
      <c r="Q528" s="312"/>
      <c r="R528" s="312"/>
      <c r="S528" s="312"/>
      <c r="T528" s="313"/>
      <c r="U528" s="15"/>
      <c r="V528" s="15"/>
      <c r="W528" s="15"/>
      <c r="X528" s="15"/>
      <c r="Y528" s="15"/>
      <c r="Z528" s="15"/>
      <c r="AA528" s="15"/>
      <c r="AB528" s="15"/>
      <c r="AC528" s="15"/>
      <c r="AD528" s="15"/>
      <c r="AE528" s="15"/>
      <c r="AT528" s="314" t="s">
        <v>398</v>
      </c>
      <c r="AU528" s="314" t="s">
        <v>99</v>
      </c>
      <c r="AV528" s="15" t="s">
        <v>92</v>
      </c>
      <c r="AW528" s="15" t="s">
        <v>30</v>
      </c>
      <c r="AX528" s="15" t="s">
        <v>84</v>
      </c>
      <c r="AY528" s="314" t="s">
        <v>387</v>
      </c>
    </row>
    <row r="529" s="2" customFormat="1" ht="33" customHeight="1">
      <c r="A529" s="42"/>
      <c r="B529" s="43"/>
      <c r="C529" s="280" t="s">
        <v>834</v>
      </c>
      <c r="D529" s="280" t="s">
        <v>393</v>
      </c>
      <c r="E529" s="281" t="s">
        <v>835</v>
      </c>
      <c r="F529" s="282" t="s">
        <v>836</v>
      </c>
      <c r="G529" s="283" t="s">
        <v>405</v>
      </c>
      <c r="H529" s="284">
        <v>1712</v>
      </c>
      <c r="I529" s="285"/>
      <c r="J529" s="286">
        <f>ROUND(I529*H529,2)</f>
        <v>0</v>
      </c>
      <c r="K529" s="287"/>
      <c r="L529" s="45"/>
      <c r="M529" s="288" t="s">
        <v>1</v>
      </c>
      <c r="N529" s="289" t="s">
        <v>42</v>
      </c>
      <c r="O529" s="101"/>
      <c r="P529" s="290">
        <f>O529*H529</f>
        <v>0</v>
      </c>
      <c r="Q529" s="290">
        <v>0</v>
      </c>
      <c r="R529" s="290">
        <f>Q529*H529</f>
        <v>0</v>
      </c>
      <c r="S529" s="290">
        <v>0</v>
      </c>
      <c r="T529" s="291">
        <f>S529*H529</f>
        <v>0</v>
      </c>
      <c r="U529" s="42"/>
      <c r="V529" s="42"/>
      <c r="W529" s="42"/>
      <c r="X529" s="42"/>
      <c r="Y529" s="42"/>
      <c r="Z529" s="42"/>
      <c r="AA529" s="42"/>
      <c r="AB529" s="42"/>
      <c r="AC529" s="42"/>
      <c r="AD529" s="42"/>
      <c r="AE529" s="42"/>
      <c r="AR529" s="292" t="s">
        <v>825</v>
      </c>
      <c r="AT529" s="292" t="s">
        <v>393</v>
      </c>
      <c r="AU529" s="292" t="s">
        <v>99</v>
      </c>
      <c r="AY529" s="19" t="s">
        <v>387</v>
      </c>
      <c r="BE529" s="162">
        <f>IF(N529="základná",J529,0)</f>
        <v>0</v>
      </c>
      <c r="BF529" s="162">
        <f>IF(N529="znížená",J529,0)</f>
        <v>0</v>
      </c>
      <c r="BG529" s="162">
        <f>IF(N529="zákl. prenesená",J529,0)</f>
        <v>0</v>
      </c>
      <c r="BH529" s="162">
        <f>IF(N529="zníž. prenesená",J529,0)</f>
        <v>0</v>
      </c>
      <c r="BI529" s="162">
        <f>IF(N529="nulová",J529,0)</f>
        <v>0</v>
      </c>
      <c r="BJ529" s="19" t="s">
        <v>92</v>
      </c>
      <c r="BK529" s="162">
        <f>ROUND(I529*H529,2)</f>
        <v>0</v>
      </c>
      <c r="BL529" s="19" t="s">
        <v>825</v>
      </c>
      <c r="BM529" s="292" t="s">
        <v>837</v>
      </c>
    </row>
    <row r="530" s="15" customFormat="1">
      <c r="A530" s="15"/>
      <c r="B530" s="304"/>
      <c r="C530" s="305"/>
      <c r="D530" s="295" t="s">
        <v>398</v>
      </c>
      <c r="E530" s="306" t="s">
        <v>1</v>
      </c>
      <c r="F530" s="307" t="s">
        <v>833</v>
      </c>
      <c r="G530" s="305"/>
      <c r="H530" s="308">
        <v>1712</v>
      </c>
      <c r="I530" s="309"/>
      <c r="J530" s="305"/>
      <c r="K530" s="305"/>
      <c r="L530" s="310"/>
      <c r="M530" s="311"/>
      <c r="N530" s="312"/>
      <c r="O530" s="312"/>
      <c r="P530" s="312"/>
      <c r="Q530" s="312"/>
      <c r="R530" s="312"/>
      <c r="S530" s="312"/>
      <c r="T530" s="313"/>
      <c r="U530" s="15"/>
      <c r="V530" s="15"/>
      <c r="W530" s="15"/>
      <c r="X530" s="15"/>
      <c r="Y530" s="15"/>
      <c r="Z530" s="15"/>
      <c r="AA530" s="15"/>
      <c r="AB530" s="15"/>
      <c r="AC530" s="15"/>
      <c r="AD530" s="15"/>
      <c r="AE530" s="15"/>
      <c r="AT530" s="314" t="s">
        <v>398</v>
      </c>
      <c r="AU530" s="314" t="s">
        <v>99</v>
      </c>
      <c r="AV530" s="15" t="s">
        <v>92</v>
      </c>
      <c r="AW530" s="15" t="s">
        <v>30</v>
      </c>
      <c r="AX530" s="15" t="s">
        <v>84</v>
      </c>
      <c r="AY530" s="314" t="s">
        <v>387</v>
      </c>
    </row>
    <row r="531" s="12" customFormat="1" ht="25.92" customHeight="1">
      <c r="A531" s="12"/>
      <c r="B531" s="252"/>
      <c r="C531" s="253"/>
      <c r="D531" s="254" t="s">
        <v>75</v>
      </c>
      <c r="E531" s="255" t="s">
        <v>838</v>
      </c>
      <c r="F531" s="255" t="s">
        <v>838</v>
      </c>
      <c r="G531" s="253"/>
      <c r="H531" s="253"/>
      <c r="I531" s="256"/>
      <c r="J531" s="231">
        <f>BK531</f>
        <v>0</v>
      </c>
      <c r="K531" s="253"/>
      <c r="L531" s="257"/>
      <c r="M531" s="258"/>
      <c r="N531" s="259"/>
      <c r="O531" s="259"/>
      <c r="P531" s="260">
        <f>P532+P683</f>
        <v>0</v>
      </c>
      <c r="Q531" s="259"/>
      <c r="R531" s="260">
        <f>R532+R683</f>
        <v>3591.8153601201202</v>
      </c>
      <c r="S531" s="259"/>
      <c r="T531" s="261">
        <f>T532+T683</f>
        <v>89.618543999999986</v>
      </c>
      <c r="U531" s="12"/>
      <c r="V531" s="12"/>
      <c r="W531" s="12"/>
      <c r="X531" s="12"/>
      <c r="Y531" s="12"/>
      <c r="Z531" s="12"/>
      <c r="AA531" s="12"/>
      <c r="AB531" s="12"/>
      <c r="AC531" s="12"/>
      <c r="AD531" s="12"/>
      <c r="AE531" s="12"/>
      <c r="AR531" s="262" t="s">
        <v>386</v>
      </c>
      <c r="AT531" s="263" t="s">
        <v>75</v>
      </c>
      <c r="AU531" s="263" t="s">
        <v>76</v>
      </c>
      <c r="AY531" s="262" t="s">
        <v>387</v>
      </c>
      <c r="BK531" s="264">
        <f>BK532+BK683</f>
        <v>0</v>
      </c>
    </row>
    <row r="532" s="12" customFormat="1" ht="22.8" customHeight="1">
      <c r="A532" s="12"/>
      <c r="B532" s="252"/>
      <c r="C532" s="253"/>
      <c r="D532" s="254" t="s">
        <v>75</v>
      </c>
      <c r="E532" s="265" t="s">
        <v>388</v>
      </c>
      <c r="F532" s="265" t="s">
        <v>389</v>
      </c>
      <c r="G532" s="253"/>
      <c r="H532" s="253"/>
      <c r="I532" s="256"/>
      <c r="J532" s="266">
        <f>BK532</f>
        <v>0</v>
      </c>
      <c r="K532" s="253"/>
      <c r="L532" s="257"/>
      <c r="M532" s="258"/>
      <c r="N532" s="259"/>
      <c r="O532" s="259"/>
      <c r="P532" s="260">
        <f>P533+P662</f>
        <v>0</v>
      </c>
      <c r="Q532" s="259"/>
      <c r="R532" s="260">
        <f>R533+R662</f>
        <v>5.77777824</v>
      </c>
      <c r="S532" s="259"/>
      <c r="T532" s="261">
        <f>T533+T662</f>
        <v>89.618543999999986</v>
      </c>
      <c r="U532" s="12"/>
      <c r="V532" s="12"/>
      <c r="W532" s="12"/>
      <c r="X532" s="12"/>
      <c r="Y532" s="12"/>
      <c r="Z532" s="12"/>
      <c r="AA532" s="12"/>
      <c r="AB532" s="12"/>
      <c r="AC532" s="12"/>
      <c r="AD532" s="12"/>
      <c r="AE532" s="12"/>
      <c r="AR532" s="262" t="s">
        <v>84</v>
      </c>
      <c r="AT532" s="263" t="s">
        <v>75</v>
      </c>
      <c r="AU532" s="263" t="s">
        <v>84</v>
      </c>
      <c r="AY532" s="262" t="s">
        <v>387</v>
      </c>
      <c r="BK532" s="264">
        <f>BK533+BK662</f>
        <v>0</v>
      </c>
    </row>
    <row r="533" s="12" customFormat="1" ht="20.88" customHeight="1">
      <c r="A533" s="12"/>
      <c r="B533" s="252"/>
      <c r="C533" s="253"/>
      <c r="D533" s="254" t="s">
        <v>75</v>
      </c>
      <c r="E533" s="265" t="s">
        <v>390</v>
      </c>
      <c r="F533" s="265" t="s">
        <v>391</v>
      </c>
      <c r="G533" s="253"/>
      <c r="H533" s="253"/>
      <c r="I533" s="256"/>
      <c r="J533" s="266">
        <f>BK533</f>
        <v>0</v>
      </c>
      <c r="K533" s="253"/>
      <c r="L533" s="257"/>
      <c r="M533" s="258"/>
      <c r="N533" s="259"/>
      <c r="O533" s="259"/>
      <c r="P533" s="260">
        <f>P534+P539+P567+P660</f>
        <v>0</v>
      </c>
      <c r="Q533" s="259"/>
      <c r="R533" s="260">
        <f>R534+R539+R567+R660</f>
        <v>5.7537764999999998</v>
      </c>
      <c r="S533" s="259"/>
      <c r="T533" s="261">
        <f>T534+T539+T567+T660</f>
        <v>89.425623999999985</v>
      </c>
      <c r="U533" s="12"/>
      <c r="V533" s="12"/>
      <c r="W533" s="12"/>
      <c r="X533" s="12"/>
      <c r="Y533" s="12"/>
      <c r="Z533" s="12"/>
      <c r="AA533" s="12"/>
      <c r="AB533" s="12"/>
      <c r="AC533" s="12"/>
      <c r="AD533" s="12"/>
      <c r="AE533" s="12"/>
      <c r="AR533" s="262" t="s">
        <v>84</v>
      </c>
      <c r="AT533" s="263" t="s">
        <v>75</v>
      </c>
      <c r="AU533" s="263" t="s">
        <v>92</v>
      </c>
      <c r="AY533" s="262" t="s">
        <v>387</v>
      </c>
      <c r="BK533" s="264">
        <f>BK534+BK539+BK567+BK660</f>
        <v>0</v>
      </c>
    </row>
    <row r="534" s="13" customFormat="1" ht="20.88" customHeight="1">
      <c r="A534" s="13"/>
      <c r="B534" s="267"/>
      <c r="C534" s="268"/>
      <c r="D534" s="269" t="s">
        <v>75</v>
      </c>
      <c r="E534" s="269" t="s">
        <v>84</v>
      </c>
      <c r="F534" s="269" t="s">
        <v>392</v>
      </c>
      <c r="G534" s="268"/>
      <c r="H534" s="268"/>
      <c r="I534" s="270"/>
      <c r="J534" s="271">
        <f>BK534</f>
        <v>0</v>
      </c>
      <c r="K534" s="268"/>
      <c r="L534" s="272"/>
      <c r="M534" s="273"/>
      <c r="N534" s="274"/>
      <c r="O534" s="274"/>
      <c r="P534" s="275">
        <f>SUM(P535:P538)</f>
        <v>0</v>
      </c>
      <c r="Q534" s="274"/>
      <c r="R534" s="275">
        <f>SUM(R535:R538)</f>
        <v>0</v>
      </c>
      <c r="S534" s="274"/>
      <c r="T534" s="276">
        <f>SUM(T535:T538)</f>
        <v>0.91213999999999995</v>
      </c>
      <c r="U534" s="13"/>
      <c r="V534" s="13"/>
      <c r="W534" s="13"/>
      <c r="X534" s="13"/>
      <c r="Y534" s="13"/>
      <c r="Z534" s="13"/>
      <c r="AA534" s="13"/>
      <c r="AB534" s="13"/>
      <c r="AC534" s="13"/>
      <c r="AD534" s="13"/>
      <c r="AE534" s="13"/>
      <c r="AR534" s="277" t="s">
        <v>84</v>
      </c>
      <c r="AT534" s="278" t="s">
        <v>75</v>
      </c>
      <c r="AU534" s="278" t="s">
        <v>99</v>
      </c>
      <c r="AY534" s="277" t="s">
        <v>387</v>
      </c>
      <c r="BK534" s="279">
        <f>SUM(BK535:BK538)</f>
        <v>0</v>
      </c>
    </row>
    <row r="535" s="2" customFormat="1" ht="24.15" customHeight="1">
      <c r="A535" s="42"/>
      <c r="B535" s="43"/>
      <c r="C535" s="280" t="s">
        <v>839</v>
      </c>
      <c r="D535" s="280" t="s">
        <v>393</v>
      </c>
      <c r="E535" s="281" t="s">
        <v>394</v>
      </c>
      <c r="F535" s="282" t="s">
        <v>395</v>
      </c>
      <c r="G535" s="283" t="s">
        <v>396</v>
      </c>
      <c r="H535" s="284">
        <v>77.299999999999997</v>
      </c>
      <c r="I535" s="285"/>
      <c r="J535" s="286">
        <f>ROUND(I535*H535,2)</f>
        <v>0</v>
      </c>
      <c r="K535" s="287"/>
      <c r="L535" s="45"/>
      <c r="M535" s="288" t="s">
        <v>1</v>
      </c>
      <c r="N535" s="289" t="s">
        <v>42</v>
      </c>
      <c r="O535" s="101"/>
      <c r="P535" s="290">
        <f>O535*H535</f>
        <v>0</v>
      </c>
      <c r="Q535" s="290">
        <v>0</v>
      </c>
      <c r="R535" s="290">
        <f>Q535*H535</f>
        <v>0</v>
      </c>
      <c r="S535" s="290">
        <v>0.0118</v>
      </c>
      <c r="T535" s="291">
        <f>S535*H535</f>
        <v>0.91213999999999995</v>
      </c>
      <c r="U535" s="42"/>
      <c r="V535" s="42"/>
      <c r="W535" s="42"/>
      <c r="X535" s="42"/>
      <c r="Y535" s="42"/>
      <c r="Z535" s="42"/>
      <c r="AA535" s="42"/>
      <c r="AB535" s="42"/>
      <c r="AC535" s="42"/>
      <c r="AD535" s="42"/>
      <c r="AE535" s="42"/>
      <c r="AR535" s="292" t="s">
        <v>386</v>
      </c>
      <c r="AT535" s="292" t="s">
        <v>393</v>
      </c>
      <c r="AU535" s="292" t="s">
        <v>386</v>
      </c>
      <c r="AY535" s="19" t="s">
        <v>387</v>
      </c>
      <c r="BE535" s="162">
        <f>IF(N535="základná",J535,0)</f>
        <v>0</v>
      </c>
      <c r="BF535" s="162">
        <f>IF(N535="znížená",J535,0)</f>
        <v>0</v>
      </c>
      <c r="BG535" s="162">
        <f>IF(N535="zákl. prenesená",J535,0)</f>
        <v>0</v>
      </c>
      <c r="BH535" s="162">
        <f>IF(N535="zníž. prenesená",J535,0)</f>
        <v>0</v>
      </c>
      <c r="BI535" s="162">
        <f>IF(N535="nulová",J535,0)</f>
        <v>0</v>
      </c>
      <c r="BJ535" s="19" t="s">
        <v>92</v>
      </c>
      <c r="BK535" s="162">
        <f>ROUND(I535*H535,2)</f>
        <v>0</v>
      </c>
      <c r="BL535" s="19" t="s">
        <v>386</v>
      </c>
      <c r="BM535" s="292" t="s">
        <v>840</v>
      </c>
    </row>
    <row r="536" s="14" customFormat="1">
      <c r="A536" s="14"/>
      <c r="B536" s="293"/>
      <c r="C536" s="294"/>
      <c r="D536" s="295" t="s">
        <v>398</v>
      </c>
      <c r="E536" s="296" t="s">
        <v>1</v>
      </c>
      <c r="F536" s="297" t="s">
        <v>399</v>
      </c>
      <c r="G536" s="294"/>
      <c r="H536" s="296" t="s">
        <v>1</v>
      </c>
      <c r="I536" s="298"/>
      <c r="J536" s="294"/>
      <c r="K536" s="294"/>
      <c r="L536" s="299"/>
      <c r="M536" s="300"/>
      <c r="N536" s="301"/>
      <c r="O536" s="301"/>
      <c r="P536" s="301"/>
      <c r="Q536" s="301"/>
      <c r="R536" s="301"/>
      <c r="S536" s="301"/>
      <c r="T536" s="302"/>
      <c r="U536" s="14"/>
      <c r="V536" s="14"/>
      <c r="W536" s="14"/>
      <c r="X536" s="14"/>
      <c r="Y536" s="14"/>
      <c r="Z536" s="14"/>
      <c r="AA536" s="14"/>
      <c r="AB536" s="14"/>
      <c r="AC536" s="14"/>
      <c r="AD536" s="14"/>
      <c r="AE536" s="14"/>
      <c r="AT536" s="303" t="s">
        <v>398</v>
      </c>
      <c r="AU536" s="303" t="s">
        <v>386</v>
      </c>
      <c r="AV536" s="14" t="s">
        <v>84</v>
      </c>
      <c r="AW536" s="14" t="s">
        <v>30</v>
      </c>
      <c r="AX536" s="14" t="s">
        <v>76</v>
      </c>
      <c r="AY536" s="303" t="s">
        <v>387</v>
      </c>
    </row>
    <row r="537" s="15" customFormat="1">
      <c r="A537" s="15"/>
      <c r="B537" s="304"/>
      <c r="C537" s="305"/>
      <c r="D537" s="295" t="s">
        <v>398</v>
      </c>
      <c r="E537" s="306" t="s">
        <v>1</v>
      </c>
      <c r="F537" s="307" t="s">
        <v>841</v>
      </c>
      <c r="G537" s="305"/>
      <c r="H537" s="308">
        <v>77.299999999999997</v>
      </c>
      <c r="I537" s="309"/>
      <c r="J537" s="305"/>
      <c r="K537" s="305"/>
      <c r="L537" s="310"/>
      <c r="M537" s="311"/>
      <c r="N537" s="312"/>
      <c r="O537" s="312"/>
      <c r="P537" s="312"/>
      <c r="Q537" s="312"/>
      <c r="R537" s="312"/>
      <c r="S537" s="312"/>
      <c r="T537" s="313"/>
      <c r="U537" s="15"/>
      <c r="V537" s="15"/>
      <c r="W537" s="15"/>
      <c r="X537" s="15"/>
      <c r="Y537" s="15"/>
      <c r="Z537" s="15"/>
      <c r="AA537" s="15"/>
      <c r="AB537" s="15"/>
      <c r="AC537" s="15"/>
      <c r="AD537" s="15"/>
      <c r="AE537" s="15"/>
      <c r="AT537" s="314" t="s">
        <v>398</v>
      </c>
      <c r="AU537" s="314" t="s">
        <v>386</v>
      </c>
      <c r="AV537" s="15" t="s">
        <v>92</v>
      </c>
      <c r="AW537" s="15" t="s">
        <v>30</v>
      </c>
      <c r="AX537" s="15" t="s">
        <v>76</v>
      </c>
      <c r="AY537" s="314" t="s">
        <v>387</v>
      </c>
    </row>
    <row r="538" s="16" customFormat="1">
      <c r="A538" s="16"/>
      <c r="B538" s="315"/>
      <c r="C538" s="316"/>
      <c r="D538" s="295" t="s">
        <v>398</v>
      </c>
      <c r="E538" s="317" t="s">
        <v>1</v>
      </c>
      <c r="F538" s="318" t="s">
        <v>401</v>
      </c>
      <c r="G538" s="316"/>
      <c r="H538" s="319">
        <v>77.299999999999997</v>
      </c>
      <c r="I538" s="320"/>
      <c r="J538" s="316"/>
      <c r="K538" s="316"/>
      <c r="L538" s="321"/>
      <c r="M538" s="322"/>
      <c r="N538" s="323"/>
      <c r="O538" s="323"/>
      <c r="P538" s="323"/>
      <c r="Q538" s="323"/>
      <c r="R538" s="323"/>
      <c r="S538" s="323"/>
      <c r="T538" s="324"/>
      <c r="U538" s="16"/>
      <c r="V538" s="16"/>
      <c r="W538" s="16"/>
      <c r="X538" s="16"/>
      <c r="Y538" s="16"/>
      <c r="Z538" s="16"/>
      <c r="AA538" s="16"/>
      <c r="AB538" s="16"/>
      <c r="AC538" s="16"/>
      <c r="AD538" s="16"/>
      <c r="AE538" s="16"/>
      <c r="AT538" s="325" t="s">
        <v>398</v>
      </c>
      <c r="AU538" s="325" t="s">
        <v>386</v>
      </c>
      <c r="AV538" s="16" t="s">
        <v>386</v>
      </c>
      <c r="AW538" s="16" t="s">
        <v>30</v>
      </c>
      <c r="AX538" s="16" t="s">
        <v>84</v>
      </c>
      <c r="AY538" s="325" t="s">
        <v>387</v>
      </c>
    </row>
    <row r="539" s="13" customFormat="1" ht="20.88" customHeight="1">
      <c r="A539" s="13"/>
      <c r="B539" s="267"/>
      <c r="C539" s="268"/>
      <c r="D539" s="269" t="s">
        <v>75</v>
      </c>
      <c r="E539" s="269" t="s">
        <v>92</v>
      </c>
      <c r="F539" s="269" t="s">
        <v>402</v>
      </c>
      <c r="G539" s="268"/>
      <c r="H539" s="268"/>
      <c r="I539" s="270"/>
      <c r="J539" s="271">
        <f>BK539</f>
        <v>0</v>
      </c>
      <c r="K539" s="268"/>
      <c r="L539" s="272"/>
      <c r="M539" s="273"/>
      <c r="N539" s="274"/>
      <c r="O539" s="274"/>
      <c r="P539" s="275">
        <f>SUM(P540:P566)</f>
        <v>0</v>
      </c>
      <c r="Q539" s="274"/>
      <c r="R539" s="275">
        <f>SUM(R540:R566)</f>
        <v>0</v>
      </c>
      <c r="S539" s="274"/>
      <c r="T539" s="276">
        <f>SUM(T540:T566)</f>
        <v>0</v>
      </c>
      <c r="U539" s="13"/>
      <c r="V539" s="13"/>
      <c r="W539" s="13"/>
      <c r="X539" s="13"/>
      <c r="Y539" s="13"/>
      <c r="Z539" s="13"/>
      <c r="AA539" s="13"/>
      <c r="AB539" s="13"/>
      <c r="AC539" s="13"/>
      <c r="AD539" s="13"/>
      <c r="AE539" s="13"/>
      <c r="AR539" s="277" t="s">
        <v>84</v>
      </c>
      <c r="AT539" s="278" t="s">
        <v>75</v>
      </c>
      <c r="AU539" s="278" t="s">
        <v>99</v>
      </c>
      <c r="AY539" s="277" t="s">
        <v>387</v>
      </c>
      <c r="BK539" s="279">
        <f>SUM(BK540:BK566)</f>
        <v>0</v>
      </c>
    </row>
    <row r="540" s="2" customFormat="1" ht="24.15" customHeight="1">
      <c r="A540" s="42"/>
      <c r="B540" s="43"/>
      <c r="C540" s="280" t="s">
        <v>842</v>
      </c>
      <c r="D540" s="280" t="s">
        <v>393</v>
      </c>
      <c r="E540" s="281" t="s">
        <v>403</v>
      </c>
      <c r="F540" s="282" t="s">
        <v>404</v>
      </c>
      <c r="G540" s="283" t="s">
        <v>405</v>
      </c>
      <c r="H540" s="284">
        <v>3007.779</v>
      </c>
      <c r="I540" s="285"/>
      <c r="J540" s="286">
        <f>ROUND(I540*H540,2)</f>
        <v>0</v>
      </c>
      <c r="K540" s="287"/>
      <c r="L540" s="45"/>
      <c r="M540" s="288" t="s">
        <v>1</v>
      </c>
      <c r="N540" s="289" t="s">
        <v>42</v>
      </c>
      <c r="O540" s="101"/>
      <c r="P540" s="290">
        <f>O540*H540</f>
        <v>0</v>
      </c>
      <c r="Q540" s="290">
        <v>0</v>
      </c>
      <c r="R540" s="290">
        <f>Q540*H540</f>
        <v>0</v>
      </c>
      <c r="S540" s="290">
        <v>0</v>
      </c>
      <c r="T540" s="291">
        <f>S540*H540</f>
        <v>0</v>
      </c>
      <c r="U540" s="42"/>
      <c r="V540" s="42"/>
      <c r="W540" s="42"/>
      <c r="X540" s="42"/>
      <c r="Y540" s="42"/>
      <c r="Z540" s="42"/>
      <c r="AA540" s="42"/>
      <c r="AB540" s="42"/>
      <c r="AC540" s="42"/>
      <c r="AD540" s="42"/>
      <c r="AE540" s="42"/>
      <c r="AR540" s="292" t="s">
        <v>386</v>
      </c>
      <c r="AT540" s="292" t="s">
        <v>393</v>
      </c>
      <c r="AU540" s="292" t="s">
        <v>386</v>
      </c>
      <c r="AY540" s="19" t="s">
        <v>387</v>
      </c>
      <c r="BE540" s="162">
        <f>IF(N540="základná",J540,0)</f>
        <v>0</v>
      </c>
      <c r="BF540" s="162">
        <f>IF(N540="znížená",J540,0)</f>
        <v>0</v>
      </c>
      <c r="BG540" s="162">
        <f>IF(N540="zákl. prenesená",J540,0)</f>
        <v>0</v>
      </c>
      <c r="BH540" s="162">
        <f>IF(N540="zníž. prenesená",J540,0)</f>
        <v>0</v>
      </c>
      <c r="BI540" s="162">
        <f>IF(N540="nulová",J540,0)</f>
        <v>0</v>
      </c>
      <c r="BJ540" s="19" t="s">
        <v>92</v>
      </c>
      <c r="BK540" s="162">
        <f>ROUND(I540*H540,2)</f>
        <v>0</v>
      </c>
      <c r="BL540" s="19" t="s">
        <v>386</v>
      </c>
      <c r="BM540" s="292" t="s">
        <v>843</v>
      </c>
    </row>
    <row r="541" s="14" customFormat="1">
      <c r="A541" s="14"/>
      <c r="B541" s="293"/>
      <c r="C541" s="294"/>
      <c r="D541" s="295" t="s">
        <v>398</v>
      </c>
      <c r="E541" s="296" t="s">
        <v>1</v>
      </c>
      <c r="F541" s="297" t="s">
        <v>399</v>
      </c>
      <c r="G541" s="294"/>
      <c r="H541" s="296" t="s">
        <v>1</v>
      </c>
      <c r="I541" s="298"/>
      <c r="J541" s="294"/>
      <c r="K541" s="294"/>
      <c r="L541" s="299"/>
      <c r="M541" s="300"/>
      <c r="N541" s="301"/>
      <c r="O541" s="301"/>
      <c r="P541" s="301"/>
      <c r="Q541" s="301"/>
      <c r="R541" s="301"/>
      <c r="S541" s="301"/>
      <c r="T541" s="302"/>
      <c r="U541" s="14"/>
      <c r="V541" s="14"/>
      <c r="W541" s="14"/>
      <c r="X541" s="14"/>
      <c r="Y541" s="14"/>
      <c r="Z541" s="14"/>
      <c r="AA541" s="14"/>
      <c r="AB541" s="14"/>
      <c r="AC541" s="14"/>
      <c r="AD541" s="14"/>
      <c r="AE541" s="14"/>
      <c r="AT541" s="303" t="s">
        <v>398</v>
      </c>
      <c r="AU541" s="303" t="s">
        <v>386</v>
      </c>
      <c r="AV541" s="14" t="s">
        <v>84</v>
      </c>
      <c r="AW541" s="14" t="s">
        <v>30</v>
      </c>
      <c r="AX541" s="14" t="s">
        <v>76</v>
      </c>
      <c r="AY541" s="303" t="s">
        <v>387</v>
      </c>
    </row>
    <row r="542" s="15" customFormat="1">
      <c r="A542" s="15"/>
      <c r="B542" s="304"/>
      <c r="C542" s="305"/>
      <c r="D542" s="295" t="s">
        <v>398</v>
      </c>
      <c r="E542" s="306" t="s">
        <v>1</v>
      </c>
      <c r="F542" s="307" t="s">
        <v>844</v>
      </c>
      <c r="G542" s="305"/>
      <c r="H542" s="308">
        <v>2853</v>
      </c>
      <c r="I542" s="309"/>
      <c r="J542" s="305"/>
      <c r="K542" s="305"/>
      <c r="L542" s="310"/>
      <c r="M542" s="311"/>
      <c r="N542" s="312"/>
      <c r="O542" s="312"/>
      <c r="P542" s="312"/>
      <c r="Q542" s="312"/>
      <c r="R542" s="312"/>
      <c r="S542" s="312"/>
      <c r="T542" s="313"/>
      <c r="U542" s="15"/>
      <c r="V542" s="15"/>
      <c r="W542" s="15"/>
      <c r="X542" s="15"/>
      <c r="Y542" s="15"/>
      <c r="Z542" s="15"/>
      <c r="AA542" s="15"/>
      <c r="AB542" s="15"/>
      <c r="AC542" s="15"/>
      <c r="AD542" s="15"/>
      <c r="AE542" s="15"/>
      <c r="AT542" s="314" t="s">
        <v>398</v>
      </c>
      <c r="AU542" s="314" t="s">
        <v>386</v>
      </c>
      <c r="AV542" s="15" t="s">
        <v>92</v>
      </c>
      <c r="AW542" s="15" t="s">
        <v>30</v>
      </c>
      <c r="AX542" s="15" t="s">
        <v>76</v>
      </c>
      <c r="AY542" s="314" t="s">
        <v>387</v>
      </c>
    </row>
    <row r="543" s="15" customFormat="1">
      <c r="A543" s="15"/>
      <c r="B543" s="304"/>
      <c r="C543" s="305"/>
      <c r="D543" s="295" t="s">
        <v>398</v>
      </c>
      <c r="E543" s="306" t="s">
        <v>1</v>
      </c>
      <c r="F543" s="307" t="s">
        <v>845</v>
      </c>
      <c r="G543" s="305"/>
      <c r="H543" s="308">
        <v>17.779</v>
      </c>
      <c r="I543" s="309"/>
      <c r="J543" s="305"/>
      <c r="K543" s="305"/>
      <c r="L543" s="310"/>
      <c r="M543" s="311"/>
      <c r="N543" s="312"/>
      <c r="O543" s="312"/>
      <c r="P543" s="312"/>
      <c r="Q543" s="312"/>
      <c r="R543" s="312"/>
      <c r="S543" s="312"/>
      <c r="T543" s="313"/>
      <c r="U543" s="15"/>
      <c r="V543" s="15"/>
      <c r="W543" s="15"/>
      <c r="X543" s="15"/>
      <c r="Y543" s="15"/>
      <c r="Z543" s="15"/>
      <c r="AA543" s="15"/>
      <c r="AB543" s="15"/>
      <c r="AC543" s="15"/>
      <c r="AD543" s="15"/>
      <c r="AE543" s="15"/>
      <c r="AT543" s="314" t="s">
        <v>398</v>
      </c>
      <c r="AU543" s="314" t="s">
        <v>386</v>
      </c>
      <c r="AV543" s="15" t="s">
        <v>92</v>
      </c>
      <c r="AW543" s="15" t="s">
        <v>30</v>
      </c>
      <c r="AX543" s="15" t="s">
        <v>76</v>
      </c>
      <c r="AY543" s="314" t="s">
        <v>387</v>
      </c>
    </row>
    <row r="544" s="15" customFormat="1">
      <c r="A544" s="15"/>
      <c r="B544" s="304"/>
      <c r="C544" s="305"/>
      <c r="D544" s="295" t="s">
        <v>398</v>
      </c>
      <c r="E544" s="306" t="s">
        <v>1</v>
      </c>
      <c r="F544" s="307" t="s">
        <v>846</v>
      </c>
      <c r="G544" s="305"/>
      <c r="H544" s="308">
        <v>137</v>
      </c>
      <c r="I544" s="309"/>
      <c r="J544" s="305"/>
      <c r="K544" s="305"/>
      <c r="L544" s="310"/>
      <c r="M544" s="311"/>
      <c r="N544" s="312"/>
      <c r="O544" s="312"/>
      <c r="P544" s="312"/>
      <c r="Q544" s="312"/>
      <c r="R544" s="312"/>
      <c r="S544" s="312"/>
      <c r="T544" s="313"/>
      <c r="U544" s="15"/>
      <c r="V544" s="15"/>
      <c r="W544" s="15"/>
      <c r="X544" s="15"/>
      <c r="Y544" s="15"/>
      <c r="Z544" s="15"/>
      <c r="AA544" s="15"/>
      <c r="AB544" s="15"/>
      <c r="AC544" s="15"/>
      <c r="AD544" s="15"/>
      <c r="AE544" s="15"/>
      <c r="AT544" s="314" t="s">
        <v>398</v>
      </c>
      <c r="AU544" s="314" t="s">
        <v>386</v>
      </c>
      <c r="AV544" s="15" t="s">
        <v>92</v>
      </c>
      <c r="AW544" s="15" t="s">
        <v>30</v>
      </c>
      <c r="AX544" s="15" t="s">
        <v>76</v>
      </c>
      <c r="AY544" s="314" t="s">
        <v>387</v>
      </c>
    </row>
    <row r="545" s="15" customFormat="1">
      <c r="A545" s="15"/>
      <c r="B545" s="304"/>
      <c r="C545" s="305"/>
      <c r="D545" s="295" t="s">
        <v>398</v>
      </c>
      <c r="E545" s="306" t="s">
        <v>1</v>
      </c>
      <c r="F545" s="307" t="s">
        <v>410</v>
      </c>
      <c r="G545" s="305"/>
      <c r="H545" s="308">
        <v>0</v>
      </c>
      <c r="I545" s="309"/>
      <c r="J545" s="305"/>
      <c r="K545" s="305"/>
      <c r="L545" s="310"/>
      <c r="M545" s="311"/>
      <c r="N545" s="312"/>
      <c r="O545" s="312"/>
      <c r="P545" s="312"/>
      <c r="Q545" s="312"/>
      <c r="R545" s="312"/>
      <c r="S545" s="312"/>
      <c r="T545" s="313"/>
      <c r="U545" s="15"/>
      <c r="V545" s="15"/>
      <c r="W545" s="15"/>
      <c r="X545" s="15"/>
      <c r="Y545" s="15"/>
      <c r="Z545" s="15"/>
      <c r="AA545" s="15"/>
      <c r="AB545" s="15"/>
      <c r="AC545" s="15"/>
      <c r="AD545" s="15"/>
      <c r="AE545" s="15"/>
      <c r="AT545" s="314" t="s">
        <v>398</v>
      </c>
      <c r="AU545" s="314" t="s">
        <v>386</v>
      </c>
      <c r="AV545" s="15" t="s">
        <v>92</v>
      </c>
      <c r="AW545" s="15" t="s">
        <v>30</v>
      </c>
      <c r="AX545" s="15" t="s">
        <v>76</v>
      </c>
      <c r="AY545" s="314" t="s">
        <v>387</v>
      </c>
    </row>
    <row r="546" s="17" customFormat="1">
      <c r="A546" s="17"/>
      <c r="B546" s="326"/>
      <c r="C546" s="327"/>
      <c r="D546" s="295" t="s">
        <v>398</v>
      </c>
      <c r="E546" s="328" t="s">
        <v>1</v>
      </c>
      <c r="F546" s="329" t="s">
        <v>411</v>
      </c>
      <c r="G546" s="327"/>
      <c r="H546" s="330">
        <v>3007.779</v>
      </c>
      <c r="I546" s="331"/>
      <c r="J546" s="327"/>
      <c r="K546" s="327"/>
      <c r="L546" s="332"/>
      <c r="M546" s="333"/>
      <c r="N546" s="334"/>
      <c r="O546" s="334"/>
      <c r="P546" s="334"/>
      <c r="Q546" s="334"/>
      <c r="R546" s="334"/>
      <c r="S546" s="334"/>
      <c r="T546" s="335"/>
      <c r="U546" s="17"/>
      <c r="V546" s="17"/>
      <c r="W546" s="17"/>
      <c r="X546" s="17"/>
      <c r="Y546" s="17"/>
      <c r="Z546" s="17"/>
      <c r="AA546" s="17"/>
      <c r="AB546" s="17"/>
      <c r="AC546" s="17"/>
      <c r="AD546" s="17"/>
      <c r="AE546" s="17"/>
      <c r="AT546" s="336" t="s">
        <v>398</v>
      </c>
      <c r="AU546" s="336" t="s">
        <v>386</v>
      </c>
      <c r="AV546" s="17" t="s">
        <v>99</v>
      </c>
      <c r="AW546" s="17" t="s">
        <v>30</v>
      </c>
      <c r="AX546" s="17" t="s">
        <v>76</v>
      </c>
      <c r="AY546" s="336" t="s">
        <v>387</v>
      </c>
    </row>
    <row r="547" s="16" customFormat="1">
      <c r="A547" s="16"/>
      <c r="B547" s="315"/>
      <c r="C547" s="316"/>
      <c r="D547" s="295" t="s">
        <v>398</v>
      </c>
      <c r="E547" s="317" t="s">
        <v>1</v>
      </c>
      <c r="F547" s="318" t="s">
        <v>412</v>
      </c>
      <c r="G547" s="316"/>
      <c r="H547" s="319">
        <v>3007.779</v>
      </c>
      <c r="I547" s="320"/>
      <c r="J547" s="316"/>
      <c r="K547" s="316"/>
      <c r="L547" s="321"/>
      <c r="M547" s="322"/>
      <c r="N547" s="323"/>
      <c r="O547" s="323"/>
      <c r="P547" s="323"/>
      <c r="Q547" s="323"/>
      <c r="R547" s="323"/>
      <c r="S547" s="323"/>
      <c r="T547" s="324"/>
      <c r="U547" s="16"/>
      <c r="V547" s="16"/>
      <c r="W547" s="16"/>
      <c r="X547" s="16"/>
      <c r="Y547" s="16"/>
      <c r="Z547" s="16"/>
      <c r="AA547" s="16"/>
      <c r="AB547" s="16"/>
      <c r="AC547" s="16"/>
      <c r="AD547" s="16"/>
      <c r="AE547" s="16"/>
      <c r="AT547" s="325" t="s">
        <v>398</v>
      </c>
      <c r="AU547" s="325" t="s">
        <v>386</v>
      </c>
      <c r="AV547" s="16" t="s">
        <v>386</v>
      </c>
      <c r="AW547" s="16" t="s">
        <v>30</v>
      </c>
      <c r="AX547" s="16" t="s">
        <v>84</v>
      </c>
      <c r="AY547" s="325" t="s">
        <v>387</v>
      </c>
    </row>
    <row r="548" s="2" customFormat="1" ht="16.5" customHeight="1">
      <c r="A548" s="42"/>
      <c r="B548" s="43"/>
      <c r="C548" s="280" t="s">
        <v>847</v>
      </c>
      <c r="D548" s="280" t="s">
        <v>393</v>
      </c>
      <c r="E548" s="281" t="s">
        <v>413</v>
      </c>
      <c r="F548" s="282" t="s">
        <v>414</v>
      </c>
      <c r="G548" s="283" t="s">
        <v>405</v>
      </c>
      <c r="H548" s="284">
        <v>88.284000000000006</v>
      </c>
      <c r="I548" s="285"/>
      <c r="J548" s="286">
        <f>ROUND(I548*H548,2)</f>
        <v>0</v>
      </c>
      <c r="K548" s="287"/>
      <c r="L548" s="45"/>
      <c r="M548" s="288" t="s">
        <v>1</v>
      </c>
      <c r="N548" s="289" t="s">
        <v>42</v>
      </c>
      <c r="O548" s="101"/>
      <c r="P548" s="290">
        <f>O548*H548</f>
        <v>0</v>
      </c>
      <c r="Q548" s="290">
        <v>0</v>
      </c>
      <c r="R548" s="290">
        <f>Q548*H548</f>
        <v>0</v>
      </c>
      <c r="S548" s="290">
        <v>0</v>
      </c>
      <c r="T548" s="291">
        <f>S548*H548</f>
        <v>0</v>
      </c>
      <c r="U548" s="42"/>
      <c r="V548" s="42"/>
      <c r="W548" s="42"/>
      <c r="X548" s="42"/>
      <c r="Y548" s="42"/>
      <c r="Z548" s="42"/>
      <c r="AA548" s="42"/>
      <c r="AB548" s="42"/>
      <c r="AC548" s="42"/>
      <c r="AD548" s="42"/>
      <c r="AE548" s="42"/>
      <c r="AR548" s="292" t="s">
        <v>386</v>
      </c>
      <c r="AT548" s="292" t="s">
        <v>393</v>
      </c>
      <c r="AU548" s="292" t="s">
        <v>386</v>
      </c>
      <c r="AY548" s="19" t="s">
        <v>387</v>
      </c>
      <c r="BE548" s="162">
        <f>IF(N548="základná",J548,0)</f>
        <v>0</v>
      </c>
      <c r="BF548" s="162">
        <f>IF(N548="znížená",J548,0)</f>
        <v>0</v>
      </c>
      <c r="BG548" s="162">
        <f>IF(N548="zákl. prenesená",J548,0)</f>
        <v>0</v>
      </c>
      <c r="BH548" s="162">
        <f>IF(N548="zníž. prenesená",J548,0)</f>
        <v>0</v>
      </c>
      <c r="BI548" s="162">
        <f>IF(N548="nulová",J548,0)</f>
        <v>0</v>
      </c>
      <c r="BJ548" s="19" t="s">
        <v>92</v>
      </c>
      <c r="BK548" s="162">
        <f>ROUND(I548*H548,2)</f>
        <v>0</v>
      </c>
      <c r="BL548" s="19" t="s">
        <v>386</v>
      </c>
      <c r="BM548" s="292" t="s">
        <v>848</v>
      </c>
    </row>
    <row r="549" s="14" customFormat="1">
      <c r="A549" s="14"/>
      <c r="B549" s="293"/>
      <c r="C549" s="294"/>
      <c r="D549" s="295" t="s">
        <v>398</v>
      </c>
      <c r="E549" s="296" t="s">
        <v>1</v>
      </c>
      <c r="F549" s="297" t="s">
        <v>416</v>
      </c>
      <c r="G549" s="294"/>
      <c r="H549" s="296" t="s">
        <v>1</v>
      </c>
      <c r="I549" s="298"/>
      <c r="J549" s="294"/>
      <c r="K549" s="294"/>
      <c r="L549" s="299"/>
      <c r="M549" s="300"/>
      <c r="N549" s="301"/>
      <c r="O549" s="301"/>
      <c r="P549" s="301"/>
      <c r="Q549" s="301"/>
      <c r="R549" s="301"/>
      <c r="S549" s="301"/>
      <c r="T549" s="302"/>
      <c r="U549" s="14"/>
      <c r="V549" s="14"/>
      <c r="W549" s="14"/>
      <c r="X549" s="14"/>
      <c r="Y549" s="14"/>
      <c r="Z549" s="14"/>
      <c r="AA549" s="14"/>
      <c r="AB549" s="14"/>
      <c r="AC549" s="14"/>
      <c r="AD549" s="14"/>
      <c r="AE549" s="14"/>
      <c r="AT549" s="303" t="s">
        <v>398</v>
      </c>
      <c r="AU549" s="303" t="s">
        <v>386</v>
      </c>
      <c r="AV549" s="14" t="s">
        <v>84</v>
      </c>
      <c r="AW549" s="14" t="s">
        <v>30</v>
      </c>
      <c r="AX549" s="14" t="s">
        <v>76</v>
      </c>
      <c r="AY549" s="303" t="s">
        <v>387</v>
      </c>
    </row>
    <row r="550" s="15" customFormat="1">
      <c r="A550" s="15"/>
      <c r="B550" s="304"/>
      <c r="C550" s="305"/>
      <c r="D550" s="295" t="s">
        <v>398</v>
      </c>
      <c r="E550" s="306" t="s">
        <v>1</v>
      </c>
      <c r="F550" s="307" t="s">
        <v>849</v>
      </c>
      <c r="G550" s="305"/>
      <c r="H550" s="308">
        <v>34.799999999999997</v>
      </c>
      <c r="I550" s="309"/>
      <c r="J550" s="305"/>
      <c r="K550" s="305"/>
      <c r="L550" s="310"/>
      <c r="M550" s="311"/>
      <c r="N550" s="312"/>
      <c r="O550" s="312"/>
      <c r="P550" s="312"/>
      <c r="Q550" s="312"/>
      <c r="R550" s="312"/>
      <c r="S550" s="312"/>
      <c r="T550" s="313"/>
      <c r="U550" s="15"/>
      <c r="V550" s="15"/>
      <c r="W550" s="15"/>
      <c r="X550" s="15"/>
      <c r="Y550" s="15"/>
      <c r="Z550" s="15"/>
      <c r="AA550" s="15"/>
      <c r="AB550" s="15"/>
      <c r="AC550" s="15"/>
      <c r="AD550" s="15"/>
      <c r="AE550" s="15"/>
      <c r="AT550" s="314" t="s">
        <v>398</v>
      </c>
      <c r="AU550" s="314" t="s">
        <v>386</v>
      </c>
      <c r="AV550" s="15" t="s">
        <v>92</v>
      </c>
      <c r="AW550" s="15" t="s">
        <v>30</v>
      </c>
      <c r="AX550" s="15" t="s">
        <v>76</v>
      </c>
      <c r="AY550" s="314" t="s">
        <v>387</v>
      </c>
    </row>
    <row r="551" s="15" customFormat="1">
      <c r="A551" s="15"/>
      <c r="B551" s="304"/>
      <c r="C551" s="305"/>
      <c r="D551" s="295" t="s">
        <v>398</v>
      </c>
      <c r="E551" s="306" t="s">
        <v>1</v>
      </c>
      <c r="F551" s="307" t="s">
        <v>850</v>
      </c>
      <c r="G551" s="305"/>
      <c r="H551" s="308">
        <v>49.280000000000001</v>
      </c>
      <c r="I551" s="309"/>
      <c r="J551" s="305"/>
      <c r="K551" s="305"/>
      <c r="L551" s="310"/>
      <c r="M551" s="311"/>
      <c r="N551" s="312"/>
      <c r="O551" s="312"/>
      <c r="P551" s="312"/>
      <c r="Q551" s="312"/>
      <c r="R551" s="312"/>
      <c r="S551" s="312"/>
      <c r="T551" s="313"/>
      <c r="U551" s="15"/>
      <c r="V551" s="15"/>
      <c r="W551" s="15"/>
      <c r="X551" s="15"/>
      <c r="Y551" s="15"/>
      <c r="Z551" s="15"/>
      <c r="AA551" s="15"/>
      <c r="AB551" s="15"/>
      <c r="AC551" s="15"/>
      <c r="AD551" s="15"/>
      <c r="AE551" s="15"/>
      <c r="AT551" s="314" t="s">
        <v>398</v>
      </c>
      <c r="AU551" s="314" t="s">
        <v>386</v>
      </c>
      <c r="AV551" s="15" t="s">
        <v>92</v>
      </c>
      <c r="AW551" s="15" t="s">
        <v>30</v>
      </c>
      <c r="AX551" s="15" t="s">
        <v>76</v>
      </c>
      <c r="AY551" s="314" t="s">
        <v>387</v>
      </c>
    </row>
    <row r="552" s="17" customFormat="1">
      <c r="A552" s="17"/>
      <c r="B552" s="326"/>
      <c r="C552" s="327"/>
      <c r="D552" s="295" t="s">
        <v>398</v>
      </c>
      <c r="E552" s="328" t="s">
        <v>311</v>
      </c>
      <c r="F552" s="329" t="s">
        <v>411</v>
      </c>
      <c r="G552" s="327"/>
      <c r="H552" s="330">
        <v>84.079999999999998</v>
      </c>
      <c r="I552" s="331"/>
      <c r="J552" s="327"/>
      <c r="K552" s="327"/>
      <c r="L552" s="332"/>
      <c r="M552" s="333"/>
      <c r="N552" s="334"/>
      <c r="O552" s="334"/>
      <c r="P552" s="334"/>
      <c r="Q552" s="334"/>
      <c r="R552" s="334"/>
      <c r="S552" s="334"/>
      <c r="T552" s="335"/>
      <c r="U552" s="17"/>
      <c r="V552" s="17"/>
      <c r="W552" s="17"/>
      <c r="X552" s="17"/>
      <c r="Y552" s="17"/>
      <c r="Z552" s="17"/>
      <c r="AA552" s="17"/>
      <c r="AB552" s="17"/>
      <c r="AC552" s="17"/>
      <c r="AD552" s="17"/>
      <c r="AE552" s="17"/>
      <c r="AT552" s="336" t="s">
        <v>398</v>
      </c>
      <c r="AU552" s="336" t="s">
        <v>386</v>
      </c>
      <c r="AV552" s="17" t="s">
        <v>99</v>
      </c>
      <c r="AW552" s="17" t="s">
        <v>30</v>
      </c>
      <c r="AX552" s="17" t="s">
        <v>76</v>
      </c>
      <c r="AY552" s="336" t="s">
        <v>387</v>
      </c>
    </row>
    <row r="553" s="15" customFormat="1">
      <c r="A553" s="15"/>
      <c r="B553" s="304"/>
      <c r="C553" s="305"/>
      <c r="D553" s="295" t="s">
        <v>398</v>
      </c>
      <c r="E553" s="306" t="s">
        <v>1</v>
      </c>
      <c r="F553" s="307" t="s">
        <v>851</v>
      </c>
      <c r="G553" s="305"/>
      <c r="H553" s="308">
        <v>4.2039999999999997</v>
      </c>
      <c r="I553" s="309"/>
      <c r="J553" s="305"/>
      <c r="K553" s="305"/>
      <c r="L553" s="310"/>
      <c r="M553" s="311"/>
      <c r="N553" s="312"/>
      <c r="O553" s="312"/>
      <c r="P553" s="312"/>
      <c r="Q553" s="312"/>
      <c r="R553" s="312"/>
      <c r="S553" s="312"/>
      <c r="T553" s="313"/>
      <c r="U553" s="15"/>
      <c r="V553" s="15"/>
      <c r="W553" s="15"/>
      <c r="X553" s="15"/>
      <c r="Y553" s="15"/>
      <c r="Z553" s="15"/>
      <c r="AA553" s="15"/>
      <c r="AB553" s="15"/>
      <c r="AC553" s="15"/>
      <c r="AD553" s="15"/>
      <c r="AE553" s="15"/>
      <c r="AT553" s="314" t="s">
        <v>398</v>
      </c>
      <c r="AU553" s="314" t="s">
        <v>386</v>
      </c>
      <c r="AV553" s="15" t="s">
        <v>92</v>
      </c>
      <c r="AW553" s="15" t="s">
        <v>30</v>
      </c>
      <c r="AX553" s="15" t="s">
        <v>76</v>
      </c>
      <c r="AY553" s="314" t="s">
        <v>387</v>
      </c>
    </row>
    <row r="554" s="16" customFormat="1">
      <c r="A554" s="16"/>
      <c r="B554" s="315"/>
      <c r="C554" s="316"/>
      <c r="D554" s="295" t="s">
        <v>398</v>
      </c>
      <c r="E554" s="317" t="s">
        <v>1</v>
      </c>
      <c r="F554" s="318" t="s">
        <v>412</v>
      </c>
      <c r="G554" s="316"/>
      <c r="H554" s="319">
        <v>88.284000000000006</v>
      </c>
      <c r="I554" s="320"/>
      <c r="J554" s="316"/>
      <c r="K554" s="316"/>
      <c r="L554" s="321"/>
      <c r="M554" s="322"/>
      <c r="N554" s="323"/>
      <c r="O554" s="323"/>
      <c r="P554" s="323"/>
      <c r="Q554" s="323"/>
      <c r="R554" s="323"/>
      <c r="S554" s="323"/>
      <c r="T554" s="324"/>
      <c r="U554" s="16"/>
      <c r="V554" s="16"/>
      <c r="W554" s="16"/>
      <c r="X554" s="16"/>
      <c r="Y554" s="16"/>
      <c r="Z554" s="16"/>
      <c r="AA554" s="16"/>
      <c r="AB554" s="16"/>
      <c r="AC554" s="16"/>
      <c r="AD554" s="16"/>
      <c r="AE554" s="16"/>
      <c r="AT554" s="325" t="s">
        <v>398</v>
      </c>
      <c r="AU554" s="325" t="s">
        <v>386</v>
      </c>
      <c r="AV554" s="16" t="s">
        <v>386</v>
      </c>
      <c r="AW554" s="16" t="s">
        <v>30</v>
      </c>
      <c r="AX554" s="16" t="s">
        <v>84</v>
      </c>
      <c r="AY554" s="325" t="s">
        <v>387</v>
      </c>
    </row>
    <row r="555" s="2" customFormat="1" ht="16.5" customHeight="1">
      <c r="A555" s="42"/>
      <c r="B555" s="43"/>
      <c r="C555" s="280" t="s">
        <v>315</v>
      </c>
      <c r="D555" s="280" t="s">
        <v>393</v>
      </c>
      <c r="E555" s="281" t="s">
        <v>852</v>
      </c>
      <c r="F555" s="282" t="s">
        <v>853</v>
      </c>
      <c r="G555" s="283" t="s">
        <v>405</v>
      </c>
      <c r="H555" s="284">
        <v>149.15299999999999</v>
      </c>
      <c r="I555" s="285"/>
      <c r="J555" s="286">
        <f>ROUND(I555*H555,2)</f>
        <v>0</v>
      </c>
      <c r="K555" s="287"/>
      <c r="L555" s="45"/>
      <c r="M555" s="288" t="s">
        <v>1</v>
      </c>
      <c r="N555" s="289" t="s">
        <v>42</v>
      </c>
      <c r="O555" s="101"/>
      <c r="P555" s="290">
        <f>O555*H555</f>
        <v>0</v>
      </c>
      <c r="Q555" s="290">
        <v>0</v>
      </c>
      <c r="R555" s="290">
        <f>Q555*H555</f>
        <v>0</v>
      </c>
      <c r="S555" s="290">
        <v>0</v>
      </c>
      <c r="T555" s="291">
        <f>S555*H555</f>
        <v>0</v>
      </c>
      <c r="U555" s="42"/>
      <c r="V555" s="42"/>
      <c r="W555" s="42"/>
      <c r="X555" s="42"/>
      <c r="Y555" s="42"/>
      <c r="Z555" s="42"/>
      <c r="AA555" s="42"/>
      <c r="AB555" s="42"/>
      <c r="AC555" s="42"/>
      <c r="AD555" s="42"/>
      <c r="AE555" s="42"/>
      <c r="AR555" s="292" t="s">
        <v>386</v>
      </c>
      <c r="AT555" s="292" t="s">
        <v>393</v>
      </c>
      <c r="AU555" s="292" t="s">
        <v>386</v>
      </c>
      <c r="AY555" s="19" t="s">
        <v>387</v>
      </c>
      <c r="BE555" s="162">
        <f>IF(N555="základná",J555,0)</f>
        <v>0</v>
      </c>
      <c r="BF555" s="162">
        <f>IF(N555="znížená",J555,0)</f>
        <v>0</v>
      </c>
      <c r="BG555" s="162">
        <f>IF(N555="zákl. prenesená",J555,0)</f>
        <v>0</v>
      </c>
      <c r="BH555" s="162">
        <f>IF(N555="zníž. prenesená",J555,0)</f>
        <v>0</v>
      </c>
      <c r="BI555" s="162">
        <f>IF(N555="nulová",J555,0)</f>
        <v>0</v>
      </c>
      <c r="BJ555" s="19" t="s">
        <v>92</v>
      </c>
      <c r="BK555" s="162">
        <f>ROUND(I555*H555,2)</f>
        <v>0</v>
      </c>
      <c r="BL555" s="19" t="s">
        <v>386</v>
      </c>
      <c r="BM555" s="292" t="s">
        <v>854</v>
      </c>
    </row>
    <row r="556" s="14" customFormat="1">
      <c r="A556" s="14"/>
      <c r="B556" s="293"/>
      <c r="C556" s="294"/>
      <c r="D556" s="295" t="s">
        <v>398</v>
      </c>
      <c r="E556" s="296" t="s">
        <v>1</v>
      </c>
      <c r="F556" s="297" t="s">
        <v>855</v>
      </c>
      <c r="G556" s="294"/>
      <c r="H556" s="296" t="s">
        <v>1</v>
      </c>
      <c r="I556" s="298"/>
      <c r="J556" s="294"/>
      <c r="K556" s="294"/>
      <c r="L556" s="299"/>
      <c r="M556" s="300"/>
      <c r="N556" s="301"/>
      <c r="O556" s="301"/>
      <c r="P556" s="301"/>
      <c r="Q556" s="301"/>
      <c r="R556" s="301"/>
      <c r="S556" s="301"/>
      <c r="T556" s="302"/>
      <c r="U556" s="14"/>
      <c r="V556" s="14"/>
      <c r="W556" s="14"/>
      <c r="X556" s="14"/>
      <c r="Y556" s="14"/>
      <c r="Z556" s="14"/>
      <c r="AA556" s="14"/>
      <c r="AB556" s="14"/>
      <c r="AC556" s="14"/>
      <c r="AD556" s="14"/>
      <c r="AE556" s="14"/>
      <c r="AT556" s="303" t="s">
        <v>398</v>
      </c>
      <c r="AU556" s="303" t="s">
        <v>386</v>
      </c>
      <c r="AV556" s="14" t="s">
        <v>84</v>
      </c>
      <c r="AW556" s="14" t="s">
        <v>30</v>
      </c>
      <c r="AX556" s="14" t="s">
        <v>76</v>
      </c>
      <c r="AY556" s="303" t="s">
        <v>387</v>
      </c>
    </row>
    <row r="557" s="15" customFormat="1">
      <c r="A557" s="15"/>
      <c r="B557" s="304"/>
      <c r="C557" s="305"/>
      <c r="D557" s="295" t="s">
        <v>398</v>
      </c>
      <c r="E557" s="306" t="s">
        <v>1</v>
      </c>
      <c r="F557" s="307" t="s">
        <v>159</v>
      </c>
      <c r="G557" s="305"/>
      <c r="H557" s="308">
        <v>142.05000000000001</v>
      </c>
      <c r="I557" s="309"/>
      <c r="J557" s="305"/>
      <c r="K557" s="305"/>
      <c r="L557" s="310"/>
      <c r="M557" s="311"/>
      <c r="N557" s="312"/>
      <c r="O557" s="312"/>
      <c r="P557" s="312"/>
      <c r="Q557" s="312"/>
      <c r="R557" s="312"/>
      <c r="S557" s="312"/>
      <c r="T557" s="313"/>
      <c r="U557" s="15"/>
      <c r="V557" s="15"/>
      <c r="W557" s="15"/>
      <c r="X557" s="15"/>
      <c r="Y557" s="15"/>
      <c r="Z557" s="15"/>
      <c r="AA557" s="15"/>
      <c r="AB557" s="15"/>
      <c r="AC557" s="15"/>
      <c r="AD557" s="15"/>
      <c r="AE557" s="15"/>
      <c r="AT557" s="314" t="s">
        <v>398</v>
      </c>
      <c r="AU557" s="314" t="s">
        <v>386</v>
      </c>
      <c r="AV557" s="15" t="s">
        <v>92</v>
      </c>
      <c r="AW557" s="15" t="s">
        <v>30</v>
      </c>
      <c r="AX557" s="15" t="s">
        <v>76</v>
      </c>
      <c r="AY557" s="314" t="s">
        <v>387</v>
      </c>
    </row>
    <row r="558" s="17" customFormat="1">
      <c r="A558" s="17"/>
      <c r="B558" s="326"/>
      <c r="C558" s="327"/>
      <c r="D558" s="295" t="s">
        <v>398</v>
      </c>
      <c r="E558" s="328" t="s">
        <v>157</v>
      </c>
      <c r="F558" s="329" t="s">
        <v>411</v>
      </c>
      <c r="G558" s="327"/>
      <c r="H558" s="330">
        <v>142.05000000000001</v>
      </c>
      <c r="I558" s="331"/>
      <c r="J558" s="327"/>
      <c r="K558" s="327"/>
      <c r="L558" s="332"/>
      <c r="M558" s="333"/>
      <c r="N558" s="334"/>
      <c r="O558" s="334"/>
      <c r="P558" s="334"/>
      <c r="Q558" s="334"/>
      <c r="R558" s="334"/>
      <c r="S558" s="334"/>
      <c r="T558" s="335"/>
      <c r="U558" s="17"/>
      <c r="V558" s="17"/>
      <c r="W558" s="17"/>
      <c r="X558" s="17"/>
      <c r="Y558" s="17"/>
      <c r="Z558" s="17"/>
      <c r="AA558" s="17"/>
      <c r="AB558" s="17"/>
      <c r="AC558" s="17"/>
      <c r="AD558" s="17"/>
      <c r="AE558" s="17"/>
      <c r="AT558" s="336" t="s">
        <v>398</v>
      </c>
      <c r="AU558" s="336" t="s">
        <v>386</v>
      </c>
      <c r="AV558" s="17" t="s">
        <v>99</v>
      </c>
      <c r="AW558" s="17" t="s">
        <v>30</v>
      </c>
      <c r="AX558" s="17" t="s">
        <v>76</v>
      </c>
      <c r="AY558" s="336" t="s">
        <v>387</v>
      </c>
    </row>
    <row r="559" s="15" customFormat="1">
      <c r="A559" s="15"/>
      <c r="B559" s="304"/>
      <c r="C559" s="305"/>
      <c r="D559" s="295" t="s">
        <v>398</v>
      </c>
      <c r="E559" s="306" t="s">
        <v>1</v>
      </c>
      <c r="F559" s="307" t="s">
        <v>856</v>
      </c>
      <c r="G559" s="305"/>
      <c r="H559" s="308">
        <v>7.1029999999999998</v>
      </c>
      <c r="I559" s="309"/>
      <c r="J559" s="305"/>
      <c r="K559" s="305"/>
      <c r="L559" s="310"/>
      <c r="M559" s="311"/>
      <c r="N559" s="312"/>
      <c r="O559" s="312"/>
      <c r="P559" s="312"/>
      <c r="Q559" s="312"/>
      <c r="R559" s="312"/>
      <c r="S559" s="312"/>
      <c r="T559" s="313"/>
      <c r="U559" s="15"/>
      <c r="V559" s="15"/>
      <c r="W559" s="15"/>
      <c r="X559" s="15"/>
      <c r="Y559" s="15"/>
      <c r="Z559" s="15"/>
      <c r="AA559" s="15"/>
      <c r="AB559" s="15"/>
      <c r="AC559" s="15"/>
      <c r="AD559" s="15"/>
      <c r="AE559" s="15"/>
      <c r="AT559" s="314" t="s">
        <v>398</v>
      </c>
      <c r="AU559" s="314" t="s">
        <v>386</v>
      </c>
      <c r="AV559" s="15" t="s">
        <v>92</v>
      </c>
      <c r="AW559" s="15" t="s">
        <v>30</v>
      </c>
      <c r="AX559" s="15" t="s">
        <v>76</v>
      </c>
      <c r="AY559" s="314" t="s">
        <v>387</v>
      </c>
    </row>
    <row r="560" s="16" customFormat="1">
      <c r="A560" s="16"/>
      <c r="B560" s="315"/>
      <c r="C560" s="316"/>
      <c r="D560" s="295" t="s">
        <v>398</v>
      </c>
      <c r="E560" s="317" t="s">
        <v>1</v>
      </c>
      <c r="F560" s="318" t="s">
        <v>412</v>
      </c>
      <c r="G560" s="316"/>
      <c r="H560" s="319">
        <v>149.15299999999999</v>
      </c>
      <c r="I560" s="320"/>
      <c r="J560" s="316"/>
      <c r="K560" s="316"/>
      <c r="L560" s="321"/>
      <c r="M560" s="322"/>
      <c r="N560" s="323"/>
      <c r="O560" s="323"/>
      <c r="P560" s="323"/>
      <c r="Q560" s="323"/>
      <c r="R560" s="323"/>
      <c r="S560" s="323"/>
      <c r="T560" s="324"/>
      <c r="U560" s="16"/>
      <c r="V560" s="16"/>
      <c r="W560" s="16"/>
      <c r="X560" s="16"/>
      <c r="Y560" s="16"/>
      <c r="Z560" s="16"/>
      <c r="AA560" s="16"/>
      <c r="AB560" s="16"/>
      <c r="AC560" s="16"/>
      <c r="AD560" s="16"/>
      <c r="AE560" s="16"/>
      <c r="AT560" s="325" t="s">
        <v>398</v>
      </c>
      <c r="AU560" s="325" t="s">
        <v>386</v>
      </c>
      <c r="AV560" s="16" t="s">
        <v>386</v>
      </c>
      <c r="AW560" s="16" t="s">
        <v>30</v>
      </c>
      <c r="AX560" s="16" t="s">
        <v>84</v>
      </c>
      <c r="AY560" s="325" t="s">
        <v>387</v>
      </c>
    </row>
    <row r="561" s="2" customFormat="1" ht="21.75" customHeight="1">
      <c r="A561" s="42"/>
      <c r="B561" s="43"/>
      <c r="C561" s="280" t="s">
        <v>857</v>
      </c>
      <c r="D561" s="280" t="s">
        <v>393</v>
      </c>
      <c r="E561" s="281" t="s">
        <v>420</v>
      </c>
      <c r="F561" s="282" t="s">
        <v>421</v>
      </c>
      <c r="G561" s="283" t="s">
        <v>405</v>
      </c>
      <c r="H561" s="284">
        <v>299.565</v>
      </c>
      <c r="I561" s="285"/>
      <c r="J561" s="286">
        <f>ROUND(I561*H561,2)</f>
        <v>0</v>
      </c>
      <c r="K561" s="287"/>
      <c r="L561" s="45"/>
      <c r="M561" s="288" t="s">
        <v>1</v>
      </c>
      <c r="N561" s="289" t="s">
        <v>42</v>
      </c>
      <c r="O561" s="101"/>
      <c r="P561" s="290">
        <f>O561*H561</f>
        <v>0</v>
      </c>
      <c r="Q561" s="290">
        <v>0</v>
      </c>
      <c r="R561" s="290">
        <f>Q561*H561</f>
        <v>0</v>
      </c>
      <c r="S561" s="290">
        <v>0</v>
      </c>
      <c r="T561" s="291">
        <f>S561*H561</f>
        <v>0</v>
      </c>
      <c r="U561" s="42"/>
      <c r="V561" s="42"/>
      <c r="W561" s="42"/>
      <c r="X561" s="42"/>
      <c r="Y561" s="42"/>
      <c r="Z561" s="42"/>
      <c r="AA561" s="42"/>
      <c r="AB561" s="42"/>
      <c r="AC561" s="42"/>
      <c r="AD561" s="42"/>
      <c r="AE561" s="42"/>
      <c r="AR561" s="292" t="s">
        <v>422</v>
      </c>
      <c r="AT561" s="292" t="s">
        <v>393</v>
      </c>
      <c r="AU561" s="292" t="s">
        <v>386</v>
      </c>
      <c r="AY561" s="19" t="s">
        <v>387</v>
      </c>
      <c r="BE561" s="162">
        <f>IF(N561="základná",J561,0)</f>
        <v>0</v>
      </c>
      <c r="BF561" s="162">
        <f>IF(N561="znížená",J561,0)</f>
        <v>0</v>
      </c>
      <c r="BG561" s="162">
        <f>IF(N561="zákl. prenesená",J561,0)</f>
        <v>0</v>
      </c>
      <c r="BH561" s="162">
        <f>IF(N561="zníž. prenesená",J561,0)</f>
        <v>0</v>
      </c>
      <c r="BI561" s="162">
        <f>IF(N561="nulová",J561,0)</f>
        <v>0</v>
      </c>
      <c r="BJ561" s="19" t="s">
        <v>92</v>
      </c>
      <c r="BK561" s="162">
        <f>ROUND(I561*H561,2)</f>
        <v>0</v>
      </c>
      <c r="BL561" s="19" t="s">
        <v>422</v>
      </c>
      <c r="BM561" s="292" t="s">
        <v>858</v>
      </c>
    </row>
    <row r="562" s="14" customFormat="1">
      <c r="A562" s="14"/>
      <c r="B562" s="293"/>
      <c r="C562" s="294"/>
      <c r="D562" s="295" t="s">
        <v>398</v>
      </c>
      <c r="E562" s="296" t="s">
        <v>1</v>
      </c>
      <c r="F562" s="297" t="s">
        <v>424</v>
      </c>
      <c r="G562" s="294"/>
      <c r="H562" s="296" t="s">
        <v>1</v>
      </c>
      <c r="I562" s="298"/>
      <c r="J562" s="294"/>
      <c r="K562" s="294"/>
      <c r="L562" s="299"/>
      <c r="M562" s="300"/>
      <c r="N562" s="301"/>
      <c r="O562" s="301"/>
      <c r="P562" s="301"/>
      <c r="Q562" s="301"/>
      <c r="R562" s="301"/>
      <c r="S562" s="301"/>
      <c r="T562" s="302"/>
      <c r="U562" s="14"/>
      <c r="V562" s="14"/>
      <c r="W562" s="14"/>
      <c r="X562" s="14"/>
      <c r="Y562" s="14"/>
      <c r="Z562" s="14"/>
      <c r="AA562" s="14"/>
      <c r="AB562" s="14"/>
      <c r="AC562" s="14"/>
      <c r="AD562" s="14"/>
      <c r="AE562" s="14"/>
      <c r="AT562" s="303" t="s">
        <v>398</v>
      </c>
      <c r="AU562" s="303" t="s">
        <v>386</v>
      </c>
      <c r="AV562" s="14" t="s">
        <v>84</v>
      </c>
      <c r="AW562" s="14" t="s">
        <v>30</v>
      </c>
      <c r="AX562" s="14" t="s">
        <v>76</v>
      </c>
      <c r="AY562" s="303" t="s">
        <v>387</v>
      </c>
    </row>
    <row r="563" s="15" customFormat="1">
      <c r="A563" s="15"/>
      <c r="B563" s="304"/>
      <c r="C563" s="305"/>
      <c r="D563" s="295" t="s">
        <v>398</v>
      </c>
      <c r="E563" s="306" t="s">
        <v>1</v>
      </c>
      <c r="F563" s="307" t="s">
        <v>859</v>
      </c>
      <c r="G563" s="305"/>
      <c r="H563" s="308">
        <v>285.30000000000001</v>
      </c>
      <c r="I563" s="309"/>
      <c r="J563" s="305"/>
      <c r="K563" s="305"/>
      <c r="L563" s="310"/>
      <c r="M563" s="311"/>
      <c r="N563" s="312"/>
      <c r="O563" s="312"/>
      <c r="P563" s="312"/>
      <c r="Q563" s="312"/>
      <c r="R563" s="312"/>
      <c r="S563" s="312"/>
      <c r="T563" s="313"/>
      <c r="U563" s="15"/>
      <c r="V563" s="15"/>
      <c r="W563" s="15"/>
      <c r="X563" s="15"/>
      <c r="Y563" s="15"/>
      <c r="Z563" s="15"/>
      <c r="AA563" s="15"/>
      <c r="AB563" s="15"/>
      <c r="AC563" s="15"/>
      <c r="AD563" s="15"/>
      <c r="AE563" s="15"/>
      <c r="AT563" s="314" t="s">
        <v>398</v>
      </c>
      <c r="AU563" s="314" t="s">
        <v>386</v>
      </c>
      <c r="AV563" s="15" t="s">
        <v>92</v>
      </c>
      <c r="AW563" s="15" t="s">
        <v>30</v>
      </c>
      <c r="AX563" s="15" t="s">
        <v>76</v>
      </c>
      <c r="AY563" s="314" t="s">
        <v>387</v>
      </c>
    </row>
    <row r="564" s="17" customFormat="1">
      <c r="A564" s="17"/>
      <c r="B564" s="326"/>
      <c r="C564" s="327"/>
      <c r="D564" s="295" t="s">
        <v>398</v>
      </c>
      <c r="E564" s="328" t="s">
        <v>1</v>
      </c>
      <c r="F564" s="329" t="s">
        <v>411</v>
      </c>
      <c r="G564" s="327"/>
      <c r="H564" s="330">
        <v>285.30000000000001</v>
      </c>
      <c r="I564" s="331"/>
      <c r="J564" s="327"/>
      <c r="K564" s="327"/>
      <c r="L564" s="332"/>
      <c r="M564" s="333"/>
      <c r="N564" s="334"/>
      <c r="O564" s="334"/>
      <c r="P564" s="334"/>
      <c r="Q564" s="334"/>
      <c r="R564" s="334"/>
      <c r="S564" s="334"/>
      <c r="T564" s="335"/>
      <c r="U564" s="17"/>
      <c r="V564" s="17"/>
      <c r="W564" s="17"/>
      <c r="X564" s="17"/>
      <c r="Y564" s="17"/>
      <c r="Z564" s="17"/>
      <c r="AA564" s="17"/>
      <c r="AB564" s="17"/>
      <c r="AC564" s="17"/>
      <c r="AD564" s="17"/>
      <c r="AE564" s="17"/>
      <c r="AT564" s="336" t="s">
        <v>398</v>
      </c>
      <c r="AU564" s="336" t="s">
        <v>386</v>
      </c>
      <c r="AV564" s="17" t="s">
        <v>99</v>
      </c>
      <c r="AW564" s="17" t="s">
        <v>30</v>
      </c>
      <c r="AX564" s="17" t="s">
        <v>76</v>
      </c>
      <c r="AY564" s="336" t="s">
        <v>387</v>
      </c>
    </row>
    <row r="565" s="15" customFormat="1">
      <c r="A565" s="15"/>
      <c r="B565" s="304"/>
      <c r="C565" s="305"/>
      <c r="D565" s="295" t="s">
        <v>398</v>
      </c>
      <c r="E565" s="306" t="s">
        <v>1</v>
      </c>
      <c r="F565" s="307" t="s">
        <v>860</v>
      </c>
      <c r="G565" s="305"/>
      <c r="H565" s="308">
        <v>14.265000000000001</v>
      </c>
      <c r="I565" s="309"/>
      <c r="J565" s="305"/>
      <c r="K565" s="305"/>
      <c r="L565" s="310"/>
      <c r="M565" s="311"/>
      <c r="N565" s="312"/>
      <c r="O565" s="312"/>
      <c r="P565" s="312"/>
      <c r="Q565" s="312"/>
      <c r="R565" s="312"/>
      <c r="S565" s="312"/>
      <c r="T565" s="313"/>
      <c r="U565" s="15"/>
      <c r="V565" s="15"/>
      <c r="W565" s="15"/>
      <c r="X565" s="15"/>
      <c r="Y565" s="15"/>
      <c r="Z565" s="15"/>
      <c r="AA565" s="15"/>
      <c r="AB565" s="15"/>
      <c r="AC565" s="15"/>
      <c r="AD565" s="15"/>
      <c r="AE565" s="15"/>
      <c r="AT565" s="314" t="s">
        <v>398</v>
      </c>
      <c r="AU565" s="314" t="s">
        <v>386</v>
      </c>
      <c r="AV565" s="15" t="s">
        <v>92</v>
      </c>
      <c r="AW565" s="15" t="s">
        <v>30</v>
      </c>
      <c r="AX565" s="15" t="s">
        <v>76</v>
      </c>
      <c r="AY565" s="314" t="s">
        <v>387</v>
      </c>
    </row>
    <row r="566" s="16" customFormat="1">
      <c r="A566" s="16"/>
      <c r="B566" s="315"/>
      <c r="C566" s="316"/>
      <c r="D566" s="295" t="s">
        <v>398</v>
      </c>
      <c r="E566" s="317" t="s">
        <v>1</v>
      </c>
      <c r="F566" s="318" t="s">
        <v>412</v>
      </c>
      <c r="G566" s="316"/>
      <c r="H566" s="319">
        <v>299.565</v>
      </c>
      <c r="I566" s="320"/>
      <c r="J566" s="316"/>
      <c r="K566" s="316"/>
      <c r="L566" s="321"/>
      <c r="M566" s="322"/>
      <c r="N566" s="323"/>
      <c r="O566" s="323"/>
      <c r="P566" s="323"/>
      <c r="Q566" s="323"/>
      <c r="R566" s="323"/>
      <c r="S566" s="323"/>
      <c r="T566" s="324"/>
      <c r="U566" s="16"/>
      <c r="V566" s="16"/>
      <c r="W566" s="16"/>
      <c r="X566" s="16"/>
      <c r="Y566" s="16"/>
      <c r="Z566" s="16"/>
      <c r="AA566" s="16"/>
      <c r="AB566" s="16"/>
      <c r="AC566" s="16"/>
      <c r="AD566" s="16"/>
      <c r="AE566" s="16"/>
      <c r="AT566" s="325" t="s">
        <v>398</v>
      </c>
      <c r="AU566" s="325" t="s">
        <v>386</v>
      </c>
      <c r="AV566" s="16" t="s">
        <v>386</v>
      </c>
      <c r="AW566" s="16" t="s">
        <v>30</v>
      </c>
      <c r="AX566" s="16" t="s">
        <v>84</v>
      </c>
      <c r="AY566" s="325" t="s">
        <v>387</v>
      </c>
    </row>
    <row r="567" s="13" customFormat="1" ht="20.88" customHeight="1">
      <c r="A567" s="13"/>
      <c r="B567" s="267"/>
      <c r="C567" s="268"/>
      <c r="D567" s="269" t="s">
        <v>75</v>
      </c>
      <c r="E567" s="269" t="s">
        <v>427</v>
      </c>
      <c r="F567" s="269" t="s">
        <v>428</v>
      </c>
      <c r="G567" s="268"/>
      <c r="H567" s="268"/>
      <c r="I567" s="270"/>
      <c r="J567" s="271">
        <f>BK567</f>
        <v>0</v>
      </c>
      <c r="K567" s="268"/>
      <c r="L567" s="272"/>
      <c r="M567" s="273"/>
      <c r="N567" s="274"/>
      <c r="O567" s="274"/>
      <c r="P567" s="275">
        <f>SUM(P568:P659)</f>
        <v>0</v>
      </c>
      <c r="Q567" s="274"/>
      <c r="R567" s="275">
        <f>SUM(R568:R659)</f>
        <v>5.7537764999999998</v>
      </c>
      <c r="S567" s="274"/>
      <c r="T567" s="276">
        <f>SUM(T568:T659)</f>
        <v>88.513483999999991</v>
      </c>
      <c r="U567" s="13"/>
      <c r="V567" s="13"/>
      <c r="W567" s="13"/>
      <c r="X567" s="13"/>
      <c r="Y567" s="13"/>
      <c r="Z567" s="13"/>
      <c r="AA567" s="13"/>
      <c r="AB567" s="13"/>
      <c r="AC567" s="13"/>
      <c r="AD567" s="13"/>
      <c r="AE567" s="13"/>
      <c r="AR567" s="277" t="s">
        <v>84</v>
      </c>
      <c r="AT567" s="278" t="s">
        <v>75</v>
      </c>
      <c r="AU567" s="278" t="s">
        <v>99</v>
      </c>
      <c r="AY567" s="277" t="s">
        <v>387</v>
      </c>
      <c r="BK567" s="279">
        <f>SUM(BK568:BK659)</f>
        <v>0</v>
      </c>
    </row>
    <row r="568" s="2" customFormat="1" ht="37.8" customHeight="1">
      <c r="A568" s="42"/>
      <c r="B568" s="43"/>
      <c r="C568" s="280" t="s">
        <v>861</v>
      </c>
      <c r="D568" s="280" t="s">
        <v>393</v>
      </c>
      <c r="E568" s="281" t="s">
        <v>434</v>
      </c>
      <c r="F568" s="282" t="s">
        <v>435</v>
      </c>
      <c r="G568" s="283" t="s">
        <v>436</v>
      </c>
      <c r="H568" s="284">
        <v>21</v>
      </c>
      <c r="I568" s="285"/>
      <c r="J568" s="286">
        <f>ROUND(I568*H568,2)</f>
        <v>0</v>
      </c>
      <c r="K568" s="287"/>
      <c r="L568" s="45"/>
      <c r="M568" s="288" t="s">
        <v>1</v>
      </c>
      <c r="N568" s="289" t="s">
        <v>42</v>
      </c>
      <c r="O568" s="101"/>
      <c r="P568" s="290">
        <f>O568*H568</f>
        <v>0</v>
      </c>
      <c r="Q568" s="290">
        <v>5.0000000000000002E-05</v>
      </c>
      <c r="R568" s="290">
        <f>Q568*H568</f>
        <v>0.0010500000000000002</v>
      </c>
      <c r="S568" s="290">
        <v>0.001</v>
      </c>
      <c r="T568" s="291">
        <f>S568*H568</f>
        <v>0.021000000000000001</v>
      </c>
      <c r="U568" s="42"/>
      <c r="V568" s="42"/>
      <c r="W568" s="42"/>
      <c r="X568" s="42"/>
      <c r="Y568" s="42"/>
      <c r="Z568" s="42"/>
      <c r="AA568" s="42"/>
      <c r="AB568" s="42"/>
      <c r="AC568" s="42"/>
      <c r="AD568" s="42"/>
      <c r="AE568" s="42"/>
      <c r="AR568" s="292" t="s">
        <v>386</v>
      </c>
      <c r="AT568" s="292" t="s">
        <v>393</v>
      </c>
      <c r="AU568" s="292" t="s">
        <v>386</v>
      </c>
      <c r="AY568" s="19" t="s">
        <v>387</v>
      </c>
      <c r="BE568" s="162">
        <f>IF(N568="základná",J568,0)</f>
        <v>0</v>
      </c>
      <c r="BF568" s="162">
        <f>IF(N568="znížená",J568,0)</f>
        <v>0</v>
      </c>
      <c r="BG568" s="162">
        <f>IF(N568="zákl. prenesená",J568,0)</f>
        <v>0</v>
      </c>
      <c r="BH568" s="162">
        <f>IF(N568="zníž. prenesená",J568,0)</f>
        <v>0</v>
      </c>
      <c r="BI568" s="162">
        <f>IF(N568="nulová",J568,0)</f>
        <v>0</v>
      </c>
      <c r="BJ568" s="19" t="s">
        <v>92</v>
      </c>
      <c r="BK568" s="162">
        <f>ROUND(I568*H568,2)</f>
        <v>0</v>
      </c>
      <c r="BL568" s="19" t="s">
        <v>386</v>
      </c>
      <c r="BM568" s="292" t="s">
        <v>862</v>
      </c>
    </row>
    <row r="569" s="15" customFormat="1">
      <c r="A569" s="15"/>
      <c r="B569" s="304"/>
      <c r="C569" s="305"/>
      <c r="D569" s="295" t="s">
        <v>398</v>
      </c>
      <c r="E569" s="306" t="s">
        <v>1</v>
      </c>
      <c r="F569" s="307" t="s">
        <v>863</v>
      </c>
      <c r="G569" s="305"/>
      <c r="H569" s="308">
        <v>21</v>
      </c>
      <c r="I569" s="309"/>
      <c r="J569" s="305"/>
      <c r="K569" s="305"/>
      <c r="L569" s="310"/>
      <c r="M569" s="311"/>
      <c r="N569" s="312"/>
      <c r="O569" s="312"/>
      <c r="P569" s="312"/>
      <c r="Q569" s="312"/>
      <c r="R569" s="312"/>
      <c r="S569" s="312"/>
      <c r="T569" s="313"/>
      <c r="U569" s="15"/>
      <c r="V569" s="15"/>
      <c r="W569" s="15"/>
      <c r="X569" s="15"/>
      <c r="Y569" s="15"/>
      <c r="Z569" s="15"/>
      <c r="AA569" s="15"/>
      <c r="AB569" s="15"/>
      <c r="AC569" s="15"/>
      <c r="AD569" s="15"/>
      <c r="AE569" s="15"/>
      <c r="AT569" s="314" t="s">
        <v>398</v>
      </c>
      <c r="AU569" s="314" t="s">
        <v>386</v>
      </c>
      <c r="AV569" s="15" t="s">
        <v>92</v>
      </c>
      <c r="AW569" s="15" t="s">
        <v>30</v>
      </c>
      <c r="AX569" s="15" t="s">
        <v>84</v>
      </c>
      <c r="AY569" s="314" t="s">
        <v>387</v>
      </c>
    </row>
    <row r="570" s="2" customFormat="1" ht="37.8" customHeight="1">
      <c r="A570" s="42"/>
      <c r="B570" s="43"/>
      <c r="C570" s="280" t="s">
        <v>864</v>
      </c>
      <c r="D570" s="280" t="s">
        <v>393</v>
      </c>
      <c r="E570" s="281" t="s">
        <v>440</v>
      </c>
      <c r="F570" s="282" t="s">
        <v>441</v>
      </c>
      <c r="G570" s="283" t="s">
        <v>405</v>
      </c>
      <c r="H570" s="284">
        <v>2853</v>
      </c>
      <c r="I570" s="285"/>
      <c r="J570" s="286">
        <f>ROUND(I570*H570,2)</f>
        <v>0</v>
      </c>
      <c r="K570" s="287"/>
      <c r="L570" s="45"/>
      <c r="M570" s="288" t="s">
        <v>1</v>
      </c>
      <c r="N570" s="289" t="s">
        <v>42</v>
      </c>
      <c r="O570" s="101"/>
      <c r="P570" s="290">
        <f>O570*H570</f>
        <v>0</v>
      </c>
      <c r="Q570" s="290">
        <v>2.0000000000000002E-05</v>
      </c>
      <c r="R570" s="290">
        <f>Q570*H570</f>
        <v>0.057060000000000007</v>
      </c>
      <c r="S570" s="290">
        <v>0</v>
      </c>
      <c r="T570" s="291">
        <f>S570*H570</f>
        <v>0</v>
      </c>
      <c r="U570" s="42"/>
      <c r="V570" s="42"/>
      <c r="W570" s="42"/>
      <c r="X570" s="42"/>
      <c r="Y570" s="42"/>
      <c r="Z570" s="42"/>
      <c r="AA570" s="42"/>
      <c r="AB570" s="42"/>
      <c r="AC570" s="42"/>
      <c r="AD570" s="42"/>
      <c r="AE570" s="42"/>
      <c r="AR570" s="292" t="s">
        <v>386</v>
      </c>
      <c r="AT570" s="292" t="s">
        <v>393</v>
      </c>
      <c r="AU570" s="292" t="s">
        <v>386</v>
      </c>
      <c r="AY570" s="19" t="s">
        <v>387</v>
      </c>
      <c r="BE570" s="162">
        <f>IF(N570="základná",J570,0)</f>
        <v>0</v>
      </c>
      <c r="BF570" s="162">
        <f>IF(N570="znížená",J570,0)</f>
        <v>0</v>
      </c>
      <c r="BG570" s="162">
        <f>IF(N570="zákl. prenesená",J570,0)</f>
        <v>0</v>
      </c>
      <c r="BH570" s="162">
        <f>IF(N570="zníž. prenesená",J570,0)</f>
        <v>0</v>
      </c>
      <c r="BI570" s="162">
        <f>IF(N570="nulová",J570,0)</f>
        <v>0</v>
      </c>
      <c r="BJ570" s="19" t="s">
        <v>92</v>
      </c>
      <c r="BK570" s="162">
        <f>ROUND(I570*H570,2)</f>
        <v>0</v>
      </c>
      <c r="BL570" s="19" t="s">
        <v>386</v>
      </c>
      <c r="BM570" s="292" t="s">
        <v>865</v>
      </c>
    </row>
    <row r="571" s="15" customFormat="1">
      <c r="A571" s="15"/>
      <c r="B571" s="304"/>
      <c r="C571" s="305"/>
      <c r="D571" s="295" t="s">
        <v>398</v>
      </c>
      <c r="E571" s="306" t="s">
        <v>1</v>
      </c>
      <c r="F571" s="307" t="s">
        <v>150</v>
      </c>
      <c r="G571" s="305"/>
      <c r="H571" s="308">
        <v>2853</v>
      </c>
      <c r="I571" s="309"/>
      <c r="J571" s="305"/>
      <c r="K571" s="305"/>
      <c r="L571" s="310"/>
      <c r="M571" s="311"/>
      <c r="N571" s="312"/>
      <c r="O571" s="312"/>
      <c r="P571" s="312"/>
      <c r="Q571" s="312"/>
      <c r="R571" s="312"/>
      <c r="S571" s="312"/>
      <c r="T571" s="313"/>
      <c r="U571" s="15"/>
      <c r="V571" s="15"/>
      <c r="W571" s="15"/>
      <c r="X571" s="15"/>
      <c r="Y571" s="15"/>
      <c r="Z571" s="15"/>
      <c r="AA571" s="15"/>
      <c r="AB571" s="15"/>
      <c r="AC571" s="15"/>
      <c r="AD571" s="15"/>
      <c r="AE571" s="15"/>
      <c r="AT571" s="314" t="s">
        <v>398</v>
      </c>
      <c r="AU571" s="314" t="s">
        <v>386</v>
      </c>
      <c r="AV571" s="15" t="s">
        <v>92</v>
      </c>
      <c r="AW571" s="15" t="s">
        <v>30</v>
      </c>
      <c r="AX571" s="15" t="s">
        <v>84</v>
      </c>
      <c r="AY571" s="314" t="s">
        <v>387</v>
      </c>
    </row>
    <row r="572" s="2" customFormat="1" ht="24.15" customHeight="1">
      <c r="A572" s="42"/>
      <c r="B572" s="43"/>
      <c r="C572" s="280" t="s">
        <v>866</v>
      </c>
      <c r="D572" s="280" t="s">
        <v>393</v>
      </c>
      <c r="E572" s="281" t="s">
        <v>444</v>
      </c>
      <c r="F572" s="282" t="s">
        <v>445</v>
      </c>
      <c r="G572" s="283" t="s">
        <v>396</v>
      </c>
      <c r="H572" s="284">
        <v>1140</v>
      </c>
      <c r="I572" s="285"/>
      <c r="J572" s="286">
        <f>ROUND(I572*H572,2)</f>
        <v>0</v>
      </c>
      <c r="K572" s="287"/>
      <c r="L572" s="45"/>
      <c r="M572" s="288" t="s">
        <v>1</v>
      </c>
      <c r="N572" s="289" t="s">
        <v>42</v>
      </c>
      <c r="O572" s="101"/>
      <c r="P572" s="290">
        <f>O572*H572</f>
        <v>0</v>
      </c>
      <c r="Q572" s="290">
        <v>1.0000000000000001E-05</v>
      </c>
      <c r="R572" s="290">
        <f>Q572*H572</f>
        <v>0.0114</v>
      </c>
      <c r="S572" s="290">
        <v>0</v>
      </c>
      <c r="T572" s="291">
        <f>S572*H572</f>
        <v>0</v>
      </c>
      <c r="U572" s="42"/>
      <c r="V572" s="42"/>
      <c r="W572" s="42"/>
      <c r="X572" s="42"/>
      <c r="Y572" s="42"/>
      <c r="Z572" s="42"/>
      <c r="AA572" s="42"/>
      <c r="AB572" s="42"/>
      <c r="AC572" s="42"/>
      <c r="AD572" s="42"/>
      <c r="AE572" s="42"/>
      <c r="AR572" s="292" t="s">
        <v>386</v>
      </c>
      <c r="AT572" s="292" t="s">
        <v>393</v>
      </c>
      <c r="AU572" s="292" t="s">
        <v>386</v>
      </c>
      <c r="AY572" s="19" t="s">
        <v>387</v>
      </c>
      <c r="BE572" s="162">
        <f>IF(N572="základná",J572,0)</f>
        <v>0</v>
      </c>
      <c r="BF572" s="162">
        <f>IF(N572="znížená",J572,0)</f>
        <v>0</v>
      </c>
      <c r="BG572" s="162">
        <f>IF(N572="zákl. prenesená",J572,0)</f>
        <v>0</v>
      </c>
      <c r="BH572" s="162">
        <f>IF(N572="zníž. prenesená",J572,0)</f>
        <v>0</v>
      </c>
      <c r="BI572" s="162">
        <f>IF(N572="nulová",J572,0)</f>
        <v>0</v>
      </c>
      <c r="BJ572" s="19" t="s">
        <v>92</v>
      </c>
      <c r="BK572" s="162">
        <f>ROUND(I572*H572,2)</f>
        <v>0</v>
      </c>
      <c r="BL572" s="19" t="s">
        <v>386</v>
      </c>
      <c r="BM572" s="292" t="s">
        <v>867</v>
      </c>
    </row>
    <row r="573" s="14" customFormat="1">
      <c r="A573" s="14"/>
      <c r="B573" s="293"/>
      <c r="C573" s="294"/>
      <c r="D573" s="295" t="s">
        <v>398</v>
      </c>
      <c r="E573" s="296" t="s">
        <v>1</v>
      </c>
      <c r="F573" s="297" t="s">
        <v>399</v>
      </c>
      <c r="G573" s="294"/>
      <c r="H573" s="296" t="s">
        <v>1</v>
      </c>
      <c r="I573" s="298"/>
      <c r="J573" s="294"/>
      <c r="K573" s="294"/>
      <c r="L573" s="299"/>
      <c r="M573" s="300"/>
      <c r="N573" s="301"/>
      <c r="O573" s="301"/>
      <c r="P573" s="301"/>
      <c r="Q573" s="301"/>
      <c r="R573" s="301"/>
      <c r="S573" s="301"/>
      <c r="T573" s="302"/>
      <c r="U573" s="14"/>
      <c r="V573" s="14"/>
      <c r="W573" s="14"/>
      <c r="X573" s="14"/>
      <c r="Y573" s="14"/>
      <c r="Z573" s="14"/>
      <c r="AA573" s="14"/>
      <c r="AB573" s="14"/>
      <c r="AC573" s="14"/>
      <c r="AD573" s="14"/>
      <c r="AE573" s="14"/>
      <c r="AT573" s="303" t="s">
        <v>398</v>
      </c>
      <c r="AU573" s="303" t="s">
        <v>386</v>
      </c>
      <c r="AV573" s="14" t="s">
        <v>84</v>
      </c>
      <c r="AW573" s="14" t="s">
        <v>30</v>
      </c>
      <c r="AX573" s="14" t="s">
        <v>76</v>
      </c>
      <c r="AY573" s="303" t="s">
        <v>387</v>
      </c>
    </row>
    <row r="574" s="14" customFormat="1">
      <c r="A574" s="14"/>
      <c r="B574" s="293"/>
      <c r="C574" s="294"/>
      <c r="D574" s="295" t="s">
        <v>398</v>
      </c>
      <c r="E574" s="296" t="s">
        <v>1</v>
      </c>
      <c r="F574" s="297" t="s">
        <v>447</v>
      </c>
      <c r="G574" s="294"/>
      <c r="H574" s="296" t="s">
        <v>1</v>
      </c>
      <c r="I574" s="298"/>
      <c r="J574" s="294"/>
      <c r="K574" s="294"/>
      <c r="L574" s="299"/>
      <c r="M574" s="300"/>
      <c r="N574" s="301"/>
      <c r="O574" s="301"/>
      <c r="P574" s="301"/>
      <c r="Q574" s="301"/>
      <c r="R574" s="301"/>
      <c r="S574" s="301"/>
      <c r="T574" s="302"/>
      <c r="U574" s="14"/>
      <c r="V574" s="14"/>
      <c r="W574" s="14"/>
      <c r="X574" s="14"/>
      <c r="Y574" s="14"/>
      <c r="Z574" s="14"/>
      <c r="AA574" s="14"/>
      <c r="AB574" s="14"/>
      <c r="AC574" s="14"/>
      <c r="AD574" s="14"/>
      <c r="AE574" s="14"/>
      <c r="AT574" s="303" t="s">
        <v>398</v>
      </c>
      <c r="AU574" s="303" t="s">
        <v>386</v>
      </c>
      <c r="AV574" s="14" t="s">
        <v>84</v>
      </c>
      <c r="AW574" s="14" t="s">
        <v>30</v>
      </c>
      <c r="AX574" s="14" t="s">
        <v>76</v>
      </c>
      <c r="AY574" s="303" t="s">
        <v>387</v>
      </c>
    </row>
    <row r="575" s="14" customFormat="1">
      <c r="A575" s="14"/>
      <c r="B575" s="293"/>
      <c r="C575" s="294"/>
      <c r="D575" s="295" t="s">
        <v>398</v>
      </c>
      <c r="E575" s="296" t="s">
        <v>1</v>
      </c>
      <c r="F575" s="297" t="s">
        <v>448</v>
      </c>
      <c r="G575" s="294"/>
      <c r="H575" s="296" t="s">
        <v>1</v>
      </c>
      <c r="I575" s="298"/>
      <c r="J575" s="294"/>
      <c r="K575" s="294"/>
      <c r="L575" s="299"/>
      <c r="M575" s="300"/>
      <c r="N575" s="301"/>
      <c r="O575" s="301"/>
      <c r="P575" s="301"/>
      <c r="Q575" s="301"/>
      <c r="R575" s="301"/>
      <c r="S575" s="301"/>
      <c r="T575" s="302"/>
      <c r="U575" s="14"/>
      <c r="V575" s="14"/>
      <c r="W575" s="14"/>
      <c r="X575" s="14"/>
      <c r="Y575" s="14"/>
      <c r="Z575" s="14"/>
      <c r="AA575" s="14"/>
      <c r="AB575" s="14"/>
      <c r="AC575" s="14"/>
      <c r="AD575" s="14"/>
      <c r="AE575" s="14"/>
      <c r="AT575" s="303" t="s">
        <v>398</v>
      </c>
      <c r="AU575" s="303" t="s">
        <v>386</v>
      </c>
      <c r="AV575" s="14" t="s">
        <v>84</v>
      </c>
      <c r="AW575" s="14" t="s">
        <v>30</v>
      </c>
      <c r="AX575" s="14" t="s">
        <v>76</v>
      </c>
      <c r="AY575" s="303" t="s">
        <v>387</v>
      </c>
    </row>
    <row r="576" s="15" customFormat="1">
      <c r="A576" s="15"/>
      <c r="B576" s="304"/>
      <c r="C576" s="305"/>
      <c r="D576" s="295" t="s">
        <v>398</v>
      </c>
      <c r="E576" s="306" t="s">
        <v>1</v>
      </c>
      <c r="F576" s="307" t="s">
        <v>868</v>
      </c>
      <c r="G576" s="305"/>
      <c r="H576" s="308">
        <v>1140</v>
      </c>
      <c r="I576" s="309"/>
      <c r="J576" s="305"/>
      <c r="K576" s="305"/>
      <c r="L576" s="310"/>
      <c r="M576" s="311"/>
      <c r="N576" s="312"/>
      <c r="O576" s="312"/>
      <c r="P576" s="312"/>
      <c r="Q576" s="312"/>
      <c r="R576" s="312"/>
      <c r="S576" s="312"/>
      <c r="T576" s="313"/>
      <c r="U576" s="15"/>
      <c r="V576" s="15"/>
      <c r="W576" s="15"/>
      <c r="X576" s="15"/>
      <c r="Y576" s="15"/>
      <c r="Z576" s="15"/>
      <c r="AA576" s="15"/>
      <c r="AB576" s="15"/>
      <c r="AC576" s="15"/>
      <c r="AD576" s="15"/>
      <c r="AE576" s="15"/>
      <c r="AT576" s="314" t="s">
        <v>398</v>
      </c>
      <c r="AU576" s="314" t="s">
        <v>386</v>
      </c>
      <c r="AV576" s="15" t="s">
        <v>92</v>
      </c>
      <c r="AW576" s="15" t="s">
        <v>30</v>
      </c>
      <c r="AX576" s="15" t="s">
        <v>76</v>
      </c>
      <c r="AY576" s="314" t="s">
        <v>387</v>
      </c>
    </row>
    <row r="577" s="16" customFormat="1">
      <c r="A577" s="16"/>
      <c r="B577" s="315"/>
      <c r="C577" s="316"/>
      <c r="D577" s="295" t="s">
        <v>398</v>
      </c>
      <c r="E577" s="317" t="s">
        <v>1</v>
      </c>
      <c r="F577" s="318" t="s">
        <v>412</v>
      </c>
      <c r="G577" s="316"/>
      <c r="H577" s="319">
        <v>1140</v>
      </c>
      <c r="I577" s="320"/>
      <c r="J577" s="316"/>
      <c r="K577" s="316"/>
      <c r="L577" s="321"/>
      <c r="M577" s="322"/>
      <c r="N577" s="323"/>
      <c r="O577" s="323"/>
      <c r="P577" s="323"/>
      <c r="Q577" s="323"/>
      <c r="R577" s="323"/>
      <c r="S577" s="323"/>
      <c r="T577" s="324"/>
      <c r="U577" s="16"/>
      <c r="V577" s="16"/>
      <c r="W577" s="16"/>
      <c r="X577" s="16"/>
      <c r="Y577" s="16"/>
      <c r="Z577" s="16"/>
      <c r="AA577" s="16"/>
      <c r="AB577" s="16"/>
      <c r="AC577" s="16"/>
      <c r="AD577" s="16"/>
      <c r="AE577" s="16"/>
      <c r="AT577" s="325" t="s">
        <v>398</v>
      </c>
      <c r="AU577" s="325" t="s">
        <v>386</v>
      </c>
      <c r="AV577" s="16" t="s">
        <v>386</v>
      </c>
      <c r="AW577" s="16" t="s">
        <v>30</v>
      </c>
      <c r="AX577" s="16" t="s">
        <v>84</v>
      </c>
      <c r="AY577" s="325" t="s">
        <v>387</v>
      </c>
    </row>
    <row r="578" s="2" customFormat="1" ht="24.15" customHeight="1">
      <c r="A578" s="42"/>
      <c r="B578" s="43"/>
      <c r="C578" s="280" t="s">
        <v>869</v>
      </c>
      <c r="D578" s="280" t="s">
        <v>393</v>
      </c>
      <c r="E578" s="281" t="s">
        <v>450</v>
      </c>
      <c r="F578" s="282" t="s">
        <v>451</v>
      </c>
      <c r="G578" s="283" t="s">
        <v>396</v>
      </c>
      <c r="H578" s="284">
        <v>1425</v>
      </c>
      <c r="I578" s="285"/>
      <c r="J578" s="286">
        <f>ROUND(I578*H578,2)</f>
        <v>0</v>
      </c>
      <c r="K578" s="287"/>
      <c r="L578" s="45"/>
      <c r="M578" s="288" t="s">
        <v>1</v>
      </c>
      <c r="N578" s="289" t="s">
        <v>42</v>
      </c>
      <c r="O578" s="101"/>
      <c r="P578" s="290">
        <f>O578*H578</f>
        <v>0</v>
      </c>
      <c r="Q578" s="290">
        <v>1.0000000000000001E-05</v>
      </c>
      <c r="R578" s="290">
        <f>Q578*H578</f>
        <v>0.014250000000000001</v>
      </c>
      <c r="S578" s="290">
        <v>0</v>
      </c>
      <c r="T578" s="291">
        <f>S578*H578</f>
        <v>0</v>
      </c>
      <c r="U578" s="42"/>
      <c r="V578" s="42"/>
      <c r="W578" s="42"/>
      <c r="X578" s="42"/>
      <c r="Y578" s="42"/>
      <c r="Z578" s="42"/>
      <c r="AA578" s="42"/>
      <c r="AB578" s="42"/>
      <c r="AC578" s="42"/>
      <c r="AD578" s="42"/>
      <c r="AE578" s="42"/>
      <c r="AR578" s="292" t="s">
        <v>386</v>
      </c>
      <c r="AT578" s="292" t="s">
        <v>393</v>
      </c>
      <c r="AU578" s="292" t="s">
        <v>386</v>
      </c>
      <c r="AY578" s="19" t="s">
        <v>387</v>
      </c>
      <c r="BE578" s="162">
        <f>IF(N578="základná",J578,0)</f>
        <v>0</v>
      </c>
      <c r="BF578" s="162">
        <f>IF(N578="znížená",J578,0)</f>
        <v>0</v>
      </c>
      <c r="BG578" s="162">
        <f>IF(N578="zákl. prenesená",J578,0)</f>
        <v>0</v>
      </c>
      <c r="BH578" s="162">
        <f>IF(N578="zníž. prenesená",J578,0)</f>
        <v>0</v>
      </c>
      <c r="BI578" s="162">
        <f>IF(N578="nulová",J578,0)</f>
        <v>0</v>
      </c>
      <c r="BJ578" s="19" t="s">
        <v>92</v>
      </c>
      <c r="BK578" s="162">
        <f>ROUND(I578*H578,2)</f>
        <v>0</v>
      </c>
      <c r="BL578" s="19" t="s">
        <v>386</v>
      </c>
      <c r="BM578" s="292" t="s">
        <v>870</v>
      </c>
    </row>
    <row r="579" s="14" customFormat="1">
      <c r="A579" s="14"/>
      <c r="B579" s="293"/>
      <c r="C579" s="294"/>
      <c r="D579" s="295" t="s">
        <v>398</v>
      </c>
      <c r="E579" s="296" t="s">
        <v>1</v>
      </c>
      <c r="F579" s="297" t="s">
        <v>399</v>
      </c>
      <c r="G579" s="294"/>
      <c r="H579" s="296" t="s">
        <v>1</v>
      </c>
      <c r="I579" s="298"/>
      <c r="J579" s="294"/>
      <c r="K579" s="294"/>
      <c r="L579" s="299"/>
      <c r="M579" s="300"/>
      <c r="N579" s="301"/>
      <c r="O579" s="301"/>
      <c r="P579" s="301"/>
      <c r="Q579" s="301"/>
      <c r="R579" s="301"/>
      <c r="S579" s="301"/>
      <c r="T579" s="302"/>
      <c r="U579" s="14"/>
      <c r="V579" s="14"/>
      <c r="W579" s="14"/>
      <c r="X579" s="14"/>
      <c r="Y579" s="14"/>
      <c r="Z579" s="14"/>
      <c r="AA579" s="14"/>
      <c r="AB579" s="14"/>
      <c r="AC579" s="14"/>
      <c r="AD579" s="14"/>
      <c r="AE579" s="14"/>
      <c r="AT579" s="303" t="s">
        <v>398</v>
      </c>
      <c r="AU579" s="303" t="s">
        <v>386</v>
      </c>
      <c r="AV579" s="14" t="s">
        <v>84</v>
      </c>
      <c r="AW579" s="14" t="s">
        <v>30</v>
      </c>
      <c r="AX579" s="14" t="s">
        <v>76</v>
      </c>
      <c r="AY579" s="303" t="s">
        <v>387</v>
      </c>
    </row>
    <row r="580" s="15" customFormat="1">
      <c r="A580" s="15"/>
      <c r="B580" s="304"/>
      <c r="C580" s="305"/>
      <c r="D580" s="295" t="s">
        <v>398</v>
      </c>
      <c r="E580" s="306" t="s">
        <v>1</v>
      </c>
      <c r="F580" s="307" t="s">
        <v>871</v>
      </c>
      <c r="G580" s="305"/>
      <c r="H580" s="308">
        <v>1425</v>
      </c>
      <c r="I580" s="309"/>
      <c r="J580" s="305"/>
      <c r="K580" s="305"/>
      <c r="L580" s="310"/>
      <c r="M580" s="311"/>
      <c r="N580" s="312"/>
      <c r="O580" s="312"/>
      <c r="P580" s="312"/>
      <c r="Q580" s="312"/>
      <c r="R580" s="312"/>
      <c r="S580" s="312"/>
      <c r="T580" s="313"/>
      <c r="U580" s="15"/>
      <c r="V580" s="15"/>
      <c r="W580" s="15"/>
      <c r="X580" s="15"/>
      <c r="Y580" s="15"/>
      <c r="Z580" s="15"/>
      <c r="AA580" s="15"/>
      <c r="AB580" s="15"/>
      <c r="AC580" s="15"/>
      <c r="AD580" s="15"/>
      <c r="AE580" s="15"/>
      <c r="AT580" s="314" t="s">
        <v>398</v>
      </c>
      <c r="AU580" s="314" t="s">
        <v>386</v>
      </c>
      <c r="AV580" s="15" t="s">
        <v>92</v>
      </c>
      <c r="AW580" s="15" t="s">
        <v>30</v>
      </c>
      <c r="AX580" s="15" t="s">
        <v>76</v>
      </c>
      <c r="AY580" s="314" t="s">
        <v>387</v>
      </c>
    </row>
    <row r="581" s="16" customFormat="1">
      <c r="A581" s="16"/>
      <c r="B581" s="315"/>
      <c r="C581" s="316"/>
      <c r="D581" s="295" t="s">
        <v>398</v>
      </c>
      <c r="E581" s="317" t="s">
        <v>1</v>
      </c>
      <c r="F581" s="318" t="s">
        <v>412</v>
      </c>
      <c r="G581" s="316"/>
      <c r="H581" s="319">
        <v>1425</v>
      </c>
      <c r="I581" s="320"/>
      <c r="J581" s="316"/>
      <c r="K581" s="316"/>
      <c r="L581" s="321"/>
      <c r="M581" s="322"/>
      <c r="N581" s="323"/>
      <c r="O581" s="323"/>
      <c r="P581" s="323"/>
      <c r="Q581" s="323"/>
      <c r="R581" s="323"/>
      <c r="S581" s="323"/>
      <c r="T581" s="324"/>
      <c r="U581" s="16"/>
      <c r="V581" s="16"/>
      <c r="W581" s="16"/>
      <c r="X581" s="16"/>
      <c r="Y581" s="16"/>
      <c r="Z581" s="16"/>
      <c r="AA581" s="16"/>
      <c r="AB581" s="16"/>
      <c r="AC581" s="16"/>
      <c r="AD581" s="16"/>
      <c r="AE581" s="16"/>
      <c r="AT581" s="325" t="s">
        <v>398</v>
      </c>
      <c r="AU581" s="325" t="s">
        <v>386</v>
      </c>
      <c r="AV581" s="16" t="s">
        <v>386</v>
      </c>
      <c r="AW581" s="16" t="s">
        <v>30</v>
      </c>
      <c r="AX581" s="16" t="s">
        <v>84</v>
      </c>
      <c r="AY581" s="325" t="s">
        <v>387</v>
      </c>
    </row>
    <row r="582" s="2" customFormat="1" ht="24.15" customHeight="1">
      <c r="A582" s="42"/>
      <c r="B582" s="43"/>
      <c r="C582" s="280" t="s">
        <v>289</v>
      </c>
      <c r="D582" s="280" t="s">
        <v>393</v>
      </c>
      <c r="E582" s="281" t="s">
        <v>454</v>
      </c>
      <c r="F582" s="282" t="s">
        <v>455</v>
      </c>
      <c r="G582" s="283" t="s">
        <v>396</v>
      </c>
      <c r="H582" s="284">
        <v>37.799999999999997</v>
      </c>
      <c r="I582" s="285"/>
      <c r="J582" s="286">
        <f>ROUND(I582*H582,2)</f>
        <v>0</v>
      </c>
      <c r="K582" s="287"/>
      <c r="L582" s="45"/>
      <c r="M582" s="288" t="s">
        <v>1</v>
      </c>
      <c r="N582" s="289" t="s">
        <v>42</v>
      </c>
      <c r="O582" s="101"/>
      <c r="P582" s="290">
        <f>O582*H582</f>
        <v>0</v>
      </c>
      <c r="Q582" s="290">
        <v>1.0000000000000001E-05</v>
      </c>
      <c r="R582" s="290">
        <f>Q582*H582</f>
        <v>0.00037800000000000003</v>
      </c>
      <c r="S582" s="290">
        <v>0</v>
      </c>
      <c r="T582" s="291">
        <f>S582*H582</f>
        <v>0</v>
      </c>
      <c r="U582" s="42"/>
      <c r="V582" s="42"/>
      <c r="W582" s="42"/>
      <c r="X582" s="42"/>
      <c r="Y582" s="42"/>
      <c r="Z582" s="42"/>
      <c r="AA582" s="42"/>
      <c r="AB582" s="42"/>
      <c r="AC582" s="42"/>
      <c r="AD582" s="42"/>
      <c r="AE582" s="42"/>
      <c r="AR582" s="292" t="s">
        <v>386</v>
      </c>
      <c r="AT582" s="292" t="s">
        <v>393</v>
      </c>
      <c r="AU582" s="292" t="s">
        <v>386</v>
      </c>
      <c r="AY582" s="19" t="s">
        <v>387</v>
      </c>
      <c r="BE582" s="162">
        <f>IF(N582="základná",J582,0)</f>
        <v>0</v>
      </c>
      <c r="BF582" s="162">
        <f>IF(N582="znížená",J582,0)</f>
        <v>0</v>
      </c>
      <c r="BG582" s="162">
        <f>IF(N582="zákl. prenesená",J582,0)</f>
        <v>0</v>
      </c>
      <c r="BH582" s="162">
        <f>IF(N582="zníž. prenesená",J582,0)</f>
        <v>0</v>
      </c>
      <c r="BI582" s="162">
        <f>IF(N582="nulová",J582,0)</f>
        <v>0</v>
      </c>
      <c r="BJ582" s="19" t="s">
        <v>92</v>
      </c>
      <c r="BK582" s="162">
        <f>ROUND(I582*H582,2)</f>
        <v>0</v>
      </c>
      <c r="BL582" s="19" t="s">
        <v>386</v>
      </c>
      <c r="BM582" s="292" t="s">
        <v>872</v>
      </c>
    </row>
    <row r="583" s="14" customFormat="1">
      <c r="A583" s="14"/>
      <c r="B583" s="293"/>
      <c r="C583" s="294"/>
      <c r="D583" s="295" t="s">
        <v>398</v>
      </c>
      <c r="E583" s="296" t="s">
        <v>1</v>
      </c>
      <c r="F583" s="297" t="s">
        <v>416</v>
      </c>
      <c r="G583" s="294"/>
      <c r="H583" s="296" t="s">
        <v>1</v>
      </c>
      <c r="I583" s="298"/>
      <c r="J583" s="294"/>
      <c r="K583" s="294"/>
      <c r="L583" s="299"/>
      <c r="M583" s="300"/>
      <c r="N583" s="301"/>
      <c r="O583" s="301"/>
      <c r="P583" s="301"/>
      <c r="Q583" s="301"/>
      <c r="R583" s="301"/>
      <c r="S583" s="301"/>
      <c r="T583" s="302"/>
      <c r="U583" s="14"/>
      <c r="V583" s="14"/>
      <c r="W583" s="14"/>
      <c r="X583" s="14"/>
      <c r="Y583" s="14"/>
      <c r="Z583" s="14"/>
      <c r="AA583" s="14"/>
      <c r="AB583" s="14"/>
      <c r="AC583" s="14"/>
      <c r="AD583" s="14"/>
      <c r="AE583" s="14"/>
      <c r="AT583" s="303" t="s">
        <v>398</v>
      </c>
      <c r="AU583" s="303" t="s">
        <v>386</v>
      </c>
      <c r="AV583" s="14" t="s">
        <v>84</v>
      </c>
      <c r="AW583" s="14" t="s">
        <v>30</v>
      </c>
      <c r="AX583" s="14" t="s">
        <v>76</v>
      </c>
      <c r="AY583" s="303" t="s">
        <v>387</v>
      </c>
    </row>
    <row r="584" s="15" customFormat="1">
      <c r="A584" s="15"/>
      <c r="B584" s="304"/>
      <c r="C584" s="305"/>
      <c r="D584" s="295" t="s">
        <v>398</v>
      </c>
      <c r="E584" s="306" t="s">
        <v>1</v>
      </c>
      <c r="F584" s="307" t="s">
        <v>873</v>
      </c>
      <c r="G584" s="305"/>
      <c r="H584" s="308">
        <v>36</v>
      </c>
      <c r="I584" s="309"/>
      <c r="J584" s="305"/>
      <c r="K584" s="305"/>
      <c r="L584" s="310"/>
      <c r="M584" s="311"/>
      <c r="N584" s="312"/>
      <c r="O584" s="312"/>
      <c r="P584" s="312"/>
      <c r="Q584" s="312"/>
      <c r="R584" s="312"/>
      <c r="S584" s="312"/>
      <c r="T584" s="313"/>
      <c r="U584" s="15"/>
      <c r="V584" s="15"/>
      <c r="W584" s="15"/>
      <c r="X584" s="15"/>
      <c r="Y584" s="15"/>
      <c r="Z584" s="15"/>
      <c r="AA584" s="15"/>
      <c r="AB584" s="15"/>
      <c r="AC584" s="15"/>
      <c r="AD584" s="15"/>
      <c r="AE584" s="15"/>
      <c r="AT584" s="314" t="s">
        <v>398</v>
      </c>
      <c r="AU584" s="314" t="s">
        <v>386</v>
      </c>
      <c r="AV584" s="15" t="s">
        <v>92</v>
      </c>
      <c r="AW584" s="15" t="s">
        <v>30</v>
      </c>
      <c r="AX584" s="15" t="s">
        <v>76</v>
      </c>
      <c r="AY584" s="314" t="s">
        <v>387</v>
      </c>
    </row>
    <row r="585" s="17" customFormat="1">
      <c r="A585" s="17"/>
      <c r="B585" s="326"/>
      <c r="C585" s="327"/>
      <c r="D585" s="295" t="s">
        <v>398</v>
      </c>
      <c r="E585" s="328" t="s">
        <v>316</v>
      </c>
      <c r="F585" s="329" t="s">
        <v>411</v>
      </c>
      <c r="G585" s="327"/>
      <c r="H585" s="330">
        <v>36</v>
      </c>
      <c r="I585" s="331"/>
      <c r="J585" s="327"/>
      <c r="K585" s="327"/>
      <c r="L585" s="332"/>
      <c r="M585" s="333"/>
      <c r="N585" s="334"/>
      <c r="O585" s="334"/>
      <c r="P585" s="334"/>
      <c r="Q585" s="334"/>
      <c r="R585" s="334"/>
      <c r="S585" s="334"/>
      <c r="T585" s="335"/>
      <c r="U585" s="17"/>
      <c r="V585" s="17"/>
      <c r="W585" s="17"/>
      <c r="X585" s="17"/>
      <c r="Y585" s="17"/>
      <c r="Z585" s="17"/>
      <c r="AA585" s="17"/>
      <c r="AB585" s="17"/>
      <c r="AC585" s="17"/>
      <c r="AD585" s="17"/>
      <c r="AE585" s="17"/>
      <c r="AT585" s="336" t="s">
        <v>398</v>
      </c>
      <c r="AU585" s="336" t="s">
        <v>386</v>
      </c>
      <c r="AV585" s="17" t="s">
        <v>99</v>
      </c>
      <c r="AW585" s="17" t="s">
        <v>30</v>
      </c>
      <c r="AX585" s="17" t="s">
        <v>76</v>
      </c>
      <c r="AY585" s="336" t="s">
        <v>387</v>
      </c>
    </row>
    <row r="586" s="15" customFormat="1">
      <c r="A586" s="15"/>
      <c r="B586" s="304"/>
      <c r="C586" s="305"/>
      <c r="D586" s="295" t="s">
        <v>398</v>
      </c>
      <c r="E586" s="306" t="s">
        <v>1</v>
      </c>
      <c r="F586" s="307" t="s">
        <v>874</v>
      </c>
      <c r="G586" s="305"/>
      <c r="H586" s="308">
        <v>1.8</v>
      </c>
      <c r="I586" s="309"/>
      <c r="J586" s="305"/>
      <c r="K586" s="305"/>
      <c r="L586" s="310"/>
      <c r="M586" s="311"/>
      <c r="N586" s="312"/>
      <c r="O586" s="312"/>
      <c r="P586" s="312"/>
      <c r="Q586" s="312"/>
      <c r="R586" s="312"/>
      <c r="S586" s="312"/>
      <c r="T586" s="313"/>
      <c r="U586" s="15"/>
      <c r="V586" s="15"/>
      <c r="W586" s="15"/>
      <c r="X586" s="15"/>
      <c r="Y586" s="15"/>
      <c r="Z586" s="15"/>
      <c r="AA586" s="15"/>
      <c r="AB586" s="15"/>
      <c r="AC586" s="15"/>
      <c r="AD586" s="15"/>
      <c r="AE586" s="15"/>
      <c r="AT586" s="314" t="s">
        <v>398</v>
      </c>
      <c r="AU586" s="314" t="s">
        <v>386</v>
      </c>
      <c r="AV586" s="15" t="s">
        <v>92</v>
      </c>
      <c r="AW586" s="15" t="s">
        <v>30</v>
      </c>
      <c r="AX586" s="15" t="s">
        <v>76</v>
      </c>
      <c r="AY586" s="314" t="s">
        <v>387</v>
      </c>
    </row>
    <row r="587" s="16" customFormat="1">
      <c r="A587" s="16"/>
      <c r="B587" s="315"/>
      <c r="C587" s="316"/>
      <c r="D587" s="295" t="s">
        <v>398</v>
      </c>
      <c r="E587" s="317" t="s">
        <v>1</v>
      </c>
      <c r="F587" s="318" t="s">
        <v>412</v>
      </c>
      <c r="G587" s="316"/>
      <c r="H587" s="319">
        <v>37.799999999999997</v>
      </c>
      <c r="I587" s="320"/>
      <c r="J587" s="316"/>
      <c r="K587" s="316"/>
      <c r="L587" s="321"/>
      <c r="M587" s="322"/>
      <c r="N587" s="323"/>
      <c r="O587" s="323"/>
      <c r="P587" s="323"/>
      <c r="Q587" s="323"/>
      <c r="R587" s="323"/>
      <c r="S587" s="323"/>
      <c r="T587" s="324"/>
      <c r="U587" s="16"/>
      <c r="V587" s="16"/>
      <c r="W587" s="16"/>
      <c r="X587" s="16"/>
      <c r="Y587" s="16"/>
      <c r="Z587" s="16"/>
      <c r="AA587" s="16"/>
      <c r="AB587" s="16"/>
      <c r="AC587" s="16"/>
      <c r="AD587" s="16"/>
      <c r="AE587" s="16"/>
      <c r="AT587" s="325" t="s">
        <v>398</v>
      </c>
      <c r="AU587" s="325" t="s">
        <v>386</v>
      </c>
      <c r="AV587" s="16" t="s">
        <v>386</v>
      </c>
      <c r="AW587" s="16" t="s">
        <v>30</v>
      </c>
      <c r="AX587" s="16" t="s">
        <v>84</v>
      </c>
      <c r="AY587" s="325" t="s">
        <v>387</v>
      </c>
    </row>
    <row r="588" s="2" customFormat="1" ht="24.15" customHeight="1">
      <c r="A588" s="42"/>
      <c r="B588" s="43"/>
      <c r="C588" s="280" t="s">
        <v>875</v>
      </c>
      <c r="D588" s="280" t="s">
        <v>393</v>
      </c>
      <c r="E588" s="281" t="s">
        <v>876</v>
      </c>
      <c r="F588" s="282" t="s">
        <v>877</v>
      </c>
      <c r="G588" s="283" t="s">
        <v>396</v>
      </c>
      <c r="H588" s="284">
        <v>57.75</v>
      </c>
      <c r="I588" s="285"/>
      <c r="J588" s="286">
        <f>ROUND(I588*H588,2)</f>
        <v>0</v>
      </c>
      <c r="K588" s="287"/>
      <c r="L588" s="45"/>
      <c r="M588" s="288" t="s">
        <v>1</v>
      </c>
      <c r="N588" s="289" t="s">
        <v>42</v>
      </c>
      <c r="O588" s="101"/>
      <c r="P588" s="290">
        <f>O588*H588</f>
        <v>0</v>
      </c>
      <c r="Q588" s="290">
        <v>1.0000000000000001E-05</v>
      </c>
      <c r="R588" s="290">
        <f>Q588*H588</f>
        <v>0.0005775</v>
      </c>
      <c r="S588" s="290">
        <v>0</v>
      </c>
      <c r="T588" s="291">
        <f>S588*H588</f>
        <v>0</v>
      </c>
      <c r="U588" s="42"/>
      <c r="V588" s="42"/>
      <c r="W588" s="42"/>
      <c r="X588" s="42"/>
      <c r="Y588" s="42"/>
      <c r="Z588" s="42"/>
      <c r="AA588" s="42"/>
      <c r="AB588" s="42"/>
      <c r="AC588" s="42"/>
      <c r="AD588" s="42"/>
      <c r="AE588" s="42"/>
      <c r="AR588" s="292" t="s">
        <v>386</v>
      </c>
      <c r="AT588" s="292" t="s">
        <v>393</v>
      </c>
      <c r="AU588" s="292" t="s">
        <v>386</v>
      </c>
      <c r="AY588" s="19" t="s">
        <v>387</v>
      </c>
      <c r="BE588" s="162">
        <f>IF(N588="základná",J588,0)</f>
        <v>0</v>
      </c>
      <c r="BF588" s="162">
        <f>IF(N588="znížená",J588,0)</f>
        <v>0</v>
      </c>
      <c r="BG588" s="162">
        <f>IF(N588="zákl. prenesená",J588,0)</f>
        <v>0</v>
      </c>
      <c r="BH588" s="162">
        <f>IF(N588="zníž. prenesená",J588,0)</f>
        <v>0</v>
      </c>
      <c r="BI588" s="162">
        <f>IF(N588="nulová",J588,0)</f>
        <v>0</v>
      </c>
      <c r="BJ588" s="19" t="s">
        <v>92</v>
      </c>
      <c r="BK588" s="162">
        <f>ROUND(I588*H588,2)</f>
        <v>0</v>
      </c>
      <c r="BL588" s="19" t="s">
        <v>386</v>
      </c>
      <c r="BM588" s="292" t="s">
        <v>878</v>
      </c>
    </row>
    <row r="589" s="14" customFormat="1">
      <c r="A589" s="14"/>
      <c r="B589" s="293"/>
      <c r="C589" s="294"/>
      <c r="D589" s="295" t="s">
        <v>398</v>
      </c>
      <c r="E589" s="296" t="s">
        <v>1</v>
      </c>
      <c r="F589" s="297" t="s">
        <v>416</v>
      </c>
      <c r="G589" s="294"/>
      <c r="H589" s="296" t="s">
        <v>1</v>
      </c>
      <c r="I589" s="298"/>
      <c r="J589" s="294"/>
      <c r="K589" s="294"/>
      <c r="L589" s="299"/>
      <c r="M589" s="300"/>
      <c r="N589" s="301"/>
      <c r="O589" s="301"/>
      <c r="P589" s="301"/>
      <c r="Q589" s="301"/>
      <c r="R589" s="301"/>
      <c r="S589" s="301"/>
      <c r="T589" s="302"/>
      <c r="U589" s="14"/>
      <c r="V589" s="14"/>
      <c r="W589" s="14"/>
      <c r="X589" s="14"/>
      <c r="Y589" s="14"/>
      <c r="Z589" s="14"/>
      <c r="AA589" s="14"/>
      <c r="AB589" s="14"/>
      <c r="AC589" s="14"/>
      <c r="AD589" s="14"/>
      <c r="AE589" s="14"/>
      <c r="AT589" s="303" t="s">
        <v>398</v>
      </c>
      <c r="AU589" s="303" t="s">
        <v>386</v>
      </c>
      <c r="AV589" s="14" t="s">
        <v>84</v>
      </c>
      <c r="AW589" s="14" t="s">
        <v>30</v>
      </c>
      <c r="AX589" s="14" t="s">
        <v>76</v>
      </c>
      <c r="AY589" s="303" t="s">
        <v>387</v>
      </c>
    </row>
    <row r="590" s="15" customFormat="1">
      <c r="A590" s="15"/>
      <c r="B590" s="304"/>
      <c r="C590" s="305"/>
      <c r="D590" s="295" t="s">
        <v>398</v>
      </c>
      <c r="E590" s="306" t="s">
        <v>1</v>
      </c>
      <c r="F590" s="307" t="s">
        <v>879</v>
      </c>
      <c r="G590" s="305"/>
      <c r="H590" s="308">
        <v>55</v>
      </c>
      <c r="I590" s="309"/>
      <c r="J590" s="305"/>
      <c r="K590" s="305"/>
      <c r="L590" s="310"/>
      <c r="M590" s="311"/>
      <c r="N590" s="312"/>
      <c r="O590" s="312"/>
      <c r="P590" s="312"/>
      <c r="Q590" s="312"/>
      <c r="R590" s="312"/>
      <c r="S590" s="312"/>
      <c r="T590" s="313"/>
      <c r="U590" s="15"/>
      <c r="V590" s="15"/>
      <c r="W590" s="15"/>
      <c r="X590" s="15"/>
      <c r="Y590" s="15"/>
      <c r="Z590" s="15"/>
      <c r="AA590" s="15"/>
      <c r="AB590" s="15"/>
      <c r="AC590" s="15"/>
      <c r="AD590" s="15"/>
      <c r="AE590" s="15"/>
      <c r="AT590" s="314" t="s">
        <v>398</v>
      </c>
      <c r="AU590" s="314" t="s">
        <v>386</v>
      </c>
      <c r="AV590" s="15" t="s">
        <v>92</v>
      </c>
      <c r="AW590" s="15" t="s">
        <v>30</v>
      </c>
      <c r="AX590" s="15" t="s">
        <v>76</v>
      </c>
      <c r="AY590" s="314" t="s">
        <v>387</v>
      </c>
    </row>
    <row r="591" s="17" customFormat="1">
      <c r="A591" s="17"/>
      <c r="B591" s="326"/>
      <c r="C591" s="327"/>
      <c r="D591" s="295" t="s">
        <v>398</v>
      </c>
      <c r="E591" s="328" t="s">
        <v>318</v>
      </c>
      <c r="F591" s="329" t="s">
        <v>411</v>
      </c>
      <c r="G591" s="327"/>
      <c r="H591" s="330">
        <v>55</v>
      </c>
      <c r="I591" s="331"/>
      <c r="J591" s="327"/>
      <c r="K591" s="327"/>
      <c r="L591" s="332"/>
      <c r="M591" s="333"/>
      <c r="N591" s="334"/>
      <c r="O591" s="334"/>
      <c r="P591" s="334"/>
      <c r="Q591" s="334"/>
      <c r="R591" s="334"/>
      <c r="S591" s="334"/>
      <c r="T591" s="335"/>
      <c r="U591" s="17"/>
      <c r="V591" s="17"/>
      <c r="W591" s="17"/>
      <c r="X591" s="17"/>
      <c r="Y591" s="17"/>
      <c r="Z591" s="17"/>
      <c r="AA591" s="17"/>
      <c r="AB591" s="17"/>
      <c r="AC591" s="17"/>
      <c r="AD591" s="17"/>
      <c r="AE591" s="17"/>
      <c r="AT591" s="336" t="s">
        <v>398</v>
      </c>
      <c r="AU591" s="336" t="s">
        <v>386</v>
      </c>
      <c r="AV591" s="17" t="s">
        <v>99</v>
      </c>
      <c r="AW591" s="17" t="s">
        <v>30</v>
      </c>
      <c r="AX591" s="17" t="s">
        <v>76</v>
      </c>
      <c r="AY591" s="336" t="s">
        <v>387</v>
      </c>
    </row>
    <row r="592" s="15" customFormat="1">
      <c r="A592" s="15"/>
      <c r="B592" s="304"/>
      <c r="C592" s="305"/>
      <c r="D592" s="295" t="s">
        <v>398</v>
      </c>
      <c r="E592" s="306" t="s">
        <v>1</v>
      </c>
      <c r="F592" s="307" t="s">
        <v>880</v>
      </c>
      <c r="G592" s="305"/>
      <c r="H592" s="308">
        <v>2.75</v>
      </c>
      <c r="I592" s="309"/>
      <c r="J592" s="305"/>
      <c r="K592" s="305"/>
      <c r="L592" s="310"/>
      <c r="M592" s="311"/>
      <c r="N592" s="312"/>
      <c r="O592" s="312"/>
      <c r="P592" s="312"/>
      <c r="Q592" s="312"/>
      <c r="R592" s="312"/>
      <c r="S592" s="312"/>
      <c r="T592" s="313"/>
      <c r="U592" s="15"/>
      <c r="V592" s="15"/>
      <c r="W592" s="15"/>
      <c r="X592" s="15"/>
      <c r="Y592" s="15"/>
      <c r="Z592" s="15"/>
      <c r="AA592" s="15"/>
      <c r="AB592" s="15"/>
      <c r="AC592" s="15"/>
      <c r="AD592" s="15"/>
      <c r="AE592" s="15"/>
      <c r="AT592" s="314" t="s">
        <v>398</v>
      </c>
      <c r="AU592" s="314" t="s">
        <v>386</v>
      </c>
      <c r="AV592" s="15" t="s">
        <v>92</v>
      </c>
      <c r="AW592" s="15" t="s">
        <v>30</v>
      </c>
      <c r="AX592" s="15" t="s">
        <v>76</v>
      </c>
      <c r="AY592" s="314" t="s">
        <v>387</v>
      </c>
    </row>
    <row r="593" s="16" customFormat="1">
      <c r="A593" s="16"/>
      <c r="B593" s="315"/>
      <c r="C593" s="316"/>
      <c r="D593" s="295" t="s">
        <v>398</v>
      </c>
      <c r="E593" s="317" t="s">
        <v>1</v>
      </c>
      <c r="F593" s="318" t="s">
        <v>412</v>
      </c>
      <c r="G593" s="316"/>
      <c r="H593" s="319">
        <v>57.75</v>
      </c>
      <c r="I593" s="320"/>
      <c r="J593" s="316"/>
      <c r="K593" s="316"/>
      <c r="L593" s="321"/>
      <c r="M593" s="322"/>
      <c r="N593" s="323"/>
      <c r="O593" s="323"/>
      <c r="P593" s="323"/>
      <c r="Q593" s="323"/>
      <c r="R593" s="323"/>
      <c r="S593" s="323"/>
      <c r="T593" s="324"/>
      <c r="U593" s="16"/>
      <c r="V593" s="16"/>
      <c r="W593" s="16"/>
      <c r="X593" s="16"/>
      <c r="Y593" s="16"/>
      <c r="Z593" s="16"/>
      <c r="AA593" s="16"/>
      <c r="AB593" s="16"/>
      <c r="AC593" s="16"/>
      <c r="AD593" s="16"/>
      <c r="AE593" s="16"/>
      <c r="AT593" s="325" t="s">
        <v>398</v>
      </c>
      <c r="AU593" s="325" t="s">
        <v>386</v>
      </c>
      <c r="AV593" s="16" t="s">
        <v>386</v>
      </c>
      <c r="AW593" s="16" t="s">
        <v>30</v>
      </c>
      <c r="AX593" s="16" t="s">
        <v>84</v>
      </c>
      <c r="AY593" s="325" t="s">
        <v>387</v>
      </c>
    </row>
    <row r="594" s="2" customFormat="1" ht="37.8" customHeight="1">
      <c r="A594" s="42"/>
      <c r="B594" s="43"/>
      <c r="C594" s="280" t="s">
        <v>881</v>
      </c>
      <c r="D594" s="280" t="s">
        <v>393</v>
      </c>
      <c r="E594" s="281" t="s">
        <v>459</v>
      </c>
      <c r="F594" s="282" t="s">
        <v>460</v>
      </c>
      <c r="G594" s="283" t="s">
        <v>396</v>
      </c>
      <c r="H594" s="284">
        <v>1201.8</v>
      </c>
      <c r="I594" s="285"/>
      <c r="J594" s="286">
        <f>ROUND(I594*H594,2)</f>
        <v>0</v>
      </c>
      <c r="K594" s="287"/>
      <c r="L594" s="45"/>
      <c r="M594" s="288" t="s">
        <v>1</v>
      </c>
      <c r="N594" s="289" t="s">
        <v>42</v>
      </c>
      <c r="O594" s="101"/>
      <c r="P594" s="290">
        <f>O594*H594</f>
        <v>0</v>
      </c>
      <c r="Q594" s="290">
        <v>1.0000000000000001E-05</v>
      </c>
      <c r="R594" s="290">
        <f>Q594*H594</f>
        <v>0.012018000000000001</v>
      </c>
      <c r="S594" s="290">
        <v>0</v>
      </c>
      <c r="T594" s="291">
        <f>S594*H594</f>
        <v>0</v>
      </c>
      <c r="U594" s="42"/>
      <c r="V594" s="42"/>
      <c r="W594" s="42"/>
      <c r="X594" s="42"/>
      <c r="Y594" s="42"/>
      <c r="Z594" s="42"/>
      <c r="AA594" s="42"/>
      <c r="AB594" s="42"/>
      <c r="AC594" s="42"/>
      <c r="AD594" s="42"/>
      <c r="AE594" s="42"/>
      <c r="AR594" s="292" t="s">
        <v>386</v>
      </c>
      <c r="AT594" s="292" t="s">
        <v>393</v>
      </c>
      <c r="AU594" s="292" t="s">
        <v>386</v>
      </c>
      <c r="AY594" s="19" t="s">
        <v>387</v>
      </c>
      <c r="BE594" s="162">
        <f>IF(N594="základná",J594,0)</f>
        <v>0</v>
      </c>
      <c r="BF594" s="162">
        <f>IF(N594="znížená",J594,0)</f>
        <v>0</v>
      </c>
      <c r="BG594" s="162">
        <f>IF(N594="zákl. prenesená",J594,0)</f>
        <v>0</v>
      </c>
      <c r="BH594" s="162">
        <f>IF(N594="zníž. prenesená",J594,0)</f>
        <v>0</v>
      </c>
      <c r="BI594" s="162">
        <f>IF(N594="nulová",J594,0)</f>
        <v>0</v>
      </c>
      <c r="BJ594" s="19" t="s">
        <v>92</v>
      </c>
      <c r="BK594" s="162">
        <f>ROUND(I594*H594,2)</f>
        <v>0</v>
      </c>
      <c r="BL594" s="19" t="s">
        <v>386</v>
      </c>
      <c r="BM594" s="292" t="s">
        <v>882</v>
      </c>
    </row>
    <row r="595" s="14" customFormat="1">
      <c r="A595" s="14"/>
      <c r="B595" s="293"/>
      <c r="C595" s="294"/>
      <c r="D595" s="295" t="s">
        <v>398</v>
      </c>
      <c r="E595" s="296" t="s">
        <v>1</v>
      </c>
      <c r="F595" s="297" t="s">
        <v>399</v>
      </c>
      <c r="G595" s="294"/>
      <c r="H595" s="296" t="s">
        <v>1</v>
      </c>
      <c r="I595" s="298"/>
      <c r="J595" s="294"/>
      <c r="K595" s="294"/>
      <c r="L595" s="299"/>
      <c r="M595" s="300"/>
      <c r="N595" s="301"/>
      <c r="O595" s="301"/>
      <c r="P595" s="301"/>
      <c r="Q595" s="301"/>
      <c r="R595" s="301"/>
      <c r="S595" s="301"/>
      <c r="T595" s="302"/>
      <c r="U595" s="14"/>
      <c r="V595" s="14"/>
      <c r="W595" s="14"/>
      <c r="X595" s="14"/>
      <c r="Y595" s="14"/>
      <c r="Z595" s="14"/>
      <c r="AA595" s="14"/>
      <c r="AB595" s="14"/>
      <c r="AC595" s="14"/>
      <c r="AD595" s="14"/>
      <c r="AE595" s="14"/>
      <c r="AT595" s="303" t="s">
        <v>398</v>
      </c>
      <c r="AU595" s="303" t="s">
        <v>386</v>
      </c>
      <c r="AV595" s="14" t="s">
        <v>84</v>
      </c>
      <c r="AW595" s="14" t="s">
        <v>30</v>
      </c>
      <c r="AX595" s="14" t="s">
        <v>76</v>
      </c>
      <c r="AY595" s="303" t="s">
        <v>387</v>
      </c>
    </row>
    <row r="596" s="15" customFormat="1">
      <c r="A596" s="15"/>
      <c r="B596" s="304"/>
      <c r="C596" s="305"/>
      <c r="D596" s="295" t="s">
        <v>398</v>
      </c>
      <c r="E596" s="306" t="s">
        <v>1</v>
      </c>
      <c r="F596" s="307" t="s">
        <v>883</v>
      </c>
      <c r="G596" s="305"/>
      <c r="H596" s="308">
        <v>287.19999999999999</v>
      </c>
      <c r="I596" s="309"/>
      <c r="J596" s="305"/>
      <c r="K596" s="305"/>
      <c r="L596" s="310"/>
      <c r="M596" s="311"/>
      <c r="N596" s="312"/>
      <c r="O596" s="312"/>
      <c r="P596" s="312"/>
      <c r="Q596" s="312"/>
      <c r="R596" s="312"/>
      <c r="S596" s="312"/>
      <c r="T596" s="313"/>
      <c r="U596" s="15"/>
      <c r="V596" s="15"/>
      <c r="W596" s="15"/>
      <c r="X596" s="15"/>
      <c r="Y596" s="15"/>
      <c r="Z596" s="15"/>
      <c r="AA596" s="15"/>
      <c r="AB596" s="15"/>
      <c r="AC596" s="15"/>
      <c r="AD596" s="15"/>
      <c r="AE596" s="15"/>
      <c r="AT596" s="314" t="s">
        <v>398</v>
      </c>
      <c r="AU596" s="314" t="s">
        <v>386</v>
      </c>
      <c r="AV596" s="15" t="s">
        <v>92</v>
      </c>
      <c r="AW596" s="15" t="s">
        <v>30</v>
      </c>
      <c r="AX596" s="15" t="s">
        <v>76</v>
      </c>
      <c r="AY596" s="314" t="s">
        <v>387</v>
      </c>
    </row>
    <row r="597" s="15" customFormat="1">
      <c r="A597" s="15"/>
      <c r="B597" s="304"/>
      <c r="C597" s="305"/>
      <c r="D597" s="295" t="s">
        <v>398</v>
      </c>
      <c r="E597" s="306" t="s">
        <v>1</v>
      </c>
      <c r="F597" s="307" t="s">
        <v>463</v>
      </c>
      <c r="G597" s="305"/>
      <c r="H597" s="308">
        <v>0</v>
      </c>
      <c r="I597" s="309"/>
      <c r="J597" s="305"/>
      <c r="K597" s="305"/>
      <c r="L597" s="310"/>
      <c r="M597" s="311"/>
      <c r="N597" s="312"/>
      <c r="O597" s="312"/>
      <c r="P597" s="312"/>
      <c r="Q597" s="312"/>
      <c r="R597" s="312"/>
      <c r="S597" s="312"/>
      <c r="T597" s="313"/>
      <c r="U597" s="15"/>
      <c r="V597" s="15"/>
      <c r="W597" s="15"/>
      <c r="X597" s="15"/>
      <c r="Y597" s="15"/>
      <c r="Z597" s="15"/>
      <c r="AA597" s="15"/>
      <c r="AB597" s="15"/>
      <c r="AC597" s="15"/>
      <c r="AD597" s="15"/>
      <c r="AE597" s="15"/>
      <c r="AT597" s="314" t="s">
        <v>398</v>
      </c>
      <c r="AU597" s="314" t="s">
        <v>386</v>
      </c>
      <c r="AV597" s="15" t="s">
        <v>92</v>
      </c>
      <c r="AW597" s="15" t="s">
        <v>30</v>
      </c>
      <c r="AX597" s="15" t="s">
        <v>76</v>
      </c>
      <c r="AY597" s="314" t="s">
        <v>387</v>
      </c>
    </row>
    <row r="598" s="15" customFormat="1">
      <c r="A598" s="15"/>
      <c r="B598" s="304"/>
      <c r="C598" s="305"/>
      <c r="D598" s="295" t="s">
        <v>398</v>
      </c>
      <c r="E598" s="306" t="s">
        <v>1</v>
      </c>
      <c r="F598" s="307" t="s">
        <v>884</v>
      </c>
      <c r="G598" s="305"/>
      <c r="H598" s="308">
        <v>154.59999999999999</v>
      </c>
      <c r="I598" s="309"/>
      <c r="J598" s="305"/>
      <c r="K598" s="305"/>
      <c r="L598" s="310"/>
      <c r="M598" s="311"/>
      <c r="N598" s="312"/>
      <c r="O598" s="312"/>
      <c r="P598" s="312"/>
      <c r="Q598" s="312"/>
      <c r="R598" s="312"/>
      <c r="S598" s="312"/>
      <c r="T598" s="313"/>
      <c r="U598" s="15"/>
      <c r="V598" s="15"/>
      <c r="W598" s="15"/>
      <c r="X598" s="15"/>
      <c r="Y598" s="15"/>
      <c r="Z598" s="15"/>
      <c r="AA598" s="15"/>
      <c r="AB598" s="15"/>
      <c r="AC598" s="15"/>
      <c r="AD598" s="15"/>
      <c r="AE598" s="15"/>
      <c r="AT598" s="314" t="s">
        <v>398</v>
      </c>
      <c r="AU598" s="314" t="s">
        <v>386</v>
      </c>
      <c r="AV598" s="15" t="s">
        <v>92</v>
      </c>
      <c r="AW598" s="15" t="s">
        <v>30</v>
      </c>
      <c r="AX598" s="15" t="s">
        <v>76</v>
      </c>
      <c r="AY598" s="314" t="s">
        <v>387</v>
      </c>
    </row>
    <row r="599" s="15" customFormat="1">
      <c r="A599" s="15"/>
      <c r="B599" s="304"/>
      <c r="C599" s="305"/>
      <c r="D599" s="295" t="s">
        <v>398</v>
      </c>
      <c r="E599" s="306" t="s">
        <v>1</v>
      </c>
      <c r="F599" s="307" t="s">
        <v>885</v>
      </c>
      <c r="G599" s="305"/>
      <c r="H599" s="308">
        <v>548</v>
      </c>
      <c r="I599" s="309"/>
      <c r="J599" s="305"/>
      <c r="K599" s="305"/>
      <c r="L599" s="310"/>
      <c r="M599" s="311"/>
      <c r="N599" s="312"/>
      <c r="O599" s="312"/>
      <c r="P599" s="312"/>
      <c r="Q599" s="312"/>
      <c r="R599" s="312"/>
      <c r="S599" s="312"/>
      <c r="T599" s="313"/>
      <c r="U599" s="15"/>
      <c r="V599" s="15"/>
      <c r="W599" s="15"/>
      <c r="X599" s="15"/>
      <c r="Y599" s="15"/>
      <c r="Z599" s="15"/>
      <c r="AA599" s="15"/>
      <c r="AB599" s="15"/>
      <c r="AC599" s="15"/>
      <c r="AD599" s="15"/>
      <c r="AE599" s="15"/>
      <c r="AT599" s="314" t="s">
        <v>398</v>
      </c>
      <c r="AU599" s="314" t="s">
        <v>386</v>
      </c>
      <c r="AV599" s="15" t="s">
        <v>92</v>
      </c>
      <c r="AW599" s="15" t="s">
        <v>30</v>
      </c>
      <c r="AX599" s="15" t="s">
        <v>76</v>
      </c>
      <c r="AY599" s="314" t="s">
        <v>387</v>
      </c>
    </row>
    <row r="600" s="15" customFormat="1">
      <c r="A600" s="15"/>
      <c r="B600" s="304"/>
      <c r="C600" s="305"/>
      <c r="D600" s="295" t="s">
        <v>398</v>
      </c>
      <c r="E600" s="306" t="s">
        <v>1</v>
      </c>
      <c r="F600" s="307" t="s">
        <v>410</v>
      </c>
      <c r="G600" s="305"/>
      <c r="H600" s="308">
        <v>0</v>
      </c>
      <c r="I600" s="309"/>
      <c r="J600" s="305"/>
      <c r="K600" s="305"/>
      <c r="L600" s="310"/>
      <c r="M600" s="311"/>
      <c r="N600" s="312"/>
      <c r="O600" s="312"/>
      <c r="P600" s="312"/>
      <c r="Q600" s="312"/>
      <c r="R600" s="312"/>
      <c r="S600" s="312"/>
      <c r="T600" s="313"/>
      <c r="U600" s="15"/>
      <c r="V600" s="15"/>
      <c r="W600" s="15"/>
      <c r="X600" s="15"/>
      <c r="Y600" s="15"/>
      <c r="Z600" s="15"/>
      <c r="AA600" s="15"/>
      <c r="AB600" s="15"/>
      <c r="AC600" s="15"/>
      <c r="AD600" s="15"/>
      <c r="AE600" s="15"/>
      <c r="AT600" s="314" t="s">
        <v>398</v>
      </c>
      <c r="AU600" s="314" t="s">
        <v>386</v>
      </c>
      <c r="AV600" s="15" t="s">
        <v>92</v>
      </c>
      <c r="AW600" s="15" t="s">
        <v>30</v>
      </c>
      <c r="AX600" s="15" t="s">
        <v>76</v>
      </c>
      <c r="AY600" s="314" t="s">
        <v>387</v>
      </c>
    </row>
    <row r="601" s="15" customFormat="1">
      <c r="A601" s="15"/>
      <c r="B601" s="304"/>
      <c r="C601" s="305"/>
      <c r="D601" s="295" t="s">
        <v>398</v>
      </c>
      <c r="E601" s="306" t="s">
        <v>1</v>
      </c>
      <c r="F601" s="307" t="s">
        <v>886</v>
      </c>
      <c r="G601" s="305"/>
      <c r="H601" s="308">
        <v>212</v>
      </c>
      <c r="I601" s="309"/>
      <c r="J601" s="305"/>
      <c r="K601" s="305"/>
      <c r="L601" s="310"/>
      <c r="M601" s="311"/>
      <c r="N601" s="312"/>
      <c r="O601" s="312"/>
      <c r="P601" s="312"/>
      <c r="Q601" s="312"/>
      <c r="R601" s="312"/>
      <c r="S601" s="312"/>
      <c r="T601" s="313"/>
      <c r="U601" s="15"/>
      <c r="V601" s="15"/>
      <c r="W601" s="15"/>
      <c r="X601" s="15"/>
      <c r="Y601" s="15"/>
      <c r="Z601" s="15"/>
      <c r="AA601" s="15"/>
      <c r="AB601" s="15"/>
      <c r="AC601" s="15"/>
      <c r="AD601" s="15"/>
      <c r="AE601" s="15"/>
      <c r="AT601" s="314" t="s">
        <v>398</v>
      </c>
      <c r="AU601" s="314" t="s">
        <v>386</v>
      </c>
      <c r="AV601" s="15" t="s">
        <v>92</v>
      </c>
      <c r="AW601" s="15" t="s">
        <v>30</v>
      </c>
      <c r="AX601" s="15" t="s">
        <v>76</v>
      </c>
      <c r="AY601" s="314" t="s">
        <v>387</v>
      </c>
    </row>
    <row r="602" s="16" customFormat="1">
      <c r="A602" s="16"/>
      <c r="B602" s="315"/>
      <c r="C602" s="316"/>
      <c r="D602" s="295" t="s">
        <v>398</v>
      </c>
      <c r="E602" s="317" t="s">
        <v>1</v>
      </c>
      <c r="F602" s="318" t="s">
        <v>412</v>
      </c>
      <c r="G602" s="316"/>
      <c r="H602" s="319">
        <v>1201.8</v>
      </c>
      <c r="I602" s="320"/>
      <c r="J602" s="316"/>
      <c r="K602" s="316"/>
      <c r="L602" s="321"/>
      <c r="M602" s="322"/>
      <c r="N602" s="323"/>
      <c r="O602" s="323"/>
      <c r="P602" s="323"/>
      <c r="Q602" s="323"/>
      <c r="R602" s="323"/>
      <c r="S602" s="323"/>
      <c r="T602" s="324"/>
      <c r="U602" s="16"/>
      <c r="V602" s="16"/>
      <c r="W602" s="16"/>
      <c r="X602" s="16"/>
      <c r="Y602" s="16"/>
      <c r="Z602" s="16"/>
      <c r="AA602" s="16"/>
      <c r="AB602" s="16"/>
      <c r="AC602" s="16"/>
      <c r="AD602" s="16"/>
      <c r="AE602" s="16"/>
      <c r="AT602" s="325" t="s">
        <v>398</v>
      </c>
      <c r="AU602" s="325" t="s">
        <v>386</v>
      </c>
      <c r="AV602" s="16" t="s">
        <v>386</v>
      </c>
      <c r="AW602" s="16" t="s">
        <v>30</v>
      </c>
      <c r="AX602" s="16" t="s">
        <v>84</v>
      </c>
      <c r="AY602" s="325" t="s">
        <v>387</v>
      </c>
    </row>
    <row r="603" s="2" customFormat="1" ht="24.15" customHeight="1">
      <c r="A603" s="42"/>
      <c r="B603" s="43"/>
      <c r="C603" s="280" t="s">
        <v>887</v>
      </c>
      <c r="D603" s="280" t="s">
        <v>393</v>
      </c>
      <c r="E603" s="281" t="s">
        <v>468</v>
      </c>
      <c r="F603" s="282" t="s">
        <v>469</v>
      </c>
      <c r="G603" s="283" t="s">
        <v>405</v>
      </c>
      <c r="H603" s="284">
        <v>2853</v>
      </c>
      <c r="I603" s="285"/>
      <c r="J603" s="286">
        <f>ROUND(I603*H603,2)</f>
        <v>0</v>
      </c>
      <c r="K603" s="287"/>
      <c r="L603" s="45"/>
      <c r="M603" s="288" t="s">
        <v>1</v>
      </c>
      <c r="N603" s="289" t="s">
        <v>42</v>
      </c>
      <c r="O603" s="101"/>
      <c r="P603" s="290">
        <f>O603*H603</f>
        <v>0</v>
      </c>
      <c r="Q603" s="290">
        <v>0.0019200000000000001</v>
      </c>
      <c r="R603" s="290">
        <f>Q603*H603</f>
        <v>5.47776</v>
      </c>
      <c r="S603" s="290">
        <v>0</v>
      </c>
      <c r="T603" s="291">
        <f>S603*H603</f>
        <v>0</v>
      </c>
      <c r="U603" s="42"/>
      <c r="V603" s="42"/>
      <c r="W603" s="42"/>
      <c r="X603" s="42"/>
      <c r="Y603" s="42"/>
      <c r="Z603" s="42"/>
      <c r="AA603" s="42"/>
      <c r="AB603" s="42"/>
      <c r="AC603" s="42"/>
      <c r="AD603" s="42"/>
      <c r="AE603" s="42"/>
      <c r="AR603" s="292" t="s">
        <v>386</v>
      </c>
      <c r="AT603" s="292" t="s">
        <v>393</v>
      </c>
      <c r="AU603" s="292" t="s">
        <v>386</v>
      </c>
      <c r="AY603" s="19" t="s">
        <v>387</v>
      </c>
      <c r="BE603" s="162">
        <f>IF(N603="základná",J603,0)</f>
        <v>0</v>
      </c>
      <c r="BF603" s="162">
        <f>IF(N603="znížená",J603,0)</f>
        <v>0</v>
      </c>
      <c r="BG603" s="162">
        <f>IF(N603="zákl. prenesená",J603,0)</f>
        <v>0</v>
      </c>
      <c r="BH603" s="162">
        <f>IF(N603="zníž. prenesená",J603,0)</f>
        <v>0</v>
      </c>
      <c r="BI603" s="162">
        <f>IF(N603="nulová",J603,0)</f>
        <v>0</v>
      </c>
      <c r="BJ603" s="19" t="s">
        <v>92</v>
      </c>
      <c r="BK603" s="162">
        <f>ROUND(I603*H603,2)</f>
        <v>0</v>
      </c>
      <c r="BL603" s="19" t="s">
        <v>386</v>
      </c>
      <c r="BM603" s="292" t="s">
        <v>888</v>
      </c>
    </row>
    <row r="604" s="15" customFormat="1">
      <c r="A604" s="15"/>
      <c r="B604" s="304"/>
      <c r="C604" s="305"/>
      <c r="D604" s="295" t="s">
        <v>398</v>
      </c>
      <c r="E604" s="306" t="s">
        <v>1</v>
      </c>
      <c r="F604" s="307" t="s">
        <v>150</v>
      </c>
      <c r="G604" s="305"/>
      <c r="H604" s="308">
        <v>2853</v>
      </c>
      <c r="I604" s="309"/>
      <c r="J604" s="305"/>
      <c r="K604" s="305"/>
      <c r="L604" s="310"/>
      <c r="M604" s="311"/>
      <c r="N604" s="312"/>
      <c r="O604" s="312"/>
      <c r="P604" s="312"/>
      <c r="Q604" s="312"/>
      <c r="R604" s="312"/>
      <c r="S604" s="312"/>
      <c r="T604" s="313"/>
      <c r="U604" s="15"/>
      <c r="V604" s="15"/>
      <c r="W604" s="15"/>
      <c r="X604" s="15"/>
      <c r="Y604" s="15"/>
      <c r="Z604" s="15"/>
      <c r="AA604" s="15"/>
      <c r="AB604" s="15"/>
      <c r="AC604" s="15"/>
      <c r="AD604" s="15"/>
      <c r="AE604" s="15"/>
      <c r="AT604" s="314" t="s">
        <v>398</v>
      </c>
      <c r="AU604" s="314" t="s">
        <v>386</v>
      </c>
      <c r="AV604" s="15" t="s">
        <v>92</v>
      </c>
      <c r="AW604" s="15" t="s">
        <v>30</v>
      </c>
      <c r="AX604" s="15" t="s">
        <v>84</v>
      </c>
      <c r="AY604" s="314" t="s">
        <v>387</v>
      </c>
    </row>
    <row r="605" s="2" customFormat="1" ht="16.5" customHeight="1">
      <c r="A605" s="42"/>
      <c r="B605" s="43"/>
      <c r="C605" s="280" t="s">
        <v>889</v>
      </c>
      <c r="D605" s="280" t="s">
        <v>393</v>
      </c>
      <c r="E605" s="281" t="s">
        <v>472</v>
      </c>
      <c r="F605" s="282" t="s">
        <v>473</v>
      </c>
      <c r="G605" s="283" t="s">
        <v>405</v>
      </c>
      <c r="H605" s="284">
        <v>2853</v>
      </c>
      <c r="I605" s="285"/>
      <c r="J605" s="286">
        <f>ROUND(I605*H605,2)</f>
        <v>0</v>
      </c>
      <c r="K605" s="287"/>
      <c r="L605" s="45"/>
      <c r="M605" s="288" t="s">
        <v>1</v>
      </c>
      <c r="N605" s="289" t="s">
        <v>42</v>
      </c>
      <c r="O605" s="101"/>
      <c r="P605" s="290">
        <f>O605*H605</f>
        <v>0</v>
      </c>
      <c r="Q605" s="290">
        <v>5.0000000000000002E-05</v>
      </c>
      <c r="R605" s="290">
        <f>Q605*H605</f>
        <v>0.14265</v>
      </c>
      <c r="S605" s="290">
        <v>0</v>
      </c>
      <c r="T605" s="291">
        <f>S605*H605</f>
        <v>0</v>
      </c>
      <c r="U605" s="42"/>
      <c r="V605" s="42"/>
      <c r="W605" s="42"/>
      <c r="X605" s="42"/>
      <c r="Y605" s="42"/>
      <c r="Z605" s="42"/>
      <c r="AA605" s="42"/>
      <c r="AB605" s="42"/>
      <c r="AC605" s="42"/>
      <c r="AD605" s="42"/>
      <c r="AE605" s="42"/>
      <c r="AR605" s="292" t="s">
        <v>386</v>
      </c>
      <c r="AT605" s="292" t="s">
        <v>393</v>
      </c>
      <c r="AU605" s="292" t="s">
        <v>386</v>
      </c>
      <c r="AY605" s="19" t="s">
        <v>387</v>
      </c>
      <c r="BE605" s="162">
        <f>IF(N605="základná",J605,0)</f>
        <v>0</v>
      </c>
      <c r="BF605" s="162">
        <f>IF(N605="znížená",J605,0)</f>
        <v>0</v>
      </c>
      <c r="BG605" s="162">
        <f>IF(N605="zákl. prenesená",J605,0)</f>
        <v>0</v>
      </c>
      <c r="BH605" s="162">
        <f>IF(N605="zníž. prenesená",J605,0)</f>
        <v>0</v>
      </c>
      <c r="BI605" s="162">
        <f>IF(N605="nulová",J605,0)</f>
        <v>0</v>
      </c>
      <c r="BJ605" s="19" t="s">
        <v>92</v>
      </c>
      <c r="BK605" s="162">
        <f>ROUND(I605*H605,2)</f>
        <v>0</v>
      </c>
      <c r="BL605" s="19" t="s">
        <v>386</v>
      </c>
      <c r="BM605" s="292" t="s">
        <v>890</v>
      </c>
    </row>
    <row r="606" s="15" customFormat="1">
      <c r="A606" s="15"/>
      <c r="B606" s="304"/>
      <c r="C606" s="305"/>
      <c r="D606" s="295" t="s">
        <v>398</v>
      </c>
      <c r="E606" s="306" t="s">
        <v>1</v>
      </c>
      <c r="F606" s="307" t="s">
        <v>150</v>
      </c>
      <c r="G606" s="305"/>
      <c r="H606" s="308">
        <v>2853</v>
      </c>
      <c r="I606" s="309"/>
      <c r="J606" s="305"/>
      <c r="K606" s="305"/>
      <c r="L606" s="310"/>
      <c r="M606" s="311"/>
      <c r="N606" s="312"/>
      <c r="O606" s="312"/>
      <c r="P606" s="312"/>
      <c r="Q606" s="312"/>
      <c r="R606" s="312"/>
      <c r="S606" s="312"/>
      <c r="T606" s="313"/>
      <c r="U606" s="15"/>
      <c r="V606" s="15"/>
      <c r="W606" s="15"/>
      <c r="X606" s="15"/>
      <c r="Y606" s="15"/>
      <c r="Z606" s="15"/>
      <c r="AA606" s="15"/>
      <c r="AB606" s="15"/>
      <c r="AC606" s="15"/>
      <c r="AD606" s="15"/>
      <c r="AE606" s="15"/>
      <c r="AT606" s="314" t="s">
        <v>398</v>
      </c>
      <c r="AU606" s="314" t="s">
        <v>386</v>
      </c>
      <c r="AV606" s="15" t="s">
        <v>92</v>
      </c>
      <c r="AW606" s="15" t="s">
        <v>30</v>
      </c>
      <c r="AX606" s="15" t="s">
        <v>84</v>
      </c>
      <c r="AY606" s="314" t="s">
        <v>387</v>
      </c>
    </row>
    <row r="607" s="2" customFormat="1" ht="24.15" customHeight="1">
      <c r="A607" s="42"/>
      <c r="B607" s="43"/>
      <c r="C607" s="280" t="s">
        <v>891</v>
      </c>
      <c r="D607" s="280" t="s">
        <v>393</v>
      </c>
      <c r="E607" s="281" t="s">
        <v>476</v>
      </c>
      <c r="F607" s="282" t="s">
        <v>477</v>
      </c>
      <c r="G607" s="283" t="s">
        <v>405</v>
      </c>
      <c r="H607" s="284">
        <v>2853</v>
      </c>
      <c r="I607" s="285"/>
      <c r="J607" s="286">
        <f>ROUND(I607*H607,2)</f>
        <v>0</v>
      </c>
      <c r="K607" s="287"/>
      <c r="L607" s="45"/>
      <c r="M607" s="288" t="s">
        <v>1</v>
      </c>
      <c r="N607" s="289" t="s">
        <v>42</v>
      </c>
      <c r="O607" s="101"/>
      <c r="P607" s="290">
        <f>O607*H607</f>
        <v>0</v>
      </c>
      <c r="Q607" s="290">
        <v>1.0000000000000001E-05</v>
      </c>
      <c r="R607" s="290">
        <f>Q607*H607</f>
        <v>0.028530000000000003</v>
      </c>
      <c r="S607" s="290">
        <v>0.0060000000000000001</v>
      </c>
      <c r="T607" s="291">
        <f>S607*H607</f>
        <v>17.118000000000002</v>
      </c>
      <c r="U607" s="42"/>
      <c r="V607" s="42"/>
      <c r="W607" s="42"/>
      <c r="X607" s="42"/>
      <c r="Y607" s="42"/>
      <c r="Z607" s="42"/>
      <c r="AA607" s="42"/>
      <c r="AB607" s="42"/>
      <c r="AC607" s="42"/>
      <c r="AD607" s="42"/>
      <c r="AE607" s="42"/>
      <c r="AR607" s="292" t="s">
        <v>386</v>
      </c>
      <c r="AT607" s="292" t="s">
        <v>393</v>
      </c>
      <c r="AU607" s="292" t="s">
        <v>386</v>
      </c>
      <c r="AY607" s="19" t="s">
        <v>387</v>
      </c>
      <c r="BE607" s="162">
        <f>IF(N607="základná",J607,0)</f>
        <v>0</v>
      </c>
      <c r="BF607" s="162">
        <f>IF(N607="znížená",J607,0)</f>
        <v>0</v>
      </c>
      <c r="BG607" s="162">
        <f>IF(N607="zákl. prenesená",J607,0)</f>
        <v>0</v>
      </c>
      <c r="BH607" s="162">
        <f>IF(N607="zníž. prenesená",J607,0)</f>
        <v>0</v>
      </c>
      <c r="BI607" s="162">
        <f>IF(N607="nulová",J607,0)</f>
        <v>0</v>
      </c>
      <c r="BJ607" s="19" t="s">
        <v>92</v>
      </c>
      <c r="BK607" s="162">
        <f>ROUND(I607*H607,2)</f>
        <v>0</v>
      </c>
      <c r="BL607" s="19" t="s">
        <v>386</v>
      </c>
      <c r="BM607" s="292" t="s">
        <v>892</v>
      </c>
    </row>
    <row r="608" s="14" customFormat="1">
      <c r="A608" s="14"/>
      <c r="B608" s="293"/>
      <c r="C608" s="294"/>
      <c r="D608" s="295" t="s">
        <v>398</v>
      </c>
      <c r="E608" s="296" t="s">
        <v>1</v>
      </c>
      <c r="F608" s="297" t="s">
        <v>399</v>
      </c>
      <c r="G608" s="294"/>
      <c r="H608" s="296" t="s">
        <v>1</v>
      </c>
      <c r="I608" s="298"/>
      <c r="J608" s="294"/>
      <c r="K608" s="294"/>
      <c r="L608" s="299"/>
      <c r="M608" s="300"/>
      <c r="N608" s="301"/>
      <c r="O608" s="301"/>
      <c r="P608" s="301"/>
      <c r="Q608" s="301"/>
      <c r="R608" s="301"/>
      <c r="S608" s="301"/>
      <c r="T608" s="302"/>
      <c r="U608" s="14"/>
      <c r="V608" s="14"/>
      <c r="W608" s="14"/>
      <c r="X608" s="14"/>
      <c r="Y608" s="14"/>
      <c r="Z608" s="14"/>
      <c r="AA608" s="14"/>
      <c r="AB608" s="14"/>
      <c r="AC608" s="14"/>
      <c r="AD608" s="14"/>
      <c r="AE608" s="14"/>
      <c r="AT608" s="303" t="s">
        <v>398</v>
      </c>
      <c r="AU608" s="303" t="s">
        <v>386</v>
      </c>
      <c r="AV608" s="14" t="s">
        <v>84</v>
      </c>
      <c r="AW608" s="14" t="s">
        <v>30</v>
      </c>
      <c r="AX608" s="14" t="s">
        <v>76</v>
      </c>
      <c r="AY608" s="303" t="s">
        <v>387</v>
      </c>
    </row>
    <row r="609" s="15" customFormat="1">
      <c r="A609" s="15"/>
      <c r="B609" s="304"/>
      <c r="C609" s="305"/>
      <c r="D609" s="295" t="s">
        <v>398</v>
      </c>
      <c r="E609" s="306" t="s">
        <v>1</v>
      </c>
      <c r="F609" s="307" t="s">
        <v>151</v>
      </c>
      <c r="G609" s="305"/>
      <c r="H609" s="308">
        <v>2853</v>
      </c>
      <c r="I609" s="309"/>
      <c r="J609" s="305"/>
      <c r="K609" s="305"/>
      <c r="L609" s="310"/>
      <c r="M609" s="311"/>
      <c r="N609" s="312"/>
      <c r="O609" s="312"/>
      <c r="P609" s="312"/>
      <c r="Q609" s="312"/>
      <c r="R609" s="312"/>
      <c r="S609" s="312"/>
      <c r="T609" s="313"/>
      <c r="U609" s="15"/>
      <c r="V609" s="15"/>
      <c r="W609" s="15"/>
      <c r="X609" s="15"/>
      <c r="Y609" s="15"/>
      <c r="Z609" s="15"/>
      <c r="AA609" s="15"/>
      <c r="AB609" s="15"/>
      <c r="AC609" s="15"/>
      <c r="AD609" s="15"/>
      <c r="AE609" s="15"/>
      <c r="AT609" s="314" t="s">
        <v>398</v>
      </c>
      <c r="AU609" s="314" t="s">
        <v>386</v>
      </c>
      <c r="AV609" s="15" t="s">
        <v>92</v>
      </c>
      <c r="AW609" s="15" t="s">
        <v>30</v>
      </c>
      <c r="AX609" s="15" t="s">
        <v>76</v>
      </c>
      <c r="AY609" s="314" t="s">
        <v>387</v>
      </c>
    </row>
    <row r="610" s="16" customFormat="1">
      <c r="A610" s="16"/>
      <c r="B610" s="315"/>
      <c r="C610" s="316"/>
      <c r="D610" s="295" t="s">
        <v>398</v>
      </c>
      <c r="E610" s="317" t="s">
        <v>150</v>
      </c>
      <c r="F610" s="318" t="s">
        <v>412</v>
      </c>
      <c r="G610" s="316"/>
      <c r="H610" s="319">
        <v>2853</v>
      </c>
      <c r="I610" s="320"/>
      <c r="J610" s="316"/>
      <c r="K610" s="316"/>
      <c r="L610" s="321"/>
      <c r="M610" s="322"/>
      <c r="N610" s="323"/>
      <c r="O610" s="323"/>
      <c r="P610" s="323"/>
      <c r="Q610" s="323"/>
      <c r="R610" s="323"/>
      <c r="S610" s="323"/>
      <c r="T610" s="324"/>
      <c r="U610" s="16"/>
      <c r="V610" s="16"/>
      <c r="W610" s="16"/>
      <c r="X610" s="16"/>
      <c r="Y610" s="16"/>
      <c r="Z610" s="16"/>
      <c r="AA610" s="16"/>
      <c r="AB610" s="16"/>
      <c r="AC610" s="16"/>
      <c r="AD610" s="16"/>
      <c r="AE610" s="16"/>
      <c r="AT610" s="325" t="s">
        <v>398</v>
      </c>
      <c r="AU610" s="325" t="s">
        <v>386</v>
      </c>
      <c r="AV610" s="16" t="s">
        <v>386</v>
      </c>
      <c r="AW610" s="16" t="s">
        <v>30</v>
      </c>
      <c r="AX610" s="16" t="s">
        <v>84</v>
      </c>
      <c r="AY610" s="325" t="s">
        <v>387</v>
      </c>
    </row>
    <row r="611" s="2" customFormat="1" ht="62.7" customHeight="1">
      <c r="A611" s="42"/>
      <c r="B611" s="43"/>
      <c r="C611" s="280" t="s">
        <v>544</v>
      </c>
      <c r="D611" s="280" t="s">
        <v>393</v>
      </c>
      <c r="E611" s="281" t="s">
        <v>480</v>
      </c>
      <c r="F611" s="282" t="s">
        <v>481</v>
      </c>
      <c r="G611" s="283" t="s">
        <v>405</v>
      </c>
      <c r="H611" s="284">
        <v>285.30000000000001</v>
      </c>
      <c r="I611" s="285"/>
      <c r="J611" s="286">
        <f>ROUND(I611*H611,2)</f>
        <v>0</v>
      </c>
      <c r="K611" s="287"/>
      <c r="L611" s="45"/>
      <c r="M611" s="288" t="s">
        <v>1</v>
      </c>
      <c r="N611" s="289" t="s">
        <v>42</v>
      </c>
      <c r="O611" s="101"/>
      <c r="P611" s="290">
        <f>O611*H611</f>
        <v>0</v>
      </c>
      <c r="Q611" s="290">
        <v>1.0000000000000001E-05</v>
      </c>
      <c r="R611" s="290">
        <f>Q611*H611</f>
        <v>0.0028530000000000005</v>
      </c>
      <c r="S611" s="290">
        <v>0.0060000000000000001</v>
      </c>
      <c r="T611" s="291">
        <f>S611*H611</f>
        <v>1.7118000000000002</v>
      </c>
      <c r="U611" s="42"/>
      <c r="V611" s="42"/>
      <c r="W611" s="42"/>
      <c r="X611" s="42"/>
      <c r="Y611" s="42"/>
      <c r="Z611" s="42"/>
      <c r="AA611" s="42"/>
      <c r="AB611" s="42"/>
      <c r="AC611" s="42"/>
      <c r="AD611" s="42"/>
      <c r="AE611" s="42"/>
      <c r="AR611" s="292" t="s">
        <v>386</v>
      </c>
      <c r="AT611" s="292" t="s">
        <v>393</v>
      </c>
      <c r="AU611" s="292" t="s">
        <v>386</v>
      </c>
      <c r="AY611" s="19" t="s">
        <v>387</v>
      </c>
      <c r="BE611" s="162">
        <f>IF(N611="základná",J611,0)</f>
        <v>0</v>
      </c>
      <c r="BF611" s="162">
        <f>IF(N611="znížená",J611,0)</f>
        <v>0</v>
      </c>
      <c r="BG611" s="162">
        <f>IF(N611="zákl. prenesená",J611,0)</f>
        <v>0</v>
      </c>
      <c r="BH611" s="162">
        <f>IF(N611="zníž. prenesená",J611,0)</f>
        <v>0</v>
      </c>
      <c r="BI611" s="162">
        <f>IF(N611="nulová",J611,0)</f>
        <v>0</v>
      </c>
      <c r="BJ611" s="19" t="s">
        <v>92</v>
      </c>
      <c r="BK611" s="162">
        <f>ROUND(I611*H611,2)</f>
        <v>0</v>
      </c>
      <c r="BL611" s="19" t="s">
        <v>386</v>
      </c>
      <c r="BM611" s="292" t="s">
        <v>893</v>
      </c>
    </row>
    <row r="612" s="15" customFormat="1">
      <c r="A612" s="15"/>
      <c r="B612" s="304"/>
      <c r="C612" s="305"/>
      <c r="D612" s="295" t="s">
        <v>398</v>
      </c>
      <c r="E612" s="306" t="s">
        <v>1</v>
      </c>
      <c r="F612" s="307" t="s">
        <v>859</v>
      </c>
      <c r="G612" s="305"/>
      <c r="H612" s="308">
        <v>285.30000000000001</v>
      </c>
      <c r="I612" s="309"/>
      <c r="J612" s="305"/>
      <c r="K612" s="305"/>
      <c r="L612" s="310"/>
      <c r="M612" s="311"/>
      <c r="N612" s="312"/>
      <c r="O612" s="312"/>
      <c r="P612" s="312"/>
      <c r="Q612" s="312"/>
      <c r="R612" s="312"/>
      <c r="S612" s="312"/>
      <c r="T612" s="313"/>
      <c r="U612" s="15"/>
      <c r="V612" s="15"/>
      <c r="W612" s="15"/>
      <c r="X612" s="15"/>
      <c r="Y612" s="15"/>
      <c r="Z612" s="15"/>
      <c r="AA612" s="15"/>
      <c r="AB612" s="15"/>
      <c r="AC612" s="15"/>
      <c r="AD612" s="15"/>
      <c r="AE612" s="15"/>
      <c r="AT612" s="314" t="s">
        <v>398</v>
      </c>
      <c r="AU612" s="314" t="s">
        <v>386</v>
      </c>
      <c r="AV612" s="15" t="s">
        <v>92</v>
      </c>
      <c r="AW612" s="15" t="s">
        <v>30</v>
      </c>
      <c r="AX612" s="15" t="s">
        <v>84</v>
      </c>
      <c r="AY612" s="314" t="s">
        <v>387</v>
      </c>
    </row>
    <row r="613" s="2" customFormat="1" ht="24.15" customHeight="1">
      <c r="A613" s="42"/>
      <c r="B613" s="43"/>
      <c r="C613" s="280" t="s">
        <v>894</v>
      </c>
      <c r="D613" s="280" t="s">
        <v>393</v>
      </c>
      <c r="E613" s="281" t="s">
        <v>483</v>
      </c>
      <c r="F613" s="282" t="s">
        <v>484</v>
      </c>
      <c r="G613" s="283" t="s">
        <v>485</v>
      </c>
      <c r="H613" s="284">
        <v>175</v>
      </c>
      <c r="I613" s="285"/>
      <c r="J613" s="286">
        <f>ROUND(I613*H613,2)</f>
        <v>0</v>
      </c>
      <c r="K613" s="287"/>
      <c r="L613" s="45"/>
      <c r="M613" s="288" t="s">
        <v>1</v>
      </c>
      <c r="N613" s="289" t="s">
        <v>42</v>
      </c>
      <c r="O613" s="101"/>
      <c r="P613" s="290">
        <f>O613*H613</f>
        <v>0</v>
      </c>
      <c r="Q613" s="290">
        <v>3.0000000000000001E-05</v>
      </c>
      <c r="R613" s="290">
        <f>Q613*H613</f>
        <v>0.0052500000000000003</v>
      </c>
      <c r="S613" s="290">
        <v>0.00042000000000000002</v>
      </c>
      <c r="T613" s="291">
        <f>S613*H613</f>
        <v>0.07350000000000001</v>
      </c>
      <c r="U613" s="42"/>
      <c r="V613" s="42"/>
      <c r="W613" s="42"/>
      <c r="X613" s="42"/>
      <c r="Y613" s="42"/>
      <c r="Z613" s="42"/>
      <c r="AA613" s="42"/>
      <c r="AB613" s="42"/>
      <c r="AC613" s="42"/>
      <c r="AD613" s="42"/>
      <c r="AE613" s="42"/>
      <c r="AR613" s="292" t="s">
        <v>386</v>
      </c>
      <c r="AT613" s="292" t="s">
        <v>393</v>
      </c>
      <c r="AU613" s="292" t="s">
        <v>386</v>
      </c>
      <c r="AY613" s="19" t="s">
        <v>387</v>
      </c>
      <c r="BE613" s="162">
        <f>IF(N613="základná",J613,0)</f>
        <v>0</v>
      </c>
      <c r="BF613" s="162">
        <f>IF(N613="znížená",J613,0)</f>
        <v>0</v>
      </c>
      <c r="BG613" s="162">
        <f>IF(N613="zákl. prenesená",J613,0)</f>
        <v>0</v>
      </c>
      <c r="BH613" s="162">
        <f>IF(N613="zníž. prenesená",J613,0)</f>
        <v>0</v>
      </c>
      <c r="BI613" s="162">
        <f>IF(N613="nulová",J613,0)</f>
        <v>0</v>
      </c>
      <c r="BJ613" s="19" t="s">
        <v>92</v>
      </c>
      <c r="BK613" s="162">
        <f>ROUND(I613*H613,2)</f>
        <v>0</v>
      </c>
      <c r="BL613" s="19" t="s">
        <v>386</v>
      </c>
      <c r="BM613" s="292" t="s">
        <v>895</v>
      </c>
    </row>
    <row r="614" s="15" customFormat="1">
      <c r="A614" s="15"/>
      <c r="B614" s="304"/>
      <c r="C614" s="305"/>
      <c r="D614" s="295" t="s">
        <v>398</v>
      </c>
      <c r="E614" s="306" t="s">
        <v>1</v>
      </c>
      <c r="F614" s="307" t="s">
        <v>896</v>
      </c>
      <c r="G614" s="305"/>
      <c r="H614" s="308">
        <v>70</v>
      </c>
      <c r="I614" s="309"/>
      <c r="J614" s="305"/>
      <c r="K614" s="305"/>
      <c r="L614" s="310"/>
      <c r="M614" s="311"/>
      <c r="N614" s="312"/>
      <c r="O614" s="312"/>
      <c r="P614" s="312"/>
      <c r="Q614" s="312"/>
      <c r="R614" s="312"/>
      <c r="S614" s="312"/>
      <c r="T614" s="313"/>
      <c r="U614" s="15"/>
      <c r="V614" s="15"/>
      <c r="W614" s="15"/>
      <c r="X614" s="15"/>
      <c r="Y614" s="15"/>
      <c r="Z614" s="15"/>
      <c r="AA614" s="15"/>
      <c r="AB614" s="15"/>
      <c r="AC614" s="15"/>
      <c r="AD614" s="15"/>
      <c r="AE614" s="15"/>
      <c r="AT614" s="314" t="s">
        <v>398</v>
      </c>
      <c r="AU614" s="314" t="s">
        <v>386</v>
      </c>
      <c r="AV614" s="15" t="s">
        <v>92</v>
      </c>
      <c r="AW614" s="15" t="s">
        <v>30</v>
      </c>
      <c r="AX614" s="15" t="s">
        <v>76</v>
      </c>
      <c r="AY614" s="314" t="s">
        <v>387</v>
      </c>
    </row>
    <row r="615" s="15" customFormat="1">
      <c r="A615" s="15"/>
      <c r="B615" s="304"/>
      <c r="C615" s="305"/>
      <c r="D615" s="295" t="s">
        <v>398</v>
      </c>
      <c r="E615" s="306" t="s">
        <v>1</v>
      </c>
      <c r="F615" s="307" t="s">
        <v>897</v>
      </c>
      <c r="G615" s="305"/>
      <c r="H615" s="308">
        <v>105</v>
      </c>
      <c r="I615" s="309"/>
      <c r="J615" s="305"/>
      <c r="K615" s="305"/>
      <c r="L615" s="310"/>
      <c r="M615" s="311"/>
      <c r="N615" s="312"/>
      <c r="O615" s="312"/>
      <c r="P615" s="312"/>
      <c r="Q615" s="312"/>
      <c r="R615" s="312"/>
      <c r="S615" s="312"/>
      <c r="T615" s="313"/>
      <c r="U615" s="15"/>
      <c r="V615" s="15"/>
      <c r="W615" s="15"/>
      <c r="X615" s="15"/>
      <c r="Y615" s="15"/>
      <c r="Z615" s="15"/>
      <c r="AA615" s="15"/>
      <c r="AB615" s="15"/>
      <c r="AC615" s="15"/>
      <c r="AD615" s="15"/>
      <c r="AE615" s="15"/>
      <c r="AT615" s="314" t="s">
        <v>398</v>
      </c>
      <c r="AU615" s="314" t="s">
        <v>386</v>
      </c>
      <c r="AV615" s="15" t="s">
        <v>92</v>
      </c>
      <c r="AW615" s="15" t="s">
        <v>30</v>
      </c>
      <c r="AX615" s="15" t="s">
        <v>76</v>
      </c>
      <c r="AY615" s="314" t="s">
        <v>387</v>
      </c>
    </row>
    <row r="616" s="16" customFormat="1">
      <c r="A616" s="16"/>
      <c r="B616" s="315"/>
      <c r="C616" s="316"/>
      <c r="D616" s="295" t="s">
        <v>398</v>
      </c>
      <c r="E616" s="317" t="s">
        <v>1</v>
      </c>
      <c r="F616" s="318" t="s">
        <v>412</v>
      </c>
      <c r="G616" s="316"/>
      <c r="H616" s="319">
        <v>175</v>
      </c>
      <c r="I616" s="320"/>
      <c r="J616" s="316"/>
      <c r="K616" s="316"/>
      <c r="L616" s="321"/>
      <c r="M616" s="322"/>
      <c r="N616" s="323"/>
      <c r="O616" s="323"/>
      <c r="P616" s="323"/>
      <c r="Q616" s="323"/>
      <c r="R616" s="323"/>
      <c r="S616" s="323"/>
      <c r="T616" s="324"/>
      <c r="U616" s="16"/>
      <c r="V616" s="16"/>
      <c r="W616" s="16"/>
      <c r="X616" s="16"/>
      <c r="Y616" s="16"/>
      <c r="Z616" s="16"/>
      <c r="AA616" s="16"/>
      <c r="AB616" s="16"/>
      <c r="AC616" s="16"/>
      <c r="AD616" s="16"/>
      <c r="AE616" s="16"/>
      <c r="AT616" s="325" t="s">
        <v>398</v>
      </c>
      <c r="AU616" s="325" t="s">
        <v>386</v>
      </c>
      <c r="AV616" s="16" t="s">
        <v>386</v>
      </c>
      <c r="AW616" s="16" t="s">
        <v>30</v>
      </c>
      <c r="AX616" s="16" t="s">
        <v>84</v>
      </c>
      <c r="AY616" s="325" t="s">
        <v>387</v>
      </c>
    </row>
    <row r="617" s="2" customFormat="1" ht="24.15" customHeight="1">
      <c r="A617" s="42"/>
      <c r="B617" s="43"/>
      <c r="C617" s="280" t="s">
        <v>898</v>
      </c>
      <c r="D617" s="280" t="s">
        <v>393</v>
      </c>
      <c r="E617" s="281" t="s">
        <v>489</v>
      </c>
      <c r="F617" s="282" t="s">
        <v>490</v>
      </c>
      <c r="G617" s="283" t="s">
        <v>396</v>
      </c>
      <c r="H617" s="284">
        <v>570</v>
      </c>
      <c r="I617" s="285"/>
      <c r="J617" s="286">
        <f>ROUND(I617*H617,2)</f>
        <v>0</v>
      </c>
      <c r="K617" s="287"/>
      <c r="L617" s="45"/>
      <c r="M617" s="288" t="s">
        <v>1</v>
      </c>
      <c r="N617" s="289" t="s">
        <v>42</v>
      </c>
      <c r="O617" s="101"/>
      <c r="P617" s="290">
        <f>O617*H617</f>
        <v>0</v>
      </c>
      <c r="Q617" s="290">
        <v>0</v>
      </c>
      <c r="R617" s="290">
        <f>Q617*H617</f>
        <v>0</v>
      </c>
      <c r="S617" s="290">
        <v>0.016</v>
      </c>
      <c r="T617" s="291">
        <f>S617*H617</f>
        <v>9.120000000000001</v>
      </c>
      <c r="U617" s="42"/>
      <c r="V617" s="42"/>
      <c r="W617" s="42"/>
      <c r="X617" s="42"/>
      <c r="Y617" s="42"/>
      <c r="Z617" s="42"/>
      <c r="AA617" s="42"/>
      <c r="AB617" s="42"/>
      <c r="AC617" s="42"/>
      <c r="AD617" s="42"/>
      <c r="AE617" s="42"/>
      <c r="AR617" s="292" t="s">
        <v>386</v>
      </c>
      <c r="AT617" s="292" t="s">
        <v>393</v>
      </c>
      <c r="AU617" s="292" t="s">
        <v>386</v>
      </c>
      <c r="AY617" s="19" t="s">
        <v>387</v>
      </c>
      <c r="BE617" s="162">
        <f>IF(N617="základná",J617,0)</f>
        <v>0</v>
      </c>
      <c r="BF617" s="162">
        <f>IF(N617="znížená",J617,0)</f>
        <v>0</v>
      </c>
      <c r="BG617" s="162">
        <f>IF(N617="zákl. prenesená",J617,0)</f>
        <v>0</v>
      </c>
      <c r="BH617" s="162">
        <f>IF(N617="zníž. prenesená",J617,0)</f>
        <v>0</v>
      </c>
      <c r="BI617" s="162">
        <f>IF(N617="nulová",J617,0)</f>
        <v>0</v>
      </c>
      <c r="BJ617" s="19" t="s">
        <v>92</v>
      </c>
      <c r="BK617" s="162">
        <f>ROUND(I617*H617,2)</f>
        <v>0</v>
      </c>
      <c r="BL617" s="19" t="s">
        <v>386</v>
      </c>
      <c r="BM617" s="292" t="s">
        <v>899</v>
      </c>
    </row>
    <row r="618" s="14" customFormat="1">
      <c r="A618" s="14"/>
      <c r="B618" s="293"/>
      <c r="C618" s="294"/>
      <c r="D618" s="295" t="s">
        <v>398</v>
      </c>
      <c r="E618" s="296" t="s">
        <v>1</v>
      </c>
      <c r="F618" s="297" t="s">
        <v>399</v>
      </c>
      <c r="G618" s="294"/>
      <c r="H618" s="296" t="s">
        <v>1</v>
      </c>
      <c r="I618" s="298"/>
      <c r="J618" s="294"/>
      <c r="K618" s="294"/>
      <c r="L618" s="299"/>
      <c r="M618" s="300"/>
      <c r="N618" s="301"/>
      <c r="O618" s="301"/>
      <c r="P618" s="301"/>
      <c r="Q618" s="301"/>
      <c r="R618" s="301"/>
      <c r="S618" s="301"/>
      <c r="T618" s="302"/>
      <c r="U618" s="14"/>
      <c r="V618" s="14"/>
      <c r="W618" s="14"/>
      <c r="X618" s="14"/>
      <c r="Y618" s="14"/>
      <c r="Z618" s="14"/>
      <c r="AA618" s="14"/>
      <c r="AB618" s="14"/>
      <c r="AC618" s="14"/>
      <c r="AD618" s="14"/>
      <c r="AE618" s="14"/>
      <c r="AT618" s="303" t="s">
        <v>398</v>
      </c>
      <c r="AU618" s="303" t="s">
        <v>386</v>
      </c>
      <c r="AV618" s="14" t="s">
        <v>84</v>
      </c>
      <c r="AW618" s="14" t="s">
        <v>30</v>
      </c>
      <c r="AX618" s="14" t="s">
        <v>76</v>
      </c>
      <c r="AY618" s="303" t="s">
        <v>387</v>
      </c>
    </row>
    <row r="619" s="14" customFormat="1">
      <c r="A619" s="14"/>
      <c r="B619" s="293"/>
      <c r="C619" s="294"/>
      <c r="D619" s="295" t="s">
        <v>398</v>
      </c>
      <c r="E619" s="296" t="s">
        <v>1</v>
      </c>
      <c r="F619" s="297" t="s">
        <v>447</v>
      </c>
      <c r="G619" s="294"/>
      <c r="H619" s="296" t="s">
        <v>1</v>
      </c>
      <c r="I619" s="298"/>
      <c r="J619" s="294"/>
      <c r="K619" s="294"/>
      <c r="L619" s="299"/>
      <c r="M619" s="300"/>
      <c r="N619" s="301"/>
      <c r="O619" s="301"/>
      <c r="P619" s="301"/>
      <c r="Q619" s="301"/>
      <c r="R619" s="301"/>
      <c r="S619" s="301"/>
      <c r="T619" s="302"/>
      <c r="U619" s="14"/>
      <c r="V619" s="14"/>
      <c r="W619" s="14"/>
      <c r="X619" s="14"/>
      <c r="Y619" s="14"/>
      <c r="Z619" s="14"/>
      <c r="AA619" s="14"/>
      <c r="AB619" s="14"/>
      <c r="AC619" s="14"/>
      <c r="AD619" s="14"/>
      <c r="AE619" s="14"/>
      <c r="AT619" s="303" t="s">
        <v>398</v>
      </c>
      <c r="AU619" s="303" t="s">
        <v>386</v>
      </c>
      <c r="AV619" s="14" t="s">
        <v>84</v>
      </c>
      <c r="AW619" s="14" t="s">
        <v>30</v>
      </c>
      <c r="AX619" s="14" t="s">
        <v>76</v>
      </c>
      <c r="AY619" s="303" t="s">
        <v>387</v>
      </c>
    </row>
    <row r="620" s="14" customFormat="1">
      <c r="A620" s="14"/>
      <c r="B620" s="293"/>
      <c r="C620" s="294"/>
      <c r="D620" s="295" t="s">
        <v>398</v>
      </c>
      <c r="E620" s="296" t="s">
        <v>1</v>
      </c>
      <c r="F620" s="297" t="s">
        <v>448</v>
      </c>
      <c r="G620" s="294"/>
      <c r="H620" s="296" t="s">
        <v>1</v>
      </c>
      <c r="I620" s="298"/>
      <c r="J620" s="294"/>
      <c r="K620" s="294"/>
      <c r="L620" s="299"/>
      <c r="M620" s="300"/>
      <c r="N620" s="301"/>
      <c r="O620" s="301"/>
      <c r="P620" s="301"/>
      <c r="Q620" s="301"/>
      <c r="R620" s="301"/>
      <c r="S620" s="301"/>
      <c r="T620" s="302"/>
      <c r="U620" s="14"/>
      <c r="V620" s="14"/>
      <c r="W620" s="14"/>
      <c r="X620" s="14"/>
      <c r="Y620" s="14"/>
      <c r="Z620" s="14"/>
      <c r="AA620" s="14"/>
      <c r="AB620" s="14"/>
      <c r="AC620" s="14"/>
      <c r="AD620" s="14"/>
      <c r="AE620" s="14"/>
      <c r="AT620" s="303" t="s">
        <v>398</v>
      </c>
      <c r="AU620" s="303" t="s">
        <v>386</v>
      </c>
      <c r="AV620" s="14" t="s">
        <v>84</v>
      </c>
      <c r="AW620" s="14" t="s">
        <v>30</v>
      </c>
      <c r="AX620" s="14" t="s">
        <v>76</v>
      </c>
      <c r="AY620" s="303" t="s">
        <v>387</v>
      </c>
    </row>
    <row r="621" s="15" customFormat="1">
      <c r="A621" s="15"/>
      <c r="B621" s="304"/>
      <c r="C621" s="305"/>
      <c r="D621" s="295" t="s">
        <v>398</v>
      </c>
      <c r="E621" s="306" t="s">
        <v>1</v>
      </c>
      <c r="F621" s="307" t="s">
        <v>900</v>
      </c>
      <c r="G621" s="305"/>
      <c r="H621" s="308">
        <v>570</v>
      </c>
      <c r="I621" s="309"/>
      <c r="J621" s="305"/>
      <c r="K621" s="305"/>
      <c r="L621" s="310"/>
      <c r="M621" s="311"/>
      <c r="N621" s="312"/>
      <c r="O621" s="312"/>
      <c r="P621" s="312"/>
      <c r="Q621" s="312"/>
      <c r="R621" s="312"/>
      <c r="S621" s="312"/>
      <c r="T621" s="313"/>
      <c r="U621" s="15"/>
      <c r="V621" s="15"/>
      <c r="W621" s="15"/>
      <c r="X621" s="15"/>
      <c r="Y621" s="15"/>
      <c r="Z621" s="15"/>
      <c r="AA621" s="15"/>
      <c r="AB621" s="15"/>
      <c r="AC621" s="15"/>
      <c r="AD621" s="15"/>
      <c r="AE621" s="15"/>
      <c r="AT621" s="314" t="s">
        <v>398</v>
      </c>
      <c r="AU621" s="314" t="s">
        <v>386</v>
      </c>
      <c r="AV621" s="15" t="s">
        <v>92</v>
      </c>
      <c r="AW621" s="15" t="s">
        <v>30</v>
      </c>
      <c r="AX621" s="15" t="s">
        <v>76</v>
      </c>
      <c r="AY621" s="314" t="s">
        <v>387</v>
      </c>
    </row>
    <row r="622" s="16" customFormat="1">
      <c r="A622" s="16"/>
      <c r="B622" s="315"/>
      <c r="C622" s="316"/>
      <c r="D622" s="295" t="s">
        <v>398</v>
      </c>
      <c r="E622" s="317" t="s">
        <v>1</v>
      </c>
      <c r="F622" s="318" t="s">
        <v>412</v>
      </c>
      <c r="G622" s="316"/>
      <c r="H622" s="319">
        <v>570</v>
      </c>
      <c r="I622" s="320"/>
      <c r="J622" s="316"/>
      <c r="K622" s="316"/>
      <c r="L622" s="321"/>
      <c r="M622" s="322"/>
      <c r="N622" s="323"/>
      <c r="O622" s="323"/>
      <c r="P622" s="323"/>
      <c r="Q622" s="323"/>
      <c r="R622" s="323"/>
      <c r="S622" s="323"/>
      <c r="T622" s="324"/>
      <c r="U622" s="16"/>
      <c r="V622" s="16"/>
      <c r="W622" s="16"/>
      <c r="X622" s="16"/>
      <c r="Y622" s="16"/>
      <c r="Z622" s="16"/>
      <c r="AA622" s="16"/>
      <c r="AB622" s="16"/>
      <c r="AC622" s="16"/>
      <c r="AD622" s="16"/>
      <c r="AE622" s="16"/>
      <c r="AT622" s="325" t="s">
        <v>398</v>
      </c>
      <c r="AU622" s="325" t="s">
        <v>386</v>
      </c>
      <c r="AV622" s="16" t="s">
        <v>386</v>
      </c>
      <c r="AW622" s="16" t="s">
        <v>30</v>
      </c>
      <c r="AX622" s="16" t="s">
        <v>84</v>
      </c>
      <c r="AY622" s="325" t="s">
        <v>387</v>
      </c>
    </row>
    <row r="623" s="2" customFormat="1" ht="24.15" customHeight="1">
      <c r="A623" s="42"/>
      <c r="B623" s="43"/>
      <c r="C623" s="280" t="s">
        <v>901</v>
      </c>
      <c r="D623" s="280" t="s">
        <v>393</v>
      </c>
      <c r="E623" s="281" t="s">
        <v>494</v>
      </c>
      <c r="F623" s="282" t="s">
        <v>495</v>
      </c>
      <c r="G623" s="283" t="s">
        <v>396</v>
      </c>
      <c r="H623" s="284">
        <v>106</v>
      </c>
      <c r="I623" s="285"/>
      <c r="J623" s="286">
        <f>ROUND(I623*H623,2)</f>
        <v>0</v>
      </c>
      <c r="K623" s="287"/>
      <c r="L623" s="45"/>
      <c r="M623" s="288" t="s">
        <v>1</v>
      </c>
      <c r="N623" s="289" t="s">
        <v>42</v>
      </c>
      <c r="O623" s="101"/>
      <c r="P623" s="290">
        <f>O623*H623</f>
        <v>0</v>
      </c>
      <c r="Q623" s="290">
        <v>0</v>
      </c>
      <c r="R623" s="290">
        <f>Q623*H623</f>
        <v>0</v>
      </c>
      <c r="S623" s="290">
        <v>0.066000000000000003</v>
      </c>
      <c r="T623" s="291">
        <f>S623*H623</f>
        <v>6.9960000000000004</v>
      </c>
      <c r="U623" s="42"/>
      <c r="V623" s="42"/>
      <c r="W623" s="42"/>
      <c r="X623" s="42"/>
      <c r="Y623" s="42"/>
      <c r="Z623" s="42"/>
      <c r="AA623" s="42"/>
      <c r="AB623" s="42"/>
      <c r="AC623" s="42"/>
      <c r="AD623" s="42"/>
      <c r="AE623" s="42"/>
      <c r="AR623" s="292" t="s">
        <v>386</v>
      </c>
      <c r="AT623" s="292" t="s">
        <v>393</v>
      </c>
      <c r="AU623" s="292" t="s">
        <v>386</v>
      </c>
      <c r="AY623" s="19" t="s">
        <v>387</v>
      </c>
      <c r="BE623" s="162">
        <f>IF(N623="základná",J623,0)</f>
        <v>0</v>
      </c>
      <c r="BF623" s="162">
        <f>IF(N623="znížená",J623,0)</f>
        <v>0</v>
      </c>
      <c r="BG623" s="162">
        <f>IF(N623="zákl. prenesená",J623,0)</f>
        <v>0</v>
      </c>
      <c r="BH623" s="162">
        <f>IF(N623="zníž. prenesená",J623,0)</f>
        <v>0</v>
      </c>
      <c r="BI623" s="162">
        <f>IF(N623="nulová",J623,0)</f>
        <v>0</v>
      </c>
      <c r="BJ623" s="19" t="s">
        <v>92</v>
      </c>
      <c r="BK623" s="162">
        <f>ROUND(I623*H623,2)</f>
        <v>0</v>
      </c>
      <c r="BL623" s="19" t="s">
        <v>386</v>
      </c>
      <c r="BM623" s="292" t="s">
        <v>902</v>
      </c>
    </row>
    <row r="624" s="14" customFormat="1">
      <c r="A624" s="14"/>
      <c r="B624" s="293"/>
      <c r="C624" s="294"/>
      <c r="D624" s="295" t="s">
        <v>398</v>
      </c>
      <c r="E624" s="296" t="s">
        <v>1</v>
      </c>
      <c r="F624" s="297" t="s">
        <v>399</v>
      </c>
      <c r="G624" s="294"/>
      <c r="H624" s="296" t="s">
        <v>1</v>
      </c>
      <c r="I624" s="298"/>
      <c r="J624" s="294"/>
      <c r="K624" s="294"/>
      <c r="L624" s="299"/>
      <c r="M624" s="300"/>
      <c r="N624" s="301"/>
      <c r="O624" s="301"/>
      <c r="P624" s="301"/>
      <c r="Q624" s="301"/>
      <c r="R624" s="301"/>
      <c r="S624" s="301"/>
      <c r="T624" s="302"/>
      <c r="U624" s="14"/>
      <c r="V624" s="14"/>
      <c r="W624" s="14"/>
      <c r="X624" s="14"/>
      <c r="Y624" s="14"/>
      <c r="Z624" s="14"/>
      <c r="AA624" s="14"/>
      <c r="AB624" s="14"/>
      <c r="AC624" s="14"/>
      <c r="AD624" s="14"/>
      <c r="AE624" s="14"/>
      <c r="AT624" s="303" t="s">
        <v>398</v>
      </c>
      <c r="AU624" s="303" t="s">
        <v>386</v>
      </c>
      <c r="AV624" s="14" t="s">
        <v>84</v>
      </c>
      <c r="AW624" s="14" t="s">
        <v>30</v>
      </c>
      <c r="AX624" s="14" t="s">
        <v>76</v>
      </c>
      <c r="AY624" s="303" t="s">
        <v>387</v>
      </c>
    </row>
    <row r="625" s="15" customFormat="1">
      <c r="A625" s="15"/>
      <c r="B625" s="304"/>
      <c r="C625" s="305"/>
      <c r="D625" s="295" t="s">
        <v>398</v>
      </c>
      <c r="E625" s="306" t="s">
        <v>1</v>
      </c>
      <c r="F625" s="307" t="s">
        <v>497</v>
      </c>
      <c r="G625" s="305"/>
      <c r="H625" s="308">
        <v>0</v>
      </c>
      <c r="I625" s="309"/>
      <c r="J625" s="305"/>
      <c r="K625" s="305"/>
      <c r="L625" s="310"/>
      <c r="M625" s="311"/>
      <c r="N625" s="312"/>
      <c r="O625" s="312"/>
      <c r="P625" s="312"/>
      <c r="Q625" s="312"/>
      <c r="R625" s="312"/>
      <c r="S625" s="312"/>
      <c r="T625" s="313"/>
      <c r="U625" s="15"/>
      <c r="V625" s="15"/>
      <c r="W625" s="15"/>
      <c r="X625" s="15"/>
      <c r="Y625" s="15"/>
      <c r="Z625" s="15"/>
      <c r="AA625" s="15"/>
      <c r="AB625" s="15"/>
      <c r="AC625" s="15"/>
      <c r="AD625" s="15"/>
      <c r="AE625" s="15"/>
      <c r="AT625" s="314" t="s">
        <v>398</v>
      </c>
      <c r="AU625" s="314" t="s">
        <v>386</v>
      </c>
      <c r="AV625" s="15" t="s">
        <v>92</v>
      </c>
      <c r="AW625" s="15" t="s">
        <v>30</v>
      </c>
      <c r="AX625" s="15" t="s">
        <v>76</v>
      </c>
      <c r="AY625" s="314" t="s">
        <v>387</v>
      </c>
    </row>
    <row r="626" s="15" customFormat="1">
      <c r="A626" s="15"/>
      <c r="B626" s="304"/>
      <c r="C626" s="305"/>
      <c r="D626" s="295" t="s">
        <v>398</v>
      </c>
      <c r="E626" s="306" t="s">
        <v>1</v>
      </c>
      <c r="F626" s="307" t="s">
        <v>903</v>
      </c>
      <c r="G626" s="305"/>
      <c r="H626" s="308">
        <v>106</v>
      </c>
      <c r="I626" s="309"/>
      <c r="J626" s="305"/>
      <c r="K626" s="305"/>
      <c r="L626" s="310"/>
      <c r="M626" s="311"/>
      <c r="N626" s="312"/>
      <c r="O626" s="312"/>
      <c r="P626" s="312"/>
      <c r="Q626" s="312"/>
      <c r="R626" s="312"/>
      <c r="S626" s="312"/>
      <c r="T626" s="313"/>
      <c r="U626" s="15"/>
      <c r="V626" s="15"/>
      <c r="W626" s="15"/>
      <c r="X626" s="15"/>
      <c r="Y626" s="15"/>
      <c r="Z626" s="15"/>
      <c r="AA626" s="15"/>
      <c r="AB626" s="15"/>
      <c r="AC626" s="15"/>
      <c r="AD626" s="15"/>
      <c r="AE626" s="15"/>
      <c r="AT626" s="314" t="s">
        <v>398</v>
      </c>
      <c r="AU626" s="314" t="s">
        <v>386</v>
      </c>
      <c r="AV626" s="15" t="s">
        <v>92</v>
      </c>
      <c r="AW626" s="15" t="s">
        <v>30</v>
      </c>
      <c r="AX626" s="15" t="s">
        <v>76</v>
      </c>
      <c r="AY626" s="314" t="s">
        <v>387</v>
      </c>
    </row>
    <row r="627" s="16" customFormat="1">
      <c r="A627" s="16"/>
      <c r="B627" s="315"/>
      <c r="C627" s="316"/>
      <c r="D627" s="295" t="s">
        <v>398</v>
      </c>
      <c r="E627" s="317" t="s">
        <v>1</v>
      </c>
      <c r="F627" s="318" t="s">
        <v>412</v>
      </c>
      <c r="G627" s="316"/>
      <c r="H627" s="319">
        <v>106</v>
      </c>
      <c r="I627" s="320"/>
      <c r="J627" s="316"/>
      <c r="K627" s="316"/>
      <c r="L627" s="321"/>
      <c r="M627" s="322"/>
      <c r="N627" s="323"/>
      <c r="O627" s="323"/>
      <c r="P627" s="323"/>
      <c r="Q627" s="323"/>
      <c r="R627" s="323"/>
      <c r="S627" s="323"/>
      <c r="T627" s="324"/>
      <c r="U627" s="16"/>
      <c r="V627" s="16"/>
      <c r="W627" s="16"/>
      <c r="X627" s="16"/>
      <c r="Y627" s="16"/>
      <c r="Z627" s="16"/>
      <c r="AA627" s="16"/>
      <c r="AB627" s="16"/>
      <c r="AC627" s="16"/>
      <c r="AD627" s="16"/>
      <c r="AE627" s="16"/>
      <c r="AT627" s="325" t="s">
        <v>398</v>
      </c>
      <c r="AU627" s="325" t="s">
        <v>386</v>
      </c>
      <c r="AV627" s="16" t="s">
        <v>386</v>
      </c>
      <c r="AW627" s="16" t="s">
        <v>30</v>
      </c>
      <c r="AX627" s="16" t="s">
        <v>84</v>
      </c>
      <c r="AY627" s="325" t="s">
        <v>387</v>
      </c>
    </row>
    <row r="628" s="2" customFormat="1" ht="33" customHeight="1">
      <c r="A628" s="42"/>
      <c r="B628" s="43"/>
      <c r="C628" s="280" t="s">
        <v>904</v>
      </c>
      <c r="D628" s="280" t="s">
        <v>393</v>
      </c>
      <c r="E628" s="281" t="s">
        <v>500</v>
      </c>
      <c r="F628" s="282" t="s">
        <v>501</v>
      </c>
      <c r="G628" s="283" t="s">
        <v>396</v>
      </c>
      <c r="H628" s="284">
        <v>274</v>
      </c>
      <c r="I628" s="285"/>
      <c r="J628" s="286">
        <f>ROUND(I628*H628,2)</f>
        <v>0</v>
      </c>
      <c r="K628" s="287"/>
      <c r="L628" s="45"/>
      <c r="M628" s="288" t="s">
        <v>1</v>
      </c>
      <c r="N628" s="289" t="s">
        <v>42</v>
      </c>
      <c r="O628" s="101"/>
      <c r="P628" s="290">
        <f>O628*H628</f>
        <v>0</v>
      </c>
      <c r="Q628" s="290">
        <v>0</v>
      </c>
      <c r="R628" s="290">
        <f>Q628*H628</f>
        <v>0</v>
      </c>
      <c r="S628" s="290">
        <v>0.13200000000000001</v>
      </c>
      <c r="T628" s="291">
        <f>S628*H628</f>
        <v>36.167999999999999</v>
      </c>
      <c r="U628" s="42"/>
      <c r="V628" s="42"/>
      <c r="W628" s="42"/>
      <c r="X628" s="42"/>
      <c r="Y628" s="42"/>
      <c r="Z628" s="42"/>
      <c r="AA628" s="42"/>
      <c r="AB628" s="42"/>
      <c r="AC628" s="42"/>
      <c r="AD628" s="42"/>
      <c r="AE628" s="42"/>
      <c r="AR628" s="292" t="s">
        <v>386</v>
      </c>
      <c r="AT628" s="292" t="s">
        <v>393</v>
      </c>
      <c r="AU628" s="292" t="s">
        <v>386</v>
      </c>
      <c r="AY628" s="19" t="s">
        <v>387</v>
      </c>
      <c r="BE628" s="162">
        <f>IF(N628="základná",J628,0)</f>
        <v>0</v>
      </c>
      <c r="BF628" s="162">
        <f>IF(N628="znížená",J628,0)</f>
        <v>0</v>
      </c>
      <c r="BG628" s="162">
        <f>IF(N628="zákl. prenesená",J628,0)</f>
        <v>0</v>
      </c>
      <c r="BH628" s="162">
        <f>IF(N628="zníž. prenesená",J628,0)</f>
        <v>0</v>
      </c>
      <c r="BI628" s="162">
        <f>IF(N628="nulová",J628,0)</f>
        <v>0</v>
      </c>
      <c r="BJ628" s="19" t="s">
        <v>92</v>
      </c>
      <c r="BK628" s="162">
        <f>ROUND(I628*H628,2)</f>
        <v>0</v>
      </c>
      <c r="BL628" s="19" t="s">
        <v>386</v>
      </c>
      <c r="BM628" s="292" t="s">
        <v>905</v>
      </c>
    </row>
    <row r="629" s="14" customFormat="1">
      <c r="A629" s="14"/>
      <c r="B629" s="293"/>
      <c r="C629" s="294"/>
      <c r="D629" s="295" t="s">
        <v>398</v>
      </c>
      <c r="E629" s="296" t="s">
        <v>1</v>
      </c>
      <c r="F629" s="297" t="s">
        <v>906</v>
      </c>
      <c r="G629" s="294"/>
      <c r="H629" s="296" t="s">
        <v>1</v>
      </c>
      <c r="I629" s="298"/>
      <c r="J629" s="294"/>
      <c r="K629" s="294"/>
      <c r="L629" s="299"/>
      <c r="M629" s="300"/>
      <c r="N629" s="301"/>
      <c r="O629" s="301"/>
      <c r="P629" s="301"/>
      <c r="Q629" s="301"/>
      <c r="R629" s="301"/>
      <c r="S629" s="301"/>
      <c r="T629" s="302"/>
      <c r="U629" s="14"/>
      <c r="V629" s="14"/>
      <c r="W629" s="14"/>
      <c r="X629" s="14"/>
      <c r="Y629" s="14"/>
      <c r="Z629" s="14"/>
      <c r="AA629" s="14"/>
      <c r="AB629" s="14"/>
      <c r="AC629" s="14"/>
      <c r="AD629" s="14"/>
      <c r="AE629" s="14"/>
      <c r="AT629" s="303" t="s">
        <v>398</v>
      </c>
      <c r="AU629" s="303" t="s">
        <v>386</v>
      </c>
      <c r="AV629" s="14" t="s">
        <v>84</v>
      </c>
      <c r="AW629" s="14" t="s">
        <v>30</v>
      </c>
      <c r="AX629" s="14" t="s">
        <v>76</v>
      </c>
      <c r="AY629" s="303" t="s">
        <v>387</v>
      </c>
    </row>
    <row r="630" s="15" customFormat="1">
      <c r="A630" s="15"/>
      <c r="B630" s="304"/>
      <c r="C630" s="305"/>
      <c r="D630" s="295" t="s">
        <v>398</v>
      </c>
      <c r="E630" s="306" t="s">
        <v>1</v>
      </c>
      <c r="F630" s="307" t="s">
        <v>907</v>
      </c>
      <c r="G630" s="305"/>
      <c r="H630" s="308">
        <v>274</v>
      </c>
      <c r="I630" s="309"/>
      <c r="J630" s="305"/>
      <c r="K630" s="305"/>
      <c r="L630" s="310"/>
      <c r="M630" s="311"/>
      <c r="N630" s="312"/>
      <c r="O630" s="312"/>
      <c r="P630" s="312"/>
      <c r="Q630" s="312"/>
      <c r="R630" s="312"/>
      <c r="S630" s="312"/>
      <c r="T630" s="313"/>
      <c r="U630" s="15"/>
      <c r="V630" s="15"/>
      <c r="W630" s="15"/>
      <c r="X630" s="15"/>
      <c r="Y630" s="15"/>
      <c r="Z630" s="15"/>
      <c r="AA630" s="15"/>
      <c r="AB630" s="15"/>
      <c r="AC630" s="15"/>
      <c r="AD630" s="15"/>
      <c r="AE630" s="15"/>
      <c r="AT630" s="314" t="s">
        <v>398</v>
      </c>
      <c r="AU630" s="314" t="s">
        <v>386</v>
      </c>
      <c r="AV630" s="15" t="s">
        <v>92</v>
      </c>
      <c r="AW630" s="15" t="s">
        <v>30</v>
      </c>
      <c r="AX630" s="15" t="s">
        <v>76</v>
      </c>
      <c r="AY630" s="314" t="s">
        <v>387</v>
      </c>
    </row>
    <row r="631" s="15" customFormat="1">
      <c r="A631" s="15"/>
      <c r="B631" s="304"/>
      <c r="C631" s="305"/>
      <c r="D631" s="295" t="s">
        <v>398</v>
      </c>
      <c r="E631" s="306" t="s">
        <v>1</v>
      </c>
      <c r="F631" s="307" t="s">
        <v>410</v>
      </c>
      <c r="G631" s="305"/>
      <c r="H631" s="308">
        <v>0</v>
      </c>
      <c r="I631" s="309"/>
      <c r="J631" s="305"/>
      <c r="K631" s="305"/>
      <c r="L631" s="310"/>
      <c r="M631" s="311"/>
      <c r="N631" s="312"/>
      <c r="O631" s="312"/>
      <c r="P631" s="312"/>
      <c r="Q631" s="312"/>
      <c r="R631" s="312"/>
      <c r="S631" s="312"/>
      <c r="T631" s="313"/>
      <c r="U631" s="15"/>
      <c r="V631" s="15"/>
      <c r="W631" s="15"/>
      <c r="X631" s="15"/>
      <c r="Y631" s="15"/>
      <c r="Z631" s="15"/>
      <c r="AA631" s="15"/>
      <c r="AB631" s="15"/>
      <c r="AC631" s="15"/>
      <c r="AD631" s="15"/>
      <c r="AE631" s="15"/>
      <c r="AT631" s="314" t="s">
        <v>398</v>
      </c>
      <c r="AU631" s="314" t="s">
        <v>386</v>
      </c>
      <c r="AV631" s="15" t="s">
        <v>92</v>
      </c>
      <c r="AW631" s="15" t="s">
        <v>30</v>
      </c>
      <c r="AX631" s="15" t="s">
        <v>76</v>
      </c>
      <c r="AY631" s="314" t="s">
        <v>387</v>
      </c>
    </row>
    <row r="632" s="16" customFormat="1">
      <c r="A632" s="16"/>
      <c r="B632" s="315"/>
      <c r="C632" s="316"/>
      <c r="D632" s="295" t="s">
        <v>398</v>
      </c>
      <c r="E632" s="317" t="s">
        <v>1</v>
      </c>
      <c r="F632" s="318" t="s">
        <v>412</v>
      </c>
      <c r="G632" s="316"/>
      <c r="H632" s="319">
        <v>274</v>
      </c>
      <c r="I632" s="320"/>
      <c r="J632" s="316"/>
      <c r="K632" s="316"/>
      <c r="L632" s="321"/>
      <c r="M632" s="322"/>
      <c r="N632" s="323"/>
      <c r="O632" s="323"/>
      <c r="P632" s="323"/>
      <c r="Q632" s="323"/>
      <c r="R632" s="323"/>
      <c r="S632" s="323"/>
      <c r="T632" s="324"/>
      <c r="U632" s="16"/>
      <c r="V632" s="16"/>
      <c r="W632" s="16"/>
      <c r="X632" s="16"/>
      <c r="Y632" s="16"/>
      <c r="Z632" s="16"/>
      <c r="AA632" s="16"/>
      <c r="AB632" s="16"/>
      <c r="AC632" s="16"/>
      <c r="AD632" s="16"/>
      <c r="AE632" s="16"/>
      <c r="AT632" s="325" t="s">
        <v>398</v>
      </c>
      <c r="AU632" s="325" t="s">
        <v>386</v>
      </c>
      <c r="AV632" s="16" t="s">
        <v>386</v>
      </c>
      <c r="AW632" s="16" t="s">
        <v>30</v>
      </c>
      <c r="AX632" s="16" t="s">
        <v>84</v>
      </c>
      <c r="AY632" s="325" t="s">
        <v>387</v>
      </c>
    </row>
    <row r="633" s="2" customFormat="1" ht="33" customHeight="1">
      <c r="A633" s="42"/>
      <c r="B633" s="43"/>
      <c r="C633" s="280" t="s">
        <v>908</v>
      </c>
      <c r="D633" s="280" t="s">
        <v>393</v>
      </c>
      <c r="E633" s="281" t="s">
        <v>504</v>
      </c>
      <c r="F633" s="282" t="s">
        <v>505</v>
      </c>
      <c r="G633" s="283" t="s">
        <v>396</v>
      </c>
      <c r="H633" s="284">
        <v>345.44999999999999</v>
      </c>
      <c r="I633" s="285"/>
      <c r="J633" s="286">
        <f>ROUND(I633*H633,2)</f>
        <v>0</v>
      </c>
      <c r="K633" s="287"/>
      <c r="L633" s="45"/>
      <c r="M633" s="288" t="s">
        <v>1</v>
      </c>
      <c r="N633" s="289" t="s">
        <v>42</v>
      </c>
      <c r="O633" s="101"/>
      <c r="P633" s="290">
        <f>O633*H633</f>
        <v>0</v>
      </c>
      <c r="Q633" s="290">
        <v>0</v>
      </c>
      <c r="R633" s="290">
        <f>Q633*H633</f>
        <v>0</v>
      </c>
      <c r="S633" s="290">
        <v>0.01</v>
      </c>
      <c r="T633" s="291">
        <f>S633*H633</f>
        <v>3.4544999999999999</v>
      </c>
      <c r="U633" s="42"/>
      <c r="V633" s="42"/>
      <c r="W633" s="42"/>
      <c r="X633" s="42"/>
      <c r="Y633" s="42"/>
      <c r="Z633" s="42"/>
      <c r="AA633" s="42"/>
      <c r="AB633" s="42"/>
      <c r="AC633" s="42"/>
      <c r="AD633" s="42"/>
      <c r="AE633" s="42"/>
      <c r="AR633" s="292" t="s">
        <v>386</v>
      </c>
      <c r="AT633" s="292" t="s">
        <v>393</v>
      </c>
      <c r="AU633" s="292" t="s">
        <v>386</v>
      </c>
      <c r="AY633" s="19" t="s">
        <v>387</v>
      </c>
      <c r="BE633" s="162">
        <f>IF(N633="základná",J633,0)</f>
        <v>0</v>
      </c>
      <c r="BF633" s="162">
        <f>IF(N633="znížená",J633,0)</f>
        <v>0</v>
      </c>
      <c r="BG633" s="162">
        <f>IF(N633="zákl. prenesená",J633,0)</f>
        <v>0</v>
      </c>
      <c r="BH633" s="162">
        <f>IF(N633="zníž. prenesená",J633,0)</f>
        <v>0</v>
      </c>
      <c r="BI633" s="162">
        <f>IF(N633="nulová",J633,0)</f>
        <v>0</v>
      </c>
      <c r="BJ633" s="19" t="s">
        <v>92</v>
      </c>
      <c r="BK633" s="162">
        <f>ROUND(I633*H633,2)</f>
        <v>0</v>
      </c>
      <c r="BL633" s="19" t="s">
        <v>386</v>
      </c>
      <c r="BM633" s="292" t="s">
        <v>909</v>
      </c>
    </row>
    <row r="634" s="14" customFormat="1">
      <c r="A634" s="14"/>
      <c r="B634" s="293"/>
      <c r="C634" s="294"/>
      <c r="D634" s="295" t="s">
        <v>398</v>
      </c>
      <c r="E634" s="296" t="s">
        <v>1</v>
      </c>
      <c r="F634" s="297" t="s">
        <v>519</v>
      </c>
      <c r="G634" s="294"/>
      <c r="H634" s="296" t="s">
        <v>1</v>
      </c>
      <c r="I634" s="298"/>
      <c r="J634" s="294"/>
      <c r="K634" s="294"/>
      <c r="L634" s="299"/>
      <c r="M634" s="300"/>
      <c r="N634" s="301"/>
      <c r="O634" s="301"/>
      <c r="P634" s="301"/>
      <c r="Q634" s="301"/>
      <c r="R634" s="301"/>
      <c r="S634" s="301"/>
      <c r="T634" s="302"/>
      <c r="U634" s="14"/>
      <c r="V634" s="14"/>
      <c r="W634" s="14"/>
      <c r="X634" s="14"/>
      <c r="Y634" s="14"/>
      <c r="Z634" s="14"/>
      <c r="AA634" s="14"/>
      <c r="AB634" s="14"/>
      <c r="AC634" s="14"/>
      <c r="AD634" s="14"/>
      <c r="AE634" s="14"/>
      <c r="AT634" s="303" t="s">
        <v>398</v>
      </c>
      <c r="AU634" s="303" t="s">
        <v>386</v>
      </c>
      <c r="AV634" s="14" t="s">
        <v>84</v>
      </c>
      <c r="AW634" s="14" t="s">
        <v>30</v>
      </c>
      <c r="AX634" s="14" t="s">
        <v>76</v>
      </c>
      <c r="AY634" s="303" t="s">
        <v>387</v>
      </c>
    </row>
    <row r="635" s="15" customFormat="1">
      <c r="A635" s="15"/>
      <c r="B635" s="304"/>
      <c r="C635" s="305"/>
      <c r="D635" s="295" t="s">
        <v>398</v>
      </c>
      <c r="E635" s="306" t="s">
        <v>1</v>
      </c>
      <c r="F635" s="307" t="s">
        <v>907</v>
      </c>
      <c r="G635" s="305"/>
      <c r="H635" s="308">
        <v>274</v>
      </c>
      <c r="I635" s="309"/>
      <c r="J635" s="305"/>
      <c r="K635" s="305"/>
      <c r="L635" s="310"/>
      <c r="M635" s="311"/>
      <c r="N635" s="312"/>
      <c r="O635" s="312"/>
      <c r="P635" s="312"/>
      <c r="Q635" s="312"/>
      <c r="R635" s="312"/>
      <c r="S635" s="312"/>
      <c r="T635" s="313"/>
      <c r="U635" s="15"/>
      <c r="V635" s="15"/>
      <c r="W635" s="15"/>
      <c r="X635" s="15"/>
      <c r="Y635" s="15"/>
      <c r="Z635" s="15"/>
      <c r="AA635" s="15"/>
      <c r="AB635" s="15"/>
      <c r="AC635" s="15"/>
      <c r="AD635" s="15"/>
      <c r="AE635" s="15"/>
      <c r="AT635" s="314" t="s">
        <v>398</v>
      </c>
      <c r="AU635" s="314" t="s">
        <v>386</v>
      </c>
      <c r="AV635" s="15" t="s">
        <v>92</v>
      </c>
      <c r="AW635" s="15" t="s">
        <v>30</v>
      </c>
      <c r="AX635" s="15" t="s">
        <v>76</v>
      </c>
      <c r="AY635" s="314" t="s">
        <v>387</v>
      </c>
    </row>
    <row r="636" s="15" customFormat="1">
      <c r="A636" s="15"/>
      <c r="B636" s="304"/>
      <c r="C636" s="305"/>
      <c r="D636" s="295" t="s">
        <v>398</v>
      </c>
      <c r="E636" s="306" t="s">
        <v>1</v>
      </c>
      <c r="F636" s="307" t="s">
        <v>879</v>
      </c>
      <c r="G636" s="305"/>
      <c r="H636" s="308">
        <v>55</v>
      </c>
      <c r="I636" s="309"/>
      <c r="J636" s="305"/>
      <c r="K636" s="305"/>
      <c r="L636" s="310"/>
      <c r="M636" s="311"/>
      <c r="N636" s="312"/>
      <c r="O636" s="312"/>
      <c r="P636" s="312"/>
      <c r="Q636" s="312"/>
      <c r="R636" s="312"/>
      <c r="S636" s="312"/>
      <c r="T636" s="313"/>
      <c r="U636" s="15"/>
      <c r="V636" s="15"/>
      <c r="W636" s="15"/>
      <c r="X636" s="15"/>
      <c r="Y636" s="15"/>
      <c r="Z636" s="15"/>
      <c r="AA636" s="15"/>
      <c r="AB636" s="15"/>
      <c r="AC636" s="15"/>
      <c r="AD636" s="15"/>
      <c r="AE636" s="15"/>
      <c r="AT636" s="314" t="s">
        <v>398</v>
      </c>
      <c r="AU636" s="314" t="s">
        <v>386</v>
      </c>
      <c r="AV636" s="15" t="s">
        <v>92</v>
      </c>
      <c r="AW636" s="15" t="s">
        <v>30</v>
      </c>
      <c r="AX636" s="15" t="s">
        <v>76</v>
      </c>
      <c r="AY636" s="314" t="s">
        <v>387</v>
      </c>
    </row>
    <row r="637" s="17" customFormat="1">
      <c r="A637" s="17"/>
      <c r="B637" s="326"/>
      <c r="C637" s="327"/>
      <c r="D637" s="295" t="s">
        <v>398</v>
      </c>
      <c r="E637" s="328" t="s">
        <v>194</v>
      </c>
      <c r="F637" s="329" t="s">
        <v>411</v>
      </c>
      <c r="G637" s="327"/>
      <c r="H637" s="330">
        <v>329</v>
      </c>
      <c r="I637" s="331"/>
      <c r="J637" s="327"/>
      <c r="K637" s="327"/>
      <c r="L637" s="332"/>
      <c r="M637" s="333"/>
      <c r="N637" s="334"/>
      <c r="O637" s="334"/>
      <c r="P637" s="334"/>
      <c r="Q637" s="334"/>
      <c r="R637" s="334"/>
      <c r="S637" s="334"/>
      <c r="T637" s="335"/>
      <c r="U637" s="17"/>
      <c r="V637" s="17"/>
      <c r="W637" s="17"/>
      <c r="X637" s="17"/>
      <c r="Y637" s="17"/>
      <c r="Z637" s="17"/>
      <c r="AA637" s="17"/>
      <c r="AB637" s="17"/>
      <c r="AC637" s="17"/>
      <c r="AD637" s="17"/>
      <c r="AE637" s="17"/>
      <c r="AT637" s="336" t="s">
        <v>398</v>
      </c>
      <c r="AU637" s="336" t="s">
        <v>386</v>
      </c>
      <c r="AV637" s="17" t="s">
        <v>99</v>
      </c>
      <c r="AW637" s="17" t="s">
        <v>30</v>
      </c>
      <c r="AX637" s="17" t="s">
        <v>76</v>
      </c>
      <c r="AY637" s="336" t="s">
        <v>387</v>
      </c>
    </row>
    <row r="638" s="15" customFormat="1">
      <c r="A638" s="15"/>
      <c r="B638" s="304"/>
      <c r="C638" s="305"/>
      <c r="D638" s="295" t="s">
        <v>398</v>
      </c>
      <c r="E638" s="306" t="s">
        <v>1</v>
      </c>
      <c r="F638" s="307" t="s">
        <v>910</v>
      </c>
      <c r="G638" s="305"/>
      <c r="H638" s="308">
        <v>16.449999999999999</v>
      </c>
      <c r="I638" s="309"/>
      <c r="J638" s="305"/>
      <c r="K638" s="305"/>
      <c r="L638" s="310"/>
      <c r="M638" s="311"/>
      <c r="N638" s="312"/>
      <c r="O638" s="312"/>
      <c r="P638" s="312"/>
      <c r="Q638" s="312"/>
      <c r="R638" s="312"/>
      <c r="S638" s="312"/>
      <c r="T638" s="313"/>
      <c r="U638" s="15"/>
      <c r="V638" s="15"/>
      <c r="W638" s="15"/>
      <c r="X638" s="15"/>
      <c r="Y638" s="15"/>
      <c r="Z638" s="15"/>
      <c r="AA638" s="15"/>
      <c r="AB638" s="15"/>
      <c r="AC638" s="15"/>
      <c r="AD638" s="15"/>
      <c r="AE638" s="15"/>
      <c r="AT638" s="314" t="s">
        <v>398</v>
      </c>
      <c r="AU638" s="314" t="s">
        <v>386</v>
      </c>
      <c r="AV638" s="15" t="s">
        <v>92</v>
      </c>
      <c r="AW638" s="15" t="s">
        <v>30</v>
      </c>
      <c r="AX638" s="15" t="s">
        <v>76</v>
      </c>
      <c r="AY638" s="314" t="s">
        <v>387</v>
      </c>
    </row>
    <row r="639" s="16" customFormat="1">
      <c r="A639" s="16"/>
      <c r="B639" s="315"/>
      <c r="C639" s="316"/>
      <c r="D639" s="295" t="s">
        <v>398</v>
      </c>
      <c r="E639" s="317" t="s">
        <v>1</v>
      </c>
      <c r="F639" s="318" t="s">
        <v>412</v>
      </c>
      <c r="G639" s="316"/>
      <c r="H639" s="319">
        <v>345.44999999999999</v>
      </c>
      <c r="I639" s="320"/>
      <c r="J639" s="316"/>
      <c r="K639" s="316"/>
      <c r="L639" s="321"/>
      <c r="M639" s="322"/>
      <c r="N639" s="323"/>
      <c r="O639" s="323"/>
      <c r="P639" s="323"/>
      <c r="Q639" s="323"/>
      <c r="R639" s="323"/>
      <c r="S639" s="323"/>
      <c r="T639" s="324"/>
      <c r="U639" s="16"/>
      <c r="V639" s="16"/>
      <c r="W639" s="16"/>
      <c r="X639" s="16"/>
      <c r="Y639" s="16"/>
      <c r="Z639" s="16"/>
      <c r="AA639" s="16"/>
      <c r="AB639" s="16"/>
      <c r="AC639" s="16"/>
      <c r="AD639" s="16"/>
      <c r="AE639" s="16"/>
      <c r="AT639" s="325" t="s">
        <v>398</v>
      </c>
      <c r="AU639" s="325" t="s">
        <v>386</v>
      </c>
      <c r="AV639" s="16" t="s">
        <v>386</v>
      </c>
      <c r="AW639" s="16" t="s">
        <v>30</v>
      </c>
      <c r="AX639" s="16" t="s">
        <v>84</v>
      </c>
      <c r="AY639" s="325" t="s">
        <v>387</v>
      </c>
    </row>
    <row r="640" s="2" customFormat="1" ht="37.8" customHeight="1">
      <c r="A640" s="42"/>
      <c r="B640" s="43"/>
      <c r="C640" s="280" t="s">
        <v>911</v>
      </c>
      <c r="D640" s="280" t="s">
        <v>393</v>
      </c>
      <c r="E640" s="281" t="s">
        <v>912</v>
      </c>
      <c r="F640" s="282" t="s">
        <v>913</v>
      </c>
      <c r="G640" s="283" t="s">
        <v>405</v>
      </c>
      <c r="H640" s="284">
        <v>149.15299999999999</v>
      </c>
      <c r="I640" s="285"/>
      <c r="J640" s="286">
        <f>ROUND(I640*H640,2)</f>
        <v>0</v>
      </c>
      <c r="K640" s="287"/>
      <c r="L640" s="45"/>
      <c r="M640" s="288" t="s">
        <v>1</v>
      </c>
      <c r="N640" s="289" t="s">
        <v>42</v>
      </c>
      <c r="O640" s="101"/>
      <c r="P640" s="290">
        <f>O640*H640</f>
        <v>0</v>
      </c>
      <c r="Q640" s="290">
        <v>0</v>
      </c>
      <c r="R640" s="290">
        <f>Q640*H640</f>
        <v>0</v>
      </c>
      <c r="S640" s="290">
        <v>0.050000000000000003</v>
      </c>
      <c r="T640" s="291">
        <f>S640*H640</f>
        <v>7.4576500000000001</v>
      </c>
      <c r="U640" s="42"/>
      <c r="V640" s="42"/>
      <c r="W640" s="42"/>
      <c r="X640" s="42"/>
      <c r="Y640" s="42"/>
      <c r="Z640" s="42"/>
      <c r="AA640" s="42"/>
      <c r="AB640" s="42"/>
      <c r="AC640" s="42"/>
      <c r="AD640" s="42"/>
      <c r="AE640" s="42"/>
      <c r="AR640" s="292" t="s">
        <v>386</v>
      </c>
      <c r="AT640" s="292" t="s">
        <v>393</v>
      </c>
      <c r="AU640" s="292" t="s">
        <v>386</v>
      </c>
      <c r="AY640" s="19" t="s">
        <v>387</v>
      </c>
      <c r="BE640" s="162">
        <f>IF(N640="základná",J640,0)</f>
        <v>0</v>
      </c>
      <c r="BF640" s="162">
        <f>IF(N640="znížená",J640,0)</f>
        <v>0</v>
      </c>
      <c r="BG640" s="162">
        <f>IF(N640="zákl. prenesená",J640,0)</f>
        <v>0</v>
      </c>
      <c r="BH640" s="162">
        <f>IF(N640="zníž. prenesená",J640,0)</f>
        <v>0</v>
      </c>
      <c r="BI640" s="162">
        <f>IF(N640="nulová",J640,0)</f>
        <v>0</v>
      </c>
      <c r="BJ640" s="19" t="s">
        <v>92</v>
      </c>
      <c r="BK640" s="162">
        <f>ROUND(I640*H640,2)</f>
        <v>0</v>
      </c>
      <c r="BL640" s="19" t="s">
        <v>386</v>
      </c>
      <c r="BM640" s="292" t="s">
        <v>914</v>
      </c>
    </row>
    <row r="641" s="15" customFormat="1">
      <c r="A641" s="15"/>
      <c r="B641" s="304"/>
      <c r="C641" s="305"/>
      <c r="D641" s="295" t="s">
        <v>398</v>
      </c>
      <c r="E641" s="306" t="s">
        <v>1</v>
      </c>
      <c r="F641" s="307" t="s">
        <v>915</v>
      </c>
      <c r="G641" s="305"/>
      <c r="H641" s="308">
        <v>142.05000000000001</v>
      </c>
      <c r="I641" s="309"/>
      <c r="J641" s="305"/>
      <c r="K641" s="305"/>
      <c r="L641" s="310"/>
      <c r="M641" s="311"/>
      <c r="N641" s="312"/>
      <c r="O641" s="312"/>
      <c r="P641" s="312"/>
      <c r="Q641" s="312"/>
      <c r="R641" s="312"/>
      <c r="S641" s="312"/>
      <c r="T641" s="313"/>
      <c r="U641" s="15"/>
      <c r="V641" s="15"/>
      <c r="W641" s="15"/>
      <c r="X641" s="15"/>
      <c r="Y641" s="15"/>
      <c r="Z641" s="15"/>
      <c r="AA641" s="15"/>
      <c r="AB641" s="15"/>
      <c r="AC641" s="15"/>
      <c r="AD641" s="15"/>
      <c r="AE641" s="15"/>
      <c r="AT641" s="314" t="s">
        <v>398</v>
      </c>
      <c r="AU641" s="314" t="s">
        <v>386</v>
      </c>
      <c r="AV641" s="15" t="s">
        <v>92</v>
      </c>
      <c r="AW641" s="15" t="s">
        <v>30</v>
      </c>
      <c r="AX641" s="15" t="s">
        <v>76</v>
      </c>
      <c r="AY641" s="314" t="s">
        <v>387</v>
      </c>
    </row>
    <row r="642" s="17" customFormat="1">
      <c r="A642" s="17"/>
      <c r="B642" s="326"/>
      <c r="C642" s="327"/>
      <c r="D642" s="295" t="s">
        <v>398</v>
      </c>
      <c r="E642" s="328" t="s">
        <v>1</v>
      </c>
      <c r="F642" s="329" t="s">
        <v>411</v>
      </c>
      <c r="G642" s="327"/>
      <c r="H642" s="330">
        <v>142.05000000000001</v>
      </c>
      <c r="I642" s="331"/>
      <c r="J642" s="327"/>
      <c r="K642" s="327"/>
      <c r="L642" s="332"/>
      <c r="M642" s="333"/>
      <c r="N642" s="334"/>
      <c r="O642" s="334"/>
      <c r="P642" s="334"/>
      <c r="Q642" s="334"/>
      <c r="R642" s="334"/>
      <c r="S642" s="334"/>
      <c r="T642" s="335"/>
      <c r="U642" s="17"/>
      <c r="V642" s="17"/>
      <c r="W642" s="17"/>
      <c r="X642" s="17"/>
      <c r="Y642" s="17"/>
      <c r="Z642" s="17"/>
      <c r="AA642" s="17"/>
      <c r="AB642" s="17"/>
      <c r="AC642" s="17"/>
      <c r="AD642" s="17"/>
      <c r="AE642" s="17"/>
      <c r="AT642" s="336" t="s">
        <v>398</v>
      </c>
      <c r="AU642" s="336" t="s">
        <v>386</v>
      </c>
      <c r="AV642" s="17" t="s">
        <v>99</v>
      </c>
      <c r="AW642" s="17" t="s">
        <v>30</v>
      </c>
      <c r="AX642" s="17" t="s">
        <v>76</v>
      </c>
      <c r="AY642" s="336" t="s">
        <v>387</v>
      </c>
    </row>
    <row r="643" s="15" customFormat="1">
      <c r="A643" s="15"/>
      <c r="B643" s="304"/>
      <c r="C643" s="305"/>
      <c r="D643" s="295" t="s">
        <v>398</v>
      </c>
      <c r="E643" s="306" t="s">
        <v>1</v>
      </c>
      <c r="F643" s="307" t="s">
        <v>916</v>
      </c>
      <c r="G643" s="305"/>
      <c r="H643" s="308">
        <v>7.1029999999999998</v>
      </c>
      <c r="I643" s="309"/>
      <c r="J643" s="305"/>
      <c r="K643" s="305"/>
      <c r="L643" s="310"/>
      <c r="M643" s="311"/>
      <c r="N643" s="312"/>
      <c r="O643" s="312"/>
      <c r="P643" s="312"/>
      <c r="Q643" s="312"/>
      <c r="R643" s="312"/>
      <c r="S643" s="312"/>
      <c r="T643" s="313"/>
      <c r="U643" s="15"/>
      <c r="V643" s="15"/>
      <c r="W643" s="15"/>
      <c r="X643" s="15"/>
      <c r="Y643" s="15"/>
      <c r="Z643" s="15"/>
      <c r="AA643" s="15"/>
      <c r="AB643" s="15"/>
      <c r="AC643" s="15"/>
      <c r="AD643" s="15"/>
      <c r="AE643" s="15"/>
      <c r="AT643" s="314" t="s">
        <v>398</v>
      </c>
      <c r="AU643" s="314" t="s">
        <v>386</v>
      </c>
      <c r="AV643" s="15" t="s">
        <v>92</v>
      </c>
      <c r="AW643" s="15" t="s">
        <v>30</v>
      </c>
      <c r="AX643" s="15" t="s">
        <v>76</v>
      </c>
      <c r="AY643" s="314" t="s">
        <v>387</v>
      </c>
    </row>
    <row r="644" s="16" customFormat="1">
      <c r="A644" s="16"/>
      <c r="B644" s="315"/>
      <c r="C644" s="316"/>
      <c r="D644" s="295" t="s">
        <v>398</v>
      </c>
      <c r="E644" s="317" t="s">
        <v>1</v>
      </c>
      <c r="F644" s="318" t="s">
        <v>412</v>
      </c>
      <c r="G644" s="316"/>
      <c r="H644" s="319">
        <v>149.15299999999999</v>
      </c>
      <c r="I644" s="320"/>
      <c r="J644" s="316"/>
      <c r="K644" s="316"/>
      <c r="L644" s="321"/>
      <c r="M644" s="322"/>
      <c r="N644" s="323"/>
      <c r="O644" s="323"/>
      <c r="P644" s="323"/>
      <c r="Q644" s="323"/>
      <c r="R644" s="323"/>
      <c r="S644" s="323"/>
      <c r="T644" s="324"/>
      <c r="U644" s="16"/>
      <c r="V644" s="16"/>
      <c r="W644" s="16"/>
      <c r="X644" s="16"/>
      <c r="Y644" s="16"/>
      <c r="Z644" s="16"/>
      <c r="AA644" s="16"/>
      <c r="AB644" s="16"/>
      <c r="AC644" s="16"/>
      <c r="AD644" s="16"/>
      <c r="AE644" s="16"/>
      <c r="AT644" s="325" t="s">
        <v>398</v>
      </c>
      <c r="AU644" s="325" t="s">
        <v>386</v>
      </c>
      <c r="AV644" s="16" t="s">
        <v>386</v>
      </c>
      <c r="AW644" s="16" t="s">
        <v>30</v>
      </c>
      <c r="AX644" s="16" t="s">
        <v>84</v>
      </c>
      <c r="AY644" s="325" t="s">
        <v>387</v>
      </c>
    </row>
    <row r="645" s="2" customFormat="1" ht="37.8" customHeight="1">
      <c r="A645" s="42"/>
      <c r="B645" s="43"/>
      <c r="C645" s="280" t="s">
        <v>917</v>
      </c>
      <c r="D645" s="280" t="s">
        <v>393</v>
      </c>
      <c r="E645" s="281" t="s">
        <v>509</v>
      </c>
      <c r="F645" s="282" t="s">
        <v>510</v>
      </c>
      <c r="G645" s="283" t="s">
        <v>405</v>
      </c>
      <c r="H645" s="284">
        <v>138.97900000000001</v>
      </c>
      <c r="I645" s="285"/>
      <c r="J645" s="286">
        <f>ROUND(I645*H645,2)</f>
        <v>0</v>
      </c>
      <c r="K645" s="287"/>
      <c r="L645" s="45"/>
      <c r="M645" s="288" t="s">
        <v>1</v>
      </c>
      <c r="N645" s="289" t="s">
        <v>42</v>
      </c>
      <c r="O645" s="101"/>
      <c r="P645" s="290">
        <f>O645*H645</f>
        <v>0</v>
      </c>
      <c r="Q645" s="290">
        <v>0</v>
      </c>
      <c r="R645" s="290">
        <f>Q645*H645</f>
        <v>0</v>
      </c>
      <c r="S645" s="290">
        <v>0.045999999999999999</v>
      </c>
      <c r="T645" s="291">
        <f>S645*H645</f>
        <v>6.3930340000000001</v>
      </c>
      <c r="U645" s="42"/>
      <c r="V645" s="42"/>
      <c r="W645" s="42"/>
      <c r="X645" s="42"/>
      <c r="Y645" s="42"/>
      <c r="Z645" s="42"/>
      <c r="AA645" s="42"/>
      <c r="AB645" s="42"/>
      <c r="AC645" s="42"/>
      <c r="AD645" s="42"/>
      <c r="AE645" s="42"/>
      <c r="AR645" s="292" t="s">
        <v>386</v>
      </c>
      <c r="AT645" s="292" t="s">
        <v>393</v>
      </c>
      <c r="AU645" s="292" t="s">
        <v>386</v>
      </c>
      <c r="AY645" s="19" t="s">
        <v>387</v>
      </c>
      <c r="BE645" s="162">
        <f>IF(N645="základná",J645,0)</f>
        <v>0</v>
      </c>
      <c r="BF645" s="162">
        <f>IF(N645="znížená",J645,0)</f>
        <v>0</v>
      </c>
      <c r="BG645" s="162">
        <f>IF(N645="zákl. prenesená",J645,0)</f>
        <v>0</v>
      </c>
      <c r="BH645" s="162">
        <f>IF(N645="zníž. prenesená",J645,0)</f>
        <v>0</v>
      </c>
      <c r="BI645" s="162">
        <f>IF(N645="nulová",J645,0)</f>
        <v>0</v>
      </c>
      <c r="BJ645" s="19" t="s">
        <v>92</v>
      </c>
      <c r="BK645" s="162">
        <f>ROUND(I645*H645,2)</f>
        <v>0</v>
      </c>
      <c r="BL645" s="19" t="s">
        <v>386</v>
      </c>
      <c r="BM645" s="292" t="s">
        <v>918</v>
      </c>
    </row>
    <row r="646" s="14" customFormat="1">
      <c r="A646" s="14"/>
      <c r="B646" s="293"/>
      <c r="C646" s="294"/>
      <c r="D646" s="295" t="s">
        <v>398</v>
      </c>
      <c r="E646" s="296" t="s">
        <v>1</v>
      </c>
      <c r="F646" s="297" t="s">
        <v>416</v>
      </c>
      <c r="G646" s="294"/>
      <c r="H646" s="296" t="s">
        <v>1</v>
      </c>
      <c r="I646" s="298"/>
      <c r="J646" s="294"/>
      <c r="K646" s="294"/>
      <c r="L646" s="299"/>
      <c r="M646" s="300"/>
      <c r="N646" s="301"/>
      <c r="O646" s="301"/>
      <c r="P646" s="301"/>
      <c r="Q646" s="301"/>
      <c r="R646" s="301"/>
      <c r="S646" s="301"/>
      <c r="T646" s="302"/>
      <c r="U646" s="14"/>
      <c r="V646" s="14"/>
      <c r="W646" s="14"/>
      <c r="X646" s="14"/>
      <c r="Y646" s="14"/>
      <c r="Z646" s="14"/>
      <c r="AA646" s="14"/>
      <c r="AB646" s="14"/>
      <c r="AC646" s="14"/>
      <c r="AD646" s="14"/>
      <c r="AE646" s="14"/>
      <c r="AT646" s="303" t="s">
        <v>398</v>
      </c>
      <c r="AU646" s="303" t="s">
        <v>386</v>
      </c>
      <c r="AV646" s="14" t="s">
        <v>84</v>
      </c>
      <c r="AW646" s="14" t="s">
        <v>30</v>
      </c>
      <c r="AX646" s="14" t="s">
        <v>76</v>
      </c>
      <c r="AY646" s="303" t="s">
        <v>387</v>
      </c>
    </row>
    <row r="647" s="15" customFormat="1">
      <c r="A647" s="15"/>
      <c r="B647" s="304"/>
      <c r="C647" s="305"/>
      <c r="D647" s="295" t="s">
        <v>398</v>
      </c>
      <c r="E647" s="306" t="s">
        <v>1</v>
      </c>
      <c r="F647" s="307" t="s">
        <v>919</v>
      </c>
      <c r="G647" s="305"/>
      <c r="H647" s="308">
        <v>69.599999999999994</v>
      </c>
      <c r="I647" s="309"/>
      <c r="J647" s="305"/>
      <c r="K647" s="305"/>
      <c r="L647" s="310"/>
      <c r="M647" s="311"/>
      <c r="N647" s="312"/>
      <c r="O647" s="312"/>
      <c r="P647" s="312"/>
      <c r="Q647" s="312"/>
      <c r="R647" s="312"/>
      <c r="S647" s="312"/>
      <c r="T647" s="313"/>
      <c r="U647" s="15"/>
      <c r="V647" s="15"/>
      <c r="W647" s="15"/>
      <c r="X647" s="15"/>
      <c r="Y647" s="15"/>
      <c r="Z647" s="15"/>
      <c r="AA647" s="15"/>
      <c r="AB647" s="15"/>
      <c r="AC647" s="15"/>
      <c r="AD647" s="15"/>
      <c r="AE647" s="15"/>
      <c r="AT647" s="314" t="s">
        <v>398</v>
      </c>
      <c r="AU647" s="314" t="s">
        <v>386</v>
      </c>
      <c r="AV647" s="15" t="s">
        <v>92</v>
      </c>
      <c r="AW647" s="15" t="s">
        <v>30</v>
      </c>
      <c r="AX647" s="15" t="s">
        <v>76</v>
      </c>
      <c r="AY647" s="314" t="s">
        <v>387</v>
      </c>
    </row>
    <row r="648" s="15" customFormat="1">
      <c r="A648" s="15"/>
      <c r="B648" s="304"/>
      <c r="C648" s="305"/>
      <c r="D648" s="295" t="s">
        <v>398</v>
      </c>
      <c r="E648" s="306" t="s">
        <v>1</v>
      </c>
      <c r="F648" s="307" t="s">
        <v>920</v>
      </c>
      <c r="G648" s="305"/>
      <c r="H648" s="308">
        <v>40.399999999999999</v>
      </c>
      <c r="I648" s="309"/>
      <c r="J648" s="305"/>
      <c r="K648" s="305"/>
      <c r="L648" s="310"/>
      <c r="M648" s="311"/>
      <c r="N648" s="312"/>
      <c r="O648" s="312"/>
      <c r="P648" s="312"/>
      <c r="Q648" s="312"/>
      <c r="R648" s="312"/>
      <c r="S648" s="312"/>
      <c r="T648" s="313"/>
      <c r="U648" s="15"/>
      <c r="V648" s="15"/>
      <c r="W648" s="15"/>
      <c r="X648" s="15"/>
      <c r="Y648" s="15"/>
      <c r="Z648" s="15"/>
      <c r="AA648" s="15"/>
      <c r="AB648" s="15"/>
      <c r="AC648" s="15"/>
      <c r="AD648" s="15"/>
      <c r="AE648" s="15"/>
      <c r="AT648" s="314" t="s">
        <v>398</v>
      </c>
      <c r="AU648" s="314" t="s">
        <v>386</v>
      </c>
      <c r="AV648" s="15" t="s">
        <v>92</v>
      </c>
      <c r="AW648" s="15" t="s">
        <v>30</v>
      </c>
      <c r="AX648" s="15" t="s">
        <v>76</v>
      </c>
      <c r="AY648" s="314" t="s">
        <v>387</v>
      </c>
    </row>
    <row r="649" s="15" customFormat="1">
      <c r="A649" s="15"/>
      <c r="B649" s="304"/>
      <c r="C649" s="305"/>
      <c r="D649" s="295" t="s">
        <v>398</v>
      </c>
      <c r="E649" s="306" t="s">
        <v>1</v>
      </c>
      <c r="F649" s="307" t="s">
        <v>921</v>
      </c>
      <c r="G649" s="305"/>
      <c r="H649" s="308">
        <v>22.361000000000001</v>
      </c>
      <c r="I649" s="309"/>
      <c r="J649" s="305"/>
      <c r="K649" s="305"/>
      <c r="L649" s="310"/>
      <c r="M649" s="311"/>
      <c r="N649" s="312"/>
      <c r="O649" s="312"/>
      <c r="P649" s="312"/>
      <c r="Q649" s="312"/>
      <c r="R649" s="312"/>
      <c r="S649" s="312"/>
      <c r="T649" s="313"/>
      <c r="U649" s="15"/>
      <c r="V649" s="15"/>
      <c r="W649" s="15"/>
      <c r="X649" s="15"/>
      <c r="Y649" s="15"/>
      <c r="Z649" s="15"/>
      <c r="AA649" s="15"/>
      <c r="AB649" s="15"/>
      <c r="AC649" s="15"/>
      <c r="AD649" s="15"/>
      <c r="AE649" s="15"/>
      <c r="AT649" s="314" t="s">
        <v>398</v>
      </c>
      <c r="AU649" s="314" t="s">
        <v>386</v>
      </c>
      <c r="AV649" s="15" t="s">
        <v>92</v>
      </c>
      <c r="AW649" s="15" t="s">
        <v>30</v>
      </c>
      <c r="AX649" s="15" t="s">
        <v>76</v>
      </c>
      <c r="AY649" s="314" t="s">
        <v>387</v>
      </c>
    </row>
    <row r="650" s="17" customFormat="1">
      <c r="A650" s="17"/>
      <c r="B650" s="326"/>
      <c r="C650" s="327"/>
      <c r="D650" s="295" t="s">
        <v>398</v>
      </c>
      <c r="E650" s="328" t="s">
        <v>218</v>
      </c>
      <c r="F650" s="329" t="s">
        <v>411</v>
      </c>
      <c r="G650" s="327"/>
      <c r="H650" s="330">
        <v>132.36099999999999</v>
      </c>
      <c r="I650" s="331"/>
      <c r="J650" s="327"/>
      <c r="K650" s="327"/>
      <c r="L650" s="332"/>
      <c r="M650" s="333"/>
      <c r="N650" s="334"/>
      <c r="O650" s="334"/>
      <c r="P650" s="334"/>
      <c r="Q650" s="334"/>
      <c r="R650" s="334"/>
      <c r="S650" s="334"/>
      <c r="T650" s="335"/>
      <c r="U650" s="17"/>
      <c r="V650" s="17"/>
      <c r="W650" s="17"/>
      <c r="X650" s="17"/>
      <c r="Y650" s="17"/>
      <c r="Z650" s="17"/>
      <c r="AA650" s="17"/>
      <c r="AB650" s="17"/>
      <c r="AC650" s="17"/>
      <c r="AD650" s="17"/>
      <c r="AE650" s="17"/>
      <c r="AT650" s="336" t="s">
        <v>398</v>
      </c>
      <c r="AU650" s="336" t="s">
        <v>386</v>
      </c>
      <c r="AV650" s="17" t="s">
        <v>99</v>
      </c>
      <c r="AW650" s="17" t="s">
        <v>30</v>
      </c>
      <c r="AX650" s="17" t="s">
        <v>76</v>
      </c>
      <c r="AY650" s="336" t="s">
        <v>387</v>
      </c>
    </row>
    <row r="651" s="15" customFormat="1">
      <c r="A651" s="15"/>
      <c r="B651" s="304"/>
      <c r="C651" s="305"/>
      <c r="D651" s="295" t="s">
        <v>398</v>
      </c>
      <c r="E651" s="306" t="s">
        <v>1</v>
      </c>
      <c r="F651" s="307" t="s">
        <v>922</v>
      </c>
      <c r="G651" s="305"/>
      <c r="H651" s="308">
        <v>6.6180000000000003</v>
      </c>
      <c r="I651" s="309"/>
      <c r="J651" s="305"/>
      <c r="K651" s="305"/>
      <c r="L651" s="310"/>
      <c r="M651" s="311"/>
      <c r="N651" s="312"/>
      <c r="O651" s="312"/>
      <c r="P651" s="312"/>
      <c r="Q651" s="312"/>
      <c r="R651" s="312"/>
      <c r="S651" s="312"/>
      <c r="T651" s="313"/>
      <c r="U651" s="15"/>
      <c r="V651" s="15"/>
      <c r="W651" s="15"/>
      <c r="X651" s="15"/>
      <c r="Y651" s="15"/>
      <c r="Z651" s="15"/>
      <c r="AA651" s="15"/>
      <c r="AB651" s="15"/>
      <c r="AC651" s="15"/>
      <c r="AD651" s="15"/>
      <c r="AE651" s="15"/>
      <c r="AT651" s="314" t="s">
        <v>398</v>
      </c>
      <c r="AU651" s="314" t="s">
        <v>386</v>
      </c>
      <c r="AV651" s="15" t="s">
        <v>92</v>
      </c>
      <c r="AW651" s="15" t="s">
        <v>30</v>
      </c>
      <c r="AX651" s="15" t="s">
        <v>76</v>
      </c>
      <c r="AY651" s="314" t="s">
        <v>387</v>
      </c>
    </row>
    <row r="652" s="16" customFormat="1">
      <c r="A652" s="16"/>
      <c r="B652" s="315"/>
      <c r="C652" s="316"/>
      <c r="D652" s="295" t="s">
        <v>398</v>
      </c>
      <c r="E652" s="317" t="s">
        <v>1</v>
      </c>
      <c r="F652" s="318" t="s">
        <v>412</v>
      </c>
      <c r="G652" s="316"/>
      <c r="H652" s="319">
        <v>138.97900000000001</v>
      </c>
      <c r="I652" s="320"/>
      <c r="J652" s="316"/>
      <c r="K652" s="316"/>
      <c r="L652" s="321"/>
      <c r="M652" s="322"/>
      <c r="N652" s="323"/>
      <c r="O652" s="323"/>
      <c r="P652" s="323"/>
      <c r="Q652" s="323"/>
      <c r="R652" s="323"/>
      <c r="S652" s="323"/>
      <c r="T652" s="324"/>
      <c r="U652" s="16"/>
      <c r="V652" s="16"/>
      <c r="W652" s="16"/>
      <c r="X652" s="16"/>
      <c r="Y652" s="16"/>
      <c r="Z652" s="16"/>
      <c r="AA652" s="16"/>
      <c r="AB652" s="16"/>
      <c r="AC652" s="16"/>
      <c r="AD652" s="16"/>
      <c r="AE652" s="16"/>
      <c r="AT652" s="325" t="s">
        <v>398</v>
      </c>
      <c r="AU652" s="325" t="s">
        <v>386</v>
      </c>
      <c r="AV652" s="16" t="s">
        <v>386</v>
      </c>
      <c r="AW652" s="16" t="s">
        <v>30</v>
      </c>
      <c r="AX652" s="16" t="s">
        <v>84</v>
      </c>
      <c r="AY652" s="325" t="s">
        <v>387</v>
      </c>
    </row>
    <row r="653" s="2" customFormat="1" ht="21.75" customHeight="1">
      <c r="A653" s="42"/>
      <c r="B653" s="43"/>
      <c r="C653" s="280" t="s">
        <v>923</v>
      </c>
      <c r="D653" s="280" t="s">
        <v>393</v>
      </c>
      <c r="E653" s="281" t="s">
        <v>523</v>
      </c>
      <c r="F653" s="282" t="s">
        <v>524</v>
      </c>
      <c r="G653" s="283" t="s">
        <v>525</v>
      </c>
      <c r="H653" s="284">
        <v>89.619</v>
      </c>
      <c r="I653" s="285"/>
      <c r="J653" s="286">
        <f>ROUND(I653*H653,2)</f>
        <v>0</v>
      </c>
      <c r="K653" s="287"/>
      <c r="L653" s="45"/>
      <c r="M653" s="288" t="s">
        <v>1</v>
      </c>
      <c r="N653" s="289" t="s">
        <v>42</v>
      </c>
      <c r="O653" s="101"/>
      <c r="P653" s="290">
        <f>O653*H653</f>
        <v>0</v>
      </c>
      <c r="Q653" s="290">
        <v>0</v>
      </c>
      <c r="R653" s="290">
        <f>Q653*H653</f>
        <v>0</v>
      </c>
      <c r="S653" s="290">
        <v>0</v>
      </c>
      <c r="T653" s="291">
        <f>S653*H653</f>
        <v>0</v>
      </c>
      <c r="U653" s="42"/>
      <c r="V653" s="42"/>
      <c r="W653" s="42"/>
      <c r="X653" s="42"/>
      <c r="Y653" s="42"/>
      <c r="Z653" s="42"/>
      <c r="AA653" s="42"/>
      <c r="AB653" s="42"/>
      <c r="AC653" s="42"/>
      <c r="AD653" s="42"/>
      <c r="AE653" s="42"/>
      <c r="AR653" s="292" t="s">
        <v>386</v>
      </c>
      <c r="AT653" s="292" t="s">
        <v>393</v>
      </c>
      <c r="AU653" s="292" t="s">
        <v>386</v>
      </c>
      <c r="AY653" s="19" t="s">
        <v>387</v>
      </c>
      <c r="BE653" s="162">
        <f>IF(N653="základná",J653,0)</f>
        <v>0</v>
      </c>
      <c r="BF653" s="162">
        <f>IF(N653="znížená",J653,0)</f>
        <v>0</v>
      </c>
      <c r="BG653" s="162">
        <f>IF(N653="zákl. prenesená",J653,0)</f>
        <v>0</v>
      </c>
      <c r="BH653" s="162">
        <f>IF(N653="zníž. prenesená",J653,0)</f>
        <v>0</v>
      </c>
      <c r="BI653" s="162">
        <f>IF(N653="nulová",J653,0)</f>
        <v>0</v>
      </c>
      <c r="BJ653" s="19" t="s">
        <v>92</v>
      </c>
      <c r="BK653" s="162">
        <f>ROUND(I653*H653,2)</f>
        <v>0</v>
      </c>
      <c r="BL653" s="19" t="s">
        <v>386</v>
      </c>
      <c r="BM653" s="292" t="s">
        <v>924</v>
      </c>
    </row>
    <row r="654" s="2" customFormat="1" ht="24.15" customHeight="1">
      <c r="A654" s="42"/>
      <c r="B654" s="43"/>
      <c r="C654" s="280" t="s">
        <v>925</v>
      </c>
      <c r="D654" s="280" t="s">
        <v>393</v>
      </c>
      <c r="E654" s="281" t="s">
        <v>527</v>
      </c>
      <c r="F654" s="282" t="s">
        <v>528</v>
      </c>
      <c r="G654" s="283" t="s">
        <v>525</v>
      </c>
      <c r="H654" s="284">
        <v>2687.9400000000001</v>
      </c>
      <c r="I654" s="285"/>
      <c r="J654" s="286">
        <f>ROUND(I654*H654,2)</f>
        <v>0</v>
      </c>
      <c r="K654" s="287"/>
      <c r="L654" s="45"/>
      <c r="M654" s="288" t="s">
        <v>1</v>
      </c>
      <c r="N654" s="289" t="s">
        <v>42</v>
      </c>
      <c r="O654" s="101"/>
      <c r="P654" s="290">
        <f>O654*H654</f>
        <v>0</v>
      </c>
      <c r="Q654" s="290">
        <v>0</v>
      </c>
      <c r="R654" s="290">
        <f>Q654*H654</f>
        <v>0</v>
      </c>
      <c r="S654" s="290">
        <v>0</v>
      </c>
      <c r="T654" s="291">
        <f>S654*H654</f>
        <v>0</v>
      </c>
      <c r="U654" s="42"/>
      <c r="V654" s="42"/>
      <c r="W654" s="42"/>
      <c r="X654" s="42"/>
      <c r="Y654" s="42"/>
      <c r="Z654" s="42"/>
      <c r="AA654" s="42"/>
      <c r="AB654" s="42"/>
      <c r="AC654" s="42"/>
      <c r="AD654" s="42"/>
      <c r="AE654" s="42"/>
      <c r="AR654" s="292" t="s">
        <v>386</v>
      </c>
      <c r="AT654" s="292" t="s">
        <v>393</v>
      </c>
      <c r="AU654" s="292" t="s">
        <v>386</v>
      </c>
      <c r="AY654" s="19" t="s">
        <v>387</v>
      </c>
      <c r="BE654" s="162">
        <f>IF(N654="základná",J654,0)</f>
        <v>0</v>
      </c>
      <c r="BF654" s="162">
        <f>IF(N654="znížená",J654,0)</f>
        <v>0</v>
      </c>
      <c r="BG654" s="162">
        <f>IF(N654="zákl. prenesená",J654,0)</f>
        <v>0</v>
      </c>
      <c r="BH654" s="162">
        <f>IF(N654="zníž. prenesená",J654,0)</f>
        <v>0</v>
      </c>
      <c r="BI654" s="162">
        <f>IF(N654="nulová",J654,0)</f>
        <v>0</v>
      </c>
      <c r="BJ654" s="19" t="s">
        <v>92</v>
      </c>
      <c r="BK654" s="162">
        <f>ROUND(I654*H654,2)</f>
        <v>0</v>
      </c>
      <c r="BL654" s="19" t="s">
        <v>386</v>
      </c>
      <c r="BM654" s="292" t="s">
        <v>926</v>
      </c>
    </row>
    <row r="655" s="15" customFormat="1">
      <c r="A655" s="15"/>
      <c r="B655" s="304"/>
      <c r="C655" s="305"/>
      <c r="D655" s="295" t="s">
        <v>398</v>
      </c>
      <c r="E655" s="306" t="s">
        <v>1</v>
      </c>
      <c r="F655" s="307" t="s">
        <v>927</v>
      </c>
      <c r="G655" s="305"/>
      <c r="H655" s="308">
        <v>2687.9400000000001</v>
      </c>
      <c r="I655" s="309"/>
      <c r="J655" s="305"/>
      <c r="K655" s="305"/>
      <c r="L655" s="310"/>
      <c r="M655" s="311"/>
      <c r="N655" s="312"/>
      <c r="O655" s="312"/>
      <c r="P655" s="312"/>
      <c r="Q655" s="312"/>
      <c r="R655" s="312"/>
      <c r="S655" s="312"/>
      <c r="T655" s="313"/>
      <c r="U655" s="15"/>
      <c r="V655" s="15"/>
      <c r="W655" s="15"/>
      <c r="X655" s="15"/>
      <c r="Y655" s="15"/>
      <c r="Z655" s="15"/>
      <c r="AA655" s="15"/>
      <c r="AB655" s="15"/>
      <c r="AC655" s="15"/>
      <c r="AD655" s="15"/>
      <c r="AE655" s="15"/>
      <c r="AT655" s="314" t="s">
        <v>398</v>
      </c>
      <c r="AU655" s="314" t="s">
        <v>386</v>
      </c>
      <c r="AV655" s="15" t="s">
        <v>92</v>
      </c>
      <c r="AW655" s="15" t="s">
        <v>30</v>
      </c>
      <c r="AX655" s="15" t="s">
        <v>84</v>
      </c>
      <c r="AY655" s="314" t="s">
        <v>387</v>
      </c>
    </row>
    <row r="656" s="2" customFormat="1" ht="24.15" customHeight="1">
      <c r="A656" s="42"/>
      <c r="B656" s="43"/>
      <c r="C656" s="280" t="s">
        <v>928</v>
      </c>
      <c r="D656" s="280" t="s">
        <v>393</v>
      </c>
      <c r="E656" s="281" t="s">
        <v>532</v>
      </c>
      <c r="F656" s="282" t="s">
        <v>533</v>
      </c>
      <c r="G656" s="283" t="s">
        <v>525</v>
      </c>
      <c r="H656" s="284">
        <v>89.619</v>
      </c>
      <c r="I656" s="285"/>
      <c r="J656" s="286">
        <f>ROUND(I656*H656,2)</f>
        <v>0</v>
      </c>
      <c r="K656" s="287"/>
      <c r="L656" s="45"/>
      <c r="M656" s="288" t="s">
        <v>1</v>
      </c>
      <c r="N656" s="289" t="s">
        <v>42</v>
      </c>
      <c r="O656" s="101"/>
      <c r="P656" s="290">
        <f>O656*H656</f>
        <v>0</v>
      </c>
      <c r="Q656" s="290">
        <v>0</v>
      </c>
      <c r="R656" s="290">
        <f>Q656*H656</f>
        <v>0</v>
      </c>
      <c r="S656" s="290">
        <v>0</v>
      </c>
      <c r="T656" s="291">
        <f>S656*H656</f>
        <v>0</v>
      </c>
      <c r="U656" s="42"/>
      <c r="V656" s="42"/>
      <c r="W656" s="42"/>
      <c r="X656" s="42"/>
      <c r="Y656" s="42"/>
      <c r="Z656" s="42"/>
      <c r="AA656" s="42"/>
      <c r="AB656" s="42"/>
      <c r="AC656" s="42"/>
      <c r="AD656" s="42"/>
      <c r="AE656" s="42"/>
      <c r="AR656" s="292" t="s">
        <v>386</v>
      </c>
      <c r="AT656" s="292" t="s">
        <v>393</v>
      </c>
      <c r="AU656" s="292" t="s">
        <v>386</v>
      </c>
      <c r="AY656" s="19" t="s">
        <v>387</v>
      </c>
      <c r="BE656" s="162">
        <f>IF(N656="základná",J656,0)</f>
        <v>0</v>
      </c>
      <c r="BF656" s="162">
        <f>IF(N656="znížená",J656,0)</f>
        <v>0</v>
      </c>
      <c r="BG656" s="162">
        <f>IF(N656="zákl. prenesená",J656,0)</f>
        <v>0</v>
      </c>
      <c r="BH656" s="162">
        <f>IF(N656="zníž. prenesená",J656,0)</f>
        <v>0</v>
      </c>
      <c r="BI656" s="162">
        <f>IF(N656="nulová",J656,0)</f>
        <v>0</v>
      </c>
      <c r="BJ656" s="19" t="s">
        <v>92</v>
      </c>
      <c r="BK656" s="162">
        <f>ROUND(I656*H656,2)</f>
        <v>0</v>
      </c>
      <c r="BL656" s="19" t="s">
        <v>386</v>
      </c>
      <c r="BM656" s="292" t="s">
        <v>929</v>
      </c>
    </row>
    <row r="657" s="2" customFormat="1" ht="24.15" customHeight="1">
      <c r="A657" s="42"/>
      <c r="B657" s="43"/>
      <c r="C657" s="280" t="s">
        <v>930</v>
      </c>
      <c r="D657" s="280" t="s">
        <v>393</v>
      </c>
      <c r="E657" s="281" t="s">
        <v>536</v>
      </c>
      <c r="F657" s="282" t="s">
        <v>537</v>
      </c>
      <c r="G657" s="283" t="s">
        <v>525</v>
      </c>
      <c r="H657" s="284">
        <v>268.79399999999998</v>
      </c>
      <c r="I657" s="285"/>
      <c r="J657" s="286">
        <f>ROUND(I657*H657,2)</f>
        <v>0</v>
      </c>
      <c r="K657" s="287"/>
      <c r="L657" s="45"/>
      <c r="M657" s="288" t="s">
        <v>1</v>
      </c>
      <c r="N657" s="289" t="s">
        <v>42</v>
      </c>
      <c r="O657" s="101"/>
      <c r="P657" s="290">
        <f>O657*H657</f>
        <v>0</v>
      </c>
      <c r="Q657" s="290">
        <v>0</v>
      </c>
      <c r="R657" s="290">
        <f>Q657*H657</f>
        <v>0</v>
      </c>
      <c r="S657" s="290">
        <v>0</v>
      </c>
      <c r="T657" s="291">
        <f>S657*H657</f>
        <v>0</v>
      </c>
      <c r="U657" s="42"/>
      <c r="V657" s="42"/>
      <c r="W657" s="42"/>
      <c r="X657" s="42"/>
      <c r="Y657" s="42"/>
      <c r="Z657" s="42"/>
      <c r="AA657" s="42"/>
      <c r="AB657" s="42"/>
      <c r="AC657" s="42"/>
      <c r="AD657" s="42"/>
      <c r="AE657" s="42"/>
      <c r="AR657" s="292" t="s">
        <v>386</v>
      </c>
      <c r="AT657" s="292" t="s">
        <v>393</v>
      </c>
      <c r="AU657" s="292" t="s">
        <v>386</v>
      </c>
      <c r="AY657" s="19" t="s">
        <v>387</v>
      </c>
      <c r="BE657" s="162">
        <f>IF(N657="základná",J657,0)</f>
        <v>0</v>
      </c>
      <c r="BF657" s="162">
        <f>IF(N657="znížená",J657,0)</f>
        <v>0</v>
      </c>
      <c r="BG657" s="162">
        <f>IF(N657="zákl. prenesená",J657,0)</f>
        <v>0</v>
      </c>
      <c r="BH657" s="162">
        <f>IF(N657="zníž. prenesená",J657,0)</f>
        <v>0</v>
      </c>
      <c r="BI657" s="162">
        <f>IF(N657="nulová",J657,0)</f>
        <v>0</v>
      </c>
      <c r="BJ657" s="19" t="s">
        <v>92</v>
      </c>
      <c r="BK657" s="162">
        <f>ROUND(I657*H657,2)</f>
        <v>0</v>
      </c>
      <c r="BL657" s="19" t="s">
        <v>386</v>
      </c>
      <c r="BM657" s="292" t="s">
        <v>931</v>
      </c>
    </row>
    <row r="658" s="15" customFormat="1">
      <c r="A658" s="15"/>
      <c r="B658" s="304"/>
      <c r="C658" s="305"/>
      <c r="D658" s="295" t="s">
        <v>398</v>
      </c>
      <c r="E658" s="306" t="s">
        <v>1</v>
      </c>
      <c r="F658" s="307" t="s">
        <v>932</v>
      </c>
      <c r="G658" s="305"/>
      <c r="H658" s="308">
        <v>268.79399999999998</v>
      </c>
      <c r="I658" s="309"/>
      <c r="J658" s="305"/>
      <c r="K658" s="305"/>
      <c r="L658" s="310"/>
      <c r="M658" s="311"/>
      <c r="N658" s="312"/>
      <c r="O658" s="312"/>
      <c r="P658" s="312"/>
      <c r="Q658" s="312"/>
      <c r="R658" s="312"/>
      <c r="S658" s="312"/>
      <c r="T658" s="313"/>
      <c r="U658" s="15"/>
      <c r="V658" s="15"/>
      <c r="W658" s="15"/>
      <c r="X658" s="15"/>
      <c r="Y658" s="15"/>
      <c r="Z658" s="15"/>
      <c r="AA658" s="15"/>
      <c r="AB658" s="15"/>
      <c r="AC658" s="15"/>
      <c r="AD658" s="15"/>
      <c r="AE658" s="15"/>
      <c r="AT658" s="314" t="s">
        <v>398</v>
      </c>
      <c r="AU658" s="314" t="s">
        <v>386</v>
      </c>
      <c r="AV658" s="15" t="s">
        <v>92</v>
      </c>
      <c r="AW658" s="15" t="s">
        <v>30</v>
      </c>
      <c r="AX658" s="15" t="s">
        <v>84</v>
      </c>
      <c r="AY658" s="314" t="s">
        <v>387</v>
      </c>
    </row>
    <row r="659" s="2" customFormat="1" ht="24.15" customHeight="1">
      <c r="A659" s="42"/>
      <c r="B659" s="43"/>
      <c r="C659" s="280" t="s">
        <v>933</v>
      </c>
      <c r="D659" s="280" t="s">
        <v>393</v>
      </c>
      <c r="E659" s="281" t="s">
        <v>541</v>
      </c>
      <c r="F659" s="282" t="s">
        <v>542</v>
      </c>
      <c r="G659" s="283" t="s">
        <v>525</v>
      </c>
      <c r="H659" s="284">
        <v>89.619</v>
      </c>
      <c r="I659" s="285"/>
      <c r="J659" s="286">
        <f>ROUND(I659*H659,2)</f>
        <v>0</v>
      </c>
      <c r="K659" s="287"/>
      <c r="L659" s="45"/>
      <c r="M659" s="288" t="s">
        <v>1</v>
      </c>
      <c r="N659" s="289" t="s">
        <v>42</v>
      </c>
      <c r="O659" s="101"/>
      <c r="P659" s="290">
        <f>O659*H659</f>
        <v>0</v>
      </c>
      <c r="Q659" s="290">
        <v>0</v>
      </c>
      <c r="R659" s="290">
        <f>Q659*H659</f>
        <v>0</v>
      </c>
      <c r="S659" s="290">
        <v>0</v>
      </c>
      <c r="T659" s="291">
        <f>S659*H659</f>
        <v>0</v>
      </c>
      <c r="U659" s="42"/>
      <c r="V659" s="42"/>
      <c r="W659" s="42"/>
      <c r="X659" s="42"/>
      <c r="Y659" s="42"/>
      <c r="Z659" s="42"/>
      <c r="AA659" s="42"/>
      <c r="AB659" s="42"/>
      <c r="AC659" s="42"/>
      <c r="AD659" s="42"/>
      <c r="AE659" s="42"/>
      <c r="AR659" s="292" t="s">
        <v>386</v>
      </c>
      <c r="AT659" s="292" t="s">
        <v>393</v>
      </c>
      <c r="AU659" s="292" t="s">
        <v>386</v>
      </c>
      <c r="AY659" s="19" t="s">
        <v>387</v>
      </c>
      <c r="BE659" s="162">
        <f>IF(N659="základná",J659,0)</f>
        <v>0</v>
      </c>
      <c r="BF659" s="162">
        <f>IF(N659="znížená",J659,0)</f>
        <v>0</v>
      </c>
      <c r="BG659" s="162">
        <f>IF(N659="zákl. prenesená",J659,0)</f>
        <v>0</v>
      </c>
      <c r="BH659" s="162">
        <f>IF(N659="zníž. prenesená",J659,0)</f>
        <v>0</v>
      </c>
      <c r="BI659" s="162">
        <f>IF(N659="nulová",J659,0)</f>
        <v>0</v>
      </c>
      <c r="BJ659" s="19" t="s">
        <v>92</v>
      </c>
      <c r="BK659" s="162">
        <f>ROUND(I659*H659,2)</f>
        <v>0</v>
      </c>
      <c r="BL659" s="19" t="s">
        <v>386</v>
      </c>
      <c r="BM659" s="292" t="s">
        <v>934</v>
      </c>
    </row>
    <row r="660" s="13" customFormat="1" ht="20.88" customHeight="1">
      <c r="A660" s="13"/>
      <c r="B660" s="267"/>
      <c r="C660" s="268"/>
      <c r="D660" s="269" t="s">
        <v>75</v>
      </c>
      <c r="E660" s="269" t="s">
        <v>544</v>
      </c>
      <c r="F660" s="269" t="s">
        <v>545</v>
      </c>
      <c r="G660" s="268"/>
      <c r="H660" s="268"/>
      <c r="I660" s="270"/>
      <c r="J660" s="271">
        <f>BK660</f>
        <v>0</v>
      </c>
      <c r="K660" s="268"/>
      <c r="L660" s="272"/>
      <c r="M660" s="273"/>
      <c r="N660" s="274"/>
      <c r="O660" s="274"/>
      <c r="P660" s="275">
        <f>P661</f>
        <v>0</v>
      </c>
      <c r="Q660" s="274"/>
      <c r="R660" s="275">
        <f>R661</f>
        <v>0</v>
      </c>
      <c r="S660" s="274"/>
      <c r="T660" s="276">
        <f>T661</f>
        <v>0</v>
      </c>
      <c r="U660" s="13"/>
      <c r="V660" s="13"/>
      <c r="W660" s="13"/>
      <c r="X660" s="13"/>
      <c r="Y660" s="13"/>
      <c r="Z660" s="13"/>
      <c r="AA660" s="13"/>
      <c r="AB660" s="13"/>
      <c r="AC660" s="13"/>
      <c r="AD660" s="13"/>
      <c r="AE660" s="13"/>
      <c r="AR660" s="277" t="s">
        <v>84</v>
      </c>
      <c r="AT660" s="278" t="s">
        <v>75</v>
      </c>
      <c r="AU660" s="278" t="s">
        <v>99</v>
      </c>
      <c r="AY660" s="277" t="s">
        <v>387</v>
      </c>
      <c r="BK660" s="279">
        <f>BK661</f>
        <v>0</v>
      </c>
    </row>
    <row r="661" s="2" customFormat="1" ht="24.15" customHeight="1">
      <c r="A661" s="42"/>
      <c r="B661" s="43"/>
      <c r="C661" s="280" t="s">
        <v>935</v>
      </c>
      <c r="D661" s="280" t="s">
        <v>393</v>
      </c>
      <c r="E661" s="281" t="s">
        <v>547</v>
      </c>
      <c r="F661" s="282" t="s">
        <v>548</v>
      </c>
      <c r="G661" s="283" t="s">
        <v>525</v>
      </c>
      <c r="H661" s="284">
        <v>5.7539999999999996</v>
      </c>
      <c r="I661" s="285"/>
      <c r="J661" s="286">
        <f>ROUND(I661*H661,2)</f>
        <v>0</v>
      </c>
      <c r="K661" s="287"/>
      <c r="L661" s="45"/>
      <c r="M661" s="288" t="s">
        <v>1</v>
      </c>
      <c r="N661" s="289" t="s">
        <v>42</v>
      </c>
      <c r="O661" s="101"/>
      <c r="P661" s="290">
        <f>O661*H661</f>
        <v>0</v>
      </c>
      <c r="Q661" s="290">
        <v>0</v>
      </c>
      <c r="R661" s="290">
        <f>Q661*H661</f>
        <v>0</v>
      </c>
      <c r="S661" s="290">
        <v>0</v>
      </c>
      <c r="T661" s="291">
        <f>S661*H661</f>
        <v>0</v>
      </c>
      <c r="U661" s="42"/>
      <c r="V661" s="42"/>
      <c r="W661" s="42"/>
      <c r="X661" s="42"/>
      <c r="Y661" s="42"/>
      <c r="Z661" s="42"/>
      <c r="AA661" s="42"/>
      <c r="AB661" s="42"/>
      <c r="AC661" s="42"/>
      <c r="AD661" s="42"/>
      <c r="AE661" s="42"/>
      <c r="AR661" s="292" t="s">
        <v>386</v>
      </c>
      <c r="AT661" s="292" t="s">
        <v>393</v>
      </c>
      <c r="AU661" s="292" t="s">
        <v>386</v>
      </c>
      <c r="AY661" s="19" t="s">
        <v>387</v>
      </c>
      <c r="BE661" s="162">
        <f>IF(N661="základná",J661,0)</f>
        <v>0</v>
      </c>
      <c r="BF661" s="162">
        <f>IF(N661="znížená",J661,0)</f>
        <v>0</v>
      </c>
      <c r="BG661" s="162">
        <f>IF(N661="zákl. prenesená",J661,0)</f>
        <v>0</v>
      </c>
      <c r="BH661" s="162">
        <f>IF(N661="zníž. prenesená",J661,0)</f>
        <v>0</v>
      </c>
      <c r="BI661" s="162">
        <f>IF(N661="nulová",J661,0)</f>
        <v>0</v>
      </c>
      <c r="BJ661" s="19" t="s">
        <v>92</v>
      </c>
      <c r="BK661" s="162">
        <f>ROUND(I661*H661,2)</f>
        <v>0</v>
      </c>
      <c r="BL661" s="19" t="s">
        <v>386</v>
      </c>
      <c r="BM661" s="292" t="s">
        <v>936</v>
      </c>
    </row>
    <row r="662" s="12" customFormat="1" ht="20.88" customHeight="1">
      <c r="A662" s="12"/>
      <c r="B662" s="252"/>
      <c r="C662" s="253"/>
      <c r="D662" s="254" t="s">
        <v>75</v>
      </c>
      <c r="E662" s="265" t="s">
        <v>550</v>
      </c>
      <c r="F662" s="265" t="s">
        <v>551</v>
      </c>
      <c r="G662" s="253"/>
      <c r="H662" s="253"/>
      <c r="I662" s="256"/>
      <c r="J662" s="266">
        <f>BK662</f>
        <v>0</v>
      </c>
      <c r="K662" s="253"/>
      <c r="L662" s="257"/>
      <c r="M662" s="258"/>
      <c r="N662" s="259"/>
      <c r="O662" s="259"/>
      <c r="P662" s="260">
        <f>P663+P670</f>
        <v>0</v>
      </c>
      <c r="Q662" s="259"/>
      <c r="R662" s="260">
        <f>R663+R670</f>
        <v>0.024001740000000001</v>
      </c>
      <c r="S662" s="259"/>
      <c r="T662" s="261">
        <f>T663+T670</f>
        <v>0.19292000000000001</v>
      </c>
      <c r="U662" s="12"/>
      <c r="V662" s="12"/>
      <c r="W662" s="12"/>
      <c r="X662" s="12"/>
      <c r="Y662" s="12"/>
      <c r="Z662" s="12"/>
      <c r="AA662" s="12"/>
      <c r="AB662" s="12"/>
      <c r="AC662" s="12"/>
      <c r="AD662" s="12"/>
      <c r="AE662" s="12"/>
      <c r="AR662" s="262" t="s">
        <v>92</v>
      </c>
      <c r="AT662" s="263" t="s">
        <v>75</v>
      </c>
      <c r="AU662" s="263" t="s">
        <v>92</v>
      </c>
      <c r="AY662" s="262" t="s">
        <v>387</v>
      </c>
      <c r="BK662" s="264">
        <f>BK663+BK670</f>
        <v>0</v>
      </c>
    </row>
    <row r="663" s="13" customFormat="1" ht="20.88" customHeight="1">
      <c r="A663" s="13"/>
      <c r="B663" s="267"/>
      <c r="C663" s="268"/>
      <c r="D663" s="269" t="s">
        <v>75</v>
      </c>
      <c r="E663" s="269" t="s">
        <v>937</v>
      </c>
      <c r="F663" s="269" t="s">
        <v>938</v>
      </c>
      <c r="G663" s="268"/>
      <c r="H663" s="268"/>
      <c r="I663" s="270"/>
      <c r="J663" s="271">
        <f>BK663</f>
        <v>0</v>
      </c>
      <c r="K663" s="268"/>
      <c r="L663" s="272"/>
      <c r="M663" s="273"/>
      <c r="N663" s="274"/>
      <c r="O663" s="274"/>
      <c r="P663" s="275">
        <f>SUM(P664:P669)</f>
        <v>0</v>
      </c>
      <c r="Q663" s="274"/>
      <c r="R663" s="275">
        <f>SUM(R664:R669)</f>
        <v>0</v>
      </c>
      <c r="S663" s="274"/>
      <c r="T663" s="276">
        <f>SUM(T664:T669)</f>
        <v>0.19292000000000001</v>
      </c>
      <c r="U663" s="13"/>
      <c r="V663" s="13"/>
      <c r="W663" s="13"/>
      <c r="X663" s="13"/>
      <c r="Y663" s="13"/>
      <c r="Z663" s="13"/>
      <c r="AA663" s="13"/>
      <c r="AB663" s="13"/>
      <c r="AC663" s="13"/>
      <c r="AD663" s="13"/>
      <c r="AE663" s="13"/>
      <c r="AR663" s="277" t="s">
        <v>92</v>
      </c>
      <c r="AT663" s="278" t="s">
        <v>75</v>
      </c>
      <c r="AU663" s="278" t="s">
        <v>99</v>
      </c>
      <c r="AY663" s="277" t="s">
        <v>387</v>
      </c>
      <c r="BK663" s="279">
        <f>SUM(BK664:BK669)</f>
        <v>0</v>
      </c>
    </row>
    <row r="664" s="2" customFormat="1" ht="21.75" customHeight="1">
      <c r="A664" s="42"/>
      <c r="B664" s="43"/>
      <c r="C664" s="280" t="s">
        <v>939</v>
      </c>
      <c r="D664" s="280" t="s">
        <v>393</v>
      </c>
      <c r="E664" s="281" t="s">
        <v>940</v>
      </c>
      <c r="F664" s="282" t="s">
        <v>941</v>
      </c>
      <c r="G664" s="283" t="s">
        <v>436</v>
      </c>
      <c r="H664" s="284">
        <v>7</v>
      </c>
      <c r="I664" s="285"/>
      <c r="J664" s="286">
        <f>ROUND(I664*H664,2)</f>
        <v>0</v>
      </c>
      <c r="K664" s="287"/>
      <c r="L664" s="45"/>
      <c r="M664" s="288" t="s">
        <v>1</v>
      </c>
      <c r="N664" s="289" t="s">
        <v>42</v>
      </c>
      <c r="O664" s="101"/>
      <c r="P664" s="290">
        <f>O664*H664</f>
        <v>0</v>
      </c>
      <c r="Q664" s="290">
        <v>0</v>
      </c>
      <c r="R664" s="290">
        <f>Q664*H664</f>
        <v>0</v>
      </c>
      <c r="S664" s="290">
        <v>0.027560000000000001</v>
      </c>
      <c r="T664" s="291">
        <f>S664*H664</f>
        <v>0.19292000000000001</v>
      </c>
      <c r="U664" s="42"/>
      <c r="V664" s="42"/>
      <c r="W664" s="42"/>
      <c r="X664" s="42"/>
      <c r="Y664" s="42"/>
      <c r="Z664" s="42"/>
      <c r="AA664" s="42"/>
      <c r="AB664" s="42"/>
      <c r="AC664" s="42"/>
      <c r="AD664" s="42"/>
      <c r="AE664" s="42"/>
      <c r="AR664" s="292" t="s">
        <v>422</v>
      </c>
      <c r="AT664" s="292" t="s">
        <v>393</v>
      </c>
      <c r="AU664" s="292" t="s">
        <v>386</v>
      </c>
      <c r="AY664" s="19" t="s">
        <v>387</v>
      </c>
      <c r="BE664" s="162">
        <f>IF(N664="základná",J664,0)</f>
        <v>0</v>
      </c>
      <c r="BF664" s="162">
        <f>IF(N664="znížená",J664,0)</f>
        <v>0</v>
      </c>
      <c r="BG664" s="162">
        <f>IF(N664="zákl. prenesená",J664,0)</f>
        <v>0</v>
      </c>
      <c r="BH664" s="162">
        <f>IF(N664="zníž. prenesená",J664,0)</f>
        <v>0</v>
      </c>
      <c r="BI664" s="162">
        <f>IF(N664="nulová",J664,0)</f>
        <v>0</v>
      </c>
      <c r="BJ664" s="19" t="s">
        <v>92</v>
      </c>
      <c r="BK664" s="162">
        <f>ROUND(I664*H664,2)</f>
        <v>0</v>
      </c>
      <c r="BL664" s="19" t="s">
        <v>422</v>
      </c>
      <c r="BM664" s="292" t="s">
        <v>942</v>
      </c>
    </row>
    <row r="665" s="14" customFormat="1">
      <c r="A665" s="14"/>
      <c r="B665" s="293"/>
      <c r="C665" s="294"/>
      <c r="D665" s="295" t="s">
        <v>398</v>
      </c>
      <c r="E665" s="296" t="s">
        <v>1</v>
      </c>
      <c r="F665" s="297" t="s">
        <v>943</v>
      </c>
      <c r="G665" s="294"/>
      <c r="H665" s="296" t="s">
        <v>1</v>
      </c>
      <c r="I665" s="298"/>
      <c r="J665" s="294"/>
      <c r="K665" s="294"/>
      <c r="L665" s="299"/>
      <c r="M665" s="300"/>
      <c r="N665" s="301"/>
      <c r="O665" s="301"/>
      <c r="P665" s="301"/>
      <c r="Q665" s="301"/>
      <c r="R665" s="301"/>
      <c r="S665" s="301"/>
      <c r="T665" s="302"/>
      <c r="U665" s="14"/>
      <c r="V665" s="14"/>
      <c r="W665" s="14"/>
      <c r="X665" s="14"/>
      <c r="Y665" s="14"/>
      <c r="Z665" s="14"/>
      <c r="AA665" s="14"/>
      <c r="AB665" s="14"/>
      <c r="AC665" s="14"/>
      <c r="AD665" s="14"/>
      <c r="AE665" s="14"/>
      <c r="AT665" s="303" t="s">
        <v>398</v>
      </c>
      <c r="AU665" s="303" t="s">
        <v>386</v>
      </c>
      <c r="AV665" s="14" t="s">
        <v>84</v>
      </c>
      <c r="AW665" s="14" t="s">
        <v>30</v>
      </c>
      <c r="AX665" s="14" t="s">
        <v>76</v>
      </c>
      <c r="AY665" s="303" t="s">
        <v>387</v>
      </c>
    </row>
    <row r="666" s="15" customFormat="1">
      <c r="A666" s="15"/>
      <c r="B666" s="304"/>
      <c r="C666" s="305"/>
      <c r="D666" s="295" t="s">
        <v>398</v>
      </c>
      <c r="E666" s="306" t="s">
        <v>1</v>
      </c>
      <c r="F666" s="307" t="s">
        <v>944</v>
      </c>
      <c r="G666" s="305"/>
      <c r="H666" s="308">
        <v>2</v>
      </c>
      <c r="I666" s="309"/>
      <c r="J666" s="305"/>
      <c r="K666" s="305"/>
      <c r="L666" s="310"/>
      <c r="M666" s="311"/>
      <c r="N666" s="312"/>
      <c r="O666" s="312"/>
      <c r="P666" s="312"/>
      <c r="Q666" s="312"/>
      <c r="R666" s="312"/>
      <c r="S666" s="312"/>
      <c r="T666" s="313"/>
      <c r="U666" s="15"/>
      <c r="V666" s="15"/>
      <c r="W666" s="15"/>
      <c r="X666" s="15"/>
      <c r="Y666" s="15"/>
      <c r="Z666" s="15"/>
      <c r="AA666" s="15"/>
      <c r="AB666" s="15"/>
      <c r="AC666" s="15"/>
      <c r="AD666" s="15"/>
      <c r="AE666" s="15"/>
      <c r="AT666" s="314" t="s">
        <v>398</v>
      </c>
      <c r="AU666" s="314" t="s">
        <v>386</v>
      </c>
      <c r="AV666" s="15" t="s">
        <v>92</v>
      </c>
      <c r="AW666" s="15" t="s">
        <v>30</v>
      </c>
      <c r="AX666" s="15" t="s">
        <v>76</v>
      </c>
      <c r="AY666" s="314" t="s">
        <v>387</v>
      </c>
    </row>
    <row r="667" s="15" customFormat="1">
      <c r="A667" s="15"/>
      <c r="B667" s="304"/>
      <c r="C667" s="305"/>
      <c r="D667" s="295" t="s">
        <v>398</v>
      </c>
      <c r="E667" s="306" t="s">
        <v>1</v>
      </c>
      <c r="F667" s="307" t="s">
        <v>945</v>
      </c>
      <c r="G667" s="305"/>
      <c r="H667" s="308">
        <v>2</v>
      </c>
      <c r="I667" s="309"/>
      <c r="J667" s="305"/>
      <c r="K667" s="305"/>
      <c r="L667" s="310"/>
      <c r="M667" s="311"/>
      <c r="N667" s="312"/>
      <c r="O667" s="312"/>
      <c r="P667" s="312"/>
      <c r="Q667" s="312"/>
      <c r="R667" s="312"/>
      <c r="S667" s="312"/>
      <c r="T667" s="313"/>
      <c r="U667" s="15"/>
      <c r="V667" s="15"/>
      <c r="W667" s="15"/>
      <c r="X667" s="15"/>
      <c r="Y667" s="15"/>
      <c r="Z667" s="15"/>
      <c r="AA667" s="15"/>
      <c r="AB667" s="15"/>
      <c r="AC667" s="15"/>
      <c r="AD667" s="15"/>
      <c r="AE667" s="15"/>
      <c r="AT667" s="314" t="s">
        <v>398</v>
      </c>
      <c r="AU667" s="314" t="s">
        <v>386</v>
      </c>
      <c r="AV667" s="15" t="s">
        <v>92</v>
      </c>
      <c r="AW667" s="15" t="s">
        <v>30</v>
      </c>
      <c r="AX667" s="15" t="s">
        <v>76</v>
      </c>
      <c r="AY667" s="314" t="s">
        <v>387</v>
      </c>
    </row>
    <row r="668" s="15" customFormat="1">
      <c r="A668" s="15"/>
      <c r="B668" s="304"/>
      <c r="C668" s="305"/>
      <c r="D668" s="295" t="s">
        <v>398</v>
      </c>
      <c r="E668" s="306" t="s">
        <v>1</v>
      </c>
      <c r="F668" s="307" t="s">
        <v>946</v>
      </c>
      <c r="G668" s="305"/>
      <c r="H668" s="308">
        <v>3</v>
      </c>
      <c r="I668" s="309"/>
      <c r="J668" s="305"/>
      <c r="K668" s="305"/>
      <c r="L668" s="310"/>
      <c r="M668" s="311"/>
      <c r="N668" s="312"/>
      <c r="O668" s="312"/>
      <c r="P668" s="312"/>
      <c r="Q668" s="312"/>
      <c r="R668" s="312"/>
      <c r="S668" s="312"/>
      <c r="T668" s="313"/>
      <c r="U668" s="15"/>
      <c r="V668" s="15"/>
      <c r="W668" s="15"/>
      <c r="X668" s="15"/>
      <c r="Y668" s="15"/>
      <c r="Z668" s="15"/>
      <c r="AA668" s="15"/>
      <c r="AB668" s="15"/>
      <c r="AC668" s="15"/>
      <c r="AD668" s="15"/>
      <c r="AE668" s="15"/>
      <c r="AT668" s="314" t="s">
        <v>398</v>
      </c>
      <c r="AU668" s="314" t="s">
        <v>386</v>
      </c>
      <c r="AV668" s="15" t="s">
        <v>92</v>
      </c>
      <c r="AW668" s="15" t="s">
        <v>30</v>
      </c>
      <c r="AX668" s="15" t="s">
        <v>76</v>
      </c>
      <c r="AY668" s="314" t="s">
        <v>387</v>
      </c>
    </row>
    <row r="669" s="16" customFormat="1">
      <c r="A669" s="16"/>
      <c r="B669" s="315"/>
      <c r="C669" s="316"/>
      <c r="D669" s="295" t="s">
        <v>398</v>
      </c>
      <c r="E669" s="317" t="s">
        <v>1</v>
      </c>
      <c r="F669" s="318" t="s">
        <v>412</v>
      </c>
      <c r="G669" s="316"/>
      <c r="H669" s="319">
        <v>7</v>
      </c>
      <c r="I669" s="320"/>
      <c r="J669" s="316"/>
      <c r="K669" s="316"/>
      <c r="L669" s="321"/>
      <c r="M669" s="322"/>
      <c r="N669" s="323"/>
      <c r="O669" s="323"/>
      <c r="P669" s="323"/>
      <c r="Q669" s="323"/>
      <c r="R669" s="323"/>
      <c r="S669" s="323"/>
      <c r="T669" s="324"/>
      <c r="U669" s="16"/>
      <c r="V669" s="16"/>
      <c r="W669" s="16"/>
      <c r="X669" s="16"/>
      <c r="Y669" s="16"/>
      <c r="Z669" s="16"/>
      <c r="AA669" s="16"/>
      <c r="AB669" s="16"/>
      <c r="AC669" s="16"/>
      <c r="AD669" s="16"/>
      <c r="AE669" s="16"/>
      <c r="AT669" s="325" t="s">
        <v>398</v>
      </c>
      <c r="AU669" s="325" t="s">
        <v>386</v>
      </c>
      <c r="AV669" s="16" t="s">
        <v>386</v>
      </c>
      <c r="AW669" s="16" t="s">
        <v>30</v>
      </c>
      <c r="AX669" s="16" t="s">
        <v>84</v>
      </c>
      <c r="AY669" s="325" t="s">
        <v>387</v>
      </c>
    </row>
    <row r="670" s="13" customFormat="1" ht="20.88" customHeight="1">
      <c r="A670" s="13"/>
      <c r="B670" s="267"/>
      <c r="C670" s="268"/>
      <c r="D670" s="269" t="s">
        <v>75</v>
      </c>
      <c r="E670" s="269" t="s">
        <v>552</v>
      </c>
      <c r="F670" s="269" t="s">
        <v>553</v>
      </c>
      <c r="G670" s="268"/>
      <c r="H670" s="268"/>
      <c r="I670" s="270"/>
      <c r="J670" s="271">
        <f>BK670</f>
        <v>0</v>
      </c>
      <c r="K670" s="268"/>
      <c r="L670" s="272"/>
      <c r="M670" s="273"/>
      <c r="N670" s="274"/>
      <c r="O670" s="274"/>
      <c r="P670" s="275">
        <f>SUM(P671:P682)</f>
        <v>0</v>
      </c>
      <c r="Q670" s="274"/>
      <c r="R670" s="275">
        <f>SUM(R671:R682)</f>
        <v>0.024001740000000001</v>
      </c>
      <c r="S670" s="274"/>
      <c r="T670" s="276">
        <f>SUM(T671:T682)</f>
        <v>0</v>
      </c>
      <c r="U670" s="13"/>
      <c r="V670" s="13"/>
      <c r="W670" s="13"/>
      <c r="X670" s="13"/>
      <c r="Y670" s="13"/>
      <c r="Z670" s="13"/>
      <c r="AA670" s="13"/>
      <c r="AB670" s="13"/>
      <c r="AC670" s="13"/>
      <c r="AD670" s="13"/>
      <c r="AE670" s="13"/>
      <c r="AR670" s="277" t="s">
        <v>92</v>
      </c>
      <c r="AT670" s="278" t="s">
        <v>75</v>
      </c>
      <c r="AU670" s="278" t="s">
        <v>99</v>
      </c>
      <c r="AY670" s="277" t="s">
        <v>387</v>
      </c>
      <c r="BK670" s="279">
        <f>SUM(BK671:BK682)</f>
        <v>0</v>
      </c>
    </row>
    <row r="671" s="2" customFormat="1" ht="24.15" customHeight="1">
      <c r="A671" s="42"/>
      <c r="B671" s="43"/>
      <c r="C671" s="280" t="s">
        <v>947</v>
      </c>
      <c r="D671" s="280" t="s">
        <v>393</v>
      </c>
      <c r="E671" s="281" t="s">
        <v>555</v>
      </c>
      <c r="F671" s="282" t="s">
        <v>556</v>
      </c>
      <c r="G671" s="283" t="s">
        <v>405</v>
      </c>
      <c r="H671" s="284">
        <v>296.51999999999998</v>
      </c>
      <c r="I671" s="285"/>
      <c r="J671" s="286">
        <f>ROUND(I671*H671,2)</f>
        <v>0</v>
      </c>
      <c r="K671" s="287"/>
      <c r="L671" s="45"/>
      <c r="M671" s="288" t="s">
        <v>1</v>
      </c>
      <c r="N671" s="289" t="s">
        <v>42</v>
      </c>
      <c r="O671" s="101"/>
      <c r="P671" s="290">
        <f>O671*H671</f>
        <v>0</v>
      </c>
      <c r="Q671" s="290">
        <v>8.0000000000000007E-05</v>
      </c>
      <c r="R671" s="290">
        <f>Q671*H671</f>
        <v>0.023721599999999999</v>
      </c>
      <c r="S671" s="290">
        <v>0</v>
      </c>
      <c r="T671" s="291">
        <f>S671*H671</f>
        <v>0</v>
      </c>
      <c r="U671" s="42"/>
      <c r="V671" s="42"/>
      <c r="W671" s="42"/>
      <c r="X671" s="42"/>
      <c r="Y671" s="42"/>
      <c r="Z671" s="42"/>
      <c r="AA671" s="42"/>
      <c r="AB671" s="42"/>
      <c r="AC671" s="42"/>
      <c r="AD671" s="42"/>
      <c r="AE671" s="42"/>
      <c r="AR671" s="292" t="s">
        <v>422</v>
      </c>
      <c r="AT671" s="292" t="s">
        <v>393</v>
      </c>
      <c r="AU671" s="292" t="s">
        <v>386</v>
      </c>
      <c r="AY671" s="19" t="s">
        <v>387</v>
      </c>
      <c r="BE671" s="162">
        <f>IF(N671="základná",J671,0)</f>
        <v>0</v>
      </c>
      <c r="BF671" s="162">
        <f>IF(N671="znížená",J671,0)</f>
        <v>0</v>
      </c>
      <c r="BG671" s="162">
        <f>IF(N671="zákl. prenesená",J671,0)</f>
        <v>0</v>
      </c>
      <c r="BH671" s="162">
        <f>IF(N671="zníž. prenesená",J671,0)</f>
        <v>0</v>
      </c>
      <c r="BI671" s="162">
        <f>IF(N671="nulová",J671,0)</f>
        <v>0</v>
      </c>
      <c r="BJ671" s="19" t="s">
        <v>92</v>
      </c>
      <c r="BK671" s="162">
        <f>ROUND(I671*H671,2)</f>
        <v>0</v>
      </c>
      <c r="BL671" s="19" t="s">
        <v>422</v>
      </c>
      <c r="BM671" s="292" t="s">
        <v>948</v>
      </c>
    </row>
    <row r="672" s="14" customFormat="1">
      <c r="A672" s="14"/>
      <c r="B672" s="293"/>
      <c r="C672" s="294"/>
      <c r="D672" s="295" t="s">
        <v>398</v>
      </c>
      <c r="E672" s="296" t="s">
        <v>1</v>
      </c>
      <c r="F672" s="297" t="s">
        <v>416</v>
      </c>
      <c r="G672" s="294"/>
      <c r="H672" s="296" t="s">
        <v>1</v>
      </c>
      <c r="I672" s="298"/>
      <c r="J672" s="294"/>
      <c r="K672" s="294"/>
      <c r="L672" s="299"/>
      <c r="M672" s="300"/>
      <c r="N672" s="301"/>
      <c r="O672" s="301"/>
      <c r="P672" s="301"/>
      <c r="Q672" s="301"/>
      <c r="R672" s="301"/>
      <c r="S672" s="301"/>
      <c r="T672" s="302"/>
      <c r="U672" s="14"/>
      <c r="V672" s="14"/>
      <c r="W672" s="14"/>
      <c r="X672" s="14"/>
      <c r="Y672" s="14"/>
      <c r="Z672" s="14"/>
      <c r="AA672" s="14"/>
      <c r="AB672" s="14"/>
      <c r="AC672" s="14"/>
      <c r="AD672" s="14"/>
      <c r="AE672" s="14"/>
      <c r="AT672" s="303" t="s">
        <v>398</v>
      </c>
      <c r="AU672" s="303" t="s">
        <v>386</v>
      </c>
      <c r="AV672" s="14" t="s">
        <v>84</v>
      </c>
      <c r="AW672" s="14" t="s">
        <v>30</v>
      </c>
      <c r="AX672" s="14" t="s">
        <v>76</v>
      </c>
      <c r="AY672" s="303" t="s">
        <v>387</v>
      </c>
    </row>
    <row r="673" s="15" customFormat="1">
      <c r="A673" s="15"/>
      <c r="B673" s="304"/>
      <c r="C673" s="305"/>
      <c r="D673" s="295" t="s">
        <v>398</v>
      </c>
      <c r="E673" s="306" t="s">
        <v>1</v>
      </c>
      <c r="F673" s="307" t="s">
        <v>949</v>
      </c>
      <c r="G673" s="305"/>
      <c r="H673" s="308">
        <v>282.39999999999998</v>
      </c>
      <c r="I673" s="309"/>
      <c r="J673" s="305"/>
      <c r="K673" s="305"/>
      <c r="L673" s="310"/>
      <c r="M673" s="311"/>
      <c r="N673" s="312"/>
      <c r="O673" s="312"/>
      <c r="P673" s="312"/>
      <c r="Q673" s="312"/>
      <c r="R673" s="312"/>
      <c r="S673" s="312"/>
      <c r="T673" s="313"/>
      <c r="U673" s="15"/>
      <c r="V673" s="15"/>
      <c r="W673" s="15"/>
      <c r="X673" s="15"/>
      <c r="Y673" s="15"/>
      <c r="Z673" s="15"/>
      <c r="AA673" s="15"/>
      <c r="AB673" s="15"/>
      <c r="AC673" s="15"/>
      <c r="AD673" s="15"/>
      <c r="AE673" s="15"/>
      <c r="AT673" s="314" t="s">
        <v>398</v>
      </c>
      <c r="AU673" s="314" t="s">
        <v>386</v>
      </c>
      <c r="AV673" s="15" t="s">
        <v>92</v>
      </c>
      <c r="AW673" s="15" t="s">
        <v>30</v>
      </c>
      <c r="AX673" s="15" t="s">
        <v>76</v>
      </c>
      <c r="AY673" s="314" t="s">
        <v>387</v>
      </c>
    </row>
    <row r="674" s="17" customFormat="1">
      <c r="A674" s="17"/>
      <c r="B674" s="326"/>
      <c r="C674" s="327"/>
      <c r="D674" s="295" t="s">
        <v>398</v>
      </c>
      <c r="E674" s="328" t="s">
        <v>169</v>
      </c>
      <c r="F674" s="329" t="s">
        <v>411</v>
      </c>
      <c r="G674" s="327"/>
      <c r="H674" s="330">
        <v>282.39999999999998</v>
      </c>
      <c r="I674" s="331"/>
      <c r="J674" s="327"/>
      <c r="K674" s="327"/>
      <c r="L674" s="332"/>
      <c r="M674" s="333"/>
      <c r="N674" s="334"/>
      <c r="O674" s="334"/>
      <c r="P674" s="334"/>
      <c r="Q674" s="334"/>
      <c r="R674" s="334"/>
      <c r="S674" s="334"/>
      <c r="T674" s="335"/>
      <c r="U674" s="17"/>
      <c r="V674" s="17"/>
      <c r="W674" s="17"/>
      <c r="X674" s="17"/>
      <c r="Y674" s="17"/>
      <c r="Z674" s="17"/>
      <c r="AA674" s="17"/>
      <c r="AB674" s="17"/>
      <c r="AC674" s="17"/>
      <c r="AD674" s="17"/>
      <c r="AE674" s="17"/>
      <c r="AT674" s="336" t="s">
        <v>398</v>
      </c>
      <c r="AU674" s="336" t="s">
        <v>386</v>
      </c>
      <c r="AV674" s="17" t="s">
        <v>99</v>
      </c>
      <c r="AW674" s="17" t="s">
        <v>30</v>
      </c>
      <c r="AX674" s="17" t="s">
        <v>76</v>
      </c>
      <c r="AY674" s="336" t="s">
        <v>387</v>
      </c>
    </row>
    <row r="675" s="15" customFormat="1">
      <c r="A675" s="15"/>
      <c r="B675" s="304"/>
      <c r="C675" s="305"/>
      <c r="D675" s="295" t="s">
        <v>398</v>
      </c>
      <c r="E675" s="306" t="s">
        <v>1</v>
      </c>
      <c r="F675" s="307" t="s">
        <v>950</v>
      </c>
      <c r="G675" s="305"/>
      <c r="H675" s="308">
        <v>14.119999999999999</v>
      </c>
      <c r="I675" s="309"/>
      <c r="J675" s="305"/>
      <c r="K675" s="305"/>
      <c r="L675" s="310"/>
      <c r="M675" s="311"/>
      <c r="N675" s="312"/>
      <c r="O675" s="312"/>
      <c r="P675" s="312"/>
      <c r="Q675" s="312"/>
      <c r="R675" s="312"/>
      <c r="S675" s="312"/>
      <c r="T675" s="313"/>
      <c r="U675" s="15"/>
      <c r="V675" s="15"/>
      <c r="W675" s="15"/>
      <c r="X675" s="15"/>
      <c r="Y675" s="15"/>
      <c r="Z675" s="15"/>
      <c r="AA675" s="15"/>
      <c r="AB675" s="15"/>
      <c r="AC675" s="15"/>
      <c r="AD675" s="15"/>
      <c r="AE675" s="15"/>
      <c r="AT675" s="314" t="s">
        <v>398</v>
      </c>
      <c r="AU675" s="314" t="s">
        <v>386</v>
      </c>
      <c r="AV675" s="15" t="s">
        <v>92</v>
      </c>
      <c r="AW675" s="15" t="s">
        <v>30</v>
      </c>
      <c r="AX675" s="15" t="s">
        <v>76</v>
      </c>
      <c r="AY675" s="314" t="s">
        <v>387</v>
      </c>
    </row>
    <row r="676" s="16" customFormat="1">
      <c r="A676" s="16"/>
      <c r="B676" s="315"/>
      <c r="C676" s="316"/>
      <c r="D676" s="295" t="s">
        <v>398</v>
      </c>
      <c r="E676" s="317" t="s">
        <v>1</v>
      </c>
      <c r="F676" s="318" t="s">
        <v>412</v>
      </c>
      <c r="G676" s="316"/>
      <c r="H676" s="319">
        <v>296.51999999999998</v>
      </c>
      <c r="I676" s="320"/>
      <c r="J676" s="316"/>
      <c r="K676" s="316"/>
      <c r="L676" s="321"/>
      <c r="M676" s="322"/>
      <c r="N676" s="323"/>
      <c r="O676" s="323"/>
      <c r="P676" s="323"/>
      <c r="Q676" s="323"/>
      <c r="R676" s="323"/>
      <c r="S676" s="323"/>
      <c r="T676" s="324"/>
      <c r="U676" s="16"/>
      <c r="V676" s="16"/>
      <c r="W676" s="16"/>
      <c r="X676" s="16"/>
      <c r="Y676" s="16"/>
      <c r="Z676" s="16"/>
      <c r="AA676" s="16"/>
      <c r="AB676" s="16"/>
      <c r="AC676" s="16"/>
      <c r="AD676" s="16"/>
      <c r="AE676" s="16"/>
      <c r="AT676" s="325" t="s">
        <v>398</v>
      </c>
      <c r="AU676" s="325" t="s">
        <v>386</v>
      </c>
      <c r="AV676" s="16" t="s">
        <v>386</v>
      </c>
      <c r="AW676" s="16" t="s">
        <v>30</v>
      </c>
      <c r="AX676" s="16" t="s">
        <v>84</v>
      </c>
      <c r="AY676" s="325" t="s">
        <v>387</v>
      </c>
    </row>
    <row r="677" s="2" customFormat="1" ht="24.15" customHeight="1">
      <c r="A677" s="42"/>
      <c r="B677" s="43"/>
      <c r="C677" s="280" t="s">
        <v>951</v>
      </c>
      <c r="D677" s="280" t="s">
        <v>393</v>
      </c>
      <c r="E677" s="281" t="s">
        <v>561</v>
      </c>
      <c r="F677" s="282" t="s">
        <v>562</v>
      </c>
      <c r="G677" s="283" t="s">
        <v>405</v>
      </c>
      <c r="H677" s="284">
        <v>4.0019999999999998</v>
      </c>
      <c r="I677" s="285"/>
      <c r="J677" s="286">
        <f>ROUND(I677*H677,2)</f>
        <v>0</v>
      </c>
      <c r="K677" s="287"/>
      <c r="L677" s="45"/>
      <c r="M677" s="288" t="s">
        <v>1</v>
      </c>
      <c r="N677" s="289" t="s">
        <v>42</v>
      </c>
      <c r="O677" s="101"/>
      <c r="P677" s="290">
        <f>O677*H677</f>
        <v>0</v>
      </c>
      <c r="Q677" s="290">
        <v>6.9999999999999994E-05</v>
      </c>
      <c r="R677" s="290">
        <f>Q677*H677</f>
        <v>0.00028013999999999996</v>
      </c>
      <c r="S677" s="290">
        <v>0</v>
      </c>
      <c r="T677" s="291">
        <f>S677*H677</f>
        <v>0</v>
      </c>
      <c r="U677" s="42"/>
      <c r="V677" s="42"/>
      <c r="W677" s="42"/>
      <c r="X677" s="42"/>
      <c r="Y677" s="42"/>
      <c r="Z677" s="42"/>
      <c r="AA677" s="42"/>
      <c r="AB677" s="42"/>
      <c r="AC677" s="42"/>
      <c r="AD677" s="42"/>
      <c r="AE677" s="42"/>
      <c r="AR677" s="292" t="s">
        <v>422</v>
      </c>
      <c r="AT677" s="292" t="s">
        <v>393</v>
      </c>
      <c r="AU677" s="292" t="s">
        <v>386</v>
      </c>
      <c r="AY677" s="19" t="s">
        <v>387</v>
      </c>
      <c r="BE677" s="162">
        <f>IF(N677="základná",J677,0)</f>
        <v>0</v>
      </c>
      <c r="BF677" s="162">
        <f>IF(N677="znížená",J677,0)</f>
        <v>0</v>
      </c>
      <c r="BG677" s="162">
        <f>IF(N677="zákl. prenesená",J677,0)</f>
        <v>0</v>
      </c>
      <c r="BH677" s="162">
        <f>IF(N677="zníž. prenesená",J677,0)</f>
        <v>0</v>
      </c>
      <c r="BI677" s="162">
        <f>IF(N677="nulová",J677,0)</f>
        <v>0</v>
      </c>
      <c r="BJ677" s="19" t="s">
        <v>92</v>
      </c>
      <c r="BK677" s="162">
        <f>ROUND(I677*H677,2)</f>
        <v>0</v>
      </c>
      <c r="BL677" s="19" t="s">
        <v>422</v>
      </c>
      <c r="BM677" s="292" t="s">
        <v>952</v>
      </c>
    </row>
    <row r="678" s="14" customFormat="1">
      <c r="A678" s="14"/>
      <c r="B678" s="293"/>
      <c r="C678" s="294"/>
      <c r="D678" s="295" t="s">
        <v>398</v>
      </c>
      <c r="E678" s="296" t="s">
        <v>1</v>
      </c>
      <c r="F678" s="297" t="s">
        <v>564</v>
      </c>
      <c r="G678" s="294"/>
      <c r="H678" s="296" t="s">
        <v>1</v>
      </c>
      <c r="I678" s="298"/>
      <c r="J678" s="294"/>
      <c r="K678" s="294"/>
      <c r="L678" s="299"/>
      <c r="M678" s="300"/>
      <c r="N678" s="301"/>
      <c r="O678" s="301"/>
      <c r="P678" s="301"/>
      <c r="Q678" s="301"/>
      <c r="R678" s="301"/>
      <c r="S678" s="301"/>
      <c r="T678" s="302"/>
      <c r="U678" s="14"/>
      <c r="V678" s="14"/>
      <c r="W678" s="14"/>
      <c r="X678" s="14"/>
      <c r="Y678" s="14"/>
      <c r="Z678" s="14"/>
      <c r="AA678" s="14"/>
      <c r="AB678" s="14"/>
      <c r="AC678" s="14"/>
      <c r="AD678" s="14"/>
      <c r="AE678" s="14"/>
      <c r="AT678" s="303" t="s">
        <v>398</v>
      </c>
      <c r="AU678" s="303" t="s">
        <v>386</v>
      </c>
      <c r="AV678" s="14" t="s">
        <v>84</v>
      </c>
      <c r="AW678" s="14" t="s">
        <v>30</v>
      </c>
      <c r="AX678" s="14" t="s">
        <v>76</v>
      </c>
      <c r="AY678" s="303" t="s">
        <v>387</v>
      </c>
    </row>
    <row r="679" s="15" customFormat="1">
      <c r="A679" s="15"/>
      <c r="B679" s="304"/>
      <c r="C679" s="305"/>
      <c r="D679" s="295" t="s">
        <v>398</v>
      </c>
      <c r="E679" s="306" t="s">
        <v>1</v>
      </c>
      <c r="F679" s="307" t="s">
        <v>953</v>
      </c>
      <c r="G679" s="305"/>
      <c r="H679" s="308">
        <v>2.8410000000000002</v>
      </c>
      <c r="I679" s="309"/>
      <c r="J679" s="305"/>
      <c r="K679" s="305"/>
      <c r="L679" s="310"/>
      <c r="M679" s="311"/>
      <c r="N679" s="312"/>
      <c r="O679" s="312"/>
      <c r="P679" s="312"/>
      <c r="Q679" s="312"/>
      <c r="R679" s="312"/>
      <c r="S679" s="312"/>
      <c r="T679" s="313"/>
      <c r="U679" s="15"/>
      <c r="V679" s="15"/>
      <c r="W679" s="15"/>
      <c r="X679" s="15"/>
      <c r="Y679" s="15"/>
      <c r="Z679" s="15"/>
      <c r="AA679" s="15"/>
      <c r="AB679" s="15"/>
      <c r="AC679" s="15"/>
      <c r="AD679" s="15"/>
      <c r="AE679" s="15"/>
      <c r="AT679" s="314" t="s">
        <v>398</v>
      </c>
      <c r="AU679" s="314" t="s">
        <v>386</v>
      </c>
      <c r="AV679" s="15" t="s">
        <v>92</v>
      </c>
      <c r="AW679" s="15" t="s">
        <v>30</v>
      </c>
      <c r="AX679" s="15" t="s">
        <v>76</v>
      </c>
      <c r="AY679" s="314" t="s">
        <v>387</v>
      </c>
    </row>
    <row r="680" s="15" customFormat="1">
      <c r="A680" s="15"/>
      <c r="B680" s="304"/>
      <c r="C680" s="305"/>
      <c r="D680" s="295" t="s">
        <v>398</v>
      </c>
      <c r="E680" s="306" t="s">
        <v>1</v>
      </c>
      <c r="F680" s="307" t="s">
        <v>954</v>
      </c>
      <c r="G680" s="305"/>
      <c r="H680" s="308">
        <v>0.35999999999999999</v>
      </c>
      <c r="I680" s="309"/>
      <c r="J680" s="305"/>
      <c r="K680" s="305"/>
      <c r="L680" s="310"/>
      <c r="M680" s="311"/>
      <c r="N680" s="312"/>
      <c r="O680" s="312"/>
      <c r="P680" s="312"/>
      <c r="Q680" s="312"/>
      <c r="R680" s="312"/>
      <c r="S680" s="312"/>
      <c r="T680" s="313"/>
      <c r="U680" s="15"/>
      <c r="V680" s="15"/>
      <c r="W680" s="15"/>
      <c r="X680" s="15"/>
      <c r="Y680" s="15"/>
      <c r="Z680" s="15"/>
      <c r="AA680" s="15"/>
      <c r="AB680" s="15"/>
      <c r="AC680" s="15"/>
      <c r="AD680" s="15"/>
      <c r="AE680" s="15"/>
      <c r="AT680" s="314" t="s">
        <v>398</v>
      </c>
      <c r="AU680" s="314" t="s">
        <v>386</v>
      </c>
      <c r="AV680" s="15" t="s">
        <v>92</v>
      </c>
      <c r="AW680" s="15" t="s">
        <v>30</v>
      </c>
      <c r="AX680" s="15" t="s">
        <v>76</v>
      </c>
      <c r="AY680" s="314" t="s">
        <v>387</v>
      </c>
    </row>
    <row r="681" s="15" customFormat="1">
      <c r="A681" s="15"/>
      <c r="B681" s="304"/>
      <c r="C681" s="305"/>
      <c r="D681" s="295" t="s">
        <v>398</v>
      </c>
      <c r="E681" s="306" t="s">
        <v>1</v>
      </c>
      <c r="F681" s="307" t="s">
        <v>955</v>
      </c>
      <c r="G681" s="305"/>
      <c r="H681" s="308">
        <v>0.80100000000000005</v>
      </c>
      <c r="I681" s="309"/>
      <c r="J681" s="305"/>
      <c r="K681" s="305"/>
      <c r="L681" s="310"/>
      <c r="M681" s="311"/>
      <c r="N681" s="312"/>
      <c r="O681" s="312"/>
      <c r="P681" s="312"/>
      <c r="Q681" s="312"/>
      <c r="R681" s="312"/>
      <c r="S681" s="312"/>
      <c r="T681" s="313"/>
      <c r="U681" s="15"/>
      <c r="V681" s="15"/>
      <c r="W681" s="15"/>
      <c r="X681" s="15"/>
      <c r="Y681" s="15"/>
      <c r="Z681" s="15"/>
      <c r="AA681" s="15"/>
      <c r="AB681" s="15"/>
      <c r="AC681" s="15"/>
      <c r="AD681" s="15"/>
      <c r="AE681" s="15"/>
      <c r="AT681" s="314" t="s">
        <v>398</v>
      </c>
      <c r="AU681" s="314" t="s">
        <v>386</v>
      </c>
      <c r="AV681" s="15" t="s">
        <v>92</v>
      </c>
      <c r="AW681" s="15" t="s">
        <v>30</v>
      </c>
      <c r="AX681" s="15" t="s">
        <v>76</v>
      </c>
      <c r="AY681" s="314" t="s">
        <v>387</v>
      </c>
    </row>
    <row r="682" s="16" customFormat="1">
      <c r="A682" s="16"/>
      <c r="B682" s="315"/>
      <c r="C682" s="316"/>
      <c r="D682" s="295" t="s">
        <v>398</v>
      </c>
      <c r="E682" s="317" t="s">
        <v>1</v>
      </c>
      <c r="F682" s="318" t="s">
        <v>412</v>
      </c>
      <c r="G682" s="316"/>
      <c r="H682" s="319">
        <v>4.0019999999999998</v>
      </c>
      <c r="I682" s="320"/>
      <c r="J682" s="316"/>
      <c r="K682" s="316"/>
      <c r="L682" s="321"/>
      <c r="M682" s="322"/>
      <c r="N682" s="323"/>
      <c r="O682" s="323"/>
      <c r="P682" s="323"/>
      <c r="Q682" s="323"/>
      <c r="R682" s="323"/>
      <c r="S682" s="323"/>
      <c r="T682" s="324"/>
      <c r="U682" s="16"/>
      <c r="V682" s="16"/>
      <c r="W682" s="16"/>
      <c r="X682" s="16"/>
      <c r="Y682" s="16"/>
      <c r="Z682" s="16"/>
      <c r="AA682" s="16"/>
      <c r="AB682" s="16"/>
      <c r="AC682" s="16"/>
      <c r="AD682" s="16"/>
      <c r="AE682" s="16"/>
      <c r="AT682" s="325" t="s">
        <v>398</v>
      </c>
      <c r="AU682" s="325" t="s">
        <v>386</v>
      </c>
      <c r="AV682" s="16" t="s">
        <v>386</v>
      </c>
      <c r="AW682" s="16" t="s">
        <v>30</v>
      </c>
      <c r="AX682" s="16" t="s">
        <v>84</v>
      </c>
      <c r="AY682" s="325" t="s">
        <v>387</v>
      </c>
    </row>
    <row r="683" s="12" customFormat="1" ht="22.8" customHeight="1">
      <c r="A683" s="12"/>
      <c r="B683" s="252"/>
      <c r="C683" s="253"/>
      <c r="D683" s="254" t="s">
        <v>75</v>
      </c>
      <c r="E683" s="265" t="s">
        <v>567</v>
      </c>
      <c r="F683" s="265" t="s">
        <v>568</v>
      </c>
      <c r="G683" s="253"/>
      <c r="H683" s="253"/>
      <c r="I683" s="256"/>
      <c r="J683" s="266">
        <f>BK683</f>
        <v>0</v>
      </c>
      <c r="K683" s="253"/>
      <c r="L683" s="257"/>
      <c r="M683" s="258"/>
      <c r="N683" s="259"/>
      <c r="O683" s="259"/>
      <c r="P683" s="260">
        <f>P684+P830+P929</f>
        <v>0</v>
      </c>
      <c r="Q683" s="259"/>
      <c r="R683" s="260">
        <f>R684+R830+R929</f>
        <v>3586.0375818801203</v>
      </c>
      <c r="S683" s="259"/>
      <c r="T683" s="261">
        <f>T684+T830+T929</f>
        <v>0</v>
      </c>
      <c r="U683" s="12"/>
      <c r="V683" s="12"/>
      <c r="W683" s="12"/>
      <c r="X683" s="12"/>
      <c r="Y683" s="12"/>
      <c r="Z683" s="12"/>
      <c r="AA683" s="12"/>
      <c r="AB683" s="12"/>
      <c r="AC683" s="12"/>
      <c r="AD683" s="12"/>
      <c r="AE683" s="12"/>
      <c r="AR683" s="262" t="s">
        <v>84</v>
      </c>
      <c r="AT683" s="263" t="s">
        <v>75</v>
      </c>
      <c r="AU683" s="263" t="s">
        <v>84</v>
      </c>
      <c r="AY683" s="262" t="s">
        <v>387</v>
      </c>
      <c r="BK683" s="264">
        <f>BK684+BK830+BK929</f>
        <v>0</v>
      </c>
    </row>
    <row r="684" s="12" customFormat="1" ht="20.88" customHeight="1">
      <c r="A684" s="12"/>
      <c r="B684" s="252"/>
      <c r="C684" s="253"/>
      <c r="D684" s="254" t="s">
        <v>75</v>
      </c>
      <c r="E684" s="265" t="s">
        <v>390</v>
      </c>
      <c r="F684" s="265" t="s">
        <v>391</v>
      </c>
      <c r="G684" s="253"/>
      <c r="H684" s="253"/>
      <c r="I684" s="256"/>
      <c r="J684" s="266">
        <f>BK684</f>
        <v>0</v>
      </c>
      <c r="K684" s="253"/>
      <c r="L684" s="257"/>
      <c r="M684" s="258"/>
      <c r="N684" s="259"/>
      <c r="O684" s="259"/>
      <c r="P684" s="260">
        <f>P685+P694+P799+P828</f>
        <v>0</v>
      </c>
      <c r="Q684" s="259"/>
      <c r="R684" s="260">
        <f>R685+R694+R799+R828</f>
        <v>105.57456213</v>
      </c>
      <c r="S684" s="259"/>
      <c r="T684" s="261">
        <f>T685+T694+T799+T828</f>
        <v>0</v>
      </c>
      <c r="U684" s="12"/>
      <c r="V684" s="12"/>
      <c r="W684" s="12"/>
      <c r="X684" s="12"/>
      <c r="Y684" s="12"/>
      <c r="Z684" s="12"/>
      <c r="AA684" s="12"/>
      <c r="AB684" s="12"/>
      <c r="AC684" s="12"/>
      <c r="AD684" s="12"/>
      <c r="AE684" s="12"/>
      <c r="AR684" s="262" t="s">
        <v>84</v>
      </c>
      <c r="AT684" s="263" t="s">
        <v>75</v>
      </c>
      <c r="AU684" s="263" t="s">
        <v>92</v>
      </c>
      <c r="AY684" s="262" t="s">
        <v>387</v>
      </c>
      <c r="BK684" s="264">
        <f>BK685+BK694+BK799+BK828</f>
        <v>0</v>
      </c>
    </row>
    <row r="685" s="13" customFormat="1" ht="20.88" customHeight="1">
      <c r="A685" s="13"/>
      <c r="B685" s="267"/>
      <c r="C685" s="268"/>
      <c r="D685" s="269" t="s">
        <v>75</v>
      </c>
      <c r="E685" s="269" t="s">
        <v>386</v>
      </c>
      <c r="F685" s="269" t="s">
        <v>956</v>
      </c>
      <c r="G685" s="268"/>
      <c r="H685" s="268"/>
      <c r="I685" s="270"/>
      <c r="J685" s="271">
        <f>BK685</f>
        <v>0</v>
      </c>
      <c r="K685" s="268"/>
      <c r="L685" s="272"/>
      <c r="M685" s="273"/>
      <c r="N685" s="274"/>
      <c r="O685" s="274"/>
      <c r="P685" s="275">
        <f>SUM(P686:P693)</f>
        <v>0</v>
      </c>
      <c r="Q685" s="274"/>
      <c r="R685" s="275">
        <f>SUM(R686:R693)</f>
        <v>0.35988529000000002</v>
      </c>
      <c r="S685" s="274"/>
      <c r="T685" s="276">
        <f>SUM(T686:T693)</f>
        <v>0</v>
      </c>
      <c r="U685" s="13"/>
      <c r="V685" s="13"/>
      <c r="W685" s="13"/>
      <c r="X685" s="13"/>
      <c r="Y685" s="13"/>
      <c r="Z685" s="13"/>
      <c r="AA685" s="13"/>
      <c r="AB685" s="13"/>
      <c r="AC685" s="13"/>
      <c r="AD685" s="13"/>
      <c r="AE685" s="13"/>
      <c r="AR685" s="277" t="s">
        <v>84</v>
      </c>
      <c r="AT685" s="278" t="s">
        <v>75</v>
      </c>
      <c r="AU685" s="278" t="s">
        <v>99</v>
      </c>
      <c r="AY685" s="277" t="s">
        <v>387</v>
      </c>
      <c r="BK685" s="279">
        <f>SUM(BK686:BK693)</f>
        <v>0</v>
      </c>
    </row>
    <row r="686" s="2" customFormat="1" ht="44.25" customHeight="1">
      <c r="A686" s="42"/>
      <c r="B686" s="43"/>
      <c r="C686" s="280" t="s">
        <v>957</v>
      </c>
      <c r="D686" s="280" t="s">
        <v>393</v>
      </c>
      <c r="E686" s="281" t="s">
        <v>958</v>
      </c>
      <c r="F686" s="282" t="s">
        <v>959</v>
      </c>
      <c r="G686" s="283" t="s">
        <v>405</v>
      </c>
      <c r="H686" s="284">
        <v>0.88700000000000001</v>
      </c>
      <c r="I686" s="285"/>
      <c r="J686" s="286">
        <f>ROUND(I686*H686,2)</f>
        <v>0</v>
      </c>
      <c r="K686" s="287"/>
      <c r="L686" s="45"/>
      <c r="M686" s="288" t="s">
        <v>1</v>
      </c>
      <c r="N686" s="289" t="s">
        <v>42</v>
      </c>
      <c r="O686" s="101"/>
      <c r="P686" s="290">
        <f>O686*H686</f>
        <v>0</v>
      </c>
      <c r="Q686" s="290">
        <v>0.0062700000000000004</v>
      </c>
      <c r="R686" s="290">
        <f>Q686*H686</f>
        <v>0.0055614900000000005</v>
      </c>
      <c r="S686" s="290">
        <v>0</v>
      </c>
      <c r="T686" s="291">
        <f>S686*H686</f>
        <v>0</v>
      </c>
      <c r="U686" s="42"/>
      <c r="V686" s="42"/>
      <c r="W686" s="42"/>
      <c r="X686" s="42"/>
      <c r="Y686" s="42"/>
      <c r="Z686" s="42"/>
      <c r="AA686" s="42"/>
      <c r="AB686" s="42"/>
      <c r="AC686" s="42"/>
      <c r="AD686" s="42"/>
      <c r="AE686" s="42"/>
      <c r="AR686" s="292" t="s">
        <v>386</v>
      </c>
      <c r="AT686" s="292" t="s">
        <v>393</v>
      </c>
      <c r="AU686" s="292" t="s">
        <v>386</v>
      </c>
      <c r="AY686" s="19" t="s">
        <v>387</v>
      </c>
      <c r="BE686" s="162">
        <f>IF(N686="základná",J686,0)</f>
        <v>0</v>
      </c>
      <c r="BF686" s="162">
        <f>IF(N686="znížená",J686,0)</f>
        <v>0</v>
      </c>
      <c r="BG686" s="162">
        <f>IF(N686="zákl. prenesená",J686,0)</f>
        <v>0</v>
      </c>
      <c r="BH686" s="162">
        <f>IF(N686="zníž. prenesená",J686,0)</f>
        <v>0</v>
      </c>
      <c r="BI686" s="162">
        <f>IF(N686="nulová",J686,0)</f>
        <v>0</v>
      </c>
      <c r="BJ686" s="19" t="s">
        <v>92</v>
      </c>
      <c r="BK686" s="162">
        <f>ROUND(I686*H686,2)</f>
        <v>0</v>
      </c>
      <c r="BL686" s="19" t="s">
        <v>386</v>
      </c>
      <c r="BM686" s="292" t="s">
        <v>960</v>
      </c>
    </row>
    <row r="687" s="14" customFormat="1">
      <c r="A687" s="14"/>
      <c r="B687" s="293"/>
      <c r="C687" s="294"/>
      <c r="D687" s="295" t="s">
        <v>398</v>
      </c>
      <c r="E687" s="296" t="s">
        <v>1</v>
      </c>
      <c r="F687" s="297" t="s">
        <v>961</v>
      </c>
      <c r="G687" s="294"/>
      <c r="H687" s="296" t="s">
        <v>1</v>
      </c>
      <c r="I687" s="298"/>
      <c r="J687" s="294"/>
      <c r="K687" s="294"/>
      <c r="L687" s="299"/>
      <c r="M687" s="300"/>
      <c r="N687" s="301"/>
      <c r="O687" s="301"/>
      <c r="P687" s="301"/>
      <c r="Q687" s="301"/>
      <c r="R687" s="301"/>
      <c r="S687" s="301"/>
      <c r="T687" s="302"/>
      <c r="U687" s="14"/>
      <c r="V687" s="14"/>
      <c r="W687" s="14"/>
      <c r="X687" s="14"/>
      <c r="Y687" s="14"/>
      <c r="Z687" s="14"/>
      <c r="AA687" s="14"/>
      <c r="AB687" s="14"/>
      <c r="AC687" s="14"/>
      <c r="AD687" s="14"/>
      <c r="AE687" s="14"/>
      <c r="AT687" s="303" t="s">
        <v>398</v>
      </c>
      <c r="AU687" s="303" t="s">
        <v>386</v>
      </c>
      <c r="AV687" s="14" t="s">
        <v>84</v>
      </c>
      <c r="AW687" s="14" t="s">
        <v>30</v>
      </c>
      <c r="AX687" s="14" t="s">
        <v>76</v>
      </c>
      <c r="AY687" s="303" t="s">
        <v>387</v>
      </c>
    </row>
    <row r="688" s="15" customFormat="1">
      <c r="A688" s="15"/>
      <c r="B688" s="304"/>
      <c r="C688" s="305"/>
      <c r="D688" s="295" t="s">
        <v>398</v>
      </c>
      <c r="E688" s="306" t="s">
        <v>1</v>
      </c>
      <c r="F688" s="307" t="s">
        <v>962</v>
      </c>
      <c r="G688" s="305"/>
      <c r="H688" s="308">
        <v>0.88700000000000001</v>
      </c>
      <c r="I688" s="309"/>
      <c r="J688" s="305"/>
      <c r="K688" s="305"/>
      <c r="L688" s="310"/>
      <c r="M688" s="311"/>
      <c r="N688" s="312"/>
      <c r="O688" s="312"/>
      <c r="P688" s="312"/>
      <c r="Q688" s="312"/>
      <c r="R688" s="312"/>
      <c r="S688" s="312"/>
      <c r="T688" s="313"/>
      <c r="U688" s="15"/>
      <c r="V688" s="15"/>
      <c r="W688" s="15"/>
      <c r="X688" s="15"/>
      <c r="Y688" s="15"/>
      <c r="Z688" s="15"/>
      <c r="AA688" s="15"/>
      <c r="AB688" s="15"/>
      <c r="AC688" s="15"/>
      <c r="AD688" s="15"/>
      <c r="AE688" s="15"/>
      <c r="AT688" s="314" t="s">
        <v>398</v>
      </c>
      <c r="AU688" s="314" t="s">
        <v>386</v>
      </c>
      <c r="AV688" s="15" t="s">
        <v>92</v>
      </c>
      <c r="AW688" s="15" t="s">
        <v>30</v>
      </c>
      <c r="AX688" s="15" t="s">
        <v>76</v>
      </c>
      <c r="AY688" s="314" t="s">
        <v>387</v>
      </c>
    </row>
    <row r="689" s="16" customFormat="1">
      <c r="A689" s="16"/>
      <c r="B689" s="315"/>
      <c r="C689" s="316"/>
      <c r="D689" s="295" t="s">
        <v>398</v>
      </c>
      <c r="E689" s="317" t="s">
        <v>1</v>
      </c>
      <c r="F689" s="318" t="s">
        <v>412</v>
      </c>
      <c r="G689" s="316"/>
      <c r="H689" s="319">
        <v>0.88700000000000001</v>
      </c>
      <c r="I689" s="320"/>
      <c r="J689" s="316"/>
      <c r="K689" s="316"/>
      <c r="L689" s="321"/>
      <c r="M689" s="322"/>
      <c r="N689" s="323"/>
      <c r="O689" s="323"/>
      <c r="P689" s="323"/>
      <c r="Q689" s="323"/>
      <c r="R689" s="323"/>
      <c r="S689" s="323"/>
      <c r="T689" s="324"/>
      <c r="U689" s="16"/>
      <c r="V689" s="16"/>
      <c r="W689" s="16"/>
      <c r="X689" s="16"/>
      <c r="Y689" s="16"/>
      <c r="Z689" s="16"/>
      <c r="AA689" s="16"/>
      <c r="AB689" s="16"/>
      <c r="AC689" s="16"/>
      <c r="AD689" s="16"/>
      <c r="AE689" s="16"/>
      <c r="AT689" s="325" t="s">
        <v>398</v>
      </c>
      <c r="AU689" s="325" t="s">
        <v>386</v>
      </c>
      <c r="AV689" s="16" t="s">
        <v>386</v>
      </c>
      <c r="AW689" s="16" t="s">
        <v>30</v>
      </c>
      <c r="AX689" s="16" t="s">
        <v>84</v>
      </c>
      <c r="AY689" s="325" t="s">
        <v>387</v>
      </c>
    </row>
    <row r="690" s="2" customFormat="1" ht="44.25" customHeight="1">
      <c r="A690" s="42"/>
      <c r="B690" s="43"/>
      <c r="C690" s="280" t="s">
        <v>963</v>
      </c>
      <c r="D690" s="280" t="s">
        <v>393</v>
      </c>
      <c r="E690" s="281" t="s">
        <v>964</v>
      </c>
      <c r="F690" s="282" t="s">
        <v>965</v>
      </c>
      <c r="G690" s="283" t="s">
        <v>180</v>
      </c>
      <c r="H690" s="284">
        <v>0.155</v>
      </c>
      <c r="I690" s="285"/>
      <c r="J690" s="286">
        <f>ROUND(I690*H690,2)</f>
        <v>0</v>
      </c>
      <c r="K690" s="287"/>
      <c r="L690" s="45"/>
      <c r="M690" s="288" t="s">
        <v>1</v>
      </c>
      <c r="N690" s="289" t="s">
        <v>42</v>
      </c>
      <c r="O690" s="101"/>
      <c r="P690" s="290">
        <f>O690*H690</f>
        <v>0</v>
      </c>
      <c r="Q690" s="290">
        <v>2.2859600000000002</v>
      </c>
      <c r="R690" s="290">
        <f>Q690*H690</f>
        <v>0.35432380000000002</v>
      </c>
      <c r="S690" s="290">
        <v>0</v>
      </c>
      <c r="T690" s="291">
        <f>S690*H690</f>
        <v>0</v>
      </c>
      <c r="U690" s="42"/>
      <c r="V690" s="42"/>
      <c r="W690" s="42"/>
      <c r="X690" s="42"/>
      <c r="Y690" s="42"/>
      <c r="Z690" s="42"/>
      <c r="AA690" s="42"/>
      <c r="AB690" s="42"/>
      <c r="AC690" s="42"/>
      <c r="AD690" s="42"/>
      <c r="AE690" s="42"/>
      <c r="AR690" s="292" t="s">
        <v>386</v>
      </c>
      <c r="AT690" s="292" t="s">
        <v>393</v>
      </c>
      <c r="AU690" s="292" t="s">
        <v>386</v>
      </c>
      <c r="AY690" s="19" t="s">
        <v>387</v>
      </c>
      <c r="BE690" s="162">
        <f>IF(N690="základná",J690,0)</f>
        <v>0</v>
      </c>
      <c r="BF690" s="162">
        <f>IF(N690="znížená",J690,0)</f>
        <v>0</v>
      </c>
      <c r="BG690" s="162">
        <f>IF(N690="zákl. prenesená",J690,0)</f>
        <v>0</v>
      </c>
      <c r="BH690" s="162">
        <f>IF(N690="zníž. prenesená",J690,0)</f>
        <v>0</v>
      </c>
      <c r="BI690" s="162">
        <f>IF(N690="nulová",J690,0)</f>
        <v>0</v>
      </c>
      <c r="BJ690" s="19" t="s">
        <v>92</v>
      </c>
      <c r="BK690" s="162">
        <f>ROUND(I690*H690,2)</f>
        <v>0</v>
      </c>
      <c r="BL690" s="19" t="s">
        <v>386</v>
      </c>
      <c r="BM690" s="292" t="s">
        <v>966</v>
      </c>
    </row>
    <row r="691" s="14" customFormat="1">
      <c r="A691" s="14"/>
      <c r="B691" s="293"/>
      <c r="C691" s="294"/>
      <c r="D691" s="295" t="s">
        <v>398</v>
      </c>
      <c r="E691" s="296" t="s">
        <v>1</v>
      </c>
      <c r="F691" s="297" t="s">
        <v>961</v>
      </c>
      <c r="G691" s="294"/>
      <c r="H691" s="296" t="s">
        <v>1</v>
      </c>
      <c r="I691" s="298"/>
      <c r="J691" s="294"/>
      <c r="K691" s="294"/>
      <c r="L691" s="299"/>
      <c r="M691" s="300"/>
      <c r="N691" s="301"/>
      <c r="O691" s="301"/>
      <c r="P691" s="301"/>
      <c r="Q691" s="301"/>
      <c r="R691" s="301"/>
      <c r="S691" s="301"/>
      <c r="T691" s="302"/>
      <c r="U691" s="14"/>
      <c r="V691" s="14"/>
      <c r="W691" s="14"/>
      <c r="X691" s="14"/>
      <c r="Y691" s="14"/>
      <c r="Z691" s="14"/>
      <c r="AA691" s="14"/>
      <c r="AB691" s="14"/>
      <c r="AC691" s="14"/>
      <c r="AD691" s="14"/>
      <c r="AE691" s="14"/>
      <c r="AT691" s="303" t="s">
        <v>398</v>
      </c>
      <c r="AU691" s="303" t="s">
        <v>386</v>
      </c>
      <c r="AV691" s="14" t="s">
        <v>84</v>
      </c>
      <c r="AW691" s="14" t="s">
        <v>30</v>
      </c>
      <c r="AX691" s="14" t="s">
        <v>76</v>
      </c>
      <c r="AY691" s="303" t="s">
        <v>387</v>
      </c>
    </row>
    <row r="692" s="15" customFormat="1">
      <c r="A692" s="15"/>
      <c r="B692" s="304"/>
      <c r="C692" s="305"/>
      <c r="D692" s="295" t="s">
        <v>398</v>
      </c>
      <c r="E692" s="306" t="s">
        <v>1</v>
      </c>
      <c r="F692" s="307" t="s">
        <v>967</v>
      </c>
      <c r="G692" s="305"/>
      <c r="H692" s="308">
        <v>0.155</v>
      </c>
      <c r="I692" s="309"/>
      <c r="J692" s="305"/>
      <c r="K692" s="305"/>
      <c r="L692" s="310"/>
      <c r="M692" s="311"/>
      <c r="N692" s="312"/>
      <c r="O692" s="312"/>
      <c r="P692" s="312"/>
      <c r="Q692" s="312"/>
      <c r="R692" s="312"/>
      <c r="S692" s="312"/>
      <c r="T692" s="313"/>
      <c r="U692" s="15"/>
      <c r="V692" s="15"/>
      <c r="W692" s="15"/>
      <c r="X692" s="15"/>
      <c r="Y692" s="15"/>
      <c r="Z692" s="15"/>
      <c r="AA692" s="15"/>
      <c r="AB692" s="15"/>
      <c r="AC692" s="15"/>
      <c r="AD692" s="15"/>
      <c r="AE692" s="15"/>
      <c r="AT692" s="314" t="s">
        <v>398</v>
      </c>
      <c r="AU692" s="314" t="s">
        <v>386</v>
      </c>
      <c r="AV692" s="15" t="s">
        <v>92</v>
      </c>
      <c r="AW692" s="15" t="s">
        <v>30</v>
      </c>
      <c r="AX692" s="15" t="s">
        <v>76</v>
      </c>
      <c r="AY692" s="314" t="s">
        <v>387</v>
      </c>
    </row>
    <row r="693" s="16" customFormat="1">
      <c r="A693" s="16"/>
      <c r="B693" s="315"/>
      <c r="C693" s="316"/>
      <c r="D693" s="295" t="s">
        <v>398</v>
      </c>
      <c r="E693" s="317" t="s">
        <v>1</v>
      </c>
      <c r="F693" s="318" t="s">
        <v>412</v>
      </c>
      <c r="G693" s="316"/>
      <c r="H693" s="319">
        <v>0.155</v>
      </c>
      <c r="I693" s="320"/>
      <c r="J693" s="316"/>
      <c r="K693" s="316"/>
      <c r="L693" s="321"/>
      <c r="M693" s="322"/>
      <c r="N693" s="323"/>
      <c r="O693" s="323"/>
      <c r="P693" s="323"/>
      <c r="Q693" s="323"/>
      <c r="R693" s="323"/>
      <c r="S693" s="323"/>
      <c r="T693" s="324"/>
      <c r="U693" s="16"/>
      <c r="V693" s="16"/>
      <c r="W693" s="16"/>
      <c r="X693" s="16"/>
      <c r="Y693" s="16"/>
      <c r="Z693" s="16"/>
      <c r="AA693" s="16"/>
      <c r="AB693" s="16"/>
      <c r="AC693" s="16"/>
      <c r="AD693" s="16"/>
      <c r="AE693" s="16"/>
      <c r="AT693" s="325" t="s">
        <v>398</v>
      </c>
      <c r="AU693" s="325" t="s">
        <v>386</v>
      </c>
      <c r="AV693" s="16" t="s">
        <v>386</v>
      </c>
      <c r="AW693" s="16" t="s">
        <v>30</v>
      </c>
      <c r="AX693" s="16" t="s">
        <v>84</v>
      </c>
      <c r="AY693" s="325" t="s">
        <v>387</v>
      </c>
    </row>
    <row r="694" s="13" customFormat="1" ht="20.88" customHeight="1">
      <c r="A694" s="13"/>
      <c r="B694" s="267"/>
      <c r="C694" s="268"/>
      <c r="D694" s="269" t="s">
        <v>75</v>
      </c>
      <c r="E694" s="269" t="s">
        <v>433</v>
      </c>
      <c r="F694" s="269" t="s">
        <v>569</v>
      </c>
      <c r="G694" s="268"/>
      <c r="H694" s="268"/>
      <c r="I694" s="270"/>
      <c r="J694" s="271">
        <f>BK694</f>
        <v>0</v>
      </c>
      <c r="K694" s="268"/>
      <c r="L694" s="272"/>
      <c r="M694" s="273"/>
      <c r="N694" s="274"/>
      <c r="O694" s="274"/>
      <c r="P694" s="275">
        <f>SUM(P695:P798)</f>
        <v>0</v>
      </c>
      <c r="Q694" s="274"/>
      <c r="R694" s="275">
        <f>SUM(R695:R798)</f>
        <v>28.184911839999998</v>
      </c>
      <c r="S694" s="274"/>
      <c r="T694" s="276">
        <f>SUM(T695:T798)</f>
        <v>0</v>
      </c>
      <c r="U694" s="13"/>
      <c r="V694" s="13"/>
      <c r="W694" s="13"/>
      <c r="X694" s="13"/>
      <c r="Y694" s="13"/>
      <c r="Z694" s="13"/>
      <c r="AA694" s="13"/>
      <c r="AB694" s="13"/>
      <c r="AC694" s="13"/>
      <c r="AD694" s="13"/>
      <c r="AE694" s="13"/>
      <c r="AR694" s="277" t="s">
        <v>84</v>
      </c>
      <c r="AT694" s="278" t="s">
        <v>75</v>
      </c>
      <c r="AU694" s="278" t="s">
        <v>99</v>
      </c>
      <c r="AY694" s="277" t="s">
        <v>387</v>
      </c>
      <c r="BK694" s="279">
        <f>SUM(BK695:BK798)</f>
        <v>0</v>
      </c>
    </row>
    <row r="695" s="2" customFormat="1" ht="37.8" customHeight="1">
      <c r="A695" s="42"/>
      <c r="B695" s="43"/>
      <c r="C695" s="280" t="s">
        <v>968</v>
      </c>
      <c r="D695" s="280" t="s">
        <v>393</v>
      </c>
      <c r="E695" s="281" t="s">
        <v>969</v>
      </c>
      <c r="F695" s="282" t="s">
        <v>970</v>
      </c>
      <c r="G695" s="283" t="s">
        <v>405</v>
      </c>
      <c r="H695" s="284">
        <v>149.15299999999999</v>
      </c>
      <c r="I695" s="285"/>
      <c r="J695" s="286">
        <f>ROUND(I695*H695,2)</f>
        <v>0</v>
      </c>
      <c r="K695" s="287"/>
      <c r="L695" s="45"/>
      <c r="M695" s="288" t="s">
        <v>1</v>
      </c>
      <c r="N695" s="289" t="s">
        <v>42</v>
      </c>
      <c r="O695" s="101"/>
      <c r="P695" s="290">
        <f>O695*H695</f>
        <v>0</v>
      </c>
      <c r="Q695" s="290">
        <v>0.002</v>
      </c>
      <c r="R695" s="290">
        <f>Q695*H695</f>
        <v>0.29830600000000002</v>
      </c>
      <c r="S695" s="290">
        <v>0</v>
      </c>
      <c r="T695" s="291">
        <f>S695*H695</f>
        <v>0</v>
      </c>
      <c r="U695" s="42"/>
      <c r="V695" s="42"/>
      <c r="W695" s="42"/>
      <c r="X695" s="42"/>
      <c r="Y695" s="42"/>
      <c r="Z695" s="42"/>
      <c r="AA695" s="42"/>
      <c r="AB695" s="42"/>
      <c r="AC695" s="42"/>
      <c r="AD695" s="42"/>
      <c r="AE695" s="42"/>
      <c r="AR695" s="292" t="s">
        <v>386</v>
      </c>
      <c r="AT695" s="292" t="s">
        <v>393</v>
      </c>
      <c r="AU695" s="292" t="s">
        <v>386</v>
      </c>
      <c r="AY695" s="19" t="s">
        <v>387</v>
      </c>
      <c r="BE695" s="162">
        <f>IF(N695="základná",J695,0)</f>
        <v>0</v>
      </c>
      <c r="BF695" s="162">
        <f>IF(N695="znížená",J695,0)</f>
        <v>0</v>
      </c>
      <c r="BG695" s="162">
        <f>IF(N695="zákl. prenesená",J695,0)</f>
        <v>0</v>
      </c>
      <c r="BH695" s="162">
        <f>IF(N695="zníž. prenesená",J695,0)</f>
        <v>0</v>
      </c>
      <c r="BI695" s="162">
        <f>IF(N695="nulová",J695,0)</f>
        <v>0</v>
      </c>
      <c r="BJ695" s="19" t="s">
        <v>92</v>
      </c>
      <c r="BK695" s="162">
        <f>ROUND(I695*H695,2)</f>
        <v>0</v>
      </c>
      <c r="BL695" s="19" t="s">
        <v>386</v>
      </c>
      <c r="BM695" s="292" t="s">
        <v>971</v>
      </c>
    </row>
    <row r="696" s="15" customFormat="1">
      <c r="A696" s="15"/>
      <c r="B696" s="304"/>
      <c r="C696" s="305"/>
      <c r="D696" s="295" t="s">
        <v>398</v>
      </c>
      <c r="E696" s="306" t="s">
        <v>1</v>
      </c>
      <c r="F696" s="307" t="s">
        <v>278</v>
      </c>
      <c r="G696" s="305"/>
      <c r="H696" s="308">
        <v>142.05000000000001</v>
      </c>
      <c r="I696" s="309"/>
      <c r="J696" s="305"/>
      <c r="K696" s="305"/>
      <c r="L696" s="310"/>
      <c r="M696" s="311"/>
      <c r="N696" s="312"/>
      <c r="O696" s="312"/>
      <c r="P696" s="312"/>
      <c r="Q696" s="312"/>
      <c r="R696" s="312"/>
      <c r="S696" s="312"/>
      <c r="T696" s="313"/>
      <c r="U696" s="15"/>
      <c r="V696" s="15"/>
      <c r="W696" s="15"/>
      <c r="X696" s="15"/>
      <c r="Y696" s="15"/>
      <c r="Z696" s="15"/>
      <c r="AA696" s="15"/>
      <c r="AB696" s="15"/>
      <c r="AC696" s="15"/>
      <c r="AD696" s="15"/>
      <c r="AE696" s="15"/>
      <c r="AT696" s="314" t="s">
        <v>398</v>
      </c>
      <c r="AU696" s="314" t="s">
        <v>386</v>
      </c>
      <c r="AV696" s="15" t="s">
        <v>92</v>
      </c>
      <c r="AW696" s="15" t="s">
        <v>30</v>
      </c>
      <c r="AX696" s="15" t="s">
        <v>76</v>
      </c>
      <c r="AY696" s="314" t="s">
        <v>387</v>
      </c>
    </row>
    <row r="697" s="17" customFormat="1">
      <c r="A697" s="17"/>
      <c r="B697" s="326"/>
      <c r="C697" s="327"/>
      <c r="D697" s="295" t="s">
        <v>398</v>
      </c>
      <c r="E697" s="328" t="s">
        <v>1</v>
      </c>
      <c r="F697" s="329" t="s">
        <v>411</v>
      </c>
      <c r="G697" s="327"/>
      <c r="H697" s="330">
        <v>142.05000000000001</v>
      </c>
      <c r="I697" s="331"/>
      <c r="J697" s="327"/>
      <c r="K697" s="327"/>
      <c r="L697" s="332"/>
      <c r="M697" s="333"/>
      <c r="N697" s="334"/>
      <c r="O697" s="334"/>
      <c r="P697" s="334"/>
      <c r="Q697" s="334"/>
      <c r="R697" s="334"/>
      <c r="S697" s="334"/>
      <c r="T697" s="335"/>
      <c r="U697" s="17"/>
      <c r="V697" s="17"/>
      <c r="W697" s="17"/>
      <c r="X697" s="17"/>
      <c r="Y697" s="17"/>
      <c r="Z697" s="17"/>
      <c r="AA697" s="17"/>
      <c r="AB697" s="17"/>
      <c r="AC697" s="17"/>
      <c r="AD697" s="17"/>
      <c r="AE697" s="17"/>
      <c r="AT697" s="336" t="s">
        <v>398</v>
      </c>
      <c r="AU697" s="336" t="s">
        <v>386</v>
      </c>
      <c r="AV697" s="17" t="s">
        <v>99</v>
      </c>
      <c r="AW697" s="17" t="s">
        <v>30</v>
      </c>
      <c r="AX697" s="17" t="s">
        <v>76</v>
      </c>
      <c r="AY697" s="336" t="s">
        <v>387</v>
      </c>
    </row>
    <row r="698" s="15" customFormat="1">
      <c r="A698" s="15"/>
      <c r="B698" s="304"/>
      <c r="C698" s="305"/>
      <c r="D698" s="295" t="s">
        <v>398</v>
      </c>
      <c r="E698" s="306" t="s">
        <v>1</v>
      </c>
      <c r="F698" s="307" t="s">
        <v>972</v>
      </c>
      <c r="G698" s="305"/>
      <c r="H698" s="308">
        <v>7.1029999999999998</v>
      </c>
      <c r="I698" s="309"/>
      <c r="J698" s="305"/>
      <c r="K698" s="305"/>
      <c r="L698" s="310"/>
      <c r="M698" s="311"/>
      <c r="N698" s="312"/>
      <c r="O698" s="312"/>
      <c r="P698" s="312"/>
      <c r="Q698" s="312"/>
      <c r="R698" s="312"/>
      <c r="S698" s="312"/>
      <c r="T698" s="313"/>
      <c r="U698" s="15"/>
      <c r="V698" s="15"/>
      <c r="W698" s="15"/>
      <c r="X698" s="15"/>
      <c r="Y698" s="15"/>
      <c r="Z698" s="15"/>
      <c r="AA698" s="15"/>
      <c r="AB698" s="15"/>
      <c r="AC698" s="15"/>
      <c r="AD698" s="15"/>
      <c r="AE698" s="15"/>
      <c r="AT698" s="314" t="s">
        <v>398</v>
      </c>
      <c r="AU698" s="314" t="s">
        <v>386</v>
      </c>
      <c r="AV698" s="15" t="s">
        <v>92</v>
      </c>
      <c r="AW698" s="15" t="s">
        <v>30</v>
      </c>
      <c r="AX698" s="15" t="s">
        <v>76</v>
      </c>
      <c r="AY698" s="314" t="s">
        <v>387</v>
      </c>
    </row>
    <row r="699" s="16" customFormat="1">
      <c r="A699" s="16"/>
      <c r="B699" s="315"/>
      <c r="C699" s="316"/>
      <c r="D699" s="295" t="s">
        <v>398</v>
      </c>
      <c r="E699" s="317" t="s">
        <v>1</v>
      </c>
      <c r="F699" s="318" t="s">
        <v>412</v>
      </c>
      <c r="G699" s="316"/>
      <c r="H699" s="319">
        <v>149.15299999999999</v>
      </c>
      <c r="I699" s="320"/>
      <c r="J699" s="316"/>
      <c r="K699" s="316"/>
      <c r="L699" s="321"/>
      <c r="M699" s="322"/>
      <c r="N699" s="323"/>
      <c r="O699" s="323"/>
      <c r="P699" s="323"/>
      <c r="Q699" s="323"/>
      <c r="R699" s="323"/>
      <c r="S699" s="323"/>
      <c r="T699" s="324"/>
      <c r="U699" s="16"/>
      <c r="V699" s="16"/>
      <c r="W699" s="16"/>
      <c r="X699" s="16"/>
      <c r="Y699" s="16"/>
      <c r="Z699" s="16"/>
      <c r="AA699" s="16"/>
      <c r="AB699" s="16"/>
      <c r="AC699" s="16"/>
      <c r="AD699" s="16"/>
      <c r="AE699" s="16"/>
      <c r="AT699" s="325" t="s">
        <v>398</v>
      </c>
      <c r="AU699" s="325" t="s">
        <v>386</v>
      </c>
      <c r="AV699" s="16" t="s">
        <v>386</v>
      </c>
      <c r="AW699" s="16" t="s">
        <v>30</v>
      </c>
      <c r="AX699" s="16" t="s">
        <v>84</v>
      </c>
      <c r="AY699" s="325" t="s">
        <v>387</v>
      </c>
    </row>
    <row r="700" s="2" customFormat="1" ht="37.8" customHeight="1">
      <c r="A700" s="42"/>
      <c r="B700" s="43"/>
      <c r="C700" s="280" t="s">
        <v>973</v>
      </c>
      <c r="D700" s="280" t="s">
        <v>393</v>
      </c>
      <c r="E700" s="281" t="s">
        <v>571</v>
      </c>
      <c r="F700" s="282" t="s">
        <v>572</v>
      </c>
      <c r="G700" s="283" t="s">
        <v>405</v>
      </c>
      <c r="H700" s="284">
        <v>23.478999999999999</v>
      </c>
      <c r="I700" s="285"/>
      <c r="J700" s="286">
        <f>ROUND(I700*H700,2)</f>
        <v>0</v>
      </c>
      <c r="K700" s="287"/>
      <c r="L700" s="45"/>
      <c r="M700" s="288" t="s">
        <v>1</v>
      </c>
      <c r="N700" s="289" t="s">
        <v>42</v>
      </c>
      <c r="O700" s="101"/>
      <c r="P700" s="290">
        <f>O700*H700</f>
        <v>0</v>
      </c>
      <c r="Q700" s="290">
        <v>0.002</v>
      </c>
      <c r="R700" s="290">
        <f>Q700*H700</f>
        <v>0.046958</v>
      </c>
      <c r="S700" s="290">
        <v>0</v>
      </c>
      <c r="T700" s="291">
        <f>S700*H700</f>
        <v>0</v>
      </c>
      <c r="U700" s="42"/>
      <c r="V700" s="42"/>
      <c r="W700" s="42"/>
      <c r="X700" s="42"/>
      <c r="Y700" s="42"/>
      <c r="Z700" s="42"/>
      <c r="AA700" s="42"/>
      <c r="AB700" s="42"/>
      <c r="AC700" s="42"/>
      <c r="AD700" s="42"/>
      <c r="AE700" s="42"/>
      <c r="AR700" s="292" t="s">
        <v>386</v>
      </c>
      <c r="AT700" s="292" t="s">
        <v>393</v>
      </c>
      <c r="AU700" s="292" t="s">
        <v>386</v>
      </c>
      <c r="AY700" s="19" t="s">
        <v>387</v>
      </c>
      <c r="BE700" s="162">
        <f>IF(N700="základná",J700,0)</f>
        <v>0</v>
      </c>
      <c r="BF700" s="162">
        <f>IF(N700="znížená",J700,0)</f>
        <v>0</v>
      </c>
      <c r="BG700" s="162">
        <f>IF(N700="zákl. prenesená",J700,0)</f>
        <v>0</v>
      </c>
      <c r="BH700" s="162">
        <f>IF(N700="zníž. prenesená",J700,0)</f>
        <v>0</v>
      </c>
      <c r="BI700" s="162">
        <f>IF(N700="nulová",J700,0)</f>
        <v>0</v>
      </c>
      <c r="BJ700" s="19" t="s">
        <v>92</v>
      </c>
      <c r="BK700" s="162">
        <f>ROUND(I700*H700,2)</f>
        <v>0</v>
      </c>
      <c r="BL700" s="19" t="s">
        <v>386</v>
      </c>
      <c r="BM700" s="292" t="s">
        <v>974</v>
      </c>
    </row>
    <row r="701" s="15" customFormat="1">
      <c r="A701" s="15"/>
      <c r="B701" s="304"/>
      <c r="C701" s="305"/>
      <c r="D701" s="295" t="s">
        <v>398</v>
      </c>
      <c r="E701" s="306" t="s">
        <v>1</v>
      </c>
      <c r="F701" s="307" t="s">
        <v>252</v>
      </c>
      <c r="G701" s="305"/>
      <c r="H701" s="308">
        <v>22.361000000000001</v>
      </c>
      <c r="I701" s="309"/>
      <c r="J701" s="305"/>
      <c r="K701" s="305"/>
      <c r="L701" s="310"/>
      <c r="M701" s="311"/>
      <c r="N701" s="312"/>
      <c r="O701" s="312"/>
      <c r="P701" s="312"/>
      <c r="Q701" s="312"/>
      <c r="R701" s="312"/>
      <c r="S701" s="312"/>
      <c r="T701" s="313"/>
      <c r="U701" s="15"/>
      <c r="V701" s="15"/>
      <c r="W701" s="15"/>
      <c r="X701" s="15"/>
      <c r="Y701" s="15"/>
      <c r="Z701" s="15"/>
      <c r="AA701" s="15"/>
      <c r="AB701" s="15"/>
      <c r="AC701" s="15"/>
      <c r="AD701" s="15"/>
      <c r="AE701" s="15"/>
      <c r="AT701" s="314" t="s">
        <v>398</v>
      </c>
      <c r="AU701" s="314" t="s">
        <v>386</v>
      </c>
      <c r="AV701" s="15" t="s">
        <v>92</v>
      </c>
      <c r="AW701" s="15" t="s">
        <v>30</v>
      </c>
      <c r="AX701" s="15" t="s">
        <v>76</v>
      </c>
      <c r="AY701" s="314" t="s">
        <v>387</v>
      </c>
    </row>
    <row r="702" s="17" customFormat="1">
      <c r="A702" s="17"/>
      <c r="B702" s="326"/>
      <c r="C702" s="327"/>
      <c r="D702" s="295" t="s">
        <v>398</v>
      </c>
      <c r="E702" s="328" t="s">
        <v>1</v>
      </c>
      <c r="F702" s="329" t="s">
        <v>411</v>
      </c>
      <c r="G702" s="327"/>
      <c r="H702" s="330">
        <v>22.361000000000001</v>
      </c>
      <c r="I702" s="331"/>
      <c r="J702" s="327"/>
      <c r="K702" s="327"/>
      <c r="L702" s="332"/>
      <c r="M702" s="333"/>
      <c r="N702" s="334"/>
      <c r="O702" s="334"/>
      <c r="P702" s="334"/>
      <c r="Q702" s="334"/>
      <c r="R702" s="334"/>
      <c r="S702" s="334"/>
      <c r="T702" s="335"/>
      <c r="U702" s="17"/>
      <c r="V702" s="17"/>
      <c r="W702" s="17"/>
      <c r="X702" s="17"/>
      <c r="Y702" s="17"/>
      <c r="Z702" s="17"/>
      <c r="AA702" s="17"/>
      <c r="AB702" s="17"/>
      <c r="AC702" s="17"/>
      <c r="AD702" s="17"/>
      <c r="AE702" s="17"/>
      <c r="AT702" s="336" t="s">
        <v>398</v>
      </c>
      <c r="AU702" s="336" t="s">
        <v>386</v>
      </c>
      <c r="AV702" s="17" t="s">
        <v>99</v>
      </c>
      <c r="AW702" s="17" t="s">
        <v>30</v>
      </c>
      <c r="AX702" s="17" t="s">
        <v>76</v>
      </c>
      <c r="AY702" s="336" t="s">
        <v>387</v>
      </c>
    </row>
    <row r="703" s="15" customFormat="1">
      <c r="A703" s="15"/>
      <c r="B703" s="304"/>
      <c r="C703" s="305"/>
      <c r="D703" s="295" t="s">
        <v>398</v>
      </c>
      <c r="E703" s="306" t="s">
        <v>1</v>
      </c>
      <c r="F703" s="307" t="s">
        <v>975</v>
      </c>
      <c r="G703" s="305"/>
      <c r="H703" s="308">
        <v>1.1180000000000001</v>
      </c>
      <c r="I703" s="309"/>
      <c r="J703" s="305"/>
      <c r="K703" s="305"/>
      <c r="L703" s="310"/>
      <c r="M703" s="311"/>
      <c r="N703" s="312"/>
      <c r="O703" s="312"/>
      <c r="P703" s="312"/>
      <c r="Q703" s="312"/>
      <c r="R703" s="312"/>
      <c r="S703" s="312"/>
      <c r="T703" s="313"/>
      <c r="U703" s="15"/>
      <c r="V703" s="15"/>
      <c r="W703" s="15"/>
      <c r="X703" s="15"/>
      <c r="Y703" s="15"/>
      <c r="Z703" s="15"/>
      <c r="AA703" s="15"/>
      <c r="AB703" s="15"/>
      <c r="AC703" s="15"/>
      <c r="AD703" s="15"/>
      <c r="AE703" s="15"/>
      <c r="AT703" s="314" t="s">
        <v>398</v>
      </c>
      <c r="AU703" s="314" t="s">
        <v>386</v>
      </c>
      <c r="AV703" s="15" t="s">
        <v>92</v>
      </c>
      <c r="AW703" s="15" t="s">
        <v>30</v>
      </c>
      <c r="AX703" s="15" t="s">
        <v>76</v>
      </c>
      <c r="AY703" s="314" t="s">
        <v>387</v>
      </c>
    </row>
    <row r="704" s="16" customFormat="1">
      <c r="A704" s="16"/>
      <c r="B704" s="315"/>
      <c r="C704" s="316"/>
      <c r="D704" s="295" t="s">
        <v>398</v>
      </c>
      <c r="E704" s="317" t="s">
        <v>1</v>
      </c>
      <c r="F704" s="318" t="s">
        <v>412</v>
      </c>
      <c r="G704" s="316"/>
      <c r="H704" s="319">
        <v>23.478999999999999</v>
      </c>
      <c r="I704" s="320"/>
      <c r="J704" s="316"/>
      <c r="K704" s="316"/>
      <c r="L704" s="321"/>
      <c r="M704" s="322"/>
      <c r="N704" s="323"/>
      <c r="O704" s="323"/>
      <c r="P704" s="323"/>
      <c r="Q704" s="323"/>
      <c r="R704" s="323"/>
      <c r="S704" s="323"/>
      <c r="T704" s="324"/>
      <c r="U704" s="16"/>
      <c r="V704" s="16"/>
      <c r="W704" s="16"/>
      <c r="X704" s="16"/>
      <c r="Y704" s="16"/>
      <c r="Z704" s="16"/>
      <c r="AA704" s="16"/>
      <c r="AB704" s="16"/>
      <c r="AC704" s="16"/>
      <c r="AD704" s="16"/>
      <c r="AE704" s="16"/>
      <c r="AT704" s="325" t="s">
        <v>398</v>
      </c>
      <c r="AU704" s="325" t="s">
        <v>386</v>
      </c>
      <c r="AV704" s="16" t="s">
        <v>386</v>
      </c>
      <c r="AW704" s="16" t="s">
        <v>30</v>
      </c>
      <c r="AX704" s="16" t="s">
        <v>84</v>
      </c>
      <c r="AY704" s="325" t="s">
        <v>387</v>
      </c>
    </row>
    <row r="705" s="2" customFormat="1" ht="24.15" customHeight="1">
      <c r="A705" s="42"/>
      <c r="B705" s="43"/>
      <c r="C705" s="280" t="s">
        <v>976</v>
      </c>
      <c r="D705" s="280" t="s">
        <v>393</v>
      </c>
      <c r="E705" s="281" t="s">
        <v>977</v>
      </c>
      <c r="F705" s="282" t="s">
        <v>978</v>
      </c>
      <c r="G705" s="283" t="s">
        <v>405</v>
      </c>
      <c r="H705" s="284">
        <v>149.15299999999999</v>
      </c>
      <c r="I705" s="285"/>
      <c r="J705" s="286">
        <f>ROUND(I705*H705,2)</f>
        <v>0</v>
      </c>
      <c r="K705" s="287"/>
      <c r="L705" s="45"/>
      <c r="M705" s="288" t="s">
        <v>1</v>
      </c>
      <c r="N705" s="289" t="s">
        <v>42</v>
      </c>
      <c r="O705" s="101"/>
      <c r="P705" s="290">
        <f>O705*H705</f>
        <v>0</v>
      </c>
      <c r="Q705" s="290">
        <v>0.00059999999999999995</v>
      </c>
      <c r="R705" s="290">
        <f>Q705*H705</f>
        <v>0.089491799999999982</v>
      </c>
      <c r="S705" s="290">
        <v>0</v>
      </c>
      <c r="T705" s="291">
        <f>S705*H705</f>
        <v>0</v>
      </c>
      <c r="U705" s="42"/>
      <c r="V705" s="42"/>
      <c r="W705" s="42"/>
      <c r="X705" s="42"/>
      <c r="Y705" s="42"/>
      <c r="Z705" s="42"/>
      <c r="AA705" s="42"/>
      <c r="AB705" s="42"/>
      <c r="AC705" s="42"/>
      <c r="AD705" s="42"/>
      <c r="AE705" s="42"/>
      <c r="AR705" s="292" t="s">
        <v>386</v>
      </c>
      <c r="AT705" s="292" t="s">
        <v>393</v>
      </c>
      <c r="AU705" s="292" t="s">
        <v>386</v>
      </c>
      <c r="AY705" s="19" t="s">
        <v>387</v>
      </c>
      <c r="BE705" s="162">
        <f>IF(N705="základná",J705,0)</f>
        <v>0</v>
      </c>
      <c r="BF705" s="162">
        <f>IF(N705="znížená",J705,0)</f>
        <v>0</v>
      </c>
      <c r="BG705" s="162">
        <f>IF(N705="zákl. prenesená",J705,0)</f>
        <v>0</v>
      </c>
      <c r="BH705" s="162">
        <f>IF(N705="zníž. prenesená",J705,0)</f>
        <v>0</v>
      </c>
      <c r="BI705" s="162">
        <f>IF(N705="nulová",J705,0)</f>
        <v>0</v>
      </c>
      <c r="BJ705" s="19" t="s">
        <v>92</v>
      </c>
      <c r="BK705" s="162">
        <f>ROUND(I705*H705,2)</f>
        <v>0</v>
      </c>
      <c r="BL705" s="19" t="s">
        <v>386</v>
      </c>
      <c r="BM705" s="292" t="s">
        <v>979</v>
      </c>
    </row>
    <row r="706" s="14" customFormat="1">
      <c r="A706" s="14"/>
      <c r="B706" s="293"/>
      <c r="C706" s="294"/>
      <c r="D706" s="295" t="s">
        <v>398</v>
      </c>
      <c r="E706" s="296" t="s">
        <v>1</v>
      </c>
      <c r="F706" s="297" t="s">
        <v>980</v>
      </c>
      <c r="G706" s="294"/>
      <c r="H706" s="296" t="s">
        <v>1</v>
      </c>
      <c r="I706" s="298"/>
      <c r="J706" s="294"/>
      <c r="K706" s="294"/>
      <c r="L706" s="299"/>
      <c r="M706" s="300"/>
      <c r="N706" s="301"/>
      <c r="O706" s="301"/>
      <c r="P706" s="301"/>
      <c r="Q706" s="301"/>
      <c r="R706" s="301"/>
      <c r="S706" s="301"/>
      <c r="T706" s="302"/>
      <c r="U706" s="14"/>
      <c r="V706" s="14"/>
      <c r="W706" s="14"/>
      <c r="X706" s="14"/>
      <c r="Y706" s="14"/>
      <c r="Z706" s="14"/>
      <c r="AA706" s="14"/>
      <c r="AB706" s="14"/>
      <c r="AC706" s="14"/>
      <c r="AD706" s="14"/>
      <c r="AE706" s="14"/>
      <c r="AT706" s="303" t="s">
        <v>398</v>
      </c>
      <c r="AU706" s="303" t="s">
        <v>386</v>
      </c>
      <c r="AV706" s="14" t="s">
        <v>84</v>
      </c>
      <c r="AW706" s="14" t="s">
        <v>30</v>
      </c>
      <c r="AX706" s="14" t="s">
        <v>76</v>
      </c>
      <c r="AY706" s="303" t="s">
        <v>387</v>
      </c>
    </row>
    <row r="707" s="14" customFormat="1">
      <c r="A707" s="14"/>
      <c r="B707" s="293"/>
      <c r="C707" s="294"/>
      <c r="D707" s="295" t="s">
        <v>398</v>
      </c>
      <c r="E707" s="296" t="s">
        <v>1</v>
      </c>
      <c r="F707" s="297" t="s">
        <v>981</v>
      </c>
      <c r="G707" s="294"/>
      <c r="H707" s="296" t="s">
        <v>1</v>
      </c>
      <c r="I707" s="298"/>
      <c r="J707" s="294"/>
      <c r="K707" s="294"/>
      <c r="L707" s="299"/>
      <c r="M707" s="300"/>
      <c r="N707" s="301"/>
      <c r="O707" s="301"/>
      <c r="P707" s="301"/>
      <c r="Q707" s="301"/>
      <c r="R707" s="301"/>
      <c r="S707" s="301"/>
      <c r="T707" s="302"/>
      <c r="U707" s="14"/>
      <c r="V707" s="14"/>
      <c r="W707" s="14"/>
      <c r="X707" s="14"/>
      <c r="Y707" s="14"/>
      <c r="Z707" s="14"/>
      <c r="AA707" s="14"/>
      <c r="AB707" s="14"/>
      <c r="AC707" s="14"/>
      <c r="AD707" s="14"/>
      <c r="AE707" s="14"/>
      <c r="AT707" s="303" t="s">
        <v>398</v>
      </c>
      <c r="AU707" s="303" t="s">
        <v>386</v>
      </c>
      <c r="AV707" s="14" t="s">
        <v>84</v>
      </c>
      <c r="AW707" s="14" t="s">
        <v>30</v>
      </c>
      <c r="AX707" s="14" t="s">
        <v>76</v>
      </c>
      <c r="AY707" s="303" t="s">
        <v>387</v>
      </c>
    </row>
    <row r="708" s="15" customFormat="1">
      <c r="A708" s="15"/>
      <c r="B708" s="304"/>
      <c r="C708" s="305"/>
      <c r="D708" s="295" t="s">
        <v>398</v>
      </c>
      <c r="E708" s="306" t="s">
        <v>1</v>
      </c>
      <c r="F708" s="307" t="s">
        <v>159</v>
      </c>
      <c r="G708" s="305"/>
      <c r="H708" s="308">
        <v>142.05000000000001</v>
      </c>
      <c r="I708" s="309"/>
      <c r="J708" s="305"/>
      <c r="K708" s="305"/>
      <c r="L708" s="310"/>
      <c r="M708" s="311"/>
      <c r="N708" s="312"/>
      <c r="O708" s="312"/>
      <c r="P708" s="312"/>
      <c r="Q708" s="312"/>
      <c r="R708" s="312"/>
      <c r="S708" s="312"/>
      <c r="T708" s="313"/>
      <c r="U708" s="15"/>
      <c r="V708" s="15"/>
      <c r="W708" s="15"/>
      <c r="X708" s="15"/>
      <c r="Y708" s="15"/>
      <c r="Z708" s="15"/>
      <c r="AA708" s="15"/>
      <c r="AB708" s="15"/>
      <c r="AC708" s="15"/>
      <c r="AD708" s="15"/>
      <c r="AE708" s="15"/>
      <c r="AT708" s="314" t="s">
        <v>398</v>
      </c>
      <c r="AU708" s="314" t="s">
        <v>386</v>
      </c>
      <c r="AV708" s="15" t="s">
        <v>92</v>
      </c>
      <c r="AW708" s="15" t="s">
        <v>30</v>
      </c>
      <c r="AX708" s="15" t="s">
        <v>76</v>
      </c>
      <c r="AY708" s="314" t="s">
        <v>387</v>
      </c>
    </row>
    <row r="709" s="17" customFormat="1">
      <c r="A709" s="17"/>
      <c r="B709" s="326"/>
      <c r="C709" s="327"/>
      <c r="D709" s="295" t="s">
        <v>398</v>
      </c>
      <c r="E709" s="328" t="s">
        <v>278</v>
      </c>
      <c r="F709" s="329" t="s">
        <v>411</v>
      </c>
      <c r="G709" s="327"/>
      <c r="H709" s="330">
        <v>142.05000000000001</v>
      </c>
      <c r="I709" s="331"/>
      <c r="J709" s="327"/>
      <c r="K709" s="327"/>
      <c r="L709" s="332"/>
      <c r="M709" s="333"/>
      <c r="N709" s="334"/>
      <c r="O709" s="334"/>
      <c r="P709" s="334"/>
      <c r="Q709" s="334"/>
      <c r="R709" s="334"/>
      <c r="S709" s="334"/>
      <c r="T709" s="335"/>
      <c r="U709" s="17"/>
      <c r="V709" s="17"/>
      <c r="W709" s="17"/>
      <c r="X709" s="17"/>
      <c r="Y709" s="17"/>
      <c r="Z709" s="17"/>
      <c r="AA709" s="17"/>
      <c r="AB709" s="17"/>
      <c r="AC709" s="17"/>
      <c r="AD709" s="17"/>
      <c r="AE709" s="17"/>
      <c r="AT709" s="336" t="s">
        <v>398</v>
      </c>
      <c r="AU709" s="336" t="s">
        <v>386</v>
      </c>
      <c r="AV709" s="17" t="s">
        <v>99</v>
      </c>
      <c r="AW709" s="17" t="s">
        <v>30</v>
      </c>
      <c r="AX709" s="17" t="s">
        <v>76</v>
      </c>
      <c r="AY709" s="336" t="s">
        <v>387</v>
      </c>
    </row>
    <row r="710" s="15" customFormat="1">
      <c r="A710" s="15"/>
      <c r="B710" s="304"/>
      <c r="C710" s="305"/>
      <c r="D710" s="295" t="s">
        <v>398</v>
      </c>
      <c r="E710" s="306" t="s">
        <v>1</v>
      </c>
      <c r="F710" s="307" t="s">
        <v>982</v>
      </c>
      <c r="G710" s="305"/>
      <c r="H710" s="308">
        <v>7.1029999999999998</v>
      </c>
      <c r="I710" s="309"/>
      <c r="J710" s="305"/>
      <c r="K710" s="305"/>
      <c r="L710" s="310"/>
      <c r="M710" s="311"/>
      <c r="N710" s="312"/>
      <c r="O710" s="312"/>
      <c r="P710" s="312"/>
      <c r="Q710" s="312"/>
      <c r="R710" s="312"/>
      <c r="S710" s="312"/>
      <c r="T710" s="313"/>
      <c r="U710" s="15"/>
      <c r="V710" s="15"/>
      <c r="W710" s="15"/>
      <c r="X710" s="15"/>
      <c r="Y710" s="15"/>
      <c r="Z710" s="15"/>
      <c r="AA710" s="15"/>
      <c r="AB710" s="15"/>
      <c r="AC710" s="15"/>
      <c r="AD710" s="15"/>
      <c r="AE710" s="15"/>
      <c r="AT710" s="314" t="s">
        <v>398</v>
      </c>
      <c r="AU710" s="314" t="s">
        <v>386</v>
      </c>
      <c r="AV710" s="15" t="s">
        <v>92</v>
      </c>
      <c r="AW710" s="15" t="s">
        <v>30</v>
      </c>
      <c r="AX710" s="15" t="s">
        <v>76</v>
      </c>
      <c r="AY710" s="314" t="s">
        <v>387</v>
      </c>
    </row>
    <row r="711" s="16" customFormat="1">
      <c r="A711" s="16"/>
      <c r="B711" s="315"/>
      <c r="C711" s="316"/>
      <c r="D711" s="295" t="s">
        <v>398</v>
      </c>
      <c r="E711" s="317" t="s">
        <v>1</v>
      </c>
      <c r="F711" s="318" t="s">
        <v>412</v>
      </c>
      <c r="G711" s="316"/>
      <c r="H711" s="319">
        <v>149.15299999999999</v>
      </c>
      <c r="I711" s="320"/>
      <c r="J711" s="316"/>
      <c r="K711" s="316"/>
      <c r="L711" s="321"/>
      <c r="M711" s="322"/>
      <c r="N711" s="323"/>
      <c r="O711" s="323"/>
      <c r="P711" s="323"/>
      <c r="Q711" s="323"/>
      <c r="R711" s="323"/>
      <c r="S711" s="323"/>
      <c r="T711" s="324"/>
      <c r="U711" s="16"/>
      <c r="V711" s="16"/>
      <c r="W711" s="16"/>
      <c r="X711" s="16"/>
      <c r="Y711" s="16"/>
      <c r="Z711" s="16"/>
      <c r="AA711" s="16"/>
      <c r="AB711" s="16"/>
      <c r="AC711" s="16"/>
      <c r="AD711" s="16"/>
      <c r="AE711" s="16"/>
      <c r="AT711" s="325" t="s">
        <v>398</v>
      </c>
      <c r="AU711" s="325" t="s">
        <v>386</v>
      </c>
      <c r="AV711" s="16" t="s">
        <v>386</v>
      </c>
      <c r="AW711" s="16" t="s">
        <v>30</v>
      </c>
      <c r="AX711" s="16" t="s">
        <v>84</v>
      </c>
      <c r="AY711" s="325" t="s">
        <v>387</v>
      </c>
    </row>
    <row r="712" s="2" customFormat="1" ht="24.15" customHeight="1">
      <c r="A712" s="42"/>
      <c r="B712" s="43"/>
      <c r="C712" s="280" t="s">
        <v>983</v>
      </c>
      <c r="D712" s="280" t="s">
        <v>393</v>
      </c>
      <c r="E712" s="281" t="s">
        <v>984</v>
      </c>
      <c r="F712" s="282" t="s">
        <v>985</v>
      </c>
      <c r="G712" s="283" t="s">
        <v>405</v>
      </c>
      <c r="H712" s="284">
        <v>149.15299999999999</v>
      </c>
      <c r="I712" s="285"/>
      <c r="J712" s="286">
        <f>ROUND(I712*H712,2)</f>
        <v>0</v>
      </c>
      <c r="K712" s="287"/>
      <c r="L712" s="45"/>
      <c r="M712" s="288" t="s">
        <v>1</v>
      </c>
      <c r="N712" s="289" t="s">
        <v>42</v>
      </c>
      <c r="O712" s="101"/>
      <c r="P712" s="290">
        <f>O712*H712</f>
        <v>0</v>
      </c>
      <c r="Q712" s="290">
        <v>0</v>
      </c>
      <c r="R712" s="290">
        <f>Q712*H712</f>
        <v>0</v>
      </c>
      <c r="S712" s="290">
        <v>0</v>
      </c>
      <c r="T712" s="291">
        <f>S712*H712</f>
        <v>0</v>
      </c>
      <c r="U712" s="42"/>
      <c r="V712" s="42"/>
      <c r="W712" s="42"/>
      <c r="X712" s="42"/>
      <c r="Y712" s="42"/>
      <c r="Z712" s="42"/>
      <c r="AA712" s="42"/>
      <c r="AB712" s="42"/>
      <c r="AC712" s="42"/>
      <c r="AD712" s="42"/>
      <c r="AE712" s="42"/>
      <c r="AR712" s="292" t="s">
        <v>386</v>
      </c>
      <c r="AT712" s="292" t="s">
        <v>393</v>
      </c>
      <c r="AU712" s="292" t="s">
        <v>386</v>
      </c>
      <c r="AY712" s="19" t="s">
        <v>387</v>
      </c>
      <c r="BE712" s="162">
        <f>IF(N712="základná",J712,0)</f>
        <v>0</v>
      </c>
      <c r="BF712" s="162">
        <f>IF(N712="znížená",J712,0)</f>
        <v>0</v>
      </c>
      <c r="BG712" s="162">
        <f>IF(N712="zákl. prenesená",J712,0)</f>
        <v>0</v>
      </c>
      <c r="BH712" s="162">
        <f>IF(N712="zníž. prenesená",J712,0)</f>
        <v>0</v>
      </c>
      <c r="BI712" s="162">
        <f>IF(N712="nulová",J712,0)</f>
        <v>0</v>
      </c>
      <c r="BJ712" s="19" t="s">
        <v>92</v>
      </c>
      <c r="BK712" s="162">
        <f>ROUND(I712*H712,2)</f>
        <v>0</v>
      </c>
      <c r="BL712" s="19" t="s">
        <v>386</v>
      </c>
      <c r="BM712" s="292" t="s">
        <v>986</v>
      </c>
    </row>
    <row r="713" s="15" customFormat="1">
      <c r="A713" s="15"/>
      <c r="B713" s="304"/>
      <c r="C713" s="305"/>
      <c r="D713" s="295" t="s">
        <v>398</v>
      </c>
      <c r="E713" s="306" t="s">
        <v>1</v>
      </c>
      <c r="F713" s="307" t="s">
        <v>278</v>
      </c>
      <c r="G713" s="305"/>
      <c r="H713" s="308">
        <v>142.05000000000001</v>
      </c>
      <c r="I713" s="309"/>
      <c r="J713" s="305"/>
      <c r="K713" s="305"/>
      <c r="L713" s="310"/>
      <c r="M713" s="311"/>
      <c r="N713" s="312"/>
      <c r="O713" s="312"/>
      <c r="P713" s="312"/>
      <c r="Q713" s="312"/>
      <c r="R713" s="312"/>
      <c r="S713" s="312"/>
      <c r="T713" s="313"/>
      <c r="U713" s="15"/>
      <c r="V713" s="15"/>
      <c r="W713" s="15"/>
      <c r="X713" s="15"/>
      <c r="Y713" s="15"/>
      <c r="Z713" s="15"/>
      <c r="AA713" s="15"/>
      <c r="AB713" s="15"/>
      <c r="AC713" s="15"/>
      <c r="AD713" s="15"/>
      <c r="AE713" s="15"/>
      <c r="AT713" s="314" t="s">
        <v>398</v>
      </c>
      <c r="AU713" s="314" t="s">
        <v>386</v>
      </c>
      <c r="AV713" s="15" t="s">
        <v>92</v>
      </c>
      <c r="AW713" s="15" t="s">
        <v>30</v>
      </c>
      <c r="AX713" s="15" t="s">
        <v>76</v>
      </c>
      <c r="AY713" s="314" t="s">
        <v>387</v>
      </c>
    </row>
    <row r="714" s="17" customFormat="1">
      <c r="A714" s="17"/>
      <c r="B714" s="326"/>
      <c r="C714" s="327"/>
      <c r="D714" s="295" t="s">
        <v>398</v>
      </c>
      <c r="E714" s="328" t="s">
        <v>1</v>
      </c>
      <c r="F714" s="329" t="s">
        <v>411</v>
      </c>
      <c r="G714" s="327"/>
      <c r="H714" s="330">
        <v>142.05000000000001</v>
      </c>
      <c r="I714" s="331"/>
      <c r="J714" s="327"/>
      <c r="K714" s="327"/>
      <c r="L714" s="332"/>
      <c r="M714" s="333"/>
      <c r="N714" s="334"/>
      <c r="O714" s="334"/>
      <c r="P714" s="334"/>
      <c r="Q714" s="334"/>
      <c r="R714" s="334"/>
      <c r="S714" s="334"/>
      <c r="T714" s="335"/>
      <c r="U714" s="17"/>
      <c r="V714" s="17"/>
      <c r="W714" s="17"/>
      <c r="X714" s="17"/>
      <c r="Y714" s="17"/>
      <c r="Z714" s="17"/>
      <c r="AA714" s="17"/>
      <c r="AB714" s="17"/>
      <c r="AC714" s="17"/>
      <c r="AD714" s="17"/>
      <c r="AE714" s="17"/>
      <c r="AT714" s="336" t="s">
        <v>398</v>
      </c>
      <c r="AU714" s="336" t="s">
        <v>386</v>
      </c>
      <c r="AV714" s="17" t="s">
        <v>99</v>
      </c>
      <c r="AW714" s="17" t="s">
        <v>30</v>
      </c>
      <c r="AX714" s="17" t="s">
        <v>76</v>
      </c>
      <c r="AY714" s="336" t="s">
        <v>387</v>
      </c>
    </row>
    <row r="715" s="15" customFormat="1">
      <c r="A715" s="15"/>
      <c r="B715" s="304"/>
      <c r="C715" s="305"/>
      <c r="D715" s="295" t="s">
        <v>398</v>
      </c>
      <c r="E715" s="306" t="s">
        <v>1</v>
      </c>
      <c r="F715" s="307" t="s">
        <v>972</v>
      </c>
      <c r="G715" s="305"/>
      <c r="H715" s="308">
        <v>7.1029999999999998</v>
      </c>
      <c r="I715" s="309"/>
      <c r="J715" s="305"/>
      <c r="K715" s="305"/>
      <c r="L715" s="310"/>
      <c r="M715" s="311"/>
      <c r="N715" s="312"/>
      <c r="O715" s="312"/>
      <c r="P715" s="312"/>
      <c r="Q715" s="312"/>
      <c r="R715" s="312"/>
      <c r="S715" s="312"/>
      <c r="T715" s="313"/>
      <c r="U715" s="15"/>
      <c r="V715" s="15"/>
      <c r="W715" s="15"/>
      <c r="X715" s="15"/>
      <c r="Y715" s="15"/>
      <c r="Z715" s="15"/>
      <c r="AA715" s="15"/>
      <c r="AB715" s="15"/>
      <c r="AC715" s="15"/>
      <c r="AD715" s="15"/>
      <c r="AE715" s="15"/>
      <c r="AT715" s="314" t="s">
        <v>398</v>
      </c>
      <c r="AU715" s="314" t="s">
        <v>386</v>
      </c>
      <c r="AV715" s="15" t="s">
        <v>92</v>
      </c>
      <c r="AW715" s="15" t="s">
        <v>30</v>
      </c>
      <c r="AX715" s="15" t="s">
        <v>76</v>
      </c>
      <c r="AY715" s="314" t="s">
        <v>387</v>
      </c>
    </row>
    <row r="716" s="16" customFormat="1">
      <c r="A716" s="16"/>
      <c r="B716" s="315"/>
      <c r="C716" s="316"/>
      <c r="D716" s="295" t="s">
        <v>398</v>
      </c>
      <c r="E716" s="317" t="s">
        <v>1</v>
      </c>
      <c r="F716" s="318" t="s">
        <v>412</v>
      </c>
      <c r="G716" s="316"/>
      <c r="H716" s="319">
        <v>149.15299999999999</v>
      </c>
      <c r="I716" s="320"/>
      <c r="J716" s="316"/>
      <c r="K716" s="316"/>
      <c r="L716" s="321"/>
      <c r="M716" s="322"/>
      <c r="N716" s="323"/>
      <c r="O716" s="323"/>
      <c r="P716" s="323"/>
      <c r="Q716" s="323"/>
      <c r="R716" s="323"/>
      <c r="S716" s="323"/>
      <c r="T716" s="324"/>
      <c r="U716" s="16"/>
      <c r="V716" s="16"/>
      <c r="W716" s="16"/>
      <c r="X716" s="16"/>
      <c r="Y716" s="16"/>
      <c r="Z716" s="16"/>
      <c r="AA716" s="16"/>
      <c r="AB716" s="16"/>
      <c r="AC716" s="16"/>
      <c r="AD716" s="16"/>
      <c r="AE716" s="16"/>
      <c r="AT716" s="325" t="s">
        <v>398</v>
      </c>
      <c r="AU716" s="325" t="s">
        <v>386</v>
      </c>
      <c r="AV716" s="16" t="s">
        <v>386</v>
      </c>
      <c r="AW716" s="16" t="s">
        <v>30</v>
      </c>
      <c r="AX716" s="16" t="s">
        <v>84</v>
      </c>
      <c r="AY716" s="325" t="s">
        <v>387</v>
      </c>
    </row>
    <row r="717" s="2" customFormat="1" ht="24.15" customHeight="1">
      <c r="A717" s="42"/>
      <c r="B717" s="43"/>
      <c r="C717" s="280" t="s">
        <v>987</v>
      </c>
      <c r="D717" s="280" t="s">
        <v>393</v>
      </c>
      <c r="E717" s="281" t="s">
        <v>988</v>
      </c>
      <c r="F717" s="282" t="s">
        <v>989</v>
      </c>
      <c r="G717" s="283" t="s">
        <v>405</v>
      </c>
      <c r="H717" s="284">
        <v>149.15299999999999</v>
      </c>
      <c r="I717" s="285"/>
      <c r="J717" s="286">
        <f>ROUND(I717*H717,2)</f>
        <v>0</v>
      </c>
      <c r="K717" s="287"/>
      <c r="L717" s="45"/>
      <c r="M717" s="288" t="s">
        <v>1</v>
      </c>
      <c r="N717" s="289" t="s">
        <v>42</v>
      </c>
      <c r="O717" s="101"/>
      <c r="P717" s="290">
        <f>O717*H717</f>
        <v>0</v>
      </c>
      <c r="Q717" s="290">
        <v>0.0049500000000000004</v>
      </c>
      <c r="R717" s="290">
        <f>Q717*H717</f>
        <v>0.73830735000000003</v>
      </c>
      <c r="S717" s="290">
        <v>0</v>
      </c>
      <c r="T717" s="291">
        <f>S717*H717</f>
        <v>0</v>
      </c>
      <c r="U717" s="42"/>
      <c r="V717" s="42"/>
      <c r="W717" s="42"/>
      <c r="X717" s="42"/>
      <c r="Y717" s="42"/>
      <c r="Z717" s="42"/>
      <c r="AA717" s="42"/>
      <c r="AB717" s="42"/>
      <c r="AC717" s="42"/>
      <c r="AD717" s="42"/>
      <c r="AE717" s="42"/>
      <c r="AR717" s="292" t="s">
        <v>386</v>
      </c>
      <c r="AT717" s="292" t="s">
        <v>393</v>
      </c>
      <c r="AU717" s="292" t="s">
        <v>386</v>
      </c>
      <c r="AY717" s="19" t="s">
        <v>387</v>
      </c>
      <c r="BE717" s="162">
        <f>IF(N717="základná",J717,0)</f>
        <v>0</v>
      </c>
      <c r="BF717" s="162">
        <f>IF(N717="znížená",J717,0)</f>
        <v>0</v>
      </c>
      <c r="BG717" s="162">
        <f>IF(N717="zákl. prenesená",J717,0)</f>
        <v>0</v>
      </c>
      <c r="BH717" s="162">
        <f>IF(N717="zníž. prenesená",J717,0)</f>
        <v>0</v>
      </c>
      <c r="BI717" s="162">
        <f>IF(N717="nulová",J717,0)</f>
        <v>0</v>
      </c>
      <c r="BJ717" s="19" t="s">
        <v>92</v>
      </c>
      <c r="BK717" s="162">
        <f>ROUND(I717*H717,2)</f>
        <v>0</v>
      </c>
      <c r="BL717" s="19" t="s">
        <v>386</v>
      </c>
      <c r="BM717" s="292" t="s">
        <v>990</v>
      </c>
    </row>
    <row r="718" s="15" customFormat="1">
      <c r="A718" s="15"/>
      <c r="B718" s="304"/>
      <c r="C718" s="305"/>
      <c r="D718" s="295" t="s">
        <v>398</v>
      </c>
      <c r="E718" s="306" t="s">
        <v>1</v>
      </c>
      <c r="F718" s="307" t="s">
        <v>278</v>
      </c>
      <c r="G718" s="305"/>
      <c r="H718" s="308">
        <v>142.05000000000001</v>
      </c>
      <c r="I718" s="309"/>
      <c r="J718" s="305"/>
      <c r="K718" s="305"/>
      <c r="L718" s="310"/>
      <c r="M718" s="311"/>
      <c r="N718" s="312"/>
      <c r="O718" s="312"/>
      <c r="P718" s="312"/>
      <c r="Q718" s="312"/>
      <c r="R718" s="312"/>
      <c r="S718" s="312"/>
      <c r="T718" s="313"/>
      <c r="U718" s="15"/>
      <c r="V718" s="15"/>
      <c r="W718" s="15"/>
      <c r="X718" s="15"/>
      <c r="Y718" s="15"/>
      <c r="Z718" s="15"/>
      <c r="AA718" s="15"/>
      <c r="AB718" s="15"/>
      <c r="AC718" s="15"/>
      <c r="AD718" s="15"/>
      <c r="AE718" s="15"/>
      <c r="AT718" s="314" t="s">
        <v>398</v>
      </c>
      <c r="AU718" s="314" t="s">
        <v>386</v>
      </c>
      <c r="AV718" s="15" t="s">
        <v>92</v>
      </c>
      <c r="AW718" s="15" t="s">
        <v>30</v>
      </c>
      <c r="AX718" s="15" t="s">
        <v>76</v>
      </c>
      <c r="AY718" s="314" t="s">
        <v>387</v>
      </c>
    </row>
    <row r="719" s="17" customFormat="1">
      <c r="A719" s="17"/>
      <c r="B719" s="326"/>
      <c r="C719" s="327"/>
      <c r="D719" s="295" t="s">
        <v>398</v>
      </c>
      <c r="E719" s="328" t="s">
        <v>1</v>
      </c>
      <c r="F719" s="329" t="s">
        <v>411</v>
      </c>
      <c r="G719" s="327"/>
      <c r="H719" s="330">
        <v>142.05000000000001</v>
      </c>
      <c r="I719" s="331"/>
      <c r="J719" s="327"/>
      <c r="K719" s="327"/>
      <c r="L719" s="332"/>
      <c r="M719" s="333"/>
      <c r="N719" s="334"/>
      <c r="O719" s="334"/>
      <c r="P719" s="334"/>
      <c r="Q719" s="334"/>
      <c r="R719" s="334"/>
      <c r="S719" s="334"/>
      <c r="T719" s="335"/>
      <c r="U719" s="17"/>
      <c r="V719" s="17"/>
      <c r="W719" s="17"/>
      <c r="X719" s="17"/>
      <c r="Y719" s="17"/>
      <c r="Z719" s="17"/>
      <c r="AA719" s="17"/>
      <c r="AB719" s="17"/>
      <c r="AC719" s="17"/>
      <c r="AD719" s="17"/>
      <c r="AE719" s="17"/>
      <c r="AT719" s="336" t="s">
        <v>398</v>
      </c>
      <c r="AU719" s="336" t="s">
        <v>386</v>
      </c>
      <c r="AV719" s="17" t="s">
        <v>99</v>
      </c>
      <c r="AW719" s="17" t="s">
        <v>30</v>
      </c>
      <c r="AX719" s="17" t="s">
        <v>76</v>
      </c>
      <c r="AY719" s="336" t="s">
        <v>387</v>
      </c>
    </row>
    <row r="720" s="15" customFormat="1">
      <c r="A720" s="15"/>
      <c r="B720" s="304"/>
      <c r="C720" s="305"/>
      <c r="D720" s="295" t="s">
        <v>398</v>
      </c>
      <c r="E720" s="306" t="s">
        <v>1</v>
      </c>
      <c r="F720" s="307" t="s">
        <v>972</v>
      </c>
      <c r="G720" s="305"/>
      <c r="H720" s="308">
        <v>7.1029999999999998</v>
      </c>
      <c r="I720" s="309"/>
      <c r="J720" s="305"/>
      <c r="K720" s="305"/>
      <c r="L720" s="310"/>
      <c r="M720" s="311"/>
      <c r="N720" s="312"/>
      <c r="O720" s="312"/>
      <c r="P720" s="312"/>
      <c r="Q720" s="312"/>
      <c r="R720" s="312"/>
      <c r="S720" s="312"/>
      <c r="T720" s="313"/>
      <c r="U720" s="15"/>
      <c r="V720" s="15"/>
      <c r="W720" s="15"/>
      <c r="X720" s="15"/>
      <c r="Y720" s="15"/>
      <c r="Z720" s="15"/>
      <c r="AA720" s="15"/>
      <c r="AB720" s="15"/>
      <c r="AC720" s="15"/>
      <c r="AD720" s="15"/>
      <c r="AE720" s="15"/>
      <c r="AT720" s="314" t="s">
        <v>398</v>
      </c>
      <c r="AU720" s="314" t="s">
        <v>386</v>
      </c>
      <c r="AV720" s="15" t="s">
        <v>92</v>
      </c>
      <c r="AW720" s="15" t="s">
        <v>30</v>
      </c>
      <c r="AX720" s="15" t="s">
        <v>76</v>
      </c>
      <c r="AY720" s="314" t="s">
        <v>387</v>
      </c>
    </row>
    <row r="721" s="16" customFormat="1">
      <c r="A721" s="16"/>
      <c r="B721" s="315"/>
      <c r="C721" s="316"/>
      <c r="D721" s="295" t="s">
        <v>398</v>
      </c>
      <c r="E721" s="317" t="s">
        <v>1</v>
      </c>
      <c r="F721" s="318" t="s">
        <v>412</v>
      </c>
      <c r="G721" s="316"/>
      <c r="H721" s="319">
        <v>149.15299999999999</v>
      </c>
      <c r="I721" s="320"/>
      <c r="J721" s="316"/>
      <c r="K721" s="316"/>
      <c r="L721" s="321"/>
      <c r="M721" s="322"/>
      <c r="N721" s="323"/>
      <c r="O721" s="323"/>
      <c r="P721" s="323"/>
      <c r="Q721" s="323"/>
      <c r="R721" s="323"/>
      <c r="S721" s="323"/>
      <c r="T721" s="324"/>
      <c r="U721" s="16"/>
      <c r="V721" s="16"/>
      <c r="W721" s="16"/>
      <c r="X721" s="16"/>
      <c r="Y721" s="16"/>
      <c r="Z721" s="16"/>
      <c r="AA721" s="16"/>
      <c r="AB721" s="16"/>
      <c r="AC721" s="16"/>
      <c r="AD721" s="16"/>
      <c r="AE721" s="16"/>
      <c r="AT721" s="325" t="s">
        <v>398</v>
      </c>
      <c r="AU721" s="325" t="s">
        <v>386</v>
      </c>
      <c r="AV721" s="16" t="s">
        <v>386</v>
      </c>
      <c r="AW721" s="16" t="s">
        <v>30</v>
      </c>
      <c r="AX721" s="16" t="s">
        <v>84</v>
      </c>
      <c r="AY721" s="325" t="s">
        <v>387</v>
      </c>
    </row>
    <row r="722" s="2" customFormat="1" ht="24.15" customHeight="1">
      <c r="A722" s="42"/>
      <c r="B722" s="43"/>
      <c r="C722" s="280" t="s">
        <v>991</v>
      </c>
      <c r="D722" s="280" t="s">
        <v>393</v>
      </c>
      <c r="E722" s="281" t="s">
        <v>992</v>
      </c>
      <c r="F722" s="282" t="s">
        <v>993</v>
      </c>
      <c r="G722" s="283" t="s">
        <v>405</v>
      </c>
      <c r="H722" s="284">
        <v>149.15299999999999</v>
      </c>
      <c r="I722" s="285"/>
      <c r="J722" s="286">
        <f>ROUND(I722*H722,2)</f>
        <v>0</v>
      </c>
      <c r="K722" s="287"/>
      <c r="L722" s="45"/>
      <c r="M722" s="288" t="s">
        <v>1</v>
      </c>
      <c r="N722" s="289" t="s">
        <v>42</v>
      </c>
      <c r="O722" s="101"/>
      <c r="P722" s="290">
        <f>O722*H722</f>
        <v>0</v>
      </c>
      <c r="Q722" s="290">
        <v>0.0027499999999999998</v>
      </c>
      <c r="R722" s="290">
        <f>Q722*H722</f>
        <v>0.41017074999999997</v>
      </c>
      <c r="S722" s="290">
        <v>0</v>
      </c>
      <c r="T722" s="291">
        <f>S722*H722</f>
        <v>0</v>
      </c>
      <c r="U722" s="42"/>
      <c r="V722" s="42"/>
      <c r="W722" s="42"/>
      <c r="X722" s="42"/>
      <c r="Y722" s="42"/>
      <c r="Z722" s="42"/>
      <c r="AA722" s="42"/>
      <c r="AB722" s="42"/>
      <c r="AC722" s="42"/>
      <c r="AD722" s="42"/>
      <c r="AE722" s="42"/>
      <c r="AR722" s="292" t="s">
        <v>386</v>
      </c>
      <c r="AT722" s="292" t="s">
        <v>393</v>
      </c>
      <c r="AU722" s="292" t="s">
        <v>386</v>
      </c>
      <c r="AY722" s="19" t="s">
        <v>387</v>
      </c>
      <c r="BE722" s="162">
        <f>IF(N722="základná",J722,0)</f>
        <v>0</v>
      </c>
      <c r="BF722" s="162">
        <f>IF(N722="znížená",J722,0)</f>
        <v>0</v>
      </c>
      <c r="BG722" s="162">
        <f>IF(N722="zákl. prenesená",J722,0)</f>
        <v>0</v>
      </c>
      <c r="BH722" s="162">
        <f>IF(N722="zníž. prenesená",J722,0)</f>
        <v>0</v>
      </c>
      <c r="BI722" s="162">
        <f>IF(N722="nulová",J722,0)</f>
        <v>0</v>
      </c>
      <c r="BJ722" s="19" t="s">
        <v>92</v>
      </c>
      <c r="BK722" s="162">
        <f>ROUND(I722*H722,2)</f>
        <v>0</v>
      </c>
      <c r="BL722" s="19" t="s">
        <v>386</v>
      </c>
      <c r="BM722" s="292" t="s">
        <v>994</v>
      </c>
    </row>
    <row r="723" s="14" customFormat="1">
      <c r="A723" s="14"/>
      <c r="B723" s="293"/>
      <c r="C723" s="294"/>
      <c r="D723" s="295" t="s">
        <v>398</v>
      </c>
      <c r="E723" s="296" t="s">
        <v>1</v>
      </c>
      <c r="F723" s="297" t="s">
        <v>995</v>
      </c>
      <c r="G723" s="294"/>
      <c r="H723" s="296" t="s">
        <v>1</v>
      </c>
      <c r="I723" s="298"/>
      <c r="J723" s="294"/>
      <c r="K723" s="294"/>
      <c r="L723" s="299"/>
      <c r="M723" s="300"/>
      <c r="N723" s="301"/>
      <c r="O723" s="301"/>
      <c r="P723" s="301"/>
      <c r="Q723" s="301"/>
      <c r="R723" s="301"/>
      <c r="S723" s="301"/>
      <c r="T723" s="302"/>
      <c r="U723" s="14"/>
      <c r="V723" s="14"/>
      <c r="W723" s="14"/>
      <c r="X723" s="14"/>
      <c r="Y723" s="14"/>
      <c r="Z723" s="14"/>
      <c r="AA723" s="14"/>
      <c r="AB723" s="14"/>
      <c r="AC723" s="14"/>
      <c r="AD723" s="14"/>
      <c r="AE723" s="14"/>
      <c r="AT723" s="303" t="s">
        <v>398</v>
      </c>
      <c r="AU723" s="303" t="s">
        <v>386</v>
      </c>
      <c r="AV723" s="14" t="s">
        <v>84</v>
      </c>
      <c r="AW723" s="14" t="s">
        <v>30</v>
      </c>
      <c r="AX723" s="14" t="s">
        <v>76</v>
      </c>
      <c r="AY723" s="303" t="s">
        <v>387</v>
      </c>
    </row>
    <row r="724" s="15" customFormat="1">
      <c r="A724" s="15"/>
      <c r="B724" s="304"/>
      <c r="C724" s="305"/>
      <c r="D724" s="295" t="s">
        <v>398</v>
      </c>
      <c r="E724" s="306" t="s">
        <v>1</v>
      </c>
      <c r="F724" s="307" t="s">
        <v>278</v>
      </c>
      <c r="G724" s="305"/>
      <c r="H724" s="308">
        <v>142.05000000000001</v>
      </c>
      <c r="I724" s="309"/>
      <c r="J724" s="305"/>
      <c r="K724" s="305"/>
      <c r="L724" s="310"/>
      <c r="M724" s="311"/>
      <c r="N724" s="312"/>
      <c r="O724" s="312"/>
      <c r="P724" s="312"/>
      <c r="Q724" s="312"/>
      <c r="R724" s="312"/>
      <c r="S724" s="312"/>
      <c r="T724" s="313"/>
      <c r="U724" s="15"/>
      <c r="V724" s="15"/>
      <c r="W724" s="15"/>
      <c r="X724" s="15"/>
      <c r="Y724" s="15"/>
      <c r="Z724" s="15"/>
      <c r="AA724" s="15"/>
      <c r="AB724" s="15"/>
      <c r="AC724" s="15"/>
      <c r="AD724" s="15"/>
      <c r="AE724" s="15"/>
      <c r="AT724" s="314" t="s">
        <v>398</v>
      </c>
      <c r="AU724" s="314" t="s">
        <v>386</v>
      </c>
      <c r="AV724" s="15" t="s">
        <v>92</v>
      </c>
      <c r="AW724" s="15" t="s">
        <v>30</v>
      </c>
      <c r="AX724" s="15" t="s">
        <v>76</v>
      </c>
      <c r="AY724" s="314" t="s">
        <v>387</v>
      </c>
    </row>
    <row r="725" s="17" customFormat="1">
      <c r="A725" s="17"/>
      <c r="B725" s="326"/>
      <c r="C725" s="327"/>
      <c r="D725" s="295" t="s">
        <v>398</v>
      </c>
      <c r="E725" s="328" t="s">
        <v>1</v>
      </c>
      <c r="F725" s="329" t="s">
        <v>411</v>
      </c>
      <c r="G725" s="327"/>
      <c r="H725" s="330">
        <v>142.05000000000001</v>
      </c>
      <c r="I725" s="331"/>
      <c r="J725" s="327"/>
      <c r="K725" s="327"/>
      <c r="L725" s="332"/>
      <c r="M725" s="333"/>
      <c r="N725" s="334"/>
      <c r="O725" s="334"/>
      <c r="P725" s="334"/>
      <c r="Q725" s="334"/>
      <c r="R725" s="334"/>
      <c r="S725" s="334"/>
      <c r="T725" s="335"/>
      <c r="U725" s="17"/>
      <c r="V725" s="17"/>
      <c r="W725" s="17"/>
      <c r="X725" s="17"/>
      <c r="Y725" s="17"/>
      <c r="Z725" s="17"/>
      <c r="AA725" s="17"/>
      <c r="AB725" s="17"/>
      <c r="AC725" s="17"/>
      <c r="AD725" s="17"/>
      <c r="AE725" s="17"/>
      <c r="AT725" s="336" t="s">
        <v>398</v>
      </c>
      <c r="AU725" s="336" t="s">
        <v>386</v>
      </c>
      <c r="AV725" s="17" t="s">
        <v>99</v>
      </c>
      <c r="AW725" s="17" t="s">
        <v>30</v>
      </c>
      <c r="AX725" s="17" t="s">
        <v>76</v>
      </c>
      <c r="AY725" s="336" t="s">
        <v>387</v>
      </c>
    </row>
    <row r="726" s="15" customFormat="1">
      <c r="A726" s="15"/>
      <c r="B726" s="304"/>
      <c r="C726" s="305"/>
      <c r="D726" s="295" t="s">
        <v>398</v>
      </c>
      <c r="E726" s="306" t="s">
        <v>1</v>
      </c>
      <c r="F726" s="307" t="s">
        <v>972</v>
      </c>
      <c r="G726" s="305"/>
      <c r="H726" s="308">
        <v>7.1029999999999998</v>
      </c>
      <c r="I726" s="309"/>
      <c r="J726" s="305"/>
      <c r="K726" s="305"/>
      <c r="L726" s="310"/>
      <c r="M726" s="311"/>
      <c r="N726" s="312"/>
      <c r="O726" s="312"/>
      <c r="P726" s="312"/>
      <c r="Q726" s="312"/>
      <c r="R726" s="312"/>
      <c r="S726" s="312"/>
      <c r="T726" s="313"/>
      <c r="U726" s="15"/>
      <c r="V726" s="15"/>
      <c r="W726" s="15"/>
      <c r="X726" s="15"/>
      <c r="Y726" s="15"/>
      <c r="Z726" s="15"/>
      <c r="AA726" s="15"/>
      <c r="AB726" s="15"/>
      <c r="AC726" s="15"/>
      <c r="AD726" s="15"/>
      <c r="AE726" s="15"/>
      <c r="AT726" s="314" t="s">
        <v>398</v>
      </c>
      <c r="AU726" s="314" t="s">
        <v>386</v>
      </c>
      <c r="AV726" s="15" t="s">
        <v>92</v>
      </c>
      <c r="AW726" s="15" t="s">
        <v>30</v>
      </c>
      <c r="AX726" s="15" t="s">
        <v>76</v>
      </c>
      <c r="AY726" s="314" t="s">
        <v>387</v>
      </c>
    </row>
    <row r="727" s="16" customFormat="1">
      <c r="A727" s="16"/>
      <c r="B727" s="315"/>
      <c r="C727" s="316"/>
      <c r="D727" s="295" t="s">
        <v>398</v>
      </c>
      <c r="E727" s="317" t="s">
        <v>1</v>
      </c>
      <c r="F727" s="318" t="s">
        <v>412</v>
      </c>
      <c r="G727" s="316"/>
      <c r="H727" s="319">
        <v>149.15299999999999</v>
      </c>
      <c r="I727" s="320"/>
      <c r="J727" s="316"/>
      <c r="K727" s="316"/>
      <c r="L727" s="321"/>
      <c r="M727" s="322"/>
      <c r="N727" s="323"/>
      <c r="O727" s="323"/>
      <c r="P727" s="323"/>
      <c r="Q727" s="323"/>
      <c r="R727" s="323"/>
      <c r="S727" s="323"/>
      <c r="T727" s="324"/>
      <c r="U727" s="16"/>
      <c r="V727" s="16"/>
      <c r="W727" s="16"/>
      <c r="X727" s="16"/>
      <c r="Y727" s="16"/>
      <c r="Z727" s="16"/>
      <c r="AA727" s="16"/>
      <c r="AB727" s="16"/>
      <c r="AC727" s="16"/>
      <c r="AD727" s="16"/>
      <c r="AE727" s="16"/>
      <c r="AT727" s="325" t="s">
        <v>398</v>
      </c>
      <c r="AU727" s="325" t="s">
        <v>386</v>
      </c>
      <c r="AV727" s="16" t="s">
        <v>386</v>
      </c>
      <c r="AW727" s="16" t="s">
        <v>30</v>
      </c>
      <c r="AX727" s="16" t="s">
        <v>84</v>
      </c>
      <c r="AY727" s="325" t="s">
        <v>387</v>
      </c>
    </row>
    <row r="728" s="2" customFormat="1" ht="24.15" customHeight="1">
      <c r="A728" s="42"/>
      <c r="B728" s="43"/>
      <c r="C728" s="280" t="s">
        <v>996</v>
      </c>
      <c r="D728" s="280" t="s">
        <v>393</v>
      </c>
      <c r="E728" s="281" t="s">
        <v>997</v>
      </c>
      <c r="F728" s="282" t="s">
        <v>998</v>
      </c>
      <c r="G728" s="283" t="s">
        <v>405</v>
      </c>
      <c r="H728" s="284">
        <v>51.744</v>
      </c>
      <c r="I728" s="285"/>
      <c r="J728" s="286">
        <f>ROUND(I728*H728,2)</f>
        <v>0</v>
      </c>
      <c r="K728" s="287"/>
      <c r="L728" s="45"/>
      <c r="M728" s="288" t="s">
        <v>1</v>
      </c>
      <c r="N728" s="289" t="s">
        <v>42</v>
      </c>
      <c r="O728" s="101"/>
      <c r="P728" s="290">
        <f>O728*H728</f>
        <v>0</v>
      </c>
      <c r="Q728" s="290">
        <v>0.010500000000000001</v>
      </c>
      <c r="R728" s="290">
        <f>Q728*H728</f>
        <v>0.54331200000000002</v>
      </c>
      <c r="S728" s="290">
        <v>0</v>
      </c>
      <c r="T728" s="291">
        <f>S728*H728</f>
        <v>0</v>
      </c>
      <c r="U728" s="42"/>
      <c r="V728" s="42"/>
      <c r="W728" s="42"/>
      <c r="X728" s="42"/>
      <c r="Y728" s="42"/>
      <c r="Z728" s="42"/>
      <c r="AA728" s="42"/>
      <c r="AB728" s="42"/>
      <c r="AC728" s="42"/>
      <c r="AD728" s="42"/>
      <c r="AE728" s="42"/>
      <c r="AR728" s="292" t="s">
        <v>386</v>
      </c>
      <c r="AT728" s="292" t="s">
        <v>393</v>
      </c>
      <c r="AU728" s="292" t="s">
        <v>386</v>
      </c>
      <c r="AY728" s="19" t="s">
        <v>387</v>
      </c>
      <c r="BE728" s="162">
        <f>IF(N728="základná",J728,0)</f>
        <v>0</v>
      </c>
      <c r="BF728" s="162">
        <f>IF(N728="znížená",J728,0)</f>
        <v>0</v>
      </c>
      <c r="BG728" s="162">
        <f>IF(N728="zákl. prenesená",J728,0)</f>
        <v>0</v>
      </c>
      <c r="BH728" s="162">
        <f>IF(N728="zníž. prenesená",J728,0)</f>
        <v>0</v>
      </c>
      <c r="BI728" s="162">
        <f>IF(N728="nulová",J728,0)</f>
        <v>0</v>
      </c>
      <c r="BJ728" s="19" t="s">
        <v>92</v>
      </c>
      <c r="BK728" s="162">
        <f>ROUND(I728*H728,2)</f>
        <v>0</v>
      </c>
      <c r="BL728" s="19" t="s">
        <v>386</v>
      </c>
      <c r="BM728" s="292" t="s">
        <v>999</v>
      </c>
    </row>
    <row r="729" s="14" customFormat="1">
      <c r="A729" s="14"/>
      <c r="B729" s="293"/>
      <c r="C729" s="294"/>
      <c r="D729" s="295" t="s">
        <v>398</v>
      </c>
      <c r="E729" s="296" t="s">
        <v>1</v>
      </c>
      <c r="F729" s="297" t="s">
        <v>802</v>
      </c>
      <c r="G729" s="294"/>
      <c r="H729" s="296" t="s">
        <v>1</v>
      </c>
      <c r="I729" s="298"/>
      <c r="J729" s="294"/>
      <c r="K729" s="294"/>
      <c r="L729" s="299"/>
      <c r="M729" s="300"/>
      <c r="N729" s="301"/>
      <c r="O729" s="301"/>
      <c r="P729" s="301"/>
      <c r="Q729" s="301"/>
      <c r="R729" s="301"/>
      <c r="S729" s="301"/>
      <c r="T729" s="302"/>
      <c r="U729" s="14"/>
      <c r="V729" s="14"/>
      <c r="W729" s="14"/>
      <c r="X729" s="14"/>
      <c r="Y729" s="14"/>
      <c r="Z729" s="14"/>
      <c r="AA729" s="14"/>
      <c r="AB729" s="14"/>
      <c r="AC729" s="14"/>
      <c r="AD729" s="14"/>
      <c r="AE729" s="14"/>
      <c r="AT729" s="303" t="s">
        <v>398</v>
      </c>
      <c r="AU729" s="303" t="s">
        <v>386</v>
      </c>
      <c r="AV729" s="14" t="s">
        <v>84</v>
      </c>
      <c r="AW729" s="14" t="s">
        <v>30</v>
      </c>
      <c r="AX729" s="14" t="s">
        <v>76</v>
      </c>
      <c r="AY729" s="303" t="s">
        <v>387</v>
      </c>
    </row>
    <row r="730" s="15" customFormat="1">
      <c r="A730" s="15"/>
      <c r="B730" s="304"/>
      <c r="C730" s="305"/>
      <c r="D730" s="295" t="s">
        <v>398</v>
      </c>
      <c r="E730" s="306" t="s">
        <v>1</v>
      </c>
      <c r="F730" s="307" t="s">
        <v>273</v>
      </c>
      <c r="G730" s="305"/>
      <c r="H730" s="308">
        <v>49.280000000000001</v>
      </c>
      <c r="I730" s="309"/>
      <c r="J730" s="305"/>
      <c r="K730" s="305"/>
      <c r="L730" s="310"/>
      <c r="M730" s="311"/>
      <c r="N730" s="312"/>
      <c r="O730" s="312"/>
      <c r="P730" s="312"/>
      <c r="Q730" s="312"/>
      <c r="R730" s="312"/>
      <c r="S730" s="312"/>
      <c r="T730" s="313"/>
      <c r="U730" s="15"/>
      <c r="V730" s="15"/>
      <c r="W730" s="15"/>
      <c r="X730" s="15"/>
      <c r="Y730" s="15"/>
      <c r="Z730" s="15"/>
      <c r="AA730" s="15"/>
      <c r="AB730" s="15"/>
      <c r="AC730" s="15"/>
      <c r="AD730" s="15"/>
      <c r="AE730" s="15"/>
      <c r="AT730" s="314" t="s">
        <v>398</v>
      </c>
      <c r="AU730" s="314" t="s">
        <v>386</v>
      </c>
      <c r="AV730" s="15" t="s">
        <v>92</v>
      </c>
      <c r="AW730" s="15" t="s">
        <v>30</v>
      </c>
      <c r="AX730" s="15" t="s">
        <v>76</v>
      </c>
      <c r="AY730" s="314" t="s">
        <v>387</v>
      </c>
    </row>
    <row r="731" s="17" customFormat="1">
      <c r="A731" s="17"/>
      <c r="B731" s="326"/>
      <c r="C731" s="327"/>
      <c r="D731" s="295" t="s">
        <v>398</v>
      </c>
      <c r="E731" s="328" t="s">
        <v>271</v>
      </c>
      <c r="F731" s="329" t="s">
        <v>411</v>
      </c>
      <c r="G731" s="327"/>
      <c r="H731" s="330">
        <v>49.280000000000001</v>
      </c>
      <c r="I731" s="331"/>
      <c r="J731" s="327"/>
      <c r="K731" s="327"/>
      <c r="L731" s="332"/>
      <c r="M731" s="333"/>
      <c r="N731" s="334"/>
      <c r="O731" s="334"/>
      <c r="P731" s="334"/>
      <c r="Q731" s="334"/>
      <c r="R731" s="334"/>
      <c r="S731" s="334"/>
      <c r="T731" s="335"/>
      <c r="U731" s="17"/>
      <c r="V731" s="17"/>
      <c r="W731" s="17"/>
      <c r="X731" s="17"/>
      <c r="Y731" s="17"/>
      <c r="Z731" s="17"/>
      <c r="AA731" s="17"/>
      <c r="AB731" s="17"/>
      <c r="AC731" s="17"/>
      <c r="AD731" s="17"/>
      <c r="AE731" s="17"/>
      <c r="AT731" s="336" t="s">
        <v>398</v>
      </c>
      <c r="AU731" s="336" t="s">
        <v>386</v>
      </c>
      <c r="AV731" s="17" t="s">
        <v>99</v>
      </c>
      <c r="AW731" s="17" t="s">
        <v>30</v>
      </c>
      <c r="AX731" s="17" t="s">
        <v>76</v>
      </c>
      <c r="AY731" s="336" t="s">
        <v>387</v>
      </c>
    </row>
    <row r="732" s="15" customFormat="1">
      <c r="A732" s="15"/>
      <c r="B732" s="304"/>
      <c r="C732" s="305"/>
      <c r="D732" s="295" t="s">
        <v>398</v>
      </c>
      <c r="E732" s="306" t="s">
        <v>1</v>
      </c>
      <c r="F732" s="307" t="s">
        <v>1000</v>
      </c>
      <c r="G732" s="305"/>
      <c r="H732" s="308">
        <v>2.464</v>
      </c>
      <c r="I732" s="309"/>
      <c r="J732" s="305"/>
      <c r="K732" s="305"/>
      <c r="L732" s="310"/>
      <c r="M732" s="311"/>
      <c r="N732" s="312"/>
      <c r="O732" s="312"/>
      <c r="P732" s="312"/>
      <c r="Q732" s="312"/>
      <c r="R732" s="312"/>
      <c r="S732" s="312"/>
      <c r="T732" s="313"/>
      <c r="U732" s="15"/>
      <c r="V732" s="15"/>
      <c r="W732" s="15"/>
      <c r="X732" s="15"/>
      <c r="Y732" s="15"/>
      <c r="Z732" s="15"/>
      <c r="AA732" s="15"/>
      <c r="AB732" s="15"/>
      <c r="AC732" s="15"/>
      <c r="AD732" s="15"/>
      <c r="AE732" s="15"/>
      <c r="AT732" s="314" t="s">
        <v>398</v>
      </c>
      <c r="AU732" s="314" t="s">
        <v>386</v>
      </c>
      <c r="AV732" s="15" t="s">
        <v>92</v>
      </c>
      <c r="AW732" s="15" t="s">
        <v>30</v>
      </c>
      <c r="AX732" s="15" t="s">
        <v>76</v>
      </c>
      <c r="AY732" s="314" t="s">
        <v>387</v>
      </c>
    </row>
    <row r="733" s="16" customFormat="1">
      <c r="A733" s="16"/>
      <c r="B733" s="315"/>
      <c r="C733" s="316"/>
      <c r="D733" s="295" t="s">
        <v>398</v>
      </c>
      <c r="E733" s="317" t="s">
        <v>1</v>
      </c>
      <c r="F733" s="318" t="s">
        <v>412</v>
      </c>
      <c r="G733" s="316"/>
      <c r="H733" s="319">
        <v>51.744</v>
      </c>
      <c r="I733" s="320"/>
      <c r="J733" s="316"/>
      <c r="K733" s="316"/>
      <c r="L733" s="321"/>
      <c r="M733" s="322"/>
      <c r="N733" s="323"/>
      <c r="O733" s="323"/>
      <c r="P733" s="323"/>
      <c r="Q733" s="323"/>
      <c r="R733" s="323"/>
      <c r="S733" s="323"/>
      <c r="T733" s="324"/>
      <c r="U733" s="16"/>
      <c r="V733" s="16"/>
      <c r="W733" s="16"/>
      <c r="X733" s="16"/>
      <c r="Y733" s="16"/>
      <c r="Z733" s="16"/>
      <c r="AA733" s="16"/>
      <c r="AB733" s="16"/>
      <c r="AC733" s="16"/>
      <c r="AD733" s="16"/>
      <c r="AE733" s="16"/>
      <c r="AT733" s="325" t="s">
        <v>398</v>
      </c>
      <c r="AU733" s="325" t="s">
        <v>386</v>
      </c>
      <c r="AV733" s="16" t="s">
        <v>386</v>
      </c>
      <c r="AW733" s="16" t="s">
        <v>30</v>
      </c>
      <c r="AX733" s="16" t="s">
        <v>84</v>
      </c>
      <c r="AY733" s="325" t="s">
        <v>387</v>
      </c>
    </row>
    <row r="734" s="2" customFormat="1" ht="24.15" customHeight="1">
      <c r="A734" s="42"/>
      <c r="B734" s="43"/>
      <c r="C734" s="280" t="s">
        <v>1001</v>
      </c>
      <c r="D734" s="280" t="s">
        <v>393</v>
      </c>
      <c r="E734" s="281" t="s">
        <v>1002</v>
      </c>
      <c r="F734" s="282" t="s">
        <v>1003</v>
      </c>
      <c r="G734" s="283" t="s">
        <v>405</v>
      </c>
      <c r="H734" s="284">
        <v>51.744</v>
      </c>
      <c r="I734" s="285"/>
      <c r="J734" s="286">
        <f>ROUND(I734*H734,2)</f>
        <v>0</v>
      </c>
      <c r="K734" s="287"/>
      <c r="L734" s="45"/>
      <c r="M734" s="288" t="s">
        <v>1</v>
      </c>
      <c r="N734" s="289" t="s">
        <v>42</v>
      </c>
      <c r="O734" s="101"/>
      <c r="P734" s="290">
        <f>O734*H734</f>
        <v>0</v>
      </c>
      <c r="Q734" s="290">
        <v>0.021000000000000001</v>
      </c>
      <c r="R734" s="290">
        <f>Q734*H734</f>
        <v>1.086624</v>
      </c>
      <c r="S734" s="290">
        <v>0</v>
      </c>
      <c r="T734" s="291">
        <f>S734*H734</f>
        <v>0</v>
      </c>
      <c r="U734" s="42"/>
      <c r="V734" s="42"/>
      <c r="W734" s="42"/>
      <c r="X734" s="42"/>
      <c r="Y734" s="42"/>
      <c r="Z734" s="42"/>
      <c r="AA734" s="42"/>
      <c r="AB734" s="42"/>
      <c r="AC734" s="42"/>
      <c r="AD734" s="42"/>
      <c r="AE734" s="42"/>
      <c r="AR734" s="292" t="s">
        <v>386</v>
      </c>
      <c r="AT734" s="292" t="s">
        <v>393</v>
      </c>
      <c r="AU734" s="292" t="s">
        <v>386</v>
      </c>
      <c r="AY734" s="19" t="s">
        <v>387</v>
      </c>
      <c r="BE734" s="162">
        <f>IF(N734="základná",J734,0)</f>
        <v>0</v>
      </c>
      <c r="BF734" s="162">
        <f>IF(N734="znížená",J734,0)</f>
        <v>0</v>
      </c>
      <c r="BG734" s="162">
        <f>IF(N734="zákl. prenesená",J734,0)</f>
        <v>0</v>
      </c>
      <c r="BH734" s="162">
        <f>IF(N734="zníž. prenesená",J734,0)</f>
        <v>0</v>
      </c>
      <c r="BI734" s="162">
        <f>IF(N734="nulová",J734,0)</f>
        <v>0</v>
      </c>
      <c r="BJ734" s="19" t="s">
        <v>92</v>
      </c>
      <c r="BK734" s="162">
        <f>ROUND(I734*H734,2)</f>
        <v>0</v>
      </c>
      <c r="BL734" s="19" t="s">
        <v>386</v>
      </c>
      <c r="BM734" s="292" t="s">
        <v>1004</v>
      </c>
    </row>
    <row r="735" s="14" customFormat="1">
      <c r="A735" s="14"/>
      <c r="B735" s="293"/>
      <c r="C735" s="294"/>
      <c r="D735" s="295" t="s">
        <v>398</v>
      </c>
      <c r="E735" s="296" t="s">
        <v>1</v>
      </c>
      <c r="F735" s="297" t="s">
        <v>802</v>
      </c>
      <c r="G735" s="294"/>
      <c r="H735" s="296" t="s">
        <v>1</v>
      </c>
      <c r="I735" s="298"/>
      <c r="J735" s="294"/>
      <c r="K735" s="294"/>
      <c r="L735" s="299"/>
      <c r="M735" s="300"/>
      <c r="N735" s="301"/>
      <c r="O735" s="301"/>
      <c r="P735" s="301"/>
      <c r="Q735" s="301"/>
      <c r="R735" s="301"/>
      <c r="S735" s="301"/>
      <c r="T735" s="302"/>
      <c r="U735" s="14"/>
      <c r="V735" s="14"/>
      <c r="W735" s="14"/>
      <c r="X735" s="14"/>
      <c r="Y735" s="14"/>
      <c r="Z735" s="14"/>
      <c r="AA735" s="14"/>
      <c r="AB735" s="14"/>
      <c r="AC735" s="14"/>
      <c r="AD735" s="14"/>
      <c r="AE735" s="14"/>
      <c r="AT735" s="303" t="s">
        <v>398</v>
      </c>
      <c r="AU735" s="303" t="s">
        <v>386</v>
      </c>
      <c r="AV735" s="14" t="s">
        <v>84</v>
      </c>
      <c r="AW735" s="14" t="s">
        <v>30</v>
      </c>
      <c r="AX735" s="14" t="s">
        <v>76</v>
      </c>
      <c r="AY735" s="303" t="s">
        <v>387</v>
      </c>
    </row>
    <row r="736" s="15" customFormat="1">
      <c r="A736" s="15"/>
      <c r="B736" s="304"/>
      <c r="C736" s="305"/>
      <c r="D736" s="295" t="s">
        <v>398</v>
      </c>
      <c r="E736" s="306" t="s">
        <v>1</v>
      </c>
      <c r="F736" s="307" t="s">
        <v>271</v>
      </c>
      <c r="G736" s="305"/>
      <c r="H736" s="308">
        <v>49.280000000000001</v>
      </c>
      <c r="I736" s="309"/>
      <c r="J736" s="305"/>
      <c r="K736" s="305"/>
      <c r="L736" s="310"/>
      <c r="M736" s="311"/>
      <c r="N736" s="312"/>
      <c r="O736" s="312"/>
      <c r="P736" s="312"/>
      <c r="Q736" s="312"/>
      <c r="R736" s="312"/>
      <c r="S736" s="312"/>
      <c r="T736" s="313"/>
      <c r="U736" s="15"/>
      <c r="V736" s="15"/>
      <c r="W736" s="15"/>
      <c r="X736" s="15"/>
      <c r="Y736" s="15"/>
      <c r="Z736" s="15"/>
      <c r="AA736" s="15"/>
      <c r="AB736" s="15"/>
      <c r="AC736" s="15"/>
      <c r="AD736" s="15"/>
      <c r="AE736" s="15"/>
      <c r="AT736" s="314" t="s">
        <v>398</v>
      </c>
      <c r="AU736" s="314" t="s">
        <v>386</v>
      </c>
      <c r="AV736" s="15" t="s">
        <v>92</v>
      </c>
      <c r="AW736" s="15" t="s">
        <v>30</v>
      </c>
      <c r="AX736" s="15" t="s">
        <v>76</v>
      </c>
      <c r="AY736" s="314" t="s">
        <v>387</v>
      </c>
    </row>
    <row r="737" s="17" customFormat="1">
      <c r="A737" s="17"/>
      <c r="B737" s="326"/>
      <c r="C737" s="327"/>
      <c r="D737" s="295" t="s">
        <v>398</v>
      </c>
      <c r="E737" s="328" t="s">
        <v>1</v>
      </c>
      <c r="F737" s="329" t="s">
        <v>411</v>
      </c>
      <c r="G737" s="327"/>
      <c r="H737" s="330">
        <v>49.280000000000001</v>
      </c>
      <c r="I737" s="331"/>
      <c r="J737" s="327"/>
      <c r="K737" s="327"/>
      <c r="L737" s="332"/>
      <c r="M737" s="333"/>
      <c r="N737" s="334"/>
      <c r="O737" s="334"/>
      <c r="P737" s="334"/>
      <c r="Q737" s="334"/>
      <c r="R737" s="334"/>
      <c r="S737" s="334"/>
      <c r="T737" s="335"/>
      <c r="U737" s="17"/>
      <c r="V737" s="17"/>
      <c r="W737" s="17"/>
      <c r="X737" s="17"/>
      <c r="Y737" s="17"/>
      <c r="Z737" s="17"/>
      <c r="AA737" s="17"/>
      <c r="AB737" s="17"/>
      <c r="AC737" s="17"/>
      <c r="AD737" s="17"/>
      <c r="AE737" s="17"/>
      <c r="AT737" s="336" t="s">
        <v>398</v>
      </c>
      <c r="AU737" s="336" t="s">
        <v>386</v>
      </c>
      <c r="AV737" s="17" t="s">
        <v>99</v>
      </c>
      <c r="AW737" s="17" t="s">
        <v>30</v>
      </c>
      <c r="AX737" s="17" t="s">
        <v>76</v>
      </c>
      <c r="AY737" s="336" t="s">
        <v>387</v>
      </c>
    </row>
    <row r="738" s="15" customFormat="1">
      <c r="A738" s="15"/>
      <c r="B738" s="304"/>
      <c r="C738" s="305"/>
      <c r="D738" s="295" t="s">
        <v>398</v>
      </c>
      <c r="E738" s="306" t="s">
        <v>1</v>
      </c>
      <c r="F738" s="307" t="s">
        <v>1000</v>
      </c>
      <c r="G738" s="305"/>
      <c r="H738" s="308">
        <v>2.464</v>
      </c>
      <c r="I738" s="309"/>
      <c r="J738" s="305"/>
      <c r="K738" s="305"/>
      <c r="L738" s="310"/>
      <c r="M738" s="311"/>
      <c r="N738" s="312"/>
      <c r="O738" s="312"/>
      <c r="P738" s="312"/>
      <c r="Q738" s="312"/>
      <c r="R738" s="312"/>
      <c r="S738" s="312"/>
      <c r="T738" s="313"/>
      <c r="U738" s="15"/>
      <c r="V738" s="15"/>
      <c r="W738" s="15"/>
      <c r="X738" s="15"/>
      <c r="Y738" s="15"/>
      <c r="Z738" s="15"/>
      <c r="AA738" s="15"/>
      <c r="AB738" s="15"/>
      <c r="AC738" s="15"/>
      <c r="AD738" s="15"/>
      <c r="AE738" s="15"/>
      <c r="AT738" s="314" t="s">
        <v>398</v>
      </c>
      <c r="AU738" s="314" t="s">
        <v>386</v>
      </c>
      <c r="AV738" s="15" t="s">
        <v>92</v>
      </c>
      <c r="AW738" s="15" t="s">
        <v>30</v>
      </c>
      <c r="AX738" s="15" t="s">
        <v>76</v>
      </c>
      <c r="AY738" s="314" t="s">
        <v>387</v>
      </c>
    </row>
    <row r="739" s="16" customFormat="1">
      <c r="A739" s="16"/>
      <c r="B739" s="315"/>
      <c r="C739" s="316"/>
      <c r="D739" s="295" t="s">
        <v>398</v>
      </c>
      <c r="E739" s="317" t="s">
        <v>1</v>
      </c>
      <c r="F739" s="318" t="s">
        <v>412</v>
      </c>
      <c r="G739" s="316"/>
      <c r="H739" s="319">
        <v>51.744</v>
      </c>
      <c r="I739" s="320"/>
      <c r="J739" s="316"/>
      <c r="K739" s="316"/>
      <c r="L739" s="321"/>
      <c r="M739" s="322"/>
      <c r="N739" s="323"/>
      <c r="O739" s="323"/>
      <c r="P739" s="323"/>
      <c r="Q739" s="323"/>
      <c r="R739" s="323"/>
      <c r="S739" s="323"/>
      <c r="T739" s="324"/>
      <c r="U739" s="16"/>
      <c r="V739" s="16"/>
      <c r="W739" s="16"/>
      <c r="X739" s="16"/>
      <c r="Y739" s="16"/>
      <c r="Z739" s="16"/>
      <c r="AA739" s="16"/>
      <c r="AB739" s="16"/>
      <c r="AC739" s="16"/>
      <c r="AD739" s="16"/>
      <c r="AE739" s="16"/>
      <c r="AT739" s="325" t="s">
        <v>398</v>
      </c>
      <c r="AU739" s="325" t="s">
        <v>386</v>
      </c>
      <c r="AV739" s="16" t="s">
        <v>386</v>
      </c>
      <c r="AW739" s="16" t="s">
        <v>30</v>
      </c>
      <c r="AX739" s="16" t="s">
        <v>84</v>
      </c>
      <c r="AY739" s="325" t="s">
        <v>387</v>
      </c>
    </row>
    <row r="740" s="2" customFormat="1" ht="24.15" customHeight="1">
      <c r="A740" s="42"/>
      <c r="B740" s="43"/>
      <c r="C740" s="280" t="s">
        <v>1005</v>
      </c>
      <c r="D740" s="280" t="s">
        <v>393</v>
      </c>
      <c r="E740" s="281" t="s">
        <v>576</v>
      </c>
      <c r="F740" s="282" t="s">
        <v>577</v>
      </c>
      <c r="G740" s="283" t="s">
        <v>405</v>
      </c>
      <c r="H740" s="284">
        <v>75.222999999999999</v>
      </c>
      <c r="I740" s="285"/>
      <c r="J740" s="286">
        <f>ROUND(I740*H740,2)</f>
        <v>0</v>
      </c>
      <c r="K740" s="287"/>
      <c r="L740" s="45"/>
      <c r="M740" s="288" t="s">
        <v>1</v>
      </c>
      <c r="N740" s="289" t="s">
        <v>42</v>
      </c>
      <c r="O740" s="101"/>
      <c r="P740" s="290">
        <f>O740*H740</f>
        <v>0</v>
      </c>
      <c r="Q740" s="290">
        <v>0.0047200000000000002</v>
      </c>
      <c r="R740" s="290">
        <f>Q740*H740</f>
        <v>0.35505256000000002</v>
      </c>
      <c r="S740" s="290">
        <v>0</v>
      </c>
      <c r="T740" s="291">
        <f>S740*H740</f>
        <v>0</v>
      </c>
      <c r="U740" s="42"/>
      <c r="V740" s="42"/>
      <c r="W740" s="42"/>
      <c r="X740" s="42"/>
      <c r="Y740" s="42"/>
      <c r="Z740" s="42"/>
      <c r="AA740" s="42"/>
      <c r="AB740" s="42"/>
      <c r="AC740" s="42"/>
      <c r="AD740" s="42"/>
      <c r="AE740" s="42"/>
      <c r="AR740" s="292" t="s">
        <v>386</v>
      </c>
      <c r="AT740" s="292" t="s">
        <v>393</v>
      </c>
      <c r="AU740" s="292" t="s">
        <v>386</v>
      </c>
      <c r="AY740" s="19" t="s">
        <v>387</v>
      </c>
      <c r="BE740" s="162">
        <f>IF(N740="základná",J740,0)</f>
        <v>0</v>
      </c>
      <c r="BF740" s="162">
        <f>IF(N740="znížená",J740,0)</f>
        <v>0</v>
      </c>
      <c r="BG740" s="162">
        <f>IF(N740="zákl. prenesená",J740,0)</f>
        <v>0</v>
      </c>
      <c r="BH740" s="162">
        <f>IF(N740="zníž. prenesená",J740,0)</f>
        <v>0</v>
      </c>
      <c r="BI740" s="162">
        <f>IF(N740="nulová",J740,0)</f>
        <v>0</v>
      </c>
      <c r="BJ740" s="19" t="s">
        <v>92</v>
      </c>
      <c r="BK740" s="162">
        <f>ROUND(I740*H740,2)</f>
        <v>0</v>
      </c>
      <c r="BL740" s="19" t="s">
        <v>386</v>
      </c>
      <c r="BM740" s="292" t="s">
        <v>1006</v>
      </c>
    </row>
    <row r="741" s="14" customFormat="1">
      <c r="A741" s="14"/>
      <c r="B741" s="293"/>
      <c r="C741" s="294"/>
      <c r="D741" s="295" t="s">
        <v>398</v>
      </c>
      <c r="E741" s="296" t="s">
        <v>1</v>
      </c>
      <c r="F741" s="297" t="s">
        <v>1007</v>
      </c>
      <c r="G741" s="294"/>
      <c r="H741" s="296" t="s">
        <v>1</v>
      </c>
      <c r="I741" s="298"/>
      <c r="J741" s="294"/>
      <c r="K741" s="294"/>
      <c r="L741" s="299"/>
      <c r="M741" s="300"/>
      <c r="N741" s="301"/>
      <c r="O741" s="301"/>
      <c r="P741" s="301"/>
      <c r="Q741" s="301"/>
      <c r="R741" s="301"/>
      <c r="S741" s="301"/>
      <c r="T741" s="302"/>
      <c r="U741" s="14"/>
      <c r="V741" s="14"/>
      <c r="W741" s="14"/>
      <c r="X741" s="14"/>
      <c r="Y741" s="14"/>
      <c r="Z741" s="14"/>
      <c r="AA741" s="14"/>
      <c r="AB741" s="14"/>
      <c r="AC741" s="14"/>
      <c r="AD741" s="14"/>
      <c r="AE741" s="14"/>
      <c r="AT741" s="303" t="s">
        <v>398</v>
      </c>
      <c r="AU741" s="303" t="s">
        <v>386</v>
      </c>
      <c r="AV741" s="14" t="s">
        <v>84</v>
      </c>
      <c r="AW741" s="14" t="s">
        <v>30</v>
      </c>
      <c r="AX741" s="14" t="s">
        <v>76</v>
      </c>
      <c r="AY741" s="303" t="s">
        <v>387</v>
      </c>
    </row>
    <row r="742" s="15" customFormat="1">
      <c r="A742" s="15"/>
      <c r="B742" s="304"/>
      <c r="C742" s="305"/>
      <c r="D742" s="295" t="s">
        <v>398</v>
      </c>
      <c r="E742" s="306" t="s">
        <v>1</v>
      </c>
      <c r="F742" s="307" t="s">
        <v>1008</v>
      </c>
      <c r="G742" s="305"/>
      <c r="H742" s="308">
        <v>71.641000000000005</v>
      </c>
      <c r="I742" s="309"/>
      <c r="J742" s="305"/>
      <c r="K742" s="305"/>
      <c r="L742" s="310"/>
      <c r="M742" s="311"/>
      <c r="N742" s="312"/>
      <c r="O742" s="312"/>
      <c r="P742" s="312"/>
      <c r="Q742" s="312"/>
      <c r="R742" s="312"/>
      <c r="S742" s="312"/>
      <c r="T742" s="313"/>
      <c r="U742" s="15"/>
      <c r="V742" s="15"/>
      <c r="W742" s="15"/>
      <c r="X742" s="15"/>
      <c r="Y742" s="15"/>
      <c r="Z742" s="15"/>
      <c r="AA742" s="15"/>
      <c r="AB742" s="15"/>
      <c r="AC742" s="15"/>
      <c r="AD742" s="15"/>
      <c r="AE742" s="15"/>
      <c r="AT742" s="314" t="s">
        <v>398</v>
      </c>
      <c r="AU742" s="314" t="s">
        <v>386</v>
      </c>
      <c r="AV742" s="15" t="s">
        <v>92</v>
      </c>
      <c r="AW742" s="15" t="s">
        <v>30</v>
      </c>
      <c r="AX742" s="15" t="s">
        <v>76</v>
      </c>
      <c r="AY742" s="314" t="s">
        <v>387</v>
      </c>
    </row>
    <row r="743" s="17" customFormat="1">
      <c r="A743" s="17"/>
      <c r="B743" s="326"/>
      <c r="C743" s="327"/>
      <c r="D743" s="295" t="s">
        <v>398</v>
      </c>
      <c r="E743" s="328" t="s">
        <v>1</v>
      </c>
      <c r="F743" s="329" t="s">
        <v>411</v>
      </c>
      <c r="G743" s="327"/>
      <c r="H743" s="330">
        <v>71.641000000000005</v>
      </c>
      <c r="I743" s="331"/>
      <c r="J743" s="327"/>
      <c r="K743" s="327"/>
      <c r="L743" s="332"/>
      <c r="M743" s="333"/>
      <c r="N743" s="334"/>
      <c r="O743" s="334"/>
      <c r="P743" s="334"/>
      <c r="Q743" s="334"/>
      <c r="R743" s="334"/>
      <c r="S743" s="334"/>
      <c r="T743" s="335"/>
      <c r="U743" s="17"/>
      <c r="V743" s="17"/>
      <c r="W743" s="17"/>
      <c r="X743" s="17"/>
      <c r="Y743" s="17"/>
      <c r="Z743" s="17"/>
      <c r="AA743" s="17"/>
      <c r="AB743" s="17"/>
      <c r="AC743" s="17"/>
      <c r="AD743" s="17"/>
      <c r="AE743" s="17"/>
      <c r="AT743" s="336" t="s">
        <v>398</v>
      </c>
      <c r="AU743" s="336" t="s">
        <v>386</v>
      </c>
      <c r="AV743" s="17" t="s">
        <v>99</v>
      </c>
      <c r="AW743" s="17" t="s">
        <v>30</v>
      </c>
      <c r="AX743" s="17" t="s">
        <v>76</v>
      </c>
      <c r="AY743" s="336" t="s">
        <v>387</v>
      </c>
    </row>
    <row r="744" s="15" customFormat="1">
      <c r="A744" s="15"/>
      <c r="B744" s="304"/>
      <c r="C744" s="305"/>
      <c r="D744" s="295" t="s">
        <v>398</v>
      </c>
      <c r="E744" s="306" t="s">
        <v>1</v>
      </c>
      <c r="F744" s="307" t="s">
        <v>1009</v>
      </c>
      <c r="G744" s="305"/>
      <c r="H744" s="308">
        <v>3.5819999999999999</v>
      </c>
      <c r="I744" s="309"/>
      <c r="J744" s="305"/>
      <c r="K744" s="305"/>
      <c r="L744" s="310"/>
      <c r="M744" s="311"/>
      <c r="N744" s="312"/>
      <c r="O744" s="312"/>
      <c r="P744" s="312"/>
      <c r="Q744" s="312"/>
      <c r="R744" s="312"/>
      <c r="S744" s="312"/>
      <c r="T744" s="313"/>
      <c r="U744" s="15"/>
      <c r="V744" s="15"/>
      <c r="W744" s="15"/>
      <c r="X744" s="15"/>
      <c r="Y744" s="15"/>
      <c r="Z744" s="15"/>
      <c r="AA744" s="15"/>
      <c r="AB744" s="15"/>
      <c r="AC744" s="15"/>
      <c r="AD744" s="15"/>
      <c r="AE744" s="15"/>
      <c r="AT744" s="314" t="s">
        <v>398</v>
      </c>
      <c r="AU744" s="314" t="s">
        <v>386</v>
      </c>
      <c r="AV744" s="15" t="s">
        <v>92</v>
      </c>
      <c r="AW744" s="15" t="s">
        <v>30</v>
      </c>
      <c r="AX744" s="15" t="s">
        <v>76</v>
      </c>
      <c r="AY744" s="314" t="s">
        <v>387</v>
      </c>
    </row>
    <row r="745" s="16" customFormat="1">
      <c r="A745" s="16"/>
      <c r="B745" s="315"/>
      <c r="C745" s="316"/>
      <c r="D745" s="295" t="s">
        <v>398</v>
      </c>
      <c r="E745" s="317" t="s">
        <v>1</v>
      </c>
      <c r="F745" s="318" t="s">
        <v>412</v>
      </c>
      <c r="G745" s="316"/>
      <c r="H745" s="319">
        <v>75.222999999999999</v>
      </c>
      <c r="I745" s="320"/>
      <c r="J745" s="316"/>
      <c r="K745" s="316"/>
      <c r="L745" s="321"/>
      <c r="M745" s="322"/>
      <c r="N745" s="323"/>
      <c r="O745" s="323"/>
      <c r="P745" s="323"/>
      <c r="Q745" s="323"/>
      <c r="R745" s="323"/>
      <c r="S745" s="323"/>
      <c r="T745" s="324"/>
      <c r="U745" s="16"/>
      <c r="V745" s="16"/>
      <c r="W745" s="16"/>
      <c r="X745" s="16"/>
      <c r="Y745" s="16"/>
      <c r="Z745" s="16"/>
      <c r="AA745" s="16"/>
      <c r="AB745" s="16"/>
      <c r="AC745" s="16"/>
      <c r="AD745" s="16"/>
      <c r="AE745" s="16"/>
      <c r="AT745" s="325" t="s">
        <v>398</v>
      </c>
      <c r="AU745" s="325" t="s">
        <v>386</v>
      </c>
      <c r="AV745" s="16" t="s">
        <v>386</v>
      </c>
      <c r="AW745" s="16" t="s">
        <v>30</v>
      </c>
      <c r="AX745" s="16" t="s">
        <v>84</v>
      </c>
      <c r="AY745" s="325" t="s">
        <v>387</v>
      </c>
    </row>
    <row r="746" s="2" customFormat="1" ht="24.15" customHeight="1">
      <c r="A746" s="42"/>
      <c r="B746" s="43"/>
      <c r="C746" s="280" t="s">
        <v>1010</v>
      </c>
      <c r="D746" s="280" t="s">
        <v>393</v>
      </c>
      <c r="E746" s="281" t="s">
        <v>581</v>
      </c>
      <c r="F746" s="282" t="s">
        <v>582</v>
      </c>
      <c r="G746" s="283" t="s">
        <v>396</v>
      </c>
      <c r="H746" s="284">
        <v>363</v>
      </c>
      <c r="I746" s="285"/>
      <c r="J746" s="286">
        <f>ROUND(I746*H746,2)</f>
        <v>0</v>
      </c>
      <c r="K746" s="287"/>
      <c r="L746" s="45"/>
      <c r="M746" s="288" t="s">
        <v>1</v>
      </c>
      <c r="N746" s="289" t="s">
        <v>42</v>
      </c>
      <c r="O746" s="101"/>
      <c r="P746" s="290">
        <f>O746*H746</f>
        <v>0</v>
      </c>
      <c r="Q746" s="290">
        <v>0.00107</v>
      </c>
      <c r="R746" s="290">
        <f>Q746*H746</f>
        <v>0.38840999999999998</v>
      </c>
      <c r="S746" s="290">
        <v>0</v>
      </c>
      <c r="T746" s="291">
        <f>S746*H746</f>
        <v>0</v>
      </c>
      <c r="U746" s="42"/>
      <c r="V746" s="42"/>
      <c r="W746" s="42"/>
      <c r="X746" s="42"/>
      <c r="Y746" s="42"/>
      <c r="Z746" s="42"/>
      <c r="AA746" s="42"/>
      <c r="AB746" s="42"/>
      <c r="AC746" s="42"/>
      <c r="AD746" s="42"/>
      <c r="AE746" s="42"/>
      <c r="AR746" s="292" t="s">
        <v>386</v>
      </c>
      <c r="AT746" s="292" t="s">
        <v>393</v>
      </c>
      <c r="AU746" s="292" t="s">
        <v>386</v>
      </c>
      <c r="AY746" s="19" t="s">
        <v>387</v>
      </c>
      <c r="BE746" s="162">
        <f>IF(N746="základná",J746,0)</f>
        <v>0</v>
      </c>
      <c r="BF746" s="162">
        <f>IF(N746="znížená",J746,0)</f>
        <v>0</v>
      </c>
      <c r="BG746" s="162">
        <f>IF(N746="zákl. prenesená",J746,0)</f>
        <v>0</v>
      </c>
      <c r="BH746" s="162">
        <f>IF(N746="zníž. prenesená",J746,0)</f>
        <v>0</v>
      </c>
      <c r="BI746" s="162">
        <f>IF(N746="nulová",J746,0)</f>
        <v>0</v>
      </c>
      <c r="BJ746" s="19" t="s">
        <v>92</v>
      </c>
      <c r="BK746" s="162">
        <f>ROUND(I746*H746,2)</f>
        <v>0</v>
      </c>
      <c r="BL746" s="19" t="s">
        <v>386</v>
      </c>
      <c r="BM746" s="292" t="s">
        <v>1011</v>
      </c>
    </row>
    <row r="747" s="15" customFormat="1">
      <c r="A747" s="15"/>
      <c r="B747" s="304"/>
      <c r="C747" s="305"/>
      <c r="D747" s="295" t="s">
        <v>398</v>
      </c>
      <c r="E747" s="306" t="s">
        <v>1</v>
      </c>
      <c r="F747" s="307" t="s">
        <v>240</v>
      </c>
      <c r="G747" s="305"/>
      <c r="H747" s="308">
        <v>363</v>
      </c>
      <c r="I747" s="309"/>
      <c r="J747" s="305"/>
      <c r="K747" s="305"/>
      <c r="L747" s="310"/>
      <c r="M747" s="311"/>
      <c r="N747" s="312"/>
      <c r="O747" s="312"/>
      <c r="P747" s="312"/>
      <c r="Q747" s="312"/>
      <c r="R747" s="312"/>
      <c r="S747" s="312"/>
      <c r="T747" s="313"/>
      <c r="U747" s="15"/>
      <c r="V747" s="15"/>
      <c r="W747" s="15"/>
      <c r="X747" s="15"/>
      <c r="Y747" s="15"/>
      <c r="Z747" s="15"/>
      <c r="AA747" s="15"/>
      <c r="AB747" s="15"/>
      <c r="AC747" s="15"/>
      <c r="AD747" s="15"/>
      <c r="AE747" s="15"/>
      <c r="AT747" s="314" t="s">
        <v>398</v>
      </c>
      <c r="AU747" s="314" t="s">
        <v>386</v>
      </c>
      <c r="AV747" s="15" t="s">
        <v>92</v>
      </c>
      <c r="AW747" s="15" t="s">
        <v>30</v>
      </c>
      <c r="AX747" s="15" t="s">
        <v>76</v>
      </c>
      <c r="AY747" s="314" t="s">
        <v>387</v>
      </c>
    </row>
    <row r="748" s="16" customFormat="1">
      <c r="A748" s="16"/>
      <c r="B748" s="315"/>
      <c r="C748" s="316"/>
      <c r="D748" s="295" t="s">
        <v>398</v>
      </c>
      <c r="E748" s="317" t="s">
        <v>1</v>
      </c>
      <c r="F748" s="318" t="s">
        <v>412</v>
      </c>
      <c r="G748" s="316"/>
      <c r="H748" s="319">
        <v>363</v>
      </c>
      <c r="I748" s="320"/>
      <c r="J748" s="316"/>
      <c r="K748" s="316"/>
      <c r="L748" s="321"/>
      <c r="M748" s="322"/>
      <c r="N748" s="323"/>
      <c r="O748" s="323"/>
      <c r="P748" s="323"/>
      <c r="Q748" s="323"/>
      <c r="R748" s="323"/>
      <c r="S748" s="323"/>
      <c r="T748" s="324"/>
      <c r="U748" s="16"/>
      <c r="V748" s="16"/>
      <c r="W748" s="16"/>
      <c r="X748" s="16"/>
      <c r="Y748" s="16"/>
      <c r="Z748" s="16"/>
      <c r="AA748" s="16"/>
      <c r="AB748" s="16"/>
      <c r="AC748" s="16"/>
      <c r="AD748" s="16"/>
      <c r="AE748" s="16"/>
      <c r="AT748" s="325" t="s">
        <v>398</v>
      </c>
      <c r="AU748" s="325" t="s">
        <v>386</v>
      </c>
      <c r="AV748" s="16" t="s">
        <v>386</v>
      </c>
      <c r="AW748" s="16" t="s">
        <v>30</v>
      </c>
      <c r="AX748" s="16" t="s">
        <v>84</v>
      </c>
      <c r="AY748" s="325" t="s">
        <v>387</v>
      </c>
    </row>
    <row r="749" s="2" customFormat="1" ht="24.15" customHeight="1">
      <c r="A749" s="42"/>
      <c r="B749" s="43"/>
      <c r="C749" s="280" t="s">
        <v>1012</v>
      </c>
      <c r="D749" s="280" t="s">
        <v>393</v>
      </c>
      <c r="E749" s="281" t="s">
        <v>1013</v>
      </c>
      <c r="F749" s="282" t="s">
        <v>1014</v>
      </c>
      <c r="G749" s="283" t="s">
        <v>396</v>
      </c>
      <c r="H749" s="284">
        <v>57.75</v>
      </c>
      <c r="I749" s="285"/>
      <c r="J749" s="286">
        <f>ROUND(I749*H749,2)</f>
        <v>0</v>
      </c>
      <c r="K749" s="287"/>
      <c r="L749" s="45"/>
      <c r="M749" s="288" t="s">
        <v>1</v>
      </c>
      <c r="N749" s="289" t="s">
        <v>42</v>
      </c>
      <c r="O749" s="101"/>
      <c r="P749" s="290">
        <f>O749*H749</f>
        <v>0</v>
      </c>
      <c r="Q749" s="290">
        <v>0</v>
      </c>
      <c r="R749" s="290">
        <f>Q749*H749</f>
        <v>0</v>
      </c>
      <c r="S749" s="290">
        <v>0</v>
      </c>
      <c r="T749" s="291">
        <f>S749*H749</f>
        <v>0</v>
      </c>
      <c r="U749" s="42"/>
      <c r="V749" s="42"/>
      <c r="W749" s="42"/>
      <c r="X749" s="42"/>
      <c r="Y749" s="42"/>
      <c r="Z749" s="42"/>
      <c r="AA749" s="42"/>
      <c r="AB749" s="42"/>
      <c r="AC749" s="42"/>
      <c r="AD749" s="42"/>
      <c r="AE749" s="42"/>
      <c r="AR749" s="292" t="s">
        <v>386</v>
      </c>
      <c r="AT749" s="292" t="s">
        <v>393</v>
      </c>
      <c r="AU749" s="292" t="s">
        <v>386</v>
      </c>
      <c r="AY749" s="19" t="s">
        <v>387</v>
      </c>
      <c r="BE749" s="162">
        <f>IF(N749="základná",J749,0)</f>
        <v>0</v>
      </c>
      <c r="BF749" s="162">
        <f>IF(N749="znížená",J749,0)</f>
        <v>0</v>
      </c>
      <c r="BG749" s="162">
        <f>IF(N749="zákl. prenesená",J749,0)</f>
        <v>0</v>
      </c>
      <c r="BH749" s="162">
        <f>IF(N749="zníž. prenesená",J749,0)</f>
        <v>0</v>
      </c>
      <c r="BI749" s="162">
        <f>IF(N749="nulová",J749,0)</f>
        <v>0</v>
      </c>
      <c r="BJ749" s="19" t="s">
        <v>92</v>
      </c>
      <c r="BK749" s="162">
        <f>ROUND(I749*H749,2)</f>
        <v>0</v>
      </c>
      <c r="BL749" s="19" t="s">
        <v>386</v>
      </c>
      <c r="BM749" s="292" t="s">
        <v>1015</v>
      </c>
    </row>
    <row r="750" s="14" customFormat="1">
      <c r="A750" s="14"/>
      <c r="B750" s="293"/>
      <c r="C750" s="294"/>
      <c r="D750" s="295" t="s">
        <v>398</v>
      </c>
      <c r="E750" s="296" t="s">
        <v>1</v>
      </c>
      <c r="F750" s="297" t="s">
        <v>802</v>
      </c>
      <c r="G750" s="294"/>
      <c r="H750" s="296" t="s">
        <v>1</v>
      </c>
      <c r="I750" s="298"/>
      <c r="J750" s="294"/>
      <c r="K750" s="294"/>
      <c r="L750" s="299"/>
      <c r="M750" s="300"/>
      <c r="N750" s="301"/>
      <c r="O750" s="301"/>
      <c r="P750" s="301"/>
      <c r="Q750" s="301"/>
      <c r="R750" s="301"/>
      <c r="S750" s="301"/>
      <c r="T750" s="302"/>
      <c r="U750" s="14"/>
      <c r="V750" s="14"/>
      <c r="W750" s="14"/>
      <c r="X750" s="14"/>
      <c r="Y750" s="14"/>
      <c r="Z750" s="14"/>
      <c r="AA750" s="14"/>
      <c r="AB750" s="14"/>
      <c r="AC750" s="14"/>
      <c r="AD750" s="14"/>
      <c r="AE750" s="14"/>
      <c r="AT750" s="303" t="s">
        <v>398</v>
      </c>
      <c r="AU750" s="303" t="s">
        <v>386</v>
      </c>
      <c r="AV750" s="14" t="s">
        <v>84</v>
      </c>
      <c r="AW750" s="14" t="s">
        <v>30</v>
      </c>
      <c r="AX750" s="14" t="s">
        <v>76</v>
      </c>
      <c r="AY750" s="303" t="s">
        <v>387</v>
      </c>
    </row>
    <row r="751" s="15" customFormat="1">
      <c r="A751" s="15"/>
      <c r="B751" s="304"/>
      <c r="C751" s="305"/>
      <c r="D751" s="295" t="s">
        <v>398</v>
      </c>
      <c r="E751" s="306" t="s">
        <v>1</v>
      </c>
      <c r="F751" s="307" t="s">
        <v>319</v>
      </c>
      <c r="G751" s="305"/>
      <c r="H751" s="308">
        <v>55</v>
      </c>
      <c r="I751" s="309"/>
      <c r="J751" s="305"/>
      <c r="K751" s="305"/>
      <c r="L751" s="310"/>
      <c r="M751" s="311"/>
      <c r="N751" s="312"/>
      <c r="O751" s="312"/>
      <c r="P751" s="312"/>
      <c r="Q751" s="312"/>
      <c r="R751" s="312"/>
      <c r="S751" s="312"/>
      <c r="T751" s="313"/>
      <c r="U751" s="15"/>
      <c r="V751" s="15"/>
      <c r="W751" s="15"/>
      <c r="X751" s="15"/>
      <c r="Y751" s="15"/>
      <c r="Z751" s="15"/>
      <c r="AA751" s="15"/>
      <c r="AB751" s="15"/>
      <c r="AC751" s="15"/>
      <c r="AD751" s="15"/>
      <c r="AE751" s="15"/>
      <c r="AT751" s="314" t="s">
        <v>398</v>
      </c>
      <c r="AU751" s="314" t="s">
        <v>386</v>
      </c>
      <c r="AV751" s="15" t="s">
        <v>92</v>
      </c>
      <c r="AW751" s="15" t="s">
        <v>30</v>
      </c>
      <c r="AX751" s="15" t="s">
        <v>76</v>
      </c>
      <c r="AY751" s="314" t="s">
        <v>387</v>
      </c>
    </row>
    <row r="752" s="17" customFormat="1">
      <c r="A752" s="17"/>
      <c r="B752" s="326"/>
      <c r="C752" s="327"/>
      <c r="D752" s="295" t="s">
        <v>398</v>
      </c>
      <c r="E752" s="328" t="s">
        <v>329</v>
      </c>
      <c r="F752" s="329" t="s">
        <v>411</v>
      </c>
      <c r="G752" s="327"/>
      <c r="H752" s="330">
        <v>55</v>
      </c>
      <c r="I752" s="331"/>
      <c r="J752" s="327"/>
      <c r="K752" s="327"/>
      <c r="L752" s="332"/>
      <c r="M752" s="333"/>
      <c r="N752" s="334"/>
      <c r="O752" s="334"/>
      <c r="P752" s="334"/>
      <c r="Q752" s="334"/>
      <c r="R752" s="334"/>
      <c r="S752" s="334"/>
      <c r="T752" s="335"/>
      <c r="U752" s="17"/>
      <c r="V752" s="17"/>
      <c r="W752" s="17"/>
      <c r="X752" s="17"/>
      <c r="Y752" s="17"/>
      <c r="Z752" s="17"/>
      <c r="AA752" s="17"/>
      <c r="AB752" s="17"/>
      <c r="AC752" s="17"/>
      <c r="AD752" s="17"/>
      <c r="AE752" s="17"/>
      <c r="AT752" s="336" t="s">
        <v>398</v>
      </c>
      <c r="AU752" s="336" t="s">
        <v>386</v>
      </c>
      <c r="AV752" s="17" t="s">
        <v>99</v>
      </c>
      <c r="AW752" s="17" t="s">
        <v>30</v>
      </c>
      <c r="AX752" s="17" t="s">
        <v>76</v>
      </c>
      <c r="AY752" s="336" t="s">
        <v>387</v>
      </c>
    </row>
    <row r="753" s="15" customFormat="1">
      <c r="A753" s="15"/>
      <c r="B753" s="304"/>
      <c r="C753" s="305"/>
      <c r="D753" s="295" t="s">
        <v>398</v>
      </c>
      <c r="E753" s="306" t="s">
        <v>1</v>
      </c>
      <c r="F753" s="307" t="s">
        <v>1016</v>
      </c>
      <c r="G753" s="305"/>
      <c r="H753" s="308">
        <v>2.75</v>
      </c>
      <c r="I753" s="309"/>
      <c r="J753" s="305"/>
      <c r="K753" s="305"/>
      <c r="L753" s="310"/>
      <c r="M753" s="311"/>
      <c r="N753" s="312"/>
      <c r="O753" s="312"/>
      <c r="P753" s="312"/>
      <c r="Q753" s="312"/>
      <c r="R753" s="312"/>
      <c r="S753" s="312"/>
      <c r="T753" s="313"/>
      <c r="U753" s="15"/>
      <c r="V753" s="15"/>
      <c r="W753" s="15"/>
      <c r="X753" s="15"/>
      <c r="Y753" s="15"/>
      <c r="Z753" s="15"/>
      <c r="AA753" s="15"/>
      <c r="AB753" s="15"/>
      <c r="AC753" s="15"/>
      <c r="AD753" s="15"/>
      <c r="AE753" s="15"/>
      <c r="AT753" s="314" t="s">
        <v>398</v>
      </c>
      <c r="AU753" s="314" t="s">
        <v>386</v>
      </c>
      <c r="AV753" s="15" t="s">
        <v>92</v>
      </c>
      <c r="AW753" s="15" t="s">
        <v>30</v>
      </c>
      <c r="AX753" s="15" t="s">
        <v>76</v>
      </c>
      <c r="AY753" s="314" t="s">
        <v>387</v>
      </c>
    </row>
    <row r="754" s="16" customFormat="1">
      <c r="A754" s="16"/>
      <c r="B754" s="315"/>
      <c r="C754" s="316"/>
      <c r="D754" s="295" t="s">
        <v>398</v>
      </c>
      <c r="E754" s="317" t="s">
        <v>1</v>
      </c>
      <c r="F754" s="318" t="s">
        <v>412</v>
      </c>
      <c r="G754" s="316"/>
      <c r="H754" s="319">
        <v>57.75</v>
      </c>
      <c r="I754" s="320"/>
      <c r="J754" s="316"/>
      <c r="K754" s="316"/>
      <c r="L754" s="321"/>
      <c r="M754" s="322"/>
      <c r="N754" s="323"/>
      <c r="O754" s="323"/>
      <c r="P754" s="323"/>
      <c r="Q754" s="323"/>
      <c r="R754" s="323"/>
      <c r="S754" s="323"/>
      <c r="T754" s="324"/>
      <c r="U754" s="16"/>
      <c r="V754" s="16"/>
      <c r="W754" s="16"/>
      <c r="X754" s="16"/>
      <c r="Y754" s="16"/>
      <c r="Z754" s="16"/>
      <c r="AA754" s="16"/>
      <c r="AB754" s="16"/>
      <c r="AC754" s="16"/>
      <c r="AD754" s="16"/>
      <c r="AE754" s="16"/>
      <c r="AT754" s="325" t="s">
        <v>398</v>
      </c>
      <c r="AU754" s="325" t="s">
        <v>386</v>
      </c>
      <c r="AV754" s="16" t="s">
        <v>386</v>
      </c>
      <c r="AW754" s="16" t="s">
        <v>30</v>
      </c>
      <c r="AX754" s="16" t="s">
        <v>84</v>
      </c>
      <c r="AY754" s="325" t="s">
        <v>387</v>
      </c>
    </row>
    <row r="755" s="2" customFormat="1" ht="24.15" customHeight="1">
      <c r="A755" s="42"/>
      <c r="B755" s="43"/>
      <c r="C755" s="280" t="s">
        <v>1017</v>
      </c>
      <c r="D755" s="280" t="s">
        <v>393</v>
      </c>
      <c r="E755" s="281" t="s">
        <v>1018</v>
      </c>
      <c r="F755" s="282" t="s">
        <v>1019</v>
      </c>
      <c r="G755" s="283" t="s">
        <v>396</v>
      </c>
      <c r="H755" s="284">
        <v>35.280000000000001</v>
      </c>
      <c r="I755" s="285"/>
      <c r="J755" s="286">
        <f>ROUND(I755*H755,2)</f>
        <v>0</v>
      </c>
      <c r="K755" s="287"/>
      <c r="L755" s="45"/>
      <c r="M755" s="288" t="s">
        <v>1</v>
      </c>
      <c r="N755" s="289" t="s">
        <v>42</v>
      </c>
      <c r="O755" s="101"/>
      <c r="P755" s="290">
        <f>O755*H755</f>
        <v>0</v>
      </c>
      <c r="Q755" s="290">
        <v>0</v>
      </c>
      <c r="R755" s="290">
        <f>Q755*H755</f>
        <v>0</v>
      </c>
      <c r="S755" s="290">
        <v>0</v>
      </c>
      <c r="T755" s="291">
        <f>S755*H755</f>
        <v>0</v>
      </c>
      <c r="U755" s="42"/>
      <c r="V755" s="42"/>
      <c r="W755" s="42"/>
      <c r="X755" s="42"/>
      <c r="Y755" s="42"/>
      <c r="Z755" s="42"/>
      <c r="AA755" s="42"/>
      <c r="AB755" s="42"/>
      <c r="AC755" s="42"/>
      <c r="AD755" s="42"/>
      <c r="AE755" s="42"/>
      <c r="AR755" s="292" t="s">
        <v>386</v>
      </c>
      <c r="AT755" s="292" t="s">
        <v>393</v>
      </c>
      <c r="AU755" s="292" t="s">
        <v>386</v>
      </c>
      <c r="AY755" s="19" t="s">
        <v>387</v>
      </c>
      <c r="BE755" s="162">
        <f>IF(N755="základná",J755,0)</f>
        <v>0</v>
      </c>
      <c r="BF755" s="162">
        <f>IF(N755="znížená",J755,0)</f>
        <v>0</v>
      </c>
      <c r="BG755" s="162">
        <f>IF(N755="zákl. prenesená",J755,0)</f>
        <v>0</v>
      </c>
      <c r="BH755" s="162">
        <f>IF(N755="zníž. prenesená",J755,0)</f>
        <v>0</v>
      </c>
      <c r="BI755" s="162">
        <f>IF(N755="nulová",J755,0)</f>
        <v>0</v>
      </c>
      <c r="BJ755" s="19" t="s">
        <v>92</v>
      </c>
      <c r="BK755" s="162">
        <f>ROUND(I755*H755,2)</f>
        <v>0</v>
      </c>
      <c r="BL755" s="19" t="s">
        <v>386</v>
      </c>
      <c r="BM755" s="292" t="s">
        <v>1020</v>
      </c>
    </row>
    <row r="756" s="14" customFormat="1">
      <c r="A756" s="14"/>
      <c r="B756" s="293"/>
      <c r="C756" s="294"/>
      <c r="D756" s="295" t="s">
        <v>398</v>
      </c>
      <c r="E756" s="296" t="s">
        <v>1</v>
      </c>
      <c r="F756" s="297" t="s">
        <v>802</v>
      </c>
      <c r="G756" s="294"/>
      <c r="H756" s="296" t="s">
        <v>1</v>
      </c>
      <c r="I756" s="298"/>
      <c r="J756" s="294"/>
      <c r="K756" s="294"/>
      <c r="L756" s="299"/>
      <c r="M756" s="300"/>
      <c r="N756" s="301"/>
      <c r="O756" s="301"/>
      <c r="P756" s="301"/>
      <c r="Q756" s="301"/>
      <c r="R756" s="301"/>
      <c r="S756" s="301"/>
      <c r="T756" s="302"/>
      <c r="U756" s="14"/>
      <c r="V756" s="14"/>
      <c r="W756" s="14"/>
      <c r="X756" s="14"/>
      <c r="Y756" s="14"/>
      <c r="Z756" s="14"/>
      <c r="AA756" s="14"/>
      <c r="AB756" s="14"/>
      <c r="AC756" s="14"/>
      <c r="AD756" s="14"/>
      <c r="AE756" s="14"/>
      <c r="AT756" s="303" t="s">
        <v>398</v>
      </c>
      <c r="AU756" s="303" t="s">
        <v>386</v>
      </c>
      <c r="AV756" s="14" t="s">
        <v>84</v>
      </c>
      <c r="AW756" s="14" t="s">
        <v>30</v>
      </c>
      <c r="AX756" s="14" t="s">
        <v>76</v>
      </c>
      <c r="AY756" s="303" t="s">
        <v>387</v>
      </c>
    </row>
    <row r="757" s="15" customFormat="1">
      <c r="A757" s="15"/>
      <c r="B757" s="304"/>
      <c r="C757" s="305"/>
      <c r="D757" s="295" t="s">
        <v>398</v>
      </c>
      <c r="E757" s="306" t="s">
        <v>1</v>
      </c>
      <c r="F757" s="307" t="s">
        <v>285</v>
      </c>
      <c r="G757" s="305"/>
      <c r="H757" s="308">
        <v>33.600000000000001</v>
      </c>
      <c r="I757" s="309"/>
      <c r="J757" s="305"/>
      <c r="K757" s="305"/>
      <c r="L757" s="310"/>
      <c r="M757" s="311"/>
      <c r="N757" s="312"/>
      <c r="O757" s="312"/>
      <c r="P757" s="312"/>
      <c r="Q757" s="312"/>
      <c r="R757" s="312"/>
      <c r="S757" s="312"/>
      <c r="T757" s="313"/>
      <c r="U757" s="15"/>
      <c r="V757" s="15"/>
      <c r="W757" s="15"/>
      <c r="X757" s="15"/>
      <c r="Y757" s="15"/>
      <c r="Z757" s="15"/>
      <c r="AA757" s="15"/>
      <c r="AB757" s="15"/>
      <c r="AC757" s="15"/>
      <c r="AD757" s="15"/>
      <c r="AE757" s="15"/>
      <c r="AT757" s="314" t="s">
        <v>398</v>
      </c>
      <c r="AU757" s="314" t="s">
        <v>386</v>
      </c>
      <c r="AV757" s="15" t="s">
        <v>92</v>
      </c>
      <c r="AW757" s="15" t="s">
        <v>30</v>
      </c>
      <c r="AX757" s="15" t="s">
        <v>76</v>
      </c>
      <c r="AY757" s="314" t="s">
        <v>387</v>
      </c>
    </row>
    <row r="758" s="17" customFormat="1">
      <c r="A758" s="17"/>
      <c r="B758" s="326"/>
      <c r="C758" s="327"/>
      <c r="D758" s="295" t="s">
        <v>398</v>
      </c>
      <c r="E758" s="328" t="s">
        <v>283</v>
      </c>
      <c r="F758" s="329" t="s">
        <v>411</v>
      </c>
      <c r="G758" s="327"/>
      <c r="H758" s="330">
        <v>33.600000000000001</v>
      </c>
      <c r="I758" s="331"/>
      <c r="J758" s="327"/>
      <c r="K758" s="327"/>
      <c r="L758" s="332"/>
      <c r="M758" s="333"/>
      <c r="N758" s="334"/>
      <c r="O758" s="334"/>
      <c r="P758" s="334"/>
      <c r="Q758" s="334"/>
      <c r="R758" s="334"/>
      <c r="S758" s="334"/>
      <c r="T758" s="335"/>
      <c r="U758" s="17"/>
      <c r="V758" s="17"/>
      <c r="W758" s="17"/>
      <c r="X758" s="17"/>
      <c r="Y758" s="17"/>
      <c r="Z758" s="17"/>
      <c r="AA758" s="17"/>
      <c r="AB758" s="17"/>
      <c r="AC758" s="17"/>
      <c r="AD758" s="17"/>
      <c r="AE758" s="17"/>
      <c r="AT758" s="336" t="s">
        <v>398</v>
      </c>
      <c r="AU758" s="336" t="s">
        <v>386</v>
      </c>
      <c r="AV758" s="17" t="s">
        <v>99</v>
      </c>
      <c r="AW758" s="17" t="s">
        <v>30</v>
      </c>
      <c r="AX758" s="17" t="s">
        <v>76</v>
      </c>
      <c r="AY758" s="336" t="s">
        <v>387</v>
      </c>
    </row>
    <row r="759" s="15" customFormat="1">
      <c r="A759" s="15"/>
      <c r="B759" s="304"/>
      <c r="C759" s="305"/>
      <c r="D759" s="295" t="s">
        <v>398</v>
      </c>
      <c r="E759" s="306" t="s">
        <v>1</v>
      </c>
      <c r="F759" s="307" t="s">
        <v>1021</v>
      </c>
      <c r="G759" s="305"/>
      <c r="H759" s="308">
        <v>1.6799999999999999</v>
      </c>
      <c r="I759" s="309"/>
      <c r="J759" s="305"/>
      <c r="K759" s="305"/>
      <c r="L759" s="310"/>
      <c r="M759" s="311"/>
      <c r="N759" s="312"/>
      <c r="O759" s="312"/>
      <c r="P759" s="312"/>
      <c r="Q759" s="312"/>
      <c r="R759" s="312"/>
      <c r="S759" s="312"/>
      <c r="T759" s="313"/>
      <c r="U759" s="15"/>
      <c r="V759" s="15"/>
      <c r="W759" s="15"/>
      <c r="X759" s="15"/>
      <c r="Y759" s="15"/>
      <c r="Z759" s="15"/>
      <c r="AA759" s="15"/>
      <c r="AB759" s="15"/>
      <c r="AC759" s="15"/>
      <c r="AD759" s="15"/>
      <c r="AE759" s="15"/>
      <c r="AT759" s="314" t="s">
        <v>398</v>
      </c>
      <c r="AU759" s="314" t="s">
        <v>386</v>
      </c>
      <c r="AV759" s="15" t="s">
        <v>92</v>
      </c>
      <c r="AW759" s="15" t="s">
        <v>30</v>
      </c>
      <c r="AX759" s="15" t="s">
        <v>76</v>
      </c>
      <c r="AY759" s="314" t="s">
        <v>387</v>
      </c>
    </row>
    <row r="760" s="16" customFormat="1">
      <c r="A760" s="16"/>
      <c r="B760" s="315"/>
      <c r="C760" s="316"/>
      <c r="D760" s="295" t="s">
        <v>398</v>
      </c>
      <c r="E760" s="317" t="s">
        <v>1</v>
      </c>
      <c r="F760" s="318" t="s">
        <v>412</v>
      </c>
      <c r="G760" s="316"/>
      <c r="H760" s="319">
        <v>35.280000000000001</v>
      </c>
      <c r="I760" s="320"/>
      <c r="J760" s="316"/>
      <c r="K760" s="316"/>
      <c r="L760" s="321"/>
      <c r="M760" s="322"/>
      <c r="N760" s="323"/>
      <c r="O760" s="323"/>
      <c r="P760" s="323"/>
      <c r="Q760" s="323"/>
      <c r="R760" s="323"/>
      <c r="S760" s="323"/>
      <c r="T760" s="324"/>
      <c r="U760" s="16"/>
      <c r="V760" s="16"/>
      <c r="W760" s="16"/>
      <c r="X760" s="16"/>
      <c r="Y760" s="16"/>
      <c r="Z760" s="16"/>
      <c r="AA760" s="16"/>
      <c r="AB760" s="16"/>
      <c r="AC760" s="16"/>
      <c r="AD760" s="16"/>
      <c r="AE760" s="16"/>
      <c r="AT760" s="325" t="s">
        <v>398</v>
      </c>
      <c r="AU760" s="325" t="s">
        <v>386</v>
      </c>
      <c r="AV760" s="16" t="s">
        <v>386</v>
      </c>
      <c r="AW760" s="16" t="s">
        <v>30</v>
      </c>
      <c r="AX760" s="16" t="s">
        <v>84</v>
      </c>
      <c r="AY760" s="325" t="s">
        <v>387</v>
      </c>
    </row>
    <row r="761" s="2" customFormat="1" ht="49.05" customHeight="1">
      <c r="A761" s="42"/>
      <c r="B761" s="43"/>
      <c r="C761" s="280" t="s">
        <v>1022</v>
      </c>
      <c r="D761" s="280" t="s">
        <v>393</v>
      </c>
      <c r="E761" s="281" t="s">
        <v>1023</v>
      </c>
      <c r="F761" s="282" t="s">
        <v>1024</v>
      </c>
      <c r="G761" s="283" t="s">
        <v>396</v>
      </c>
      <c r="H761" s="284">
        <v>37.799999999999997</v>
      </c>
      <c r="I761" s="285"/>
      <c r="J761" s="286">
        <f>ROUND(I761*H761,2)</f>
        <v>0</v>
      </c>
      <c r="K761" s="287"/>
      <c r="L761" s="45"/>
      <c r="M761" s="288" t="s">
        <v>1</v>
      </c>
      <c r="N761" s="289" t="s">
        <v>42</v>
      </c>
      <c r="O761" s="101"/>
      <c r="P761" s="290">
        <f>O761*H761</f>
        <v>0</v>
      </c>
      <c r="Q761" s="290">
        <v>0</v>
      </c>
      <c r="R761" s="290">
        <f>Q761*H761</f>
        <v>0</v>
      </c>
      <c r="S761" s="290">
        <v>0</v>
      </c>
      <c r="T761" s="291">
        <f>S761*H761</f>
        <v>0</v>
      </c>
      <c r="U761" s="42"/>
      <c r="V761" s="42"/>
      <c r="W761" s="42"/>
      <c r="X761" s="42"/>
      <c r="Y761" s="42"/>
      <c r="Z761" s="42"/>
      <c r="AA761" s="42"/>
      <c r="AB761" s="42"/>
      <c r="AC761" s="42"/>
      <c r="AD761" s="42"/>
      <c r="AE761" s="42"/>
      <c r="AR761" s="292" t="s">
        <v>386</v>
      </c>
      <c r="AT761" s="292" t="s">
        <v>393</v>
      </c>
      <c r="AU761" s="292" t="s">
        <v>386</v>
      </c>
      <c r="AY761" s="19" t="s">
        <v>387</v>
      </c>
      <c r="BE761" s="162">
        <f>IF(N761="základná",J761,0)</f>
        <v>0</v>
      </c>
      <c r="BF761" s="162">
        <f>IF(N761="znížená",J761,0)</f>
        <v>0</v>
      </c>
      <c r="BG761" s="162">
        <f>IF(N761="zákl. prenesená",J761,0)</f>
        <v>0</v>
      </c>
      <c r="BH761" s="162">
        <f>IF(N761="zníž. prenesená",J761,0)</f>
        <v>0</v>
      </c>
      <c r="BI761" s="162">
        <f>IF(N761="nulová",J761,0)</f>
        <v>0</v>
      </c>
      <c r="BJ761" s="19" t="s">
        <v>92</v>
      </c>
      <c r="BK761" s="162">
        <f>ROUND(I761*H761,2)</f>
        <v>0</v>
      </c>
      <c r="BL761" s="19" t="s">
        <v>386</v>
      </c>
      <c r="BM761" s="292" t="s">
        <v>1025</v>
      </c>
    </row>
    <row r="762" s="14" customFormat="1">
      <c r="A762" s="14"/>
      <c r="B762" s="293"/>
      <c r="C762" s="294"/>
      <c r="D762" s="295" t="s">
        <v>398</v>
      </c>
      <c r="E762" s="296" t="s">
        <v>1</v>
      </c>
      <c r="F762" s="297" t="s">
        <v>802</v>
      </c>
      <c r="G762" s="294"/>
      <c r="H762" s="296" t="s">
        <v>1</v>
      </c>
      <c r="I762" s="298"/>
      <c r="J762" s="294"/>
      <c r="K762" s="294"/>
      <c r="L762" s="299"/>
      <c r="M762" s="300"/>
      <c r="N762" s="301"/>
      <c r="O762" s="301"/>
      <c r="P762" s="301"/>
      <c r="Q762" s="301"/>
      <c r="R762" s="301"/>
      <c r="S762" s="301"/>
      <c r="T762" s="302"/>
      <c r="U762" s="14"/>
      <c r="V762" s="14"/>
      <c r="W762" s="14"/>
      <c r="X762" s="14"/>
      <c r="Y762" s="14"/>
      <c r="Z762" s="14"/>
      <c r="AA762" s="14"/>
      <c r="AB762" s="14"/>
      <c r="AC762" s="14"/>
      <c r="AD762" s="14"/>
      <c r="AE762" s="14"/>
      <c r="AT762" s="303" t="s">
        <v>398</v>
      </c>
      <c r="AU762" s="303" t="s">
        <v>386</v>
      </c>
      <c r="AV762" s="14" t="s">
        <v>84</v>
      </c>
      <c r="AW762" s="14" t="s">
        <v>30</v>
      </c>
      <c r="AX762" s="14" t="s">
        <v>76</v>
      </c>
      <c r="AY762" s="303" t="s">
        <v>387</v>
      </c>
    </row>
    <row r="763" s="15" customFormat="1">
      <c r="A763" s="15"/>
      <c r="B763" s="304"/>
      <c r="C763" s="305"/>
      <c r="D763" s="295" t="s">
        <v>398</v>
      </c>
      <c r="E763" s="306" t="s">
        <v>1</v>
      </c>
      <c r="F763" s="307" t="s">
        <v>292</v>
      </c>
      <c r="G763" s="305"/>
      <c r="H763" s="308">
        <v>36</v>
      </c>
      <c r="I763" s="309"/>
      <c r="J763" s="305"/>
      <c r="K763" s="305"/>
      <c r="L763" s="310"/>
      <c r="M763" s="311"/>
      <c r="N763" s="312"/>
      <c r="O763" s="312"/>
      <c r="P763" s="312"/>
      <c r="Q763" s="312"/>
      <c r="R763" s="312"/>
      <c r="S763" s="312"/>
      <c r="T763" s="313"/>
      <c r="U763" s="15"/>
      <c r="V763" s="15"/>
      <c r="W763" s="15"/>
      <c r="X763" s="15"/>
      <c r="Y763" s="15"/>
      <c r="Z763" s="15"/>
      <c r="AA763" s="15"/>
      <c r="AB763" s="15"/>
      <c r="AC763" s="15"/>
      <c r="AD763" s="15"/>
      <c r="AE763" s="15"/>
      <c r="AT763" s="314" t="s">
        <v>398</v>
      </c>
      <c r="AU763" s="314" t="s">
        <v>386</v>
      </c>
      <c r="AV763" s="15" t="s">
        <v>92</v>
      </c>
      <c r="AW763" s="15" t="s">
        <v>30</v>
      </c>
      <c r="AX763" s="15" t="s">
        <v>76</v>
      </c>
      <c r="AY763" s="314" t="s">
        <v>387</v>
      </c>
    </row>
    <row r="764" s="17" customFormat="1">
      <c r="A764" s="17"/>
      <c r="B764" s="326"/>
      <c r="C764" s="327"/>
      <c r="D764" s="295" t="s">
        <v>398</v>
      </c>
      <c r="E764" s="328" t="s">
        <v>290</v>
      </c>
      <c r="F764" s="329" t="s">
        <v>411</v>
      </c>
      <c r="G764" s="327"/>
      <c r="H764" s="330">
        <v>36</v>
      </c>
      <c r="I764" s="331"/>
      <c r="J764" s="327"/>
      <c r="K764" s="327"/>
      <c r="L764" s="332"/>
      <c r="M764" s="333"/>
      <c r="N764" s="334"/>
      <c r="O764" s="334"/>
      <c r="P764" s="334"/>
      <c r="Q764" s="334"/>
      <c r="R764" s="334"/>
      <c r="S764" s="334"/>
      <c r="T764" s="335"/>
      <c r="U764" s="17"/>
      <c r="V764" s="17"/>
      <c r="W764" s="17"/>
      <c r="X764" s="17"/>
      <c r="Y764" s="17"/>
      <c r="Z764" s="17"/>
      <c r="AA764" s="17"/>
      <c r="AB764" s="17"/>
      <c r="AC764" s="17"/>
      <c r="AD764" s="17"/>
      <c r="AE764" s="17"/>
      <c r="AT764" s="336" t="s">
        <v>398</v>
      </c>
      <c r="AU764" s="336" t="s">
        <v>386</v>
      </c>
      <c r="AV764" s="17" t="s">
        <v>99</v>
      </c>
      <c r="AW764" s="17" t="s">
        <v>30</v>
      </c>
      <c r="AX764" s="17" t="s">
        <v>76</v>
      </c>
      <c r="AY764" s="336" t="s">
        <v>387</v>
      </c>
    </row>
    <row r="765" s="15" customFormat="1">
      <c r="A765" s="15"/>
      <c r="B765" s="304"/>
      <c r="C765" s="305"/>
      <c r="D765" s="295" t="s">
        <v>398</v>
      </c>
      <c r="E765" s="306" t="s">
        <v>1</v>
      </c>
      <c r="F765" s="307" t="s">
        <v>1026</v>
      </c>
      <c r="G765" s="305"/>
      <c r="H765" s="308">
        <v>1.8</v>
      </c>
      <c r="I765" s="309"/>
      <c r="J765" s="305"/>
      <c r="K765" s="305"/>
      <c r="L765" s="310"/>
      <c r="M765" s="311"/>
      <c r="N765" s="312"/>
      <c r="O765" s="312"/>
      <c r="P765" s="312"/>
      <c r="Q765" s="312"/>
      <c r="R765" s="312"/>
      <c r="S765" s="312"/>
      <c r="T765" s="313"/>
      <c r="U765" s="15"/>
      <c r="V765" s="15"/>
      <c r="W765" s="15"/>
      <c r="X765" s="15"/>
      <c r="Y765" s="15"/>
      <c r="Z765" s="15"/>
      <c r="AA765" s="15"/>
      <c r="AB765" s="15"/>
      <c r="AC765" s="15"/>
      <c r="AD765" s="15"/>
      <c r="AE765" s="15"/>
      <c r="AT765" s="314" t="s">
        <v>398</v>
      </c>
      <c r="AU765" s="314" t="s">
        <v>386</v>
      </c>
      <c r="AV765" s="15" t="s">
        <v>92</v>
      </c>
      <c r="AW765" s="15" t="s">
        <v>30</v>
      </c>
      <c r="AX765" s="15" t="s">
        <v>76</v>
      </c>
      <c r="AY765" s="314" t="s">
        <v>387</v>
      </c>
    </row>
    <row r="766" s="16" customFormat="1">
      <c r="A766" s="16"/>
      <c r="B766" s="315"/>
      <c r="C766" s="316"/>
      <c r="D766" s="295" t="s">
        <v>398</v>
      </c>
      <c r="E766" s="317" t="s">
        <v>1</v>
      </c>
      <c r="F766" s="318" t="s">
        <v>412</v>
      </c>
      <c r="G766" s="316"/>
      <c r="H766" s="319">
        <v>37.799999999999997</v>
      </c>
      <c r="I766" s="320"/>
      <c r="J766" s="316"/>
      <c r="K766" s="316"/>
      <c r="L766" s="321"/>
      <c r="M766" s="322"/>
      <c r="N766" s="323"/>
      <c r="O766" s="323"/>
      <c r="P766" s="323"/>
      <c r="Q766" s="323"/>
      <c r="R766" s="323"/>
      <c r="S766" s="323"/>
      <c r="T766" s="324"/>
      <c r="U766" s="16"/>
      <c r="V766" s="16"/>
      <c r="W766" s="16"/>
      <c r="X766" s="16"/>
      <c r="Y766" s="16"/>
      <c r="Z766" s="16"/>
      <c r="AA766" s="16"/>
      <c r="AB766" s="16"/>
      <c r="AC766" s="16"/>
      <c r="AD766" s="16"/>
      <c r="AE766" s="16"/>
      <c r="AT766" s="325" t="s">
        <v>398</v>
      </c>
      <c r="AU766" s="325" t="s">
        <v>386</v>
      </c>
      <c r="AV766" s="16" t="s">
        <v>386</v>
      </c>
      <c r="AW766" s="16" t="s">
        <v>30</v>
      </c>
      <c r="AX766" s="16" t="s">
        <v>84</v>
      </c>
      <c r="AY766" s="325" t="s">
        <v>387</v>
      </c>
    </row>
    <row r="767" s="2" customFormat="1" ht="62.7" customHeight="1">
      <c r="A767" s="42"/>
      <c r="B767" s="43"/>
      <c r="C767" s="280" t="s">
        <v>1027</v>
      </c>
      <c r="D767" s="280" t="s">
        <v>393</v>
      </c>
      <c r="E767" s="281" t="s">
        <v>585</v>
      </c>
      <c r="F767" s="282" t="s">
        <v>586</v>
      </c>
      <c r="G767" s="283" t="s">
        <v>396</v>
      </c>
      <c r="H767" s="284">
        <v>1496.25</v>
      </c>
      <c r="I767" s="285"/>
      <c r="J767" s="286">
        <f>ROUND(I767*H767,2)</f>
        <v>0</v>
      </c>
      <c r="K767" s="287"/>
      <c r="L767" s="45"/>
      <c r="M767" s="288" t="s">
        <v>1</v>
      </c>
      <c r="N767" s="289" t="s">
        <v>42</v>
      </c>
      <c r="O767" s="101"/>
      <c r="P767" s="290">
        <f>O767*H767</f>
        <v>0</v>
      </c>
      <c r="Q767" s="290">
        <v>0</v>
      </c>
      <c r="R767" s="290">
        <f>Q767*H767</f>
        <v>0</v>
      </c>
      <c r="S767" s="290">
        <v>0</v>
      </c>
      <c r="T767" s="291">
        <f>S767*H767</f>
        <v>0</v>
      </c>
      <c r="U767" s="42"/>
      <c r="V767" s="42"/>
      <c r="W767" s="42"/>
      <c r="X767" s="42"/>
      <c r="Y767" s="42"/>
      <c r="Z767" s="42"/>
      <c r="AA767" s="42"/>
      <c r="AB767" s="42"/>
      <c r="AC767" s="42"/>
      <c r="AD767" s="42"/>
      <c r="AE767" s="42"/>
      <c r="AR767" s="292" t="s">
        <v>386</v>
      </c>
      <c r="AT767" s="292" t="s">
        <v>393</v>
      </c>
      <c r="AU767" s="292" t="s">
        <v>386</v>
      </c>
      <c r="AY767" s="19" t="s">
        <v>387</v>
      </c>
      <c r="BE767" s="162">
        <f>IF(N767="základná",J767,0)</f>
        <v>0</v>
      </c>
      <c r="BF767" s="162">
        <f>IF(N767="znížená",J767,0)</f>
        <v>0</v>
      </c>
      <c r="BG767" s="162">
        <f>IF(N767="zákl. prenesená",J767,0)</f>
        <v>0</v>
      </c>
      <c r="BH767" s="162">
        <f>IF(N767="zníž. prenesená",J767,0)</f>
        <v>0</v>
      </c>
      <c r="BI767" s="162">
        <f>IF(N767="nulová",J767,0)</f>
        <v>0</v>
      </c>
      <c r="BJ767" s="19" t="s">
        <v>92</v>
      </c>
      <c r="BK767" s="162">
        <f>ROUND(I767*H767,2)</f>
        <v>0</v>
      </c>
      <c r="BL767" s="19" t="s">
        <v>386</v>
      </c>
      <c r="BM767" s="292" t="s">
        <v>1028</v>
      </c>
    </row>
    <row r="768" s="15" customFormat="1">
      <c r="A768" s="15"/>
      <c r="B768" s="304"/>
      <c r="C768" s="305"/>
      <c r="D768" s="295" t="s">
        <v>398</v>
      </c>
      <c r="E768" s="306" t="s">
        <v>1</v>
      </c>
      <c r="F768" s="307" t="s">
        <v>1029</v>
      </c>
      <c r="G768" s="305"/>
      <c r="H768" s="308">
        <v>855</v>
      </c>
      <c r="I768" s="309"/>
      <c r="J768" s="305"/>
      <c r="K768" s="305"/>
      <c r="L768" s="310"/>
      <c r="M768" s="311"/>
      <c r="N768" s="312"/>
      <c r="O768" s="312"/>
      <c r="P768" s="312"/>
      <c r="Q768" s="312"/>
      <c r="R768" s="312"/>
      <c r="S768" s="312"/>
      <c r="T768" s="313"/>
      <c r="U768" s="15"/>
      <c r="V768" s="15"/>
      <c r="W768" s="15"/>
      <c r="X768" s="15"/>
      <c r="Y768" s="15"/>
      <c r="Z768" s="15"/>
      <c r="AA768" s="15"/>
      <c r="AB768" s="15"/>
      <c r="AC768" s="15"/>
      <c r="AD768" s="15"/>
      <c r="AE768" s="15"/>
      <c r="AT768" s="314" t="s">
        <v>398</v>
      </c>
      <c r="AU768" s="314" t="s">
        <v>386</v>
      </c>
      <c r="AV768" s="15" t="s">
        <v>92</v>
      </c>
      <c r="AW768" s="15" t="s">
        <v>30</v>
      </c>
      <c r="AX768" s="15" t="s">
        <v>76</v>
      </c>
      <c r="AY768" s="314" t="s">
        <v>387</v>
      </c>
    </row>
    <row r="769" s="15" customFormat="1">
      <c r="A769" s="15"/>
      <c r="B769" s="304"/>
      <c r="C769" s="305"/>
      <c r="D769" s="295" t="s">
        <v>398</v>
      </c>
      <c r="E769" s="306" t="s">
        <v>265</v>
      </c>
      <c r="F769" s="307" t="s">
        <v>1030</v>
      </c>
      <c r="G769" s="305"/>
      <c r="H769" s="308">
        <v>570</v>
      </c>
      <c r="I769" s="309"/>
      <c r="J769" s="305"/>
      <c r="K769" s="305"/>
      <c r="L769" s="310"/>
      <c r="M769" s="311"/>
      <c r="N769" s="312"/>
      <c r="O769" s="312"/>
      <c r="P769" s="312"/>
      <c r="Q769" s="312"/>
      <c r="R769" s="312"/>
      <c r="S769" s="312"/>
      <c r="T769" s="313"/>
      <c r="U769" s="15"/>
      <c r="V769" s="15"/>
      <c r="W769" s="15"/>
      <c r="X769" s="15"/>
      <c r="Y769" s="15"/>
      <c r="Z769" s="15"/>
      <c r="AA769" s="15"/>
      <c r="AB769" s="15"/>
      <c r="AC769" s="15"/>
      <c r="AD769" s="15"/>
      <c r="AE769" s="15"/>
      <c r="AT769" s="314" t="s">
        <v>398</v>
      </c>
      <c r="AU769" s="314" t="s">
        <v>386</v>
      </c>
      <c r="AV769" s="15" t="s">
        <v>92</v>
      </c>
      <c r="AW769" s="15" t="s">
        <v>30</v>
      </c>
      <c r="AX769" s="15" t="s">
        <v>76</v>
      </c>
      <c r="AY769" s="314" t="s">
        <v>387</v>
      </c>
    </row>
    <row r="770" s="17" customFormat="1">
      <c r="A770" s="17"/>
      <c r="B770" s="326"/>
      <c r="C770" s="327"/>
      <c r="D770" s="295" t="s">
        <v>398</v>
      </c>
      <c r="E770" s="328" t="s">
        <v>257</v>
      </c>
      <c r="F770" s="329" t="s">
        <v>411</v>
      </c>
      <c r="G770" s="327"/>
      <c r="H770" s="330">
        <v>1425</v>
      </c>
      <c r="I770" s="331"/>
      <c r="J770" s="327"/>
      <c r="K770" s="327"/>
      <c r="L770" s="332"/>
      <c r="M770" s="333"/>
      <c r="N770" s="334"/>
      <c r="O770" s="334"/>
      <c r="P770" s="334"/>
      <c r="Q770" s="334"/>
      <c r="R770" s="334"/>
      <c r="S770" s="334"/>
      <c r="T770" s="335"/>
      <c r="U770" s="17"/>
      <c r="V770" s="17"/>
      <c r="W770" s="17"/>
      <c r="X770" s="17"/>
      <c r="Y770" s="17"/>
      <c r="Z770" s="17"/>
      <c r="AA770" s="17"/>
      <c r="AB770" s="17"/>
      <c r="AC770" s="17"/>
      <c r="AD770" s="17"/>
      <c r="AE770" s="17"/>
      <c r="AT770" s="336" t="s">
        <v>398</v>
      </c>
      <c r="AU770" s="336" t="s">
        <v>386</v>
      </c>
      <c r="AV770" s="17" t="s">
        <v>99</v>
      </c>
      <c r="AW770" s="17" t="s">
        <v>30</v>
      </c>
      <c r="AX770" s="17" t="s">
        <v>76</v>
      </c>
      <c r="AY770" s="336" t="s">
        <v>387</v>
      </c>
    </row>
    <row r="771" s="15" customFormat="1">
      <c r="A771" s="15"/>
      <c r="B771" s="304"/>
      <c r="C771" s="305"/>
      <c r="D771" s="295" t="s">
        <v>398</v>
      </c>
      <c r="E771" s="306" t="s">
        <v>1</v>
      </c>
      <c r="F771" s="307" t="s">
        <v>1031</v>
      </c>
      <c r="G771" s="305"/>
      <c r="H771" s="308">
        <v>71.25</v>
      </c>
      <c r="I771" s="309"/>
      <c r="J771" s="305"/>
      <c r="K771" s="305"/>
      <c r="L771" s="310"/>
      <c r="M771" s="311"/>
      <c r="N771" s="312"/>
      <c r="O771" s="312"/>
      <c r="P771" s="312"/>
      <c r="Q771" s="312"/>
      <c r="R771" s="312"/>
      <c r="S771" s="312"/>
      <c r="T771" s="313"/>
      <c r="U771" s="15"/>
      <c r="V771" s="15"/>
      <c r="W771" s="15"/>
      <c r="X771" s="15"/>
      <c r="Y771" s="15"/>
      <c r="Z771" s="15"/>
      <c r="AA771" s="15"/>
      <c r="AB771" s="15"/>
      <c r="AC771" s="15"/>
      <c r="AD771" s="15"/>
      <c r="AE771" s="15"/>
      <c r="AT771" s="314" t="s">
        <v>398</v>
      </c>
      <c r="AU771" s="314" t="s">
        <v>386</v>
      </c>
      <c r="AV771" s="15" t="s">
        <v>92</v>
      </c>
      <c r="AW771" s="15" t="s">
        <v>30</v>
      </c>
      <c r="AX771" s="15" t="s">
        <v>76</v>
      </c>
      <c r="AY771" s="314" t="s">
        <v>387</v>
      </c>
    </row>
    <row r="772" s="16" customFormat="1">
      <c r="A772" s="16"/>
      <c r="B772" s="315"/>
      <c r="C772" s="316"/>
      <c r="D772" s="295" t="s">
        <v>398</v>
      </c>
      <c r="E772" s="317" t="s">
        <v>1</v>
      </c>
      <c r="F772" s="318" t="s">
        <v>412</v>
      </c>
      <c r="G772" s="316"/>
      <c r="H772" s="319">
        <v>1496.25</v>
      </c>
      <c r="I772" s="320"/>
      <c r="J772" s="316"/>
      <c r="K772" s="316"/>
      <c r="L772" s="321"/>
      <c r="M772" s="322"/>
      <c r="N772" s="323"/>
      <c r="O772" s="323"/>
      <c r="P772" s="323"/>
      <c r="Q772" s="323"/>
      <c r="R772" s="323"/>
      <c r="S772" s="323"/>
      <c r="T772" s="324"/>
      <c r="U772" s="16"/>
      <c r="V772" s="16"/>
      <c r="W772" s="16"/>
      <c r="X772" s="16"/>
      <c r="Y772" s="16"/>
      <c r="Z772" s="16"/>
      <c r="AA772" s="16"/>
      <c r="AB772" s="16"/>
      <c r="AC772" s="16"/>
      <c r="AD772" s="16"/>
      <c r="AE772" s="16"/>
      <c r="AT772" s="325" t="s">
        <v>398</v>
      </c>
      <c r="AU772" s="325" t="s">
        <v>386</v>
      </c>
      <c r="AV772" s="16" t="s">
        <v>386</v>
      </c>
      <c r="AW772" s="16" t="s">
        <v>30</v>
      </c>
      <c r="AX772" s="16" t="s">
        <v>84</v>
      </c>
      <c r="AY772" s="325" t="s">
        <v>387</v>
      </c>
    </row>
    <row r="773" s="2" customFormat="1" ht="24.15" customHeight="1">
      <c r="A773" s="42"/>
      <c r="B773" s="43"/>
      <c r="C773" s="337" t="s">
        <v>1032</v>
      </c>
      <c r="D773" s="337" t="s">
        <v>592</v>
      </c>
      <c r="E773" s="338" t="s">
        <v>593</v>
      </c>
      <c r="F773" s="339" t="s">
        <v>594</v>
      </c>
      <c r="G773" s="340" t="s">
        <v>180</v>
      </c>
      <c r="H773" s="341">
        <v>2.6389999999999998</v>
      </c>
      <c r="I773" s="342"/>
      <c r="J773" s="343">
        <f>ROUND(I773*H773,2)</f>
        <v>0</v>
      </c>
      <c r="K773" s="344"/>
      <c r="L773" s="345"/>
      <c r="M773" s="346" t="s">
        <v>1</v>
      </c>
      <c r="N773" s="347" t="s">
        <v>42</v>
      </c>
      <c r="O773" s="101"/>
      <c r="P773" s="290">
        <f>O773*H773</f>
        <v>0</v>
      </c>
      <c r="Q773" s="290">
        <v>0.001</v>
      </c>
      <c r="R773" s="290">
        <f>Q773*H773</f>
        <v>0.0026389999999999999</v>
      </c>
      <c r="S773" s="290">
        <v>0</v>
      </c>
      <c r="T773" s="291">
        <f>S773*H773</f>
        <v>0</v>
      </c>
      <c r="U773" s="42"/>
      <c r="V773" s="42"/>
      <c r="W773" s="42"/>
      <c r="X773" s="42"/>
      <c r="Y773" s="42"/>
      <c r="Z773" s="42"/>
      <c r="AA773" s="42"/>
      <c r="AB773" s="42"/>
      <c r="AC773" s="42"/>
      <c r="AD773" s="42"/>
      <c r="AE773" s="42"/>
      <c r="AR773" s="292" t="s">
        <v>443</v>
      </c>
      <c r="AT773" s="292" t="s">
        <v>592</v>
      </c>
      <c r="AU773" s="292" t="s">
        <v>386</v>
      </c>
      <c r="AY773" s="19" t="s">
        <v>387</v>
      </c>
      <c r="BE773" s="162">
        <f>IF(N773="základná",J773,0)</f>
        <v>0</v>
      </c>
      <c r="BF773" s="162">
        <f>IF(N773="znížená",J773,0)</f>
        <v>0</v>
      </c>
      <c r="BG773" s="162">
        <f>IF(N773="zákl. prenesená",J773,0)</f>
        <v>0</v>
      </c>
      <c r="BH773" s="162">
        <f>IF(N773="zníž. prenesená",J773,0)</f>
        <v>0</v>
      </c>
      <c r="BI773" s="162">
        <f>IF(N773="nulová",J773,0)</f>
        <v>0</v>
      </c>
      <c r="BJ773" s="19" t="s">
        <v>92</v>
      </c>
      <c r="BK773" s="162">
        <f>ROUND(I773*H773,2)</f>
        <v>0</v>
      </c>
      <c r="BL773" s="19" t="s">
        <v>386</v>
      </c>
      <c r="BM773" s="292" t="s">
        <v>1033</v>
      </c>
    </row>
    <row r="774" s="15" customFormat="1">
      <c r="A774" s="15"/>
      <c r="B774" s="304"/>
      <c r="C774" s="305"/>
      <c r="D774" s="295" t="s">
        <v>398</v>
      </c>
      <c r="E774" s="306" t="s">
        <v>1</v>
      </c>
      <c r="F774" s="307" t="s">
        <v>1034</v>
      </c>
      <c r="G774" s="305"/>
      <c r="H774" s="308">
        <v>598.5</v>
      </c>
      <c r="I774" s="309"/>
      <c r="J774" s="305"/>
      <c r="K774" s="305"/>
      <c r="L774" s="310"/>
      <c r="M774" s="311"/>
      <c r="N774" s="312"/>
      <c r="O774" s="312"/>
      <c r="P774" s="312"/>
      <c r="Q774" s="312"/>
      <c r="R774" s="312"/>
      <c r="S774" s="312"/>
      <c r="T774" s="313"/>
      <c r="U774" s="15"/>
      <c r="V774" s="15"/>
      <c r="W774" s="15"/>
      <c r="X774" s="15"/>
      <c r="Y774" s="15"/>
      <c r="Z774" s="15"/>
      <c r="AA774" s="15"/>
      <c r="AB774" s="15"/>
      <c r="AC774" s="15"/>
      <c r="AD774" s="15"/>
      <c r="AE774" s="15"/>
      <c r="AT774" s="314" t="s">
        <v>398</v>
      </c>
      <c r="AU774" s="314" t="s">
        <v>386</v>
      </c>
      <c r="AV774" s="15" t="s">
        <v>92</v>
      </c>
      <c r="AW774" s="15" t="s">
        <v>30</v>
      </c>
      <c r="AX774" s="15" t="s">
        <v>76</v>
      </c>
      <c r="AY774" s="314" t="s">
        <v>387</v>
      </c>
    </row>
    <row r="775" s="16" customFormat="1">
      <c r="A775" s="16"/>
      <c r="B775" s="315"/>
      <c r="C775" s="316"/>
      <c r="D775" s="295" t="s">
        <v>398</v>
      </c>
      <c r="E775" s="317" t="s">
        <v>1</v>
      </c>
      <c r="F775" s="318" t="s">
        <v>412</v>
      </c>
      <c r="G775" s="316"/>
      <c r="H775" s="319">
        <v>598.5</v>
      </c>
      <c r="I775" s="320"/>
      <c r="J775" s="316"/>
      <c r="K775" s="316"/>
      <c r="L775" s="321"/>
      <c r="M775" s="322"/>
      <c r="N775" s="323"/>
      <c r="O775" s="323"/>
      <c r="P775" s="323"/>
      <c r="Q775" s="323"/>
      <c r="R775" s="323"/>
      <c r="S775" s="323"/>
      <c r="T775" s="324"/>
      <c r="U775" s="16"/>
      <c r="V775" s="16"/>
      <c r="W775" s="16"/>
      <c r="X775" s="16"/>
      <c r="Y775" s="16"/>
      <c r="Z775" s="16"/>
      <c r="AA775" s="16"/>
      <c r="AB775" s="16"/>
      <c r="AC775" s="16"/>
      <c r="AD775" s="16"/>
      <c r="AE775" s="16"/>
      <c r="AT775" s="325" t="s">
        <v>398</v>
      </c>
      <c r="AU775" s="325" t="s">
        <v>386</v>
      </c>
      <c r="AV775" s="16" t="s">
        <v>386</v>
      </c>
      <c r="AW775" s="16" t="s">
        <v>30</v>
      </c>
      <c r="AX775" s="16" t="s">
        <v>84</v>
      </c>
      <c r="AY775" s="325" t="s">
        <v>387</v>
      </c>
    </row>
    <row r="776" s="15" customFormat="1">
      <c r="A776" s="15"/>
      <c r="B776" s="304"/>
      <c r="C776" s="305"/>
      <c r="D776" s="295" t="s">
        <v>398</v>
      </c>
      <c r="E776" s="305"/>
      <c r="F776" s="307" t="s">
        <v>1035</v>
      </c>
      <c r="G776" s="305"/>
      <c r="H776" s="308">
        <v>2.6389999999999998</v>
      </c>
      <c r="I776" s="309"/>
      <c r="J776" s="305"/>
      <c r="K776" s="305"/>
      <c r="L776" s="310"/>
      <c r="M776" s="311"/>
      <c r="N776" s="312"/>
      <c r="O776" s="312"/>
      <c r="P776" s="312"/>
      <c r="Q776" s="312"/>
      <c r="R776" s="312"/>
      <c r="S776" s="312"/>
      <c r="T776" s="313"/>
      <c r="U776" s="15"/>
      <c r="V776" s="15"/>
      <c r="W776" s="15"/>
      <c r="X776" s="15"/>
      <c r="Y776" s="15"/>
      <c r="Z776" s="15"/>
      <c r="AA776" s="15"/>
      <c r="AB776" s="15"/>
      <c r="AC776" s="15"/>
      <c r="AD776" s="15"/>
      <c r="AE776" s="15"/>
      <c r="AT776" s="314" t="s">
        <v>398</v>
      </c>
      <c r="AU776" s="314" t="s">
        <v>386</v>
      </c>
      <c r="AV776" s="15" t="s">
        <v>92</v>
      </c>
      <c r="AW776" s="15" t="s">
        <v>4</v>
      </c>
      <c r="AX776" s="15" t="s">
        <v>84</v>
      </c>
      <c r="AY776" s="314" t="s">
        <v>387</v>
      </c>
    </row>
    <row r="777" s="2" customFormat="1" ht="24.15" customHeight="1">
      <c r="A777" s="42"/>
      <c r="B777" s="43"/>
      <c r="C777" s="280" t="s">
        <v>1036</v>
      </c>
      <c r="D777" s="280" t="s">
        <v>393</v>
      </c>
      <c r="E777" s="281" t="s">
        <v>1037</v>
      </c>
      <c r="F777" s="282" t="s">
        <v>1038</v>
      </c>
      <c r="G777" s="283" t="s">
        <v>396</v>
      </c>
      <c r="H777" s="284">
        <v>10.247999999999999</v>
      </c>
      <c r="I777" s="285"/>
      <c r="J777" s="286">
        <f>ROUND(I777*H777,2)</f>
        <v>0</v>
      </c>
      <c r="K777" s="287"/>
      <c r="L777" s="45"/>
      <c r="M777" s="288" t="s">
        <v>1</v>
      </c>
      <c r="N777" s="289" t="s">
        <v>42</v>
      </c>
      <c r="O777" s="101"/>
      <c r="P777" s="290">
        <f>O777*H777</f>
        <v>0</v>
      </c>
      <c r="Q777" s="290">
        <v>0.00016000000000000001</v>
      </c>
      <c r="R777" s="290">
        <f>Q777*H777</f>
        <v>0.0016396800000000001</v>
      </c>
      <c r="S777" s="290">
        <v>0</v>
      </c>
      <c r="T777" s="291">
        <f>S777*H777</f>
        <v>0</v>
      </c>
      <c r="U777" s="42"/>
      <c r="V777" s="42"/>
      <c r="W777" s="42"/>
      <c r="X777" s="42"/>
      <c r="Y777" s="42"/>
      <c r="Z777" s="42"/>
      <c r="AA777" s="42"/>
      <c r="AB777" s="42"/>
      <c r="AC777" s="42"/>
      <c r="AD777" s="42"/>
      <c r="AE777" s="42"/>
      <c r="AR777" s="292" t="s">
        <v>386</v>
      </c>
      <c r="AT777" s="292" t="s">
        <v>393</v>
      </c>
      <c r="AU777" s="292" t="s">
        <v>386</v>
      </c>
      <c r="AY777" s="19" t="s">
        <v>387</v>
      </c>
      <c r="BE777" s="162">
        <f>IF(N777="základná",J777,0)</f>
        <v>0</v>
      </c>
      <c r="BF777" s="162">
        <f>IF(N777="znížená",J777,0)</f>
        <v>0</v>
      </c>
      <c r="BG777" s="162">
        <f>IF(N777="zákl. prenesená",J777,0)</f>
        <v>0</v>
      </c>
      <c r="BH777" s="162">
        <f>IF(N777="zníž. prenesená",J777,0)</f>
        <v>0</v>
      </c>
      <c r="BI777" s="162">
        <f>IF(N777="nulová",J777,0)</f>
        <v>0</v>
      </c>
      <c r="BJ777" s="19" t="s">
        <v>92</v>
      </c>
      <c r="BK777" s="162">
        <f>ROUND(I777*H777,2)</f>
        <v>0</v>
      </c>
      <c r="BL777" s="19" t="s">
        <v>386</v>
      </c>
      <c r="BM777" s="292" t="s">
        <v>1039</v>
      </c>
    </row>
    <row r="778" s="14" customFormat="1">
      <c r="A778" s="14"/>
      <c r="B778" s="293"/>
      <c r="C778" s="294"/>
      <c r="D778" s="295" t="s">
        <v>398</v>
      </c>
      <c r="E778" s="296" t="s">
        <v>1</v>
      </c>
      <c r="F778" s="297" t="s">
        <v>961</v>
      </c>
      <c r="G778" s="294"/>
      <c r="H778" s="296" t="s">
        <v>1</v>
      </c>
      <c r="I778" s="298"/>
      <c r="J778" s="294"/>
      <c r="K778" s="294"/>
      <c r="L778" s="299"/>
      <c r="M778" s="300"/>
      <c r="N778" s="301"/>
      <c r="O778" s="301"/>
      <c r="P778" s="301"/>
      <c r="Q778" s="301"/>
      <c r="R778" s="301"/>
      <c r="S778" s="301"/>
      <c r="T778" s="302"/>
      <c r="U778" s="14"/>
      <c r="V778" s="14"/>
      <c r="W778" s="14"/>
      <c r="X778" s="14"/>
      <c r="Y778" s="14"/>
      <c r="Z778" s="14"/>
      <c r="AA778" s="14"/>
      <c r="AB778" s="14"/>
      <c r="AC778" s="14"/>
      <c r="AD778" s="14"/>
      <c r="AE778" s="14"/>
      <c r="AT778" s="303" t="s">
        <v>398</v>
      </c>
      <c r="AU778" s="303" t="s">
        <v>386</v>
      </c>
      <c r="AV778" s="14" t="s">
        <v>84</v>
      </c>
      <c r="AW778" s="14" t="s">
        <v>30</v>
      </c>
      <c r="AX778" s="14" t="s">
        <v>76</v>
      </c>
      <c r="AY778" s="303" t="s">
        <v>387</v>
      </c>
    </row>
    <row r="779" s="15" customFormat="1">
      <c r="A779" s="15"/>
      <c r="B779" s="304"/>
      <c r="C779" s="305"/>
      <c r="D779" s="295" t="s">
        <v>398</v>
      </c>
      <c r="E779" s="306" t="s">
        <v>1</v>
      </c>
      <c r="F779" s="307" t="s">
        <v>1040</v>
      </c>
      <c r="G779" s="305"/>
      <c r="H779" s="308">
        <v>10.247999999999999</v>
      </c>
      <c r="I779" s="309"/>
      <c r="J779" s="305"/>
      <c r="K779" s="305"/>
      <c r="L779" s="310"/>
      <c r="M779" s="311"/>
      <c r="N779" s="312"/>
      <c r="O779" s="312"/>
      <c r="P779" s="312"/>
      <c r="Q779" s="312"/>
      <c r="R779" s="312"/>
      <c r="S779" s="312"/>
      <c r="T779" s="313"/>
      <c r="U779" s="15"/>
      <c r="V779" s="15"/>
      <c r="W779" s="15"/>
      <c r="X779" s="15"/>
      <c r="Y779" s="15"/>
      <c r="Z779" s="15"/>
      <c r="AA779" s="15"/>
      <c r="AB779" s="15"/>
      <c r="AC779" s="15"/>
      <c r="AD779" s="15"/>
      <c r="AE779" s="15"/>
      <c r="AT779" s="314" t="s">
        <v>398</v>
      </c>
      <c r="AU779" s="314" t="s">
        <v>386</v>
      </c>
      <c r="AV779" s="15" t="s">
        <v>92</v>
      </c>
      <c r="AW779" s="15" t="s">
        <v>30</v>
      </c>
      <c r="AX779" s="15" t="s">
        <v>76</v>
      </c>
      <c r="AY779" s="314" t="s">
        <v>387</v>
      </c>
    </row>
    <row r="780" s="16" customFormat="1">
      <c r="A780" s="16"/>
      <c r="B780" s="315"/>
      <c r="C780" s="316"/>
      <c r="D780" s="295" t="s">
        <v>398</v>
      </c>
      <c r="E780" s="317" t="s">
        <v>1</v>
      </c>
      <c r="F780" s="318" t="s">
        <v>412</v>
      </c>
      <c r="G780" s="316"/>
      <c r="H780" s="319">
        <v>10.247999999999999</v>
      </c>
      <c r="I780" s="320"/>
      <c r="J780" s="316"/>
      <c r="K780" s="316"/>
      <c r="L780" s="321"/>
      <c r="M780" s="322"/>
      <c r="N780" s="323"/>
      <c r="O780" s="323"/>
      <c r="P780" s="323"/>
      <c r="Q780" s="323"/>
      <c r="R780" s="323"/>
      <c r="S780" s="323"/>
      <c r="T780" s="324"/>
      <c r="U780" s="16"/>
      <c r="V780" s="16"/>
      <c r="W780" s="16"/>
      <c r="X780" s="16"/>
      <c r="Y780" s="16"/>
      <c r="Z780" s="16"/>
      <c r="AA780" s="16"/>
      <c r="AB780" s="16"/>
      <c r="AC780" s="16"/>
      <c r="AD780" s="16"/>
      <c r="AE780" s="16"/>
      <c r="AT780" s="325" t="s">
        <v>398</v>
      </c>
      <c r="AU780" s="325" t="s">
        <v>386</v>
      </c>
      <c r="AV780" s="16" t="s">
        <v>386</v>
      </c>
      <c r="AW780" s="16" t="s">
        <v>30</v>
      </c>
      <c r="AX780" s="16" t="s">
        <v>84</v>
      </c>
      <c r="AY780" s="325" t="s">
        <v>387</v>
      </c>
    </row>
    <row r="781" s="2" customFormat="1" ht="24.15" customHeight="1">
      <c r="A781" s="42"/>
      <c r="B781" s="43"/>
      <c r="C781" s="280" t="s">
        <v>1041</v>
      </c>
      <c r="D781" s="280" t="s">
        <v>393</v>
      </c>
      <c r="E781" s="281" t="s">
        <v>1042</v>
      </c>
      <c r="F781" s="282" t="s">
        <v>1043</v>
      </c>
      <c r="G781" s="283" t="s">
        <v>405</v>
      </c>
      <c r="H781" s="284">
        <v>149.15299999999999</v>
      </c>
      <c r="I781" s="285"/>
      <c r="J781" s="286">
        <f>ROUND(I781*H781,2)</f>
        <v>0</v>
      </c>
      <c r="K781" s="287"/>
      <c r="L781" s="45"/>
      <c r="M781" s="288" t="s">
        <v>1</v>
      </c>
      <c r="N781" s="289" t="s">
        <v>42</v>
      </c>
      <c r="O781" s="101"/>
      <c r="P781" s="290">
        <f>O781*H781</f>
        <v>0</v>
      </c>
      <c r="Q781" s="290">
        <v>0.0040000000000000001</v>
      </c>
      <c r="R781" s="290">
        <f>Q781*H781</f>
        <v>0.59661200000000003</v>
      </c>
      <c r="S781" s="290">
        <v>0</v>
      </c>
      <c r="T781" s="291">
        <f>S781*H781</f>
        <v>0</v>
      </c>
      <c r="U781" s="42"/>
      <c r="V781" s="42"/>
      <c r="W781" s="42"/>
      <c r="X781" s="42"/>
      <c r="Y781" s="42"/>
      <c r="Z781" s="42"/>
      <c r="AA781" s="42"/>
      <c r="AB781" s="42"/>
      <c r="AC781" s="42"/>
      <c r="AD781" s="42"/>
      <c r="AE781" s="42"/>
      <c r="AR781" s="292" t="s">
        <v>386</v>
      </c>
      <c r="AT781" s="292" t="s">
        <v>393</v>
      </c>
      <c r="AU781" s="292" t="s">
        <v>386</v>
      </c>
      <c r="AY781" s="19" t="s">
        <v>387</v>
      </c>
      <c r="BE781" s="162">
        <f>IF(N781="základná",J781,0)</f>
        <v>0</v>
      </c>
      <c r="BF781" s="162">
        <f>IF(N781="znížená",J781,0)</f>
        <v>0</v>
      </c>
      <c r="BG781" s="162">
        <f>IF(N781="zákl. prenesená",J781,0)</f>
        <v>0</v>
      </c>
      <c r="BH781" s="162">
        <f>IF(N781="zníž. prenesená",J781,0)</f>
        <v>0</v>
      </c>
      <c r="BI781" s="162">
        <f>IF(N781="nulová",J781,0)</f>
        <v>0</v>
      </c>
      <c r="BJ781" s="19" t="s">
        <v>92</v>
      </c>
      <c r="BK781" s="162">
        <f>ROUND(I781*H781,2)</f>
        <v>0</v>
      </c>
      <c r="BL781" s="19" t="s">
        <v>386</v>
      </c>
      <c r="BM781" s="292" t="s">
        <v>1044</v>
      </c>
    </row>
    <row r="782" s="15" customFormat="1">
      <c r="A782" s="15"/>
      <c r="B782" s="304"/>
      <c r="C782" s="305"/>
      <c r="D782" s="295" t="s">
        <v>398</v>
      </c>
      <c r="E782" s="306" t="s">
        <v>1</v>
      </c>
      <c r="F782" s="307" t="s">
        <v>278</v>
      </c>
      <c r="G782" s="305"/>
      <c r="H782" s="308">
        <v>142.05000000000001</v>
      </c>
      <c r="I782" s="309"/>
      <c r="J782" s="305"/>
      <c r="K782" s="305"/>
      <c r="L782" s="310"/>
      <c r="M782" s="311"/>
      <c r="N782" s="312"/>
      <c r="O782" s="312"/>
      <c r="P782" s="312"/>
      <c r="Q782" s="312"/>
      <c r="R782" s="312"/>
      <c r="S782" s="312"/>
      <c r="T782" s="313"/>
      <c r="U782" s="15"/>
      <c r="V782" s="15"/>
      <c r="W782" s="15"/>
      <c r="X782" s="15"/>
      <c r="Y782" s="15"/>
      <c r="Z782" s="15"/>
      <c r="AA782" s="15"/>
      <c r="AB782" s="15"/>
      <c r="AC782" s="15"/>
      <c r="AD782" s="15"/>
      <c r="AE782" s="15"/>
      <c r="AT782" s="314" t="s">
        <v>398</v>
      </c>
      <c r="AU782" s="314" t="s">
        <v>386</v>
      </c>
      <c r="AV782" s="15" t="s">
        <v>92</v>
      </c>
      <c r="AW782" s="15" t="s">
        <v>30</v>
      </c>
      <c r="AX782" s="15" t="s">
        <v>76</v>
      </c>
      <c r="AY782" s="314" t="s">
        <v>387</v>
      </c>
    </row>
    <row r="783" s="17" customFormat="1">
      <c r="A783" s="17"/>
      <c r="B783" s="326"/>
      <c r="C783" s="327"/>
      <c r="D783" s="295" t="s">
        <v>398</v>
      </c>
      <c r="E783" s="328" t="s">
        <v>1</v>
      </c>
      <c r="F783" s="329" t="s">
        <v>411</v>
      </c>
      <c r="G783" s="327"/>
      <c r="H783" s="330">
        <v>142.05000000000001</v>
      </c>
      <c r="I783" s="331"/>
      <c r="J783" s="327"/>
      <c r="K783" s="327"/>
      <c r="L783" s="332"/>
      <c r="M783" s="333"/>
      <c r="N783" s="334"/>
      <c r="O783" s="334"/>
      <c r="P783" s="334"/>
      <c r="Q783" s="334"/>
      <c r="R783" s="334"/>
      <c r="S783" s="334"/>
      <c r="T783" s="335"/>
      <c r="U783" s="17"/>
      <c r="V783" s="17"/>
      <c r="W783" s="17"/>
      <c r="X783" s="17"/>
      <c r="Y783" s="17"/>
      <c r="Z783" s="17"/>
      <c r="AA783" s="17"/>
      <c r="AB783" s="17"/>
      <c r="AC783" s="17"/>
      <c r="AD783" s="17"/>
      <c r="AE783" s="17"/>
      <c r="AT783" s="336" t="s">
        <v>398</v>
      </c>
      <c r="AU783" s="336" t="s">
        <v>386</v>
      </c>
      <c r="AV783" s="17" t="s">
        <v>99</v>
      </c>
      <c r="AW783" s="17" t="s">
        <v>30</v>
      </c>
      <c r="AX783" s="17" t="s">
        <v>76</v>
      </c>
      <c r="AY783" s="336" t="s">
        <v>387</v>
      </c>
    </row>
    <row r="784" s="15" customFormat="1">
      <c r="A784" s="15"/>
      <c r="B784" s="304"/>
      <c r="C784" s="305"/>
      <c r="D784" s="295" t="s">
        <v>398</v>
      </c>
      <c r="E784" s="306" t="s">
        <v>1</v>
      </c>
      <c r="F784" s="307" t="s">
        <v>972</v>
      </c>
      <c r="G784" s="305"/>
      <c r="H784" s="308">
        <v>7.1029999999999998</v>
      </c>
      <c r="I784" s="309"/>
      <c r="J784" s="305"/>
      <c r="K784" s="305"/>
      <c r="L784" s="310"/>
      <c r="M784" s="311"/>
      <c r="N784" s="312"/>
      <c r="O784" s="312"/>
      <c r="P784" s="312"/>
      <c r="Q784" s="312"/>
      <c r="R784" s="312"/>
      <c r="S784" s="312"/>
      <c r="T784" s="313"/>
      <c r="U784" s="15"/>
      <c r="V784" s="15"/>
      <c r="W784" s="15"/>
      <c r="X784" s="15"/>
      <c r="Y784" s="15"/>
      <c r="Z784" s="15"/>
      <c r="AA784" s="15"/>
      <c r="AB784" s="15"/>
      <c r="AC784" s="15"/>
      <c r="AD784" s="15"/>
      <c r="AE784" s="15"/>
      <c r="AT784" s="314" t="s">
        <v>398</v>
      </c>
      <c r="AU784" s="314" t="s">
        <v>386</v>
      </c>
      <c r="AV784" s="15" t="s">
        <v>92</v>
      </c>
      <c r="AW784" s="15" t="s">
        <v>30</v>
      </c>
      <c r="AX784" s="15" t="s">
        <v>76</v>
      </c>
      <c r="AY784" s="314" t="s">
        <v>387</v>
      </c>
    </row>
    <row r="785" s="16" customFormat="1">
      <c r="A785" s="16"/>
      <c r="B785" s="315"/>
      <c r="C785" s="316"/>
      <c r="D785" s="295" t="s">
        <v>398</v>
      </c>
      <c r="E785" s="317" t="s">
        <v>1</v>
      </c>
      <c r="F785" s="318" t="s">
        <v>412</v>
      </c>
      <c r="G785" s="316"/>
      <c r="H785" s="319">
        <v>149.15299999999999</v>
      </c>
      <c r="I785" s="320"/>
      <c r="J785" s="316"/>
      <c r="K785" s="316"/>
      <c r="L785" s="321"/>
      <c r="M785" s="322"/>
      <c r="N785" s="323"/>
      <c r="O785" s="323"/>
      <c r="P785" s="323"/>
      <c r="Q785" s="323"/>
      <c r="R785" s="323"/>
      <c r="S785" s="323"/>
      <c r="T785" s="324"/>
      <c r="U785" s="16"/>
      <c r="V785" s="16"/>
      <c r="W785" s="16"/>
      <c r="X785" s="16"/>
      <c r="Y785" s="16"/>
      <c r="Z785" s="16"/>
      <c r="AA785" s="16"/>
      <c r="AB785" s="16"/>
      <c r="AC785" s="16"/>
      <c r="AD785" s="16"/>
      <c r="AE785" s="16"/>
      <c r="AT785" s="325" t="s">
        <v>398</v>
      </c>
      <c r="AU785" s="325" t="s">
        <v>386</v>
      </c>
      <c r="AV785" s="16" t="s">
        <v>386</v>
      </c>
      <c r="AW785" s="16" t="s">
        <v>30</v>
      </c>
      <c r="AX785" s="16" t="s">
        <v>84</v>
      </c>
      <c r="AY785" s="325" t="s">
        <v>387</v>
      </c>
    </row>
    <row r="786" s="2" customFormat="1" ht="24.15" customHeight="1">
      <c r="A786" s="42"/>
      <c r="B786" s="43"/>
      <c r="C786" s="280" t="s">
        <v>1045</v>
      </c>
      <c r="D786" s="280" t="s">
        <v>393</v>
      </c>
      <c r="E786" s="281" t="s">
        <v>598</v>
      </c>
      <c r="F786" s="282" t="s">
        <v>599</v>
      </c>
      <c r="G786" s="283" t="s">
        <v>405</v>
      </c>
      <c r="H786" s="284">
        <v>23.478999999999999</v>
      </c>
      <c r="I786" s="285"/>
      <c r="J786" s="286">
        <f>ROUND(I786*H786,2)</f>
        <v>0</v>
      </c>
      <c r="K786" s="287"/>
      <c r="L786" s="45"/>
      <c r="M786" s="288" t="s">
        <v>1</v>
      </c>
      <c r="N786" s="289" t="s">
        <v>42</v>
      </c>
      <c r="O786" s="101"/>
      <c r="P786" s="290">
        <f>O786*H786</f>
        <v>0</v>
      </c>
      <c r="Q786" s="290">
        <v>0.0040000000000000001</v>
      </c>
      <c r="R786" s="290">
        <f>Q786*H786</f>
        <v>0.093915999999999999</v>
      </c>
      <c r="S786" s="290">
        <v>0</v>
      </c>
      <c r="T786" s="291">
        <f>S786*H786</f>
        <v>0</v>
      </c>
      <c r="U786" s="42"/>
      <c r="V786" s="42"/>
      <c r="W786" s="42"/>
      <c r="X786" s="42"/>
      <c r="Y786" s="42"/>
      <c r="Z786" s="42"/>
      <c r="AA786" s="42"/>
      <c r="AB786" s="42"/>
      <c r="AC786" s="42"/>
      <c r="AD786" s="42"/>
      <c r="AE786" s="42"/>
      <c r="AR786" s="292" t="s">
        <v>386</v>
      </c>
      <c r="AT786" s="292" t="s">
        <v>393</v>
      </c>
      <c r="AU786" s="292" t="s">
        <v>386</v>
      </c>
      <c r="AY786" s="19" t="s">
        <v>387</v>
      </c>
      <c r="BE786" s="162">
        <f>IF(N786="základná",J786,0)</f>
        <v>0</v>
      </c>
      <c r="BF786" s="162">
        <f>IF(N786="znížená",J786,0)</f>
        <v>0</v>
      </c>
      <c r="BG786" s="162">
        <f>IF(N786="zákl. prenesená",J786,0)</f>
        <v>0</v>
      </c>
      <c r="BH786" s="162">
        <f>IF(N786="zníž. prenesená",J786,0)</f>
        <v>0</v>
      </c>
      <c r="BI786" s="162">
        <f>IF(N786="nulová",J786,0)</f>
        <v>0</v>
      </c>
      <c r="BJ786" s="19" t="s">
        <v>92</v>
      </c>
      <c r="BK786" s="162">
        <f>ROUND(I786*H786,2)</f>
        <v>0</v>
      </c>
      <c r="BL786" s="19" t="s">
        <v>386</v>
      </c>
      <c r="BM786" s="292" t="s">
        <v>1046</v>
      </c>
    </row>
    <row r="787" s="15" customFormat="1">
      <c r="A787" s="15"/>
      <c r="B787" s="304"/>
      <c r="C787" s="305"/>
      <c r="D787" s="295" t="s">
        <v>398</v>
      </c>
      <c r="E787" s="306" t="s">
        <v>1</v>
      </c>
      <c r="F787" s="307" t="s">
        <v>1047</v>
      </c>
      <c r="G787" s="305"/>
      <c r="H787" s="308">
        <v>22.361000000000001</v>
      </c>
      <c r="I787" s="309"/>
      <c r="J787" s="305"/>
      <c r="K787" s="305"/>
      <c r="L787" s="310"/>
      <c r="M787" s="311"/>
      <c r="N787" s="312"/>
      <c r="O787" s="312"/>
      <c r="P787" s="312"/>
      <c r="Q787" s="312"/>
      <c r="R787" s="312"/>
      <c r="S787" s="312"/>
      <c r="T787" s="313"/>
      <c r="U787" s="15"/>
      <c r="V787" s="15"/>
      <c r="W787" s="15"/>
      <c r="X787" s="15"/>
      <c r="Y787" s="15"/>
      <c r="Z787" s="15"/>
      <c r="AA787" s="15"/>
      <c r="AB787" s="15"/>
      <c r="AC787" s="15"/>
      <c r="AD787" s="15"/>
      <c r="AE787" s="15"/>
      <c r="AT787" s="314" t="s">
        <v>398</v>
      </c>
      <c r="AU787" s="314" t="s">
        <v>386</v>
      </c>
      <c r="AV787" s="15" t="s">
        <v>92</v>
      </c>
      <c r="AW787" s="15" t="s">
        <v>30</v>
      </c>
      <c r="AX787" s="15" t="s">
        <v>76</v>
      </c>
      <c r="AY787" s="314" t="s">
        <v>387</v>
      </c>
    </row>
    <row r="788" s="17" customFormat="1">
      <c r="A788" s="17"/>
      <c r="B788" s="326"/>
      <c r="C788" s="327"/>
      <c r="D788" s="295" t="s">
        <v>398</v>
      </c>
      <c r="E788" s="328" t="s">
        <v>252</v>
      </c>
      <c r="F788" s="329" t="s">
        <v>411</v>
      </c>
      <c r="G788" s="327"/>
      <c r="H788" s="330">
        <v>22.361000000000001</v>
      </c>
      <c r="I788" s="331"/>
      <c r="J788" s="327"/>
      <c r="K788" s="327"/>
      <c r="L788" s="332"/>
      <c r="M788" s="333"/>
      <c r="N788" s="334"/>
      <c r="O788" s="334"/>
      <c r="P788" s="334"/>
      <c r="Q788" s="334"/>
      <c r="R788" s="334"/>
      <c r="S788" s="334"/>
      <c r="T788" s="335"/>
      <c r="U788" s="17"/>
      <c r="V788" s="17"/>
      <c r="W788" s="17"/>
      <c r="X788" s="17"/>
      <c r="Y788" s="17"/>
      <c r="Z788" s="17"/>
      <c r="AA788" s="17"/>
      <c r="AB788" s="17"/>
      <c r="AC788" s="17"/>
      <c r="AD788" s="17"/>
      <c r="AE788" s="17"/>
      <c r="AT788" s="336" t="s">
        <v>398</v>
      </c>
      <c r="AU788" s="336" t="s">
        <v>386</v>
      </c>
      <c r="AV788" s="17" t="s">
        <v>99</v>
      </c>
      <c r="AW788" s="17" t="s">
        <v>30</v>
      </c>
      <c r="AX788" s="17" t="s">
        <v>76</v>
      </c>
      <c r="AY788" s="336" t="s">
        <v>387</v>
      </c>
    </row>
    <row r="789" s="15" customFormat="1">
      <c r="A789" s="15"/>
      <c r="B789" s="304"/>
      <c r="C789" s="305"/>
      <c r="D789" s="295" t="s">
        <v>398</v>
      </c>
      <c r="E789" s="306" t="s">
        <v>1</v>
      </c>
      <c r="F789" s="307" t="s">
        <v>1048</v>
      </c>
      <c r="G789" s="305"/>
      <c r="H789" s="308">
        <v>1.1180000000000001</v>
      </c>
      <c r="I789" s="309"/>
      <c r="J789" s="305"/>
      <c r="K789" s="305"/>
      <c r="L789" s="310"/>
      <c r="M789" s="311"/>
      <c r="N789" s="312"/>
      <c r="O789" s="312"/>
      <c r="P789" s="312"/>
      <c r="Q789" s="312"/>
      <c r="R789" s="312"/>
      <c r="S789" s="312"/>
      <c r="T789" s="313"/>
      <c r="U789" s="15"/>
      <c r="V789" s="15"/>
      <c r="W789" s="15"/>
      <c r="X789" s="15"/>
      <c r="Y789" s="15"/>
      <c r="Z789" s="15"/>
      <c r="AA789" s="15"/>
      <c r="AB789" s="15"/>
      <c r="AC789" s="15"/>
      <c r="AD789" s="15"/>
      <c r="AE789" s="15"/>
      <c r="AT789" s="314" t="s">
        <v>398</v>
      </c>
      <c r="AU789" s="314" t="s">
        <v>386</v>
      </c>
      <c r="AV789" s="15" t="s">
        <v>92</v>
      </c>
      <c r="AW789" s="15" t="s">
        <v>30</v>
      </c>
      <c r="AX789" s="15" t="s">
        <v>76</v>
      </c>
      <c r="AY789" s="314" t="s">
        <v>387</v>
      </c>
    </row>
    <row r="790" s="16" customFormat="1">
      <c r="A790" s="16"/>
      <c r="B790" s="315"/>
      <c r="C790" s="316"/>
      <c r="D790" s="295" t="s">
        <v>398</v>
      </c>
      <c r="E790" s="317" t="s">
        <v>1</v>
      </c>
      <c r="F790" s="318" t="s">
        <v>412</v>
      </c>
      <c r="G790" s="316"/>
      <c r="H790" s="319">
        <v>23.478999999999999</v>
      </c>
      <c r="I790" s="320"/>
      <c r="J790" s="316"/>
      <c r="K790" s="316"/>
      <c r="L790" s="321"/>
      <c r="M790" s="322"/>
      <c r="N790" s="323"/>
      <c r="O790" s="323"/>
      <c r="P790" s="323"/>
      <c r="Q790" s="323"/>
      <c r="R790" s="323"/>
      <c r="S790" s="323"/>
      <c r="T790" s="324"/>
      <c r="U790" s="16"/>
      <c r="V790" s="16"/>
      <c r="W790" s="16"/>
      <c r="X790" s="16"/>
      <c r="Y790" s="16"/>
      <c r="Z790" s="16"/>
      <c r="AA790" s="16"/>
      <c r="AB790" s="16"/>
      <c r="AC790" s="16"/>
      <c r="AD790" s="16"/>
      <c r="AE790" s="16"/>
      <c r="AT790" s="325" t="s">
        <v>398</v>
      </c>
      <c r="AU790" s="325" t="s">
        <v>386</v>
      </c>
      <c r="AV790" s="16" t="s">
        <v>386</v>
      </c>
      <c r="AW790" s="16" t="s">
        <v>30</v>
      </c>
      <c r="AX790" s="16" t="s">
        <v>84</v>
      </c>
      <c r="AY790" s="325" t="s">
        <v>387</v>
      </c>
    </row>
    <row r="791" s="2" customFormat="1" ht="24.15" customHeight="1">
      <c r="A791" s="42"/>
      <c r="B791" s="43"/>
      <c r="C791" s="280" t="s">
        <v>1049</v>
      </c>
      <c r="D791" s="280" t="s">
        <v>393</v>
      </c>
      <c r="E791" s="281" t="s">
        <v>603</v>
      </c>
      <c r="F791" s="282" t="s">
        <v>604</v>
      </c>
      <c r="G791" s="283" t="s">
        <v>405</v>
      </c>
      <c r="H791" s="284">
        <v>2853</v>
      </c>
      <c r="I791" s="285"/>
      <c r="J791" s="286">
        <f>ROUND(I791*H791,2)</f>
        <v>0</v>
      </c>
      <c r="K791" s="287"/>
      <c r="L791" s="45"/>
      <c r="M791" s="288" t="s">
        <v>1</v>
      </c>
      <c r="N791" s="289" t="s">
        <v>42</v>
      </c>
      <c r="O791" s="101"/>
      <c r="P791" s="290">
        <f>O791*H791</f>
        <v>0</v>
      </c>
      <c r="Q791" s="290">
        <v>0.0082293999999999996</v>
      </c>
      <c r="R791" s="290">
        <f>Q791*H791</f>
        <v>23.478478199999998</v>
      </c>
      <c r="S791" s="290">
        <v>0</v>
      </c>
      <c r="T791" s="291">
        <f>S791*H791</f>
        <v>0</v>
      </c>
      <c r="U791" s="42"/>
      <c r="V791" s="42"/>
      <c r="W791" s="42"/>
      <c r="X791" s="42"/>
      <c r="Y791" s="42"/>
      <c r="Z791" s="42"/>
      <c r="AA791" s="42"/>
      <c r="AB791" s="42"/>
      <c r="AC791" s="42"/>
      <c r="AD791" s="42"/>
      <c r="AE791" s="42"/>
      <c r="AR791" s="292" t="s">
        <v>386</v>
      </c>
      <c r="AT791" s="292" t="s">
        <v>393</v>
      </c>
      <c r="AU791" s="292" t="s">
        <v>386</v>
      </c>
      <c r="AY791" s="19" t="s">
        <v>387</v>
      </c>
      <c r="BE791" s="162">
        <f>IF(N791="základná",J791,0)</f>
        <v>0</v>
      </c>
      <c r="BF791" s="162">
        <f>IF(N791="znížená",J791,0)</f>
        <v>0</v>
      </c>
      <c r="BG791" s="162">
        <f>IF(N791="zákl. prenesená",J791,0)</f>
        <v>0</v>
      </c>
      <c r="BH791" s="162">
        <f>IF(N791="zníž. prenesená",J791,0)</f>
        <v>0</v>
      </c>
      <c r="BI791" s="162">
        <f>IF(N791="nulová",J791,0)</f>
        <v>0</v>
      </c>
      <c r="BJ791" s="19" t="s">
        <v>92</v>
      </c>
      <c r="BK791" s="162">
        <f>ROUND(I791*H791,2)</f>
        <v>0</v>
      </c>
      <c r="BL791" s="19" t="s">
        <v>386</v>
      </c>
      <c r="BM791" s="292" t="s">
        <v>1050</v>
      </c>
    </row>
    <row r="792" s="15" customFormat="1">
      <c r="A792" s="15"/>
      <c r="B792" s="304"/>
      <c r="C792" s="305"/>
      <c r="D792" s="295" t="s">
        <v>398</v>
      </c>
      <c r="E792" s="306" t="s">
        <v>1</v>
      </c>
      <c r="F792" s="307" t="s">
        <v>225</v>
      </c>
      <c r="G792" s="305"/>
      <c r="H792" s="308">
        <v>2853</v>
      </c>
      <c r="I792" s="309"/>
      <c r="J792" s="305"/>
      <c r="K792" s="305"/>
      <c r="L792" s="310"/>
      <c r="M792" s="311"/>
      <c r="N792" s="312"/>
      <c r="O792" s="312"/>
      <c r="P792" s="312"/>
      <c r="Q792" s="312"/>
      <c r="R792" s="312"/>
      <c r="S792" s="312"/>
      <c r="T792" s="313"/>
      <c r="U792" s="15"/>
      <c r="V792" s="15"/>
      <c r="W792" s="15"/>
      <c r="X792" s="15"/>
      <c r="Y792" s="15"/>
      <c r="Z792" s="15"/>
      <c r="AA792" s="15"/>
      <c r="AB792" s="15"/>
      <c r="AC792" s="15"/>
      <c r="AD792" s="15"/>
      <c r="AE792" s="15"/>
      <c r="AT792" s="314" t="s">
        <v>398</v>
      </c>
      <c r="AU792" s="314" t="s">
        <v>386</v>
      </c>
      <c r="AV792" s="15" t="s">
        <v>92</v>
      </c>
      <c r="AW792" s="15" t="s">
        <v>30</v>
      </c>
      <c r="AX792" s="15" t="s">
        <v>84</v>
      </c>
      <c r="AY792" s="314" t="s">
        <v>387</v>
      </c>
    </row>
    <row r="793" s="2" customFormat="1" ht="24.15" customHeight="1">
      <c r="A793" s="42"/>
      <c r="B793" s="43"/>
      <c r="C793" s="280" t="s">
        <v>1051</v>
      </c>
      <c r="D793" s="280" t="s">
        <v>393</v>
      </c>
      <c r="E793" s="281" t="s">
        <v>607</v>
      </c>
      <c r="F793" s="282" t="s">
        <v>608</v>
      </c>
      <c r="G793" s="283" t="s">
        <v>396</v>
      </c>
      <c r="H793" s="284">
        <v>363</v>
      </c>
      <c r="I793" s="285"/>
      <c r="J793" s="286">
        <f>ROUND(I793*H793,2)</f>
        <v>0</v>
      </c>
      <c r="K793" s="287"/>
      <c r="L793" s="45"/>
      <c r="M793" s="288" t="s">
        <v>1</v>
      </c>
      <c r="N793" s="289" t="s">
        <v>42</v>
      </c>
      <c r="O793" s="101"/>
      <c r="P793" s="290">
        <f>O793*H793</f>
        <v>0</v>
      </c>
      <c r="Q793" s="290">
        <v>0</v>
      </c>
      <c r="R793" s="290">
        <f>Q793*H793</f>
        <v>0</v>
      </c>
      <c r="S793" s="290">
        <v>0</v>
      </c>
      <c r="T793" s="291">
        <f>S793*H793</f>
        <v>0</v>
      </c>
      <c r="U793" s="42"/>
      <c r="V793" s="42"/>
      <c r="W793" s="42"/>
      <c r="X793" s="42"/>
      <c r="Y793" s="42"/>
      <c r="Z793" s="42"/>
      <c r="AA793" s="42"/>
      <c r="AB793" s="42"/>
      <c r="AC793" s="42"/>
      <c r="AD793" s="42"/>
      <c r="AE793" s="42"/>
      <c r="AR793" s="292" t="s">
        <v>386</v>
      </c>
      <c r="AT793" s="292" t="s">
        <v>393</v>
      </c>
      <c r="AU793" s="292" t="s">
        <v>386</v>
      </c>
      <c r="AY793" s="19" t="s">
        <v>387</v>
      </c>
      <c r="BE793" s="162">
        <f>IF(N793="základná",J793,0)</f>
        <v>0</v>
      </c>
      <c r="BF793" s="162">
        <f>IF(N793="znížená",J793,0)</f>
        <v>0</v>
      </c>
      <c r="BG793" s="162">
        <f>IF(N793="zákl. prenesená",J793,0)</f>
        <v>0</v>
      </c>
      <c r="BH793" s="162">
        <f>IF(N793="zníž. prenesená",J793,0)</f>
        <v>0</v>
      </c>
      <c r="BI793" s="162">
        <f>IF(N793="nulová",J793,0)</f>
        <v>0</v>
      </c>
      <c r="BJ793" s="19" t="s">
        <v>92</v>
      </c>
      <c r="BK793" s="162">
        <f>ROUND(I793*H793,2)</f>
        <v>0</v>
      </c>
      <c r="BL793" s="19" t="s">
        <v>386</v>
      </c>
      <c r="BM793" s="292" t="s">
        <v>1052</v>
      </c>
    </row>
    <row r="794" s="14" customFormat="1">
      <c r="A794" s="14"/>
      <c r="B794" s="293"/>
      <c r="C794" s="294"/>
      <c r="D794" s="295" t="s">
        <v>398</v>
      </c>
      <c r="E794" s="296" t="s">
        <v>1</v>
      </c>
      <c r="F794" s="297" t="s">
        <v>610</v>
      </c>
      <c r="G794" s="294"/>
      <c r="H794" s="296" t="s">
        <v>1</v>
      </c>
      <c r="I794" s="298"/>
      <c r="J794" s="294"/>
      <c r="K794" s="294"/>
      <c r="L794" s="299"/>
      <c r="M794" s="300"/>
      <c r="N794" s="301"/>
      <c r="O794" s="301"/>
      <c r="P794" s="301"/>
      <c r="Q794" s="301"/>
      <c r="R794" s="301"/>
      <c r="S794" s="301"/>
      <c r="T794" s="302"/>
      <c r="U794" s="14"/>
      <c r="V794" s="14"/>
      <c r="W794" s="14"/>
      <c r="X794" s="14"/>
      <c r="Y794" s="14"/>
      <c r="Z794" s="14"/>
      <c r="AA794" s="14"/>
      <c r="AB794" s="14"/>
      <c r="AC794" s="14"/>
      <c r="AD794" s="14"/>
      <c r="AE794" s="14"/>
      <c r="AT794" s="303" t="s">
        <v>398</v>
      </c>
      <c r="AU794" s="303" t="s">
        <v>386</v>
      </c>
      <c r="AV794" s="14" t="s">
        <v>84</v>
      </c>
      <c r="AW794" s="14" t="s">
        <v>30</v>
      </c>
      <c r="AX794" s="14" t="s">
        <v>76</v>
      </c>
      <c r="AY794" s="303" t="s">
        <v>387</v>
      </c>
    </row>
    <row r="795" s="15" customFormat="1">
      <c r="A795" s="15"/>
      <c r="B795" s="304"/>
      <c r="C795" s="305"/>
      <c r="D795" s="295" t="s">
        <v>398</v>
      </c>
      <c r="E795" s="306" t="s">
        <v>1</v>
      </c>
      <c r="F795" s="307" t="s">
        <v>241</v>
      </c>
      <c r="G795" s="305"/>
      <c r="H795" s="308">
        <v>363</v>
      </c>
      <c r="I795" s="309"/>
      <c r="J795" s="305"/>
      <c r="K795" s="305"/>
      <c r="L795" s="310"/>
      <c r="M795" s="311"/>
      <c r="N795" s="312"/>
      <c r="O795" s="312"/>
      <c r="P795" s="312"/>
      <c r="Q795" s="312"/>
      <c r="R795" s="312"/>
      <c r="S795" s="312"/>
      <c r="T795" s="313"/>
      <c r="U795" s="15"/>
      <c r="V795" s="15"/>
      <c r="W795" s="15"/>
      <c r="X795" s="15"/>
      <c r="Y795" s="15"/>
      <c r="Z795" s="15"/>
      <c r="AA795" s="15"/>
      <c r="AB795" s="15"/>
      <c r="AC795" s="15"/>
      <c r="AD795" s="15"/>
      <c r="AE795" s="15"/>
      <c r="AT795" s="314" t="s">
        <v>398</v>
      </c>
      <c r="AU795" s="314" t="s">
        <v>386</v>
      </c>
      <c r="AV795" s="15" t="s">
        <v>92</v>
      </c>
      <c r="AW795" s="15" t="s">
        <v>30</v>
      </c>
      <c r="AX795" s="15" t="s">
        <v>76</v>
      </c>
      <c r="AY795" s="314" t="s">
        <v>387</v>
      </c>
    </row>
    <row r="796" s="17" customFormat="1">
      <c r="A796" s="17"/>
      <c r="B796" s="326"/>
      <c r="C796" s="327"/>
      <c r="D796" s="295" t="s">
        <v>398</v>
      </c>
      <c r="E796" s="328" t="s">
        <v>240</v>
      </c>
      <c r="F796" s="329" t="s">
        <v>411</v>
      </c>
      <c r="G796" s="327"/>
      <c r="H796" s="330">
        <v>363</v>
      </c>
      <c r="I796" s="331"/>
      <c r="J796" s="327"/>
      <c r="K796" s="327"/>
      <c r="L796" s="332"/>
      <c r="M796" s="333"/>
      <c r="N796" s="334"/>
      <c r="O796" s="334"/>
      <c r="P796" s="334"/>
      <c r="Q796" s="334"/>
      <c r="R796" s="334"/>
      <c r="S796" s="334"/>
      <c r="T796" s="335"/>
      <c r="U796" s="17"/>
      <c r="V796" s="17"/>
      <c r="W796" s="17"/>
      <c r="X796" s="17"/>
      <c r="Y796" s="17"/>
      <c r="Z796" s="17"/>
      <c r="AA796" s="17"/>
      <c r="AB796" s="17"/>
      <c r="AC796" s="17"/>
      <c r="AD796" s="17"/>
      <c r="AE796" s="17"/>
      <c r="AT796" s="336" t="s">
        <v>398</v>
      </c>
      <c r="AU796" s="336" t="s">
        <v>386</v>
      </c>
      <c r="AV796" s="17" t="s">
        <v>99</v>
      </c>
      <c r="AW796" s="17" t="s">
        <v>30</v>
      </c>
      <c r="AX796" s="17" t="s">
        <v>76</v>
      </c>
      <c r="AY796" s="336" t="s">
        <v>387</v>
      </c>
    </row>
    <row r="797" s="16" customFormat="1">
      <c r="A797" s="16"/>
      <c r="B797" s="315"/>
      <c r="C797" s="316"/>
      <c r="D797" s="295" t="s">
        <v>398</v>
      </c>
      <c r="E797" s="317" t="s">
        <v>1</v>
      </c>
      <c r="F797" s="318" t="s">
        <v>412</v>
      </c>
      <c r="G797" s="316"/>
      <c r="H797" s="319">
        <v>363</v>
      </c>
      <c r="I797" s="320"/>
      <c r="J797" s="316"/>
      <c r="K797" s="316"/>
      <c r="L797" s="321"/>
      <c r="M797" s="322"/>
      <c r="N797" s="323"/>
      <c r="O797" s="323"/>
      <c r="P797" s="323"/>
      <c r="Q797" s="323"/>
      <c r="R797" s="323"/>
      <c r="S797" s="323"/>
      <c r="T797" s="324"/>
      <c r="U797" s="16"/>
      <c r="V797" s="16"/>
      <c r="W797" s="16"/>
      <c r="X797" s="16"/>
      <c r="Y797" s="16"/>
      <c r="Z797" s="16"/>
      <c r="AA797" s="16"/>
      <c r="AB797" s="16"/>
      <c r="AC797" s="16"/>
      <c r="AD797" s="16"/>
      <c r="AE797" s="16"/>
      <c r="AT797" s="325" t="s">
        <v>398</v>
      </c>
      <c r="AU797" s="325" t="s">
        <v>386</v>
      </c>
      <c r="AV797" s="16" t="s">
        <v>386</v>
      </c>
      <c r="AW797" s="16" t="s">
        <v>30</v>
      </c>
      <c r="AX797" s="16" t="s">
        <v>84</v>
      </c>
      <c r="AY797" s="325" t="s">
        <v>387</v>
      </c>
    </row>
    <row r="798" s="2" customFormat="1" ht="24.15" customHeight="1">
      <c r="A798" s="42"/>
      <c r="B798" s="43"/>
      <c r="C798" s="337" t="s">
        <v>1053</v>
      </c>
      <c r="D798" s="337" t="s">
        <v>592</v>
      </c>
      <c r="E798" s="338" t="s">
        <v>612</v>
      </c>
      <c r="F798" s="339" t="s">
        <v>613</v>
      </c>
      <c r="G798" s="340" t="s">
        <v>396</v>
      </c>
      <c r="H798" s="341">
        <v>366.63</v>
      </c>
      <c r="I798" s="342"/>
      <c r="J798" s="343">
        <f>ROUND(I798*H798,2)</f>
        <v>0</v>
      </c>
      <c r="K798" s="344"/>
      <c r="L798" s="345"/>
      <c r="M798" s="346" t="s">
        <v>1</v>
      </c>
      <c r="N798" s="347" t="s">
        <v>42</v>
      </c>
      <c r="O798" s="101"/>
      <c r="P798" s="290">
        <f>O798*H798</f>
        <v>0</v>
      </c>
      <c r="Q798" s="290">
        <v>0.00014999999999999999</v>
      </c>
      <c r="R798" s="290">
        <f>Q798*H798</f>
        <v>0.054994499999999995</v>
      </c>
      <c r="S798" s="290">
        <v>0</v>
      </c>
      <c r="T798" s="291">
        <f>S798*H798</f>
        <v>0</v>
      </c>
      <c r="U798" s="42"/>
      <c r="V798" s="42"/>
      <c r="W798" s="42"/>
      <c r="X798" s="42"/>
      <c r="Y798" s="42"/>
      <c r="Z798" s="42"/>
      <c r="AA798" s="42"/>
      <c r="AB798" s="42"/>
      <c r="AC798" s="42"/>
      <c r="AD798" s="42"/>
      <c r="AE798" s="42"/>
      <c r="AR798" s="292" t="s">
        <v>443</v>
      </c>
      <c r="AT798" s="292" t="s">
        <v>592</v>
      </c>
      <c r="AU798" s="292" t="s">
        <v>386</v>
      </c>
      <c r="AY798" s="19" t="s">
        <v>387</v>
      </c>
      <c r="BE798" s="162">
        <f>IF(N798="základná",J798,0)</f>
        <v>0</v>
      </c>
      <c r="BF798" s="162">
        <f>IF(N798="znížená",J798,0)</f>
        <v>0</v>
      </c>
      <c r="BG798" s="162">
        <f>IF(N798="zákl. prenesená",J798,0)</f>
        <v>0</v>
      </c>
      <c r="BH798" s="162">
        <f>IF(N798="zníž. prenesená",J798,0)</f>
        <v>0</v>
      </c>
      <c r="BI798" s="162">
        <f>IF(N798="nulová",J798,0)</f>
        <v>0</v>
      </c>
      <c r="BJ798" s="19" t="s">
        <v>92</v>
      </c>
      <c r="BK798" s="162">
        <f>ROUND(I798*H798,2)</f>
        <v>0</v>
      </c>
      <c r="BL798" s="19" t="s">
        <v>386</v>
      </c>
      <c r="BM798" s="292" t="s">
        <v>1054</v>
      </c>
    </row>
    <row r="799" s="13" customFormat="1" ht="20.88" customHeight="1">
      <c r="A799" s="13"/>
      <c r="B799" s="267"/>
      <c r="C799" s="268"/>
      <c r="D799" s="269" t="s">
        <v>75</v>
      </c>
      <c r="E799" s="269" t="s">
        <v>427</v>
      </c>
      <c r="F799" s="269" t="s">
        <v>428</v>
      </c>
      <c r="G799" s="268"/>
      <c r="H799" s="268"/>
      <c r="I799" s="270"/>
      <c r="J799" s="271">
        <f>BK799</f>
        <v>0</v>
      </c>
      <c r="K799" s="268"/>
      <c r="L799" s="272"/>
      <c r="M799" s="273"/>
      <c r="N799" s="274"/>
      <c r="O799" s="274"/>
      <c r="P799" s="275">
        <f>SUM(P800:P827)</f>
        <v>0</v>
      </c>
      <c r="Q799" s="274"/>
      <c r="R799" s="275">
        <f>SUM(R800:R827)</f>
        <v>77.029764999999998</v>
      </c>
      <c r="S799" s="274"/>
      <c r="T799" s="276">
        <f>SUM(T800:T827)</f>
        <v>0</v>
      </c>
      <c r="U799" s="13"/>
      <c r="V799" s="13"/>
      <c r="W799" s="13"/>
      <c r="X799" s="13"/>
      <c r="Y799" s="13"/>
      <c r="Z799" s="13"/>
      <c r="AA799" s="13"/>
      <c r="AB799" s="13"/>
      <c r="AC799" s="13"/>
      <c r="AD799" s="13"/>
      <c r="AE799" s="13"/>
      <c r="AR799" s="277" t="s">
        <v>84</v>
      </c>
      <c r="AT799" s="278" t="s">
        <v>75</v>
      </c>
      <c r="AU799" s="278" t="s">
        <v>99</v>
      </c>
      <c r="AY799" s="277" t="s">
        <v>387</v>
      </c>
      <c r="BK799" s="279">
        <f>SUM(BK800:BK827)</f>
        <v>0</v>
      </c>
    </row>
    <row r="800" s="2" customFormat="1" ht="62.7" customHeight="1">
      <c r="A800" s="42"/>
      <c r="B800" s="43"/>
      <c r="C800" s="280" t="s">
        <v>1055</v>
      </c>
      <c r="D800" s="280" t="s">
        <v>393</v>
      </c>
      <c r="E800" s="281" t="s">
        <v>632</v>
      </c>
      <c r="F800" s="282" t="s">
        <v>633</v>
      </c>
      <c r="G800" s="283" t="s">
        <v>396</v>
      </c>
      <c r="H800" s="284">
        <v>31</v>
      </c>
      <c r="I800" s="285"/>
      <c r="J800" s="286">
        <f>ROUND(I800*H800,2)</f>
        <v>0</v>
      </c>
      <c r="K800" s="287"/>
      <c r="L800" s="45"/>
      <c r="M800" s="288" t="s">
        <v>1</v>
      </c>
      <c r="N800" s="289" t="s">
        <v>42</v>
      </c>
      <c r="O800" s="101"/>
      <c r="P800" s="290">
        <f>O800*H800</f>
        <v>0</v>
      </c>
      <c r="Q800" s="290">
        <v>0.53791</v>
      </c>
      <c r="R800" s="290">
        <f>Q800*H800</f>
        <v>16.67521</v>
      </c>
      <c r="S800" s="290">
        <v>0</v>
      </c>
      <c r="T800" s="291">
        <f>S800*H800</f>
        <v>0</v>
      </c>
      <c r="U800" s="42"/>
      <c r="V800" s="42"/>
      <c r="W800" s="42"/>
      <c r="X800" s="42"/>
      <c r="Y800" s="42"/>
      <c r="Z800" s="42"/>
      <c r="AA800" s="42"/>
      <c r="AB800" s="42"/>
      <c r="AC800" s="42"/>
      <c r="AD800" s="42"/>
      <c r="AE800" s="42"/>
      <c r="AR800" s="292" t="s">
        <v>386</v>
      </c>
      <c r="AT800" s="292" t="s">
        <v>393</v>
      </c>
      <c r="AU800" s="292" t="s">
        <v>386</v>
      </c>
      <c r="AY800" s="19" t="s">
        <v>387</v>
      </c>
      <c r="BE800" s="162">
        <f>IF(N800="základná",J800,0)</f>
        <v>0</v>
      </c>
      <c r="BF800" s="162">
        <f>IF(N800="znížená",J800,0)</f>
        <v>0</v>
      </c>
      <c r="BG800" s="162">
        <f>IF(N800="zákl. prenesená",J800,0)</f>
        <v>0</v>
      </c>
      <c r="BH800" s="162">
        <f>IF(N800="zníž. prenesená",J800,0)</f>
        <v>0</v>
      </c>
      <c r="BI800" s="162">
        <f>IF(N800="nulová",J800,0)</f>
        <v>0</v>
      </c>
      <c r="BJ800" s="19" t="s">
        <v>92</v>
      </c>
      <c r="BK800" s="162">
        <f>ROUND(I800*H800,2)</f>
        <v>0</v>
      </c>
      <c r="BL800" s="19" t="s">
        <v>386</v>
      </c>
      <c r="BM800" s="292" t="s">
        <v>1056</v>
      </c>
    </row>
    <row r="801" s="14" customFormat="1">
      <c r="A801" s="14"/>
      <c r="B801" s="293"/>
      <c r="C801" s="294"/>
      <c r="D801" s="295" t="s">
        <v>398</v>
      </c>
      <c r="E801" s="296" t="s">
        <v>1</v>
      </c>
      <c r="F801" s="297" t="s">
        <v>635</v>
      </c>
      <c r="G801" s="294"/>
      <c r="H801" s="296" t="s">
        <v>1</v>
      </c>
      <c r="I801" s="298"/>
      <c r="J801" s="294"/>
      <c r="K801" s="294"/>
      <c r="L801" s="299"/>
      <c r="M801" s="300"/>
      <c r="N801" s="301"/>
      <c r="O801" s="301"/>
      <c r="P801" s="301"/>
      <c r="Q801" s="301"/>
      <c r="R801" s="301"/>
      <c r="S801" s="301"/>
      <c r="T801" s="302"/>
      <c r="U801" s="14"/>
      <c r="V801" s="14"/>
      <c r="W801" s="14"/>
      <c r="X801" s="14"/>
      <c r="Y801" s="14"/>
      <c r="Z801" s="14"/>
      <c r="AA801" s="14"/>
      <c r="AB801" s="14"/>
      <c r="AC801" s="14"/>
      <c r="AD801" s="14"/>
      <c r="AE801" s="14"/>
      <c r="AT801" s="303" t="s">
        <v>398</v>
      </c>
      <c r="AU801" s="303" t="s">
        <v>386</v>
      </c>
      <c r="AV801" s="14" t="s">
        <v>84</v>
      </c>
      <c r="AW801" s="14" t="s">
        <v>30</v>
      </c>
      <c r="AX801" s="14" t="s">
        <v>76</v>
      </c>
      <c r="AY801" s="303" t="s">
        <v>387</v>
      </c>
    </row>
    <row r="802" s="15" customFormat="1">
      <c r="A802" s="15"/>
      <c r="B802" s="304"/>
      <c r="C802" s="305"/>
      <c r="D802" s="295" t="s">
        <v>398</v>
      </c>
      <c r="E802" s="306" t="s">
        <v>1</v>
      </c>
      <c r="F802" s="307" t="s">
        <v>1057</v>
      </c>
      <c r="G802" s="305"/>
      <c r="H802" s="308">
        <v>8</v>
      </c>
      <c r="I802" s="309"/>
      <c r="J802" s="305"/>
      <c r="K802" s="305"/>
      <c r="L802" s="310"/>
      <c r="M802" s="311"/>
      <c r="N802" s="312"/>
      <c r="O802" s="312"/>
      <c r="P802" s="312"/>
      <c r="Q802" s="312"/>
      <c r="R802" s="312"/>
      <c r="S802" s="312"/>
      <c r="T802" s="313"/>
      <c r="U802" s="15"/>
      <c r="V802" s="15"/>
      <c r="W802" s="15"/>
      <c r="X802" s="15"/>
      <c r="Y802" s="15"/>
      <c r="Z802" s="15"/>
      <c r="AA802" s="15"/>
      <c r="AB802" s="15"/>
      <c r="AC802" s="15"/>
      <c r="AD802" s="15"/>
      <c r="AE802" s="15"/>
      <c r="AT802" s="314" t="s">
        <v>398</v>
      </c>
      <c r="AU802" s="314" t="s">
        <v>386</v>
      </c>
      <c r="AV802" s="15" t="s">
        <v>92</v>
      </c>
      <c r="AW802" s="15" t="s">
        <v>30</v>
      </c>
      <c r="AX802" s="15" t="s">
        <v>76</v>
      </c>
      <c r="AY802" s="314" t="s">
        <v>387</v>
      </c>
    </row>
    <row r="803" s="15" customFormat="1">
      <c r="A803" s="15"/>
      <c r="B803" s="304"/>
      <c r="C803" s="305"/>
      <c r="D803" s="295" t="s">
        <v>398</v>
      </c>
      <c r="E803" s="306" t="s">
        <v>1</v>
      </c>
      <c r="F803" s="307" t="s">
        <v>1058</v>
      </c>
      <c r="G803" s="305"/>
      <c r="H803" s="308">
        <v>23</v>
      </c>
      <c r="I803" s="309"/>
      <c r="J803" s="305"/>
      <c r="K803" s="305"/>
      <c r="L803" s="310"/>
      <c r="M803" s="311"/>
      <c r="N803" s="312"/>
      <c r="O803" s="312"/>
      <c r="P803" s="312"/>
      <c r="Q803" s="312"/>
      <c r="R803" s="312"/>
      <c r="S803" s="312"/>
      <c r="T803" s="313"/>
      <c r="U803" s="15"/>
      <c r="V803" s="15"/>
      <c r="W803" s="15"/>
      <c r="X803" s="15"/>
      <c r="Y803" s="15"/>
      <c r="Z803" s="15"/>
      <c r="AA803" s="15"/>
      <c r="AB803" s="15"/>
      <c r="AC803" s="15"/>
      <c r="AD803" s="15"/>
      <c r="AE803" s="15"/>
      <c r="AT803" s="314" t="s">
        <v>398</v>
      </c>
      <c r="AU803" s="314" t="s">
        <v>386</v>
      </c>
      <c r="AV803" s="15" t="s">
        <v>92</v>
      </c>
      <c r="AW803" s="15" t="s">
        <v>30</v>
      </c>
      <c r="AX803" s="15" t="s">
        <v>76</v>
      </c>
      <c r="AY803" s="314" t="s">
        <v>387</v>
      </c>
    </row>
    <row r="804" s="16" customFormat="1">
      <c r="A804" s="16"/>
      <c r="B804" s="315"/>
      <c r="C804" s="316"/>
      <c r="D804" s="295" t="s">
        <v>398</v>
      </c>
      <c r="E804" s="317" t="s">
        <v>1</v>
      </c>
      <c r="F804" s="318" t="s">
        <v>412</v>
      </c>
      <c r="G804" s="316"/>
      <c r="H804" s="319">
        <v>31</v>
      </c>
      <c r="I804" s="320"/>
      <c r="J804" s="316"/>
      <c r="K804" s="316"/>
      <c r="L804" s="321"/>
      <c r="M804" s="322"/>
      <c r="N804" s="323"/>
      <c r="O804" s="323"/>
      <c r="P804" s="323"/>
      <c r="Q804" s="323"/>
      <c r="R804" s="323"/>
      <c r="S804" s="323"/>
      <c r="T804" s="324"/>
      <c r="U804" s="16"/>
      <c r="V804" s="16"/>
      <c r="W804" s="16"/>
      <c r="X804" s="16"/>
      <c r="Y804" s="16"/>
      <c r="Z804" s="16"/>
      <c r="AA804" s="16"/>
      <c r="AB804" s="16"/>
      <c r="AC804" s="16"/>
      <c r="AD804" s="16"/>
      <c r="AE804" s="16"/>
      <c r="AT804" s="325" t="s">
        <v>398</v>
      </c>
      <c r="AU804" s="325" t="s">
        <v>386</v>
      </c>
      <c r="AV804" s="16" t="s">
        <v>386</v>
      </c>
      <c r="AW804" s="16" t="s">
        <v>30</v>
      </c>
      <c r="AX804" s="16" t="s">
        <v>84</v>
      </c>
      <c r="AY804" s="325" t="s">
        <v>387</v>
      </c>
    </row>
    <row r="805" s="2" customFormat="1" ht="62.7" customHeight="1">
      <c r="A805" s="42"/>
      <c r="B805" s="43"/>
      <c r="C805" s="337" t="s">
        <v>1059</v>
      </c>
      <c r="D805" s="337" t="s">
        <v>592</v>
      </c>
      <c r="E805" s="338" t="s">
        <v>641</v>
      </c>
      <c r="F805" s="339" t="s">
        <v>642</v>
      </c>
      <c r="G805" s="340" t="s">
        <v>436</v>
      </c>
      <c r="H805" s="341">
        <v>31</v>
      </c>
      <c r="I805" s="342"/>
      <c r="J805" s="343">
        <f>ROUND(I805*H805,2)</f>
        <v>0</v>
      </c>
      <c r="K805" s="344"/>
      <c r="L805" s="345"/>
      <c r="M805" s="346" t="s">
        <v>1</v>
      </c>
      <c r="N805" s="347" t="s">
        <v>42</v>
      </c>
      <c r="O805" s="101"/>
      <c r="P805" s="290">
        <f>O805*H805</f>
        <v>0</v>
      </c>
      <c r="Q805" s="290">
        <v>0.0545</v>
      </c>
      <c r="R805" s="290">
        <f>Q805*H805</f>
        <v>1.6895</v>
      </c>
      <c r="S805" s="290">
        <v>0</v>
      </c>
      <c r="T805" s="291">
        <f>S805*H805</f>
        <v>0</v>
      </c>
      <c r="U805" s="42"/>
      <c r="V805" s="42"/>
      <c r="W805" s="42"/>
      <c r="X805" s="42"/>
      <c r="Y805" s="42"/>
      <c r="Z805" s="42"/>
      <c r="AA805" s="42"/>
      <c r="AB805" s="42"/>
      <c r="AC805" s="42"/>
      <c r="AD805" s="42"/>
      <c r="AE805" s="42"/>
      <c r="AR805" s="292" t="s">
        <v>443</v>
      </c>
      <c r="AT805" s="292" t="s">
        <v>592</v>
      </c>
      <c r="AU805" s="292" t="s">
        <v>386</v>
      </c>
      <c r="AY805" s="19" t="s">
        <v>387</v>
      </c>
      <c r="BE805" s="162">
        <f>IF(N805="základná",J805,0)</f>
        <v>0</v>
      </c>
      <c r="BF805" s="162">
        <f>IF(N805="znížená",J805,0)</f>
        <v>0</v>
      </c>
      <c r="BG805" s="162">
        <f>IF(N805="zákl. prenesená",J805,0)</f>
        <v>0</v>
      </c>
      <c r="BH805" s="162">
        <f>IF(N805="zníž. prenesená",J805,0)</f>
        <v>0</v>
      </c>
      <c r="BI805" s="162">
        <f>IF(N805="nulová",J805,0)</f>
        <v>0</v>
      </c>
      <c r="BJ805" s="19" t="s">
        <v>92</v>
      </c>
      <c r="BK805" s="162">
        <f>ROUND(I805*H805,2)</f>
        <v>0</v>
      </c>
      <c r="BL805" s="19" t="s">
        <v>386</v>
      </c>
      <c r="BM805" s="292" t="s">
        <v>1060</v>
      </c>
    </row>
    <row r="806" s="2" customFormat="1" ht="37.8" customHeight="1">
      <c r="A806" s="42"/>
      <c r="B806" s="43"/>
      <c r="C806" s="337" t="s">
        <v>1061</v>
      </c>
      <c r="D806" s="337" t="s">
        <v>592</v>
      </c>
      <c r="E806" s="338" t="s">
        <v>645</v>
      </c>
      <c r="F806" s="339" t="s">
        <v>646</v>
      </c>
      <c r="G806" s="340" t="s">
        <v>436</v>
      </c>
      <c r="H806" s="341">
        <v>2</v>
      </c>
      <c r="I806" s="342"/>
      <c r="J806" s="343">
        <f>ROUND(I806*H806,2)</f>
        <v>0</v>
      </c>
      <c r="K806" s="344"/>
      <c r="L806" s="345"/>
      <c r="M806" s="346" t="s">
        <v>1</v>
      </c>
      <c r="N806" s="347" t="s">
        <v>42</v>
      </c>
      <c r="O806" s="101"/>
      <c r="P806" s="290">
        <f>O806*H806</f>
        <v>0</v>
      </c>
      <c r="Q806" s="290">
        <v>0.0022000000000000001</v>
      </c>
      <c r="R806" s="290">
        <f>Q806*H806</f>
        <v>0.0044000000000000003</v>
      </c>
      <c r="S806" s="290">
        <v>0</v>
      </c>
      <c r="T806" s="291">
        <f>S806*H806</f>
        <v>0</v>
      </c>
      <c r="U806" s="42"/>
      <c r="V806" s="42"/>
      <c r="W806" s="42"/>
      <c r="X806" s="42"/>
      <c r="Y806" s="42"/>
      <c r="Z806" s="42"/>
      <c r="AA806" s="42"/>
      <c r="AB806" s="42"/>
      <c r="AC806" s="42"/>
      <c r="AD806" s="42"/>
      <c r="AE806" s="42"/>
      <c r="AR806" s="292" t="s">
        <v>443</v>
      </c>
      <c r="AT806" s="292" t="s">
        <v>592</v>
      </c>
      <c r="AU806" s="292" t="s">
        <v>386</v>
      </c>
      <c r="AY806" s="19" t="s">
        <v>387</v>
      </c>
      <c r="BE806" s="162">
        <f>IF(N806="základná",J806,0)</f>
        <v>0</v>
      </c>
      <c r="BF806" s="162">
        <f>IF(N806="znížená",J806,0)</f>
        <v>0</v>
      </c>
      <c r="BG806" s="162">
        <f>IF(N806="zákl. prenesená",J806,0)</f>
        <v>0</v>
      </c>
      <c r="BH806" s="162">
        <f>IF(N806="zníž. prenesená",J806,0)</f>
        <v>0</v>
      </c>
      <c r="BI806" s="162">
        <f>IF(N806="nulová",J806,0)</f>
        <v>0</v>
      </c>
      <c r="BJ806" s="19" t="s">
        <v>92</v>
      </c>
      <c r="BK806" s="162">
        <f>ROUND(I806*H806,2)</f>
        <v>0</v>
      </c>
      <c r="BL806" s="19" t="s">
        <v>386</v>
      </c>
      <c r="BM806" s="292" t="s">
        <v>1062</v>
      </c>
    </row>
    <row r="807" s="2" customFormat="1" ht="24.15" customHeight="1">
      <c r="A807" s="42"/>
      <c r="B807" s="43"/>
      <c r="C807" s="337" t="s">
        <v>1063</v>
      </c>
      <c r="D807" s="337" t="s">
        <v>592</v>
      </c>
      <c r="E807" s="338" t="s">
        <v>655</v>
      </c>
      <c r="F807" s="339" t="s">
        <v>656</v>
      </c>
      <c r="G807" s="340" t="s">
        <v>180</v>
      </c>
      <c r="H807" s="341">
        <v>0.23799999999999999</v>
      </c>
      <c r="I807" s="342"/>
      <c r="J807" s="343">
        <f>ROUND(I807*H807,2)</f>
        <v>0</v>
      </c>
      <c r="K807" s="344"/>
      <c r="L807" s="345"/>
      <c r="M807" s="346" t="s">
        <v>1</v>
      </c>
      <c r="N807" s="347" t="s">
        <v>42</v>
      </c>
      <c r="O807" s="101"/>
      <c r="P807" s="290">
        <f>O807*H807</f>
        <v>0</v>
      </c>
      <c r="Q807" s="290">
        <v>0.001</v>
      </c>
      <c r="R807" s="290">
        <f>Q807*H807</f>
        <v>0.00023799999999999999</v>
      </c>
      <c r="S807" s="290">
        <v>0</v>
      </c>
      <c r="T807" s="291">
        <f>S807*H807</f>
        <v>0</v>
      </c>
      <c r="U807" s="42"/>
      <c r="V807" s="42"/>
      <c r="W807" s="42"/>
      <c r="X807" s="42"/>
      <c r="Y807" s="42"/>
      <c r="Z807" s="42"/>
      <c r="AA807" s="42"/>
      <c r="AB807" s="42"/>
      <c r="AC807" s="42"/>
      <c r="AD807" s="42"/>
      <c r="AE807" s="42"/>
      <c r="AR807" s="292" t="s">
        <v>443</v>
      </c>
      <c r="AT807" s="292" t="s">
        <v>592</v>
      </c>
      <c r="AU807" s="292" t="s">
        <v>386</v>
      </c>
      <c r="AY807" s="19" t="s">
        <v>387</v>
      </c>
      <c r="BE807" s="162">
        <f>IF(N807="základná",J807,0)</f>
        <v>0</v>
      </c>
      <c r="BF807" s="162">
        <f>IF(N807="znížená",J807,0)</f>
        <v>0</v>
      </c>
      <c r="BG807" s="162">
        <f>IF(N807="zákl. prenesená",J807,0)</f>
        <v>0</v>
      </c>
      <c r="BH807" s="162">
        <f>IF(N807="zníž. prenesená",J807,0)</f>
        <v>0</v>
      </c>
      <c r="BI807" s="162">
        <f>IF(N807="nulová",J807,0)</f>
        <v>0</v>
      </c>
      <c r="BJ807" s="19" t="s">
        <v>92</v>
      </c>
      <c r="BK807" s="162">
        <f>ROUND(I807*H807,2)</f>
        <v>0</v>
      </c>
      <c r="BL807" s="19" t="s">
        <v>386</v>
      </c>
      <c r="BM807" s="292" t="s">
        <v>1064</v>
      </c>
    </row>
    <row r="808" s="2" customFormat="1">
      <c r="A808" s="42"/>
      <c r="B808" s="43"/>
      <c r="C808" s="44"/>
      <c r="D808" s="295" t="s">
        <v>652</v>
      </c>
      <c r="E808" s="44"/>
      <c r="F808" s="348" t="s">
        <v>658</v>
      </c>
      <c r="G808" s="44"/>
      <c r="H808" s="44"/>
      <c r="I808" s="237"/>
      <c r="J808" s="44"/>
      <c r="K808" s="44"/>
      <c r="L808" s="45"/>
      <c r="M808" s="349"/>
      <c r="N808" s="350"/>
      <c r="O808" s="101"/>
      <c r="P808" s="101"/>
      <c r="Q808" s="101"/>
      <c r="R808" s="101"/>
      <c r="S808" s="101"/>
      <c r="T808" s="102"/>
      <c r="U808" s="42"/>
      <c r="V808" s="42"/>
      <c r="W808" s="42"/>
      <c r="X808" s="42"/>
      <c r="Y808" s="42"/>
      <c r="Z808" s="42"/>
      <c r="AA808" s="42"/>
      <c r="AB808" s="42"/>
      <c r="AC808" s="42"/>
      <c r="AD808" s="42"/>
      <c r="AE808" s="42"/>
      <c r="AT808" s="19" t="s">
        <v>652</v>
      </c>
      <c r="AU808" s="19" t="s">
        <v>386</v>
      </c>
    </row>
    <row r="809" s="15" customFormat="1">
      <c r="A809" s="15"/>
      <c r="B809" s="304"/>
      <c r="C809" s="305"/>
      <c r="D809" s="295" t="s">
        <v>398</v>
      </c>
      <c r="E809" s="305"/>
      <c r="F809" s="307" t="s">
        <v>1065</v>
      </c>
      <c r="G809" s="305"/>
      <c r="H809" s="308">
        <v>0.23799999999999999</v>
      </c>
      <c r="I809" s="309"/>
      <c r="J809" s="305"/>
      <c r="K809" s="305"/>
      <c r="L809" s="310"/>
      <c r="M809" s="311"/>
      <c r="N809" s="312"/>
      <c r="O809" s="312"/>
      <c r="P809" s="312"/>
      <c r="Q809" s="312"/>
      <c r="R809" s="312"/>
      <c r="S809" s="312"/>
      <c r="T809" s="313"/>
      <c r="U809" s="15"/>
      <c r="V809" s="15"/>
      <c r="W809" s="15"/>
      <c r="X809" s="15"/>
      <c r="Y809" s="15"/>
      <c r="Z809" s="15"/>
      <c r="AA809" s="15"/>
      <c r="AB809" s="15"/>
      <c r="AC809" s="15"/>
      <c r="AD809" s="15"/>
      <c r="AE809" s="15"/>
      <c r="AT809" s="314" t="s">
        <v>398</v>
      </c>
      <c r="AU809" s="314" t="s">
        <v>386</v>
      </c>
      <c r="AV809" s="15" t="s">
        <v>92</v>
      </c>
      <c r="AW809" s="15" t="s">
        <v>4</v>
      </c>
      <c r="AX809" s="15" t="s">
        <v>84</v>
      </c>
      <c r="AY809" s="314" t="s">
        <v>387</v>
      </c>
    </row>
    <row r="810" s="2" customFormat="1" ht="33" customHeight="1">
      <c r="A810" s="42"/>
      <c r="B810" s="43"/>
      <c r="C810" s="280" t="s">
        <v>1066</v>
      </c>
      <c r="D810" s="280" t="s">
        <v>393</v>
      </c>
      <c r="E810" s="281" t="s">
        <v>1067</v>
      </c>
      <c r="F810" s="282" t="s">
        <v>1068</v>
      </c>
      <c r="G810" s="283" t="s">
        <v>436</v>
      </c>
      <c r="H810" s="284">
        <v>2</v>
      </c>
      <c r="I810" s="285"/>
      <c r="J810" s="286">
        <f>ROUND(I810*H810,2)</f>
        <v>0</v>
      </c>
      <c r="K810" s="287"/>
      <c r="L810" s="45"/>
      <c r="M810" s="288" t="s">
        <v>1</v>
      </c>
      <c r="N810" s="289" t="s">
        <v>42</v>
      </c>
      <c r="O810" s="101"/>
      <c r="P810" s="290">
        <f>O810*H810</f>
        <v>0</v>
      </c>
      <c r="Q810" s="290">
        <v>0.16384000000000001</v>
      </c>
      <c r="R810" s="290">
        <f>Q810*H810</f>
        <v>0.32768000000000003</v>
      </c>
      <c r="S810" s="290">
        <v>0</v>
      </c>
      <c r="T810" s="291">
        <f>S810*H810</f>
        <v>0</v>
      </c>
      <c r="U810" s="42"/>
      <c r="V810" s="42"/>
      <c r="W810" s="42"/>
      <c r="X810" s="42"/>
      <c r="Y810" s="42"/>
      <c r="Z810" s="42"/>
      <c r="AA810" s="42"/>
      <c r="AB810" s="42"/>
      <c r="AC810" s="42"/>
      <c r="AD810" s="42"/>
      <c r="AE810" s="42"/>
      <c r="AR810" s="292" t="s">
        <v>386</v>
      </c>
      <c r="AT810" s="292" t="s">
        <v>393</v>
      </c>
      <c r="AU810" s="292" t="s">
        <v>386</v>
      </c>
      <c r="AY810" s="19" t="s">
        <v>387</v>
      </c>
      <c r="BE810" s="162">
        <f>IF(N810="základná",J810,0)</f>
        <v>0</v>
      </c>
      <c r="BF810" s="162">
        <f>IF(N810="znížená",J810,0)</f>
        <v>0</v>
      </c>
      <c r="BG810" s="162">
        <f>IF(N810="zákl. prenesená",J810,0)</f>
        <v>0</v>
      </c>
      <c r="BH810" s="162">
        <f>IF(N810="zníž. prenesená",J810,0)</f>
        <v>0</v>
      </c>
      <c r="BI810" s="162">
        <f>IF(N810="nulová",J810,0)</f>
        <v>0</v>
      </c>
      <c r="BJ810" s="19" t="s">
        <v>92</v>
      </c>
      <c r="BK810" s="162">
        <f>ROUND(I810*H810,2)</f>
        <v>0</v>
      </c>
      <c r="BL810" s="19" t="s">
        <v>386</v>
      </c>
      <c r="BM810" s="292" t="s">
        <v>1069</v>
      </c>
    </row>
    <row r="811" s="15" customFormat="1">
      <c r="A811" s="15"/>
      <c r="B811" s="304"/>
      <c r="C811" s="305"/>
      <c r="D811" s="295" t="s">
        <v>398</v>
      </c>
      <c r="E811" s="306" t="s">
        <v>1</v>
      </c>
      <c r="F811" s="307" t="s">
        <v>1070</v>
      </c>
      <c r="G811" s="305"/>
      <c r="H811" s="308">
        <v>2</v>
      </c>
      <c r="I811" s="309"/>
      <c r="J811" s="305"/>
      <c r="K811" s="305"/>
      <c r="L811" s="310"/>
      <c r="M811" s="311"/>
      <c r="N811" s="312"/>
      <c r="O811" s="312"/>
      <c r="P811" s="312"/>
      <c r="Q811" s="312"/>
      <c r="R811" s="312"/>
      <c r="S811" s="312"/>
      <c r="T811" s="313"/>
      <c r="U811" s="15"/>
      <c r="V811" s="15"/>
      <c r="W811" s="15"/>
      <c r="X811" s="15"/>
      <c r="Y811" s="15"/>
      <c r="Z811" s="15"/>
      <c r="AA811" s="15"/>
      <c r="AB811" s="15"/>
      <c r="AC811" s="15"/>
      <c r="AD811" s="15"/>
      <c r="AE811" s="15"/>
      <c r="AT811" s="314" t="s">
        <v>398</v>
      </c>
      <c r="AU811" s="314" t="s">
        <v>386</v>
      </c>
      <c r="AV811" s="15" t="s">
        <v>92</v>
      </c>
      <c r="AW811" s="15" t="s">
        <v>30</v>
      </c>
      <c r="AX811" s="15" t="s">
        <v>76</v>
      </c>
      <c r="AY811" s="314" t="s">
        <v>387</v>
      </c>
    </row>
    <row r="812" s="16" customFormat="1">
      <c r="A812" s="16"/>
      <c r="B812" s="315"/>
      <c r="C812" s="316"/>
      <c r="D812" s="295" t="s">
        <v>398</v>
      </c>
      <c r="E812" s="317" t="s">
        <v>1</v>
      </c>
      <c r="F812" s="318" t="s">
        <v>412</v>
      </c>
      <c r="G812" s="316"/>
      <c r="H812" s="319">
        <v>2</v>
      </c>
      <c r="I812" s="320"/>
      <c r="J812" s="316"/>
      <c r="K812" s="316"/>
      <c r="L812" s="321"/>
      <c r="M812" s="322"/>
      <c r="N812" s="323"/>
      <c r="O812" s="323"/>
      <c r="P812" s="323"/>
      <c r="Q812" s="323"/>
      <c r="R812" s="323"/>
      <c r="S812" s="323"/>
      <c r="T812" s="324"/>
      <c r="U812" s="16"/>
      <c r="V812" s="16"/>
      <c r="W812" s="16"/>
      <c r="X812" s="16"/>
      <c r="Y812" s="16"/>
      <c r="Z812" s="16"/>
      <c r="AA812" s="16"/>
      <c r="AB812" s="16"/>
      <c r="AC812" s="16"/>
      <c r="AD812" s="16"/>
      <c r="AE812" s="16"/>
      <c r="AT812" s="325" t="s">
        <v>398</v>
      </c>
      <c r="AU812" s="325" t="s">
        <v>386</v>
      </c>
      <c r="AV812" s="16" t="s">
        <v>386</v>
      </c>
      <c r="AW812" s="16" t="s">
        <v>30</v>
      </c>
      <c r="AX812" s="16" t="s">
        <v>84</v>
      </c>
      <c r="AY812" s="325" t="s">
        <v>387</v>
      </c>
    </row>
    <row r="813" s="2" customFormat="1" ht="44.25" customHeight="1">
      <c r="A813" s="42"/>
      <c r="B813" s="43"/>
      <c r="C813" s="337" t="s">
        <v>1071</v>
      </c>
      <c r="D813" s="337" t="s">
        <v>592</v>
      </c>
      <c r="E813" s="338" t="s">
        <v>1072</v>
      </c>
      <c r="F813" s="339" t="s">
        <v>1073</v>
      </c>
      <c r="G813" s="340" t="s">
        <v>436</v>
      </c>
      <c r="H813" s="341">
        <v>2</v>
      </c>
      <c r="I813" s="342"/>
      <c r="J813" s="343">
        <f>ROUND(I813*H813,2)</f>
        <v>0</v>
      </c>
      <c r="K813" s="344"/>
      <c r="L813" s="345"/>
      <c r="M813" s="346" t="s">
        <v>1</v>
      </c>
      <c r="N813" s="347" t="s">
        <v>42</v>
      </c>
      <c r="O813" s="101"/>
      <c r="P813" s="290">
        <f>O813*H813</f>
        <v>0</v>
      </c>
      <c r="Q813" s="290">
        <v>0.031300000000000001</v>
      </c>
      <c r="R813" s="290">
        <f>Q813*H813</f>
        <v>0.062600000000000003</v>
      </c>
      <c r="S813" s="290">
        <v>0</v>
      </c>
      <c r="T813" s="291">
        <f>S813*H813</f>
        <v>0</v>
      </c>
      <c r="U813" s="42"/>
      <c r="V813" s="42"/>
      <c r="W813" s="42"/>
      <c r="X813" s="42"/>
      <c r="Y813" s="42"/>
      <c r="Z813" s="42"/>
      <c r="AA813" s="42"/>
      <c r="AB813" s="42"/>
      <c r="AC813" s="42"/>
      <c r="AD813" s="42"/>
      <c r="AE813" s="42"/>
      <c r="AR813" s="292" t="s">
        <v>443</v>
      </c>
      <c r="AT813" s="292" t="s">
        <v>592</v>
      </c>
      <c r="AU813" s="292" t="s">
        <v>386</v>
      </c>
      <c r="AY813" s="19" t="s">
        <v>387</v>
      </c>
      <c r="BE813" s="162">
        <f>IF(N813="základná",J813,0)</f>
        <v>0</v>
      </c>
      <c r="BF813" s="162">
        <f>IF(N813="znížená",J813,0)</f>
        <v>0</v>
      </c>
      <c r="BG813" s="162">
        <f>IF(N813="zákl. prenesená",J813,0)</f>
        <v>0</v>
      </c>
      <c r="BH813" s="162">
        <f>IF(N813="zníž. prenesená",J813,0)</f>
        <v>0</v>
      </c>
      <c r="BI813" s="162">
        <f>IF(N813="nulová",J813,0)</f>
        <v>0</v>
      </c>
      <c r="BJ813" s="19" t="s">
        <v>92</v>
      </c>
      <c r="BK813" s="162">
        <f>ROUND(I813*H813,2)</f>
        <v>0</v>
      </c>
      <c r="BL813" s="19" t="s">
        <v>386</v>
      </c>
      <c r="BM813" s="292" t="s">
        <v>1074</v>
      </c>
    </row>
    <row r="814" s="2" customFormat="1" ht="37.8" customHeight="1">
      <c r="A814" s="42"/>
      <c r="B814" s="43"/>
      <c r="C814" s="280" t="s">
        <v>1075</v>
      </c>
      <c r="D814" s="280" t="s">
        <v>393</v>
      </c>
      <c r="E814" s="281" t="s">
        <v>661</v>
      </c>
      <c r="F814" s="282" t="s">
        <v>662</v>
      </c>
      <c r="G814" s="283" t="s">
        <v>396</v>
      </c>
      <c r="H814" s="284">
        <v>156</v>
      </c>
      <c r="I814" s="285"/>
      <c r="J814" s="286">
        <f>ROUND(I814*H814,2)</f>
        <v>0</v>
      </c>
      <c r="K814" s="287"/>
      <c r="L814" s="45"/>
      <c r="M814" s="288" t="s">
        <v>1</v>
      </c>
      <c r="N814" s="289" t="s">
        <v>42</v>
      </c>
      <c r="O814" s="101"/>
      <c r="P814" s="290">
        <f>O814*H814</f>
        <v>0</v>
      </c>
      <c r="Q814" s="290">
        <v>0.36276999999999998</v>
      </c>
      <c r="R814" s="290">
        <f>Q814*H814</f>
        <v>56.592119999999994</v>
      </c>
      <c r="S814" s="290">
        <v>0</v>
      </c>
      <c r="T814" s="291">
        <f>S814*H814</f>
        <v>0</v>
      </c>
      <c r="U814" s="42"/>
      <c r="V814" s="42"/>
      <c r="W814" s="42"/>
      <c r="X814" s="42"/>
      <c r="Y814" s="42"/>
      <c r="Z814" s="42"/>
      <c r="AA814" s="42"/>
      <c r="AB814" s="42"/>
      <c r="AC814" s="42"/>
      <c r="AD814" s="42"/>
      <c r="AE814" s="42"/>
      <c r="AR814" s="292" t="s">
        <v>386</v>
      </c>
      <c r="AT814" s="292" t="s">
        <v>393</v>
      </c>
      <c r="AU814" s="292" t="s">
        <v>386</v>
      </c>
      <c r="AY814" s="19" t="s">
        <v>387</v>
      </c>
      <c r="BE814" s="162">
        <f>IF(N814="základná",J814,0)</f>
        <v>0</v>
      </c>
      <c r="BF814" s="162">
        <f>IF(N814="znížená",J814,0)</f>
        <v>0</v>
      </c>
      <c r="BG814" s="162">
        <f>IF(N814="zákl. prenesená",J814,0)</f>
        <v>0</v>
      </c>
      <c r="BH814" s="162">
        <f>IF(N814="zníž. prenesená",J814,0)</f>
        <v>0</v>
      </c>
      <c r="BI814" s="162">
        <f>IF(N814="nulová",J814,0)</f>
        <v>0</v>
      </c>
      <c r="BJ814" s="19" t="s">
        <v>92</v>
      </c>
      <c r="BK814" s="162">
        <f>ROUND(I814*H814,2)</f>
        <v>0</v>
      </c>
      <c r="BL814" s="19" t="s">
        <v>386</v>
      </c>
      <c r="BM814" s="292" t="s">
        <v>1076</v>
      </c>
    </row>
    <row r="815" s="14" customFormat="1">
      <c r="A815" s="14"/>
      <c r="B815" s="293"/>
      <c r="C815" s="294"/>
      <c r="D815" s="295" t="s">
        <v>398</v>
      </c>
      <c r="E815" s="296" t="s">
        <v>1</v>
      </c>
      <c r="F815" s="297" t="s">
        <v>664</v>
      </c>
      <c r="G815" s="294"/>
      <c r="H815" s="296" t="s">
        <v>1</v>
      </c>
      <c r="I815" s="298"/>
      <c r="J815" s="294"/>
      <c r="K815" s="294"/>
      <c r="L815" s="299"/>
      <c r="M815" s="300"/>
      <c r="N815" s="301"/>
      <c r="O815" s="301"/>
      <c r="P815" s="301"/>
      <c r="Q815" s="301"/>
      <c r="R815" s="301"/>
      <c r="S815" s="301"/>
      <c r="T815" s="302"/>
      <c r="U815" s="14"/>
      <c r="V815" s="14"/>
      <c r="W815" s="14"/>
      <c r="X815" s="14"/>
      <c r="Y815" s="14"/>
      <c r="Z815" s="14"/>
      <c r="AA815" s="14"/>
      <c r="AB815" s="14"/>
      <c r="AC815" s="14"/>
      <c r="AD815" s="14"/>
      <c r="AE815" s="14"/>
      <c r="AT815" s="303" t="s">
        <v>398</v>
      </c>
      <c r="AU815" s="303" t="s">
        <v>386</v>
      </c>
      <c r="AV815" s="14" t="s">
        <v>84</v>
      </c>
      <c r="AW815" s="14" t="s">
        <v>30</v>
      </c>
      <c r="AX815" s="14" t="s">
        <v>76</v>
      </c>
      <c r="AY815" s="303" t="s">
        <v>387</v>
      </c>
    </row>
    <row r="816" s="15" customFormat="1">
      <c r="A816" s="15"/>
      <c r="B816" s="304"/>
      <c r="C816" s="305"/>
      <c r="D816" s="295" t="s">
        <v>398</v>
      </c>
      <c r="E816" s="306" t="s">
        <v>1</v>
      </c>
      <c r="F816" s="307" t="s">
        <v>1077</v>
      </c>
      <c r="G816" s="305"/>
      <c r="H816" s="308">
        <v>27</v>
      </c>
      <c r="I816" s="309"/>
      <c r="J816" s="305"/>
      <c r="K816" s="305"/>
      <c r="L816" s="310"/>
      <c r="M816" s="311"/>
      <c r="N816" s="312"/>
      <c r="O816" s="312"/>
      <c r="P816" s="312"/>
      <c r="Q816" s="312"/>
      <c r="R816" s="312"/>
      <c r="S816" s="312"/>
      <c r="T816" s="313"/>
      <c r="U816" s="15"/>
      <c r="V816" s="15"/>
      <c r="W816" s="15"/>
      <c r="X816" s="15"/>
      <c r="Y816" s="15"/>
      <c r="Z816" s="15"/>
      <c r="AA816" s="15"/>
      <c r="AB816" s="15"/>
      <c r="AC816" s="15"/>
      <c r="AD816" s="15"/>
      <c r="AE816" s="15"/>
      <c r="AT816" s="314" t="s">
        <v>398</v>
      </c>
      <c r="AU816" s="314" t="s">
        <v>386</v>
      </c>
      <c r="AV816" s="15" t="s">
        <v>92</v>
      </c>
      <c r="AW816" s="15" t="s">
        <v>30</v>
      </c>
      <c r="AX816" s="15" t="s">
        <v>76</v>
      </c>
      <c r="AY816" s="314" t="s">
        <v>387</v>
      </c>
    </row>
    <row r="817" s="15" customFormat="1">
      <c r="A817" s="15"/>
      <c r="B817" s="304"/>
      <c r="C817" s="305"/>
      <c r="D817" s="295" t="s">
        <v>398</v>
      </c>
      <c r="E817" s="306" t="s">
        <v>1</v>
      </c>
      <c r="F817" s="307" t="s">
        <v>1078</v>
      </c>
      <c r="G817" s="305"/>
      <c r="H817" s="308">
        <v>40</v>
      </c>
      <c r="I817" s="309"/>
      <c r="J817" s="305"/>
      <c r="K817" s="305"/>
      <c r="L817" s="310"/>
      <c r="M817" s="311"/>
      <c r="N817" s="312"/>
      <c r="O817" s="312"/>
      <c r="P817" s="312"/>
      <c r="Q817" s="312"/>
      <c r="R817" s="312"/>
      <c r="S817" s="312"/>
      <c r="T817" s="313"/>
      <c r="U817" s="15"/>
      <c r="V817" s="15"/>
      <c r="W817" s="15"/>
      <c r="X817" s="15"/>
      <c r="Y817" s="15"/>
      <c r="Z817" s="15"/>
      <c r="AA817" s="15"/>
      <c r="AB817" s="15"/>
      <c r="AC817" s="15"/>
      <c r="AD817" s="15"/>
      <c r="AE817" s="15"/>
      <c r="AT817" s="314" t="s">
        <v>398</v>
      </c>
      <c r="AU817" s="314" t="s">
        <v>386</v>
      </c>
      <c r="AV817" s="15" t="s">
        <v>92</v>
      </c>
      <c r="AW817" s="15" t="s">
        <v>30</v>
      </c>
      <c r="AX817" s="15" t="s">
        <v>76</v>
      </c>
      <c r="AY817" s="314" t="s">
        <v>387</v>
      </c>
    </row>
    <row r="818" s="15" customFormat="1">
      <c r="A818" s="15"/>
      <c r="B818" s="304"/>
      <c r="C818" s="305"/>
      <c r="D818" s="295" t="s">
        <v>398</v>
      </c>
      <c r="E818" s="306" t="s">
        <v>1</v>
      </c>
      <c r="F818" s="307" t="s">
        <v>1079</v>
      </c>
      <c r="G818" s="305"/>
      <c r="H818" s="308">
        <v>49</v>
      </c>
      <c r="I818" s="309"/>
      <c r="J818" s="305"/>
      <c r="K818" s="305"/>
      <c r="L818" s="310"/>
      <c r="M818" s="311"/>
      <c r="N818" s="312"/>
      <c r="O818" s="312"/>
      <c r="P818" s="312"/>
      <c r="Q818" s="312"/>
      <c r="R818" s="312"/>
      <c r="S818" s="312"/>
      <c r="T818" s="313"/>
      <c r="U818" s="15"/>
      <c r="V818" s="15"/>
      <c r="W818" s="15"/>
      <c r="X818" s="15"/>
      <c r="Y818" s="15"/>
      <c r="Z818" s="15"/>
      <c r="AA818" s="15"/>
      <c r="AB818" s="15"/>
      <c r="AC818" s="15"/>
      <c r="AD818" s="15"/>
      <c r="AE818" s="15"/>
      <c r="AT818" s="314" t="s">
        <v>398</v>
      </c>
      <c r="AU818" s="314" t="s">
        <v>386</v>
      </c>
      <c r="AV818" s="15" t="s">
        <v>92</v>
      </c>
      <c r="AW818" s="15" t="s">
        <v>30</v>
      </c>
      <c r="AX818" s="15" t="s">
        <v>76</v>
      </c>
      <c r="AY818" s="314" t="s">
        <v>387</v>
      </c>
    </row>
    <row r="819" s="15" customFormat="1">
      <c r="A819" s="15"/>
      <c r="B819" s="304"/>
      <c r="C819" s="305"/>
      <c r="D819" s="295" t="s">
        <v>398</v>
      </c>
      <c r="E819" s="306" t="s">
        <v>1</v>
      </c>
      <c r="F819" s="307" t="s">
        <v>1080</v>
      </c>
      <c r="G819" s="305"/>
      <c r="H819" s="308">
        <v>14</v>
      </c>
      <c r="I819" s="309"/>
      <c r="J819" s="305"/>
      <c r="K819" s="305"/>
      <c r="L819" s="310"/>
      <c r="M819" s="311"/>
      <c r="N819" s="312"/>
      <c r="O819" s="312"/>
      <c r="P819" s="312"/>
      <c r="Q819" s="312"/>
      <c r="R819" s="312"/>
      <c r="S819" s="312"/>
      <c r="T819" s="313"/>
      <c r="U819" s="15"/>
      <c r="V819" s="15"/>
      <c r="W819" s="15"/>
      <c r="X819" s="15"/>
      <c r="Y819" s="15"/>
      <c r="Z819" s="15"/>
      <c r="AA819" s="15"/>
      <c r="AB819" s="15"/>
      <c r="AC819" s="15"/>
      <c r="AD819" s="15"/>
      <c r="AE819" s="15"/>
      <c r="AT819" s="314" t="s">
        <v>398</v>
      </c>
      <c r="AU819" s="314" t="s">
        <v>386</v>
      </c>
      <c r="AV819" s="15" t="s">
        <v>92</v>
      </c>
      <c r="AW819" s="15" t="s">
        <v>30</v>
      </c>
      <c r="AX819" s="15" t="s">
        <v>76</v>
      </c>
      <c r="AY819" s="314" t="s">
        <v>387</v>
      </c>
    </row>
    <row r="820" s="15" customFormat="1">
      <c r="A820" s="15"/>
      <c r="B820" s="304"/>
      <c r="C820" s="305"/>
      <c r="D820" s="295" t="s">
        <v>398</v>
      </c>
      <c r="E820" s="306" t="s">
        <v>1</v>
      </c>
      <c r="F820" s="307" t="s">
        <v>1081</v>
      </c>
      <c r="G820" s="305"/>
      <c r="H820" s="308">
        <v>14</v>
      </c>
      <c r="I820" s="309"/>
      <c r="J820" s="305"/>
      <c r="K820" s="305"/>
      <c r="L820" s="310"/>
      <c r="M820" s="311"/>
      <c r="N820" s="312"/>
      <c r="O820" s="312"/>
      <c r="P820" s="312"/>
      <c r="Q820" s="312"/>
      <c r="R820" s="312"/>
      <c r="S820" s="312"/>
      <c r="T820" s="313"/>
      <c r="U820" s="15"/>
      <c r="V820" s="15"/>
      <c r="W820" s="15"/>
      <c r="X820" s="15"/>
      <c r="Y820" s="15"/>
      <c r="Z820" s="15"/>
      <c r="AA820" s="15"/>
      <c r="AB820" s="15"/>
      <c r="AC820" s="15"/>
      <c r="AD820" s="15"/>
      <c r="AE820" s="15"/>
      <c r="AT820" s="314" t="s">
        <v>398</v>
      </c>
      <c r="AU820" s="314" t="s">
        <v>386</v>
      </c>
      <c r="AV820" s="15" t="s">
        <v>92</v>
      </c>
      <c r="AW820" s="15" t="s">
        <v>30</v>
      </c>
      <c r="AX820" s="15" t="s">
        <v>76</v>
      </c>
      <c r="AY820" s="314" t="s">
        <v>387</v>
      </c>
    </row>
    <row r="821" s="15" customFormat="1">
      <c r="A821" s="15"/>
      <c r="B821" s="304"/>
      <c r="C821" s="305"/>
      <c r="D821" s="295" t="s">
        <v>398</v>
      </c>
      <c r="E821" s="306" t="s">
        <v>1</v>
      </c>
      <c r="F821" s="307" t="s">
        <v>1082</v>
      </c>
      <c r="G821" s="305"/>
      <c r="H821" s="308">
        <v>12</v>
      </c>
      <c r="I821" s="309"/>
      <c r="J821" s="305"/>
      <c r="K821" s="305"/>
      <c r="L821" s="310"/>
      <c r="M821" s="311"/>
      <c r="N821" s="312"/>
      <c r="O821" s="312"/>
      <c r="P821" s="312"/>
      <c r="Q821" s="312"/>
      <c r="R821" s="312"/>
      <c r="S821" s="312"/>
      <c r="T821" s="313"/>
      <c r="U821" s="15"/>
      <c r="V821" s="15"/>
      <c r="W821" s="15"/>
      <c r="X821" s="15"/>
      <c r="Y821" s="15"/>
      <c r="Z821" s="15"/>
      <c r="AA821" s="15"/>
      <c r="AB821" s="15"/>
      <c r="AC821" s="15"/>
      <c r="AD821" s="15"/>
      <c r="AE821" s="15"/>
      <c r="AT821" s="314" t="s">
        <v>398</v>
      </c>
      <c r="AU821" s="314" t="s">
        <v>386</v>
      </c>
      <c r="AV821" s="15" t="s">
        <v>92</v>
      </c>
      <c r="AW821" s="15" t="s">
        <v>30</v>
      </c>
      <c r="AX821" s="15" t="s">
        <v>76</v>
      </c>
      <c r="AY821" s="314" t="s">
        <v>387</v>
      </c>
    </row>
    <row r="822" s="16" customFormat="1">
      <c r="A822" s="16"/>
      <c r="B822" s="315"/>
      <c r="C822" s="316"/>
      <c r="D822" s="295" t="s">
        <v>398</v>
      </c>
      <c r="E822" s="317" t="s">
        <v>1</v>
      </c>
      <c r="F822" s="318" t="s">
        <v>412</v>
      </c>
      <c r="G822" s="316"/>
      <c r="H822" s="319">
        <v>156</v>
      </c>
      <c r="I822" s="320"/>
      <c r="J822" s="316"/>
      <c r="K822" s="316"/>
      <c r="L822" s="321"/>
      <c r="M822" s="322"/>
      <c r="N822" s="323"/>
      <c r="O822" s="323"/>
      <c r="P822" s="323"/>
      <c r="Q822" s="323"/>
      <c r="R822" s="323"/>
      <c r="S822" s="323"/>
      <c r="T822" s="324"/>
      <c r="U822" s="16"/>
      <c r="V822" s="16"/>
      <c r="W822" s="16"/>
      <c r="X822" s="16"/>
      <c r="Y822" s="16"/>
      <c r="Z822" s="16"/>
      <c r="AA822" s="16"/>
      <c r="AB822" s="16"/>
      <c r="AC822" s="16"/>
      <c r="AD822" s="16"/>
      <c r="AE822" s="16"/>
      <c r="AT822" s="325" t="s">
        <v>398</v>
      </c>
      <c r="AU822" s="325" t="s">
        <v>386</v>
      </c>
      <c r="AV822" s="16" t="s">
        <v>386</v>
      </c>
      <c r="AW822" s="16" t="s">
        <v>30</v>
      </c>
      <c r="AX822" s="16" t="s">
        <v>84</v>
      </c>
      <c r="AY822" s="325" t="s">
        <v>387</v>
      </c>
    </row>
    <row r="823" s="2" customFormat="1" ht="55.5" customHeight="1">
      <c r="A823" s="42"/>
      <c r="B823" s="43"/>
      <c r="C823" s="337" t="s">
        <v>1083</v>
      </c>
      <c r="D823" s="337" t="s">
        <v>592</v>
      </c>
      <c r="E823" s="338" t="s">
        <v>667</v>
      </c>
      <c r="F823" s="339" t="s">
        <v>668</v>
      </c>
      <c r="G823" s="340" t="s">
        <v>436</v>
      </c>
      <c r="H823" s="341">
        <v>156</v>
      </c>
      <c r="I823" s="342"/>
      <c r="J823" s="343">
        <f>ROUND(I823*H823,2)</f>
        <v>0</v>
      </c>
      <c r="K823" s="344"/>
      <c r="L823" s="345"/>
      <c r="M823" s="346" t="s">
        <v>1</v>
      </c>
      <c r="N823" s="347" t="s">
        <v>42</v>
      </c>
      <c r="O823" s="101"/>
      <c r="P823" s="290">
        <f>O823*H823</f>
        <v>0</v>
      </c>
      <c r="Q823" s="290">
        <v>0.010699999999999999</v>
      </c>
      <c r="R823" s="290">
        <f>Q823*H823</f>
        <v>1.6692</v>
      </c>
      <c r="S823" s="290">
        <v>0</v>
      </c>
      <c r="T823" s="291">
        <f>S823*H823</f>
        <v>0</v>
      </c>
      <c r="U823" s="42"/>
      <c r="V823" s="42"/>
      <c r="W823" s="42"/>
      <c r="X823" s="42"/>
      <c r="Y823" s="42"/>
      <c r="Z823" s="42"/>
      <c r="AA823" s="42"/>
      <c r="AB823" s="42"/>
      <c r="AC823" s="42"/>
      <c r="AD823" s="42"/>
      <c r="AE823" s="42"/>
      <c r="AR823" s="292" t="s">
        <v>443</v>
      </c>
      <c r="AT823" s="292" t="s">
        <v>592</v>
      </c>
      <c r="AU823" s="292" t="s">
        <v>386</v>
      </c>
      <c r="AY823" s="19" t="s">
        <v>387</v>
      </c>
      <c r="BE823" s="162">
        <f>IF(N823="základná",J823,0)</f>
        <v>0</v>
      </c>
      <c r="BF823" s="162">
        <f>IF(N823="znížená",J823,0)</f>
        <v>0</v>
      </c>
      <c r="BG823" s="162">
        <f>IF(N823="zákl. prenesená",J823,0)</f>
        <v>0</v>
      </c>
      <c r="BH823" s="162">
        <f>IF(N823="zníž. prenesená",J823,0)</f>
        <v>0</v>
      </c>
      <c r="BI823" s="162">
        <f>IF(N823="nulová",J823,0)</f>
        <v>0</v>
      </c>
      <c r="BJ823" s="19" t="s">
        <v>92</v>
      </c>
      <c r="BK823" s="162">
        <f>ROUND(I823*H823,2)</f>
        <v>0</v>
      </c>
      <c r="BL823" s="19" t="s">
        <v>386</v>
      </c>
      <c r="BM823" s="292" t="s">
        <v>1084</v>
      </c>
    </row>
    <row r="824" s="2" customFormat="1" ht="37.8" customHeight="1">
      <c r="A824" s="42"/>
      <c r="B824" s="43"/>
      <c r="C824" s="337" t="s">
        <v>193</v>
      </c>
      <c r="D824" s="337" t="s">
        <v>592</v>
      </c>
      <c r="E824" s="338" t="s">
        <v>671</v>
      </c>
      <c r="F824" s="339" t="s">
        <v>672</v>
      </c>
      <c r="G824" s="340" t="s">
        <v>436</v>
      </c>
      <c r="H824" s="341">
        <v>5</v>
      </c>
      <c r="I824" s="342"/>
      <c r="J824" s="343">
        <f>ROUND(I824*H824,2)</f>
        <v>0</v>
      </c>
      <c r="K824" s="344"/>
      <c r="L824" s="345"/>
      <c r="M824" s="346" t="s">
        <v>1</v>
      </c>
      <c r="N824" s="347" t="s">
        <v>42</v>
      </c>
      <c r="O824" s="101"/>
      <c r="P824" s="290">
        <f>O824*H824</f>
        <v>0</v>
      </c>
      <c r="Q824" s="290">
        <v>0.0014</v>
      </c>
      <c r="R824" s="290">
        <f>Q824*H824</f>
        <v>0.0070000000000000001</v>
      </c>
      <c r="S824" s="290">
        <v>0</v>
      </c>
      <c r="T824" s="291">
        <f>S824*H824</f>
        <v>0</v>
      </c>
      <c r="U824" s="42"/>
      <c r="V824" s="42"/>
      <c r="W824" s="42"/>
      <c r="X824" s="42"/>
      <c r="Y824" s="42"/>
      <c r="Z824" s="42"/>
      <c r="AA824" s="42"/>
      <c r="AB824" s="42"/>
      <c r="AC824" s="42"/>
      <c r="AD824" s="42"/>
      <c r="AE824" s="42"/>
      <c r="AR824" s="292" t="s">
        <v>443</v>
      </c>
      <c r="AT824" s="292" t="s">
        <v>592</v>
      </c>
      <c r="AU824" s="292" t="s">
        <v>386</v>
      </c>
      <c r="AY824" s="19" t="s">
        <v>387</v>
      </c>
      <c r="BE824" s="162">
        <f>IF(N824="základná",J824,0)</f>
        <v>0</v>
      </c>
      <c r="BF824" s="162">
        <f>IF(N824="znížená",J824,0)</f>
        <v>0</v>
      </c>
      <c r="BG824" s="162">
        <f>IF(N824="zákl. prenesená",J824,0)</f>
        <v>0</v>
      </c>
      <c r="BH824" s="162">
        <f>IF(N824="zníž. prenesená",J824,0)</f>
        <v>0</v>
      </c>
      <c r="BI824" s="162">
        <f>IF(N824="nulová",J824,0)</f>
        <v>0</v>
      </c>
      <c r="BJ824" s="19" t="s">
        <v>92</v>
      </c>
      <c r="BK824" s="162">
        <f>ROUND(I824*H824,2)</f>
        <v>0</v>
      </c>
      <c r="BL824" s="19" t="s">
        <v>386</v>
      </c>
      <c r="BM824" s="292" t="s">
        <v>1085</v>
      </c>
    </row>
    <row r="825" s="2" customFormat="1" ht="24.15" customHeight="1">
      <c r="A825" s="42"/>
      <c r="B825" s="43"/>
      <c r="C825" s="337" t="s">
        <v>1086</v>
      </c>
      <c r="D825" s="337" t="s">
        <v>592</v>
      </c>
      <c r="E825" s="338" t="s">
        <v>655</v>
      </c>
      <c r="F825" s="339" t="s">
        <v>656</v>
      </c>
      <c r="G825" s="340" t="s">
        <v>180</v>
      </c>
      <c r="H825" s="341">
        <v>1.817</v>
      </c>
      <c r="I825" s="342"/>
      <c r="J825" s="343">
        <f>ROUND(I825*H825,2)</f>
        <v>0</v>
      </c>
      <c r="K825" s="344"/>
      <c r="L825" s="345"/>
      <c r="M825" s="346" t="s">
        <v>1</v>
      </c>
      <c r="N825" s="347" t="s">
        <v>42</v>
      </c>
      <c r="O825" s="101"/>
      <c r="P825" s="290">
        <f>O825*H825</f>
        <v>0</v>
      </c>
      <c r="Q825" s="290">
        <v>0.001</v>
      </c>
      <c r="R825" s="290">
        <f>Q825*H825</f>
        <v>0.001817</v>
      </c>
      <c r="S825" s="290">
        <v>0</v>
      </c>
      <c r="T825" s="291">
        <f>S825*H825</f>
        <v>0</v>
      </c>
      <c r="U825" s="42"/>
      <c r="V825" s="42"/>
      <c r="W825" s="42"/>
      <c r="X825" s="42"/>
      <c r="Y825" s="42"/>
      <c r="Z825" s="42"/>
      <c r="AA825" s="42"/>
      <c r="AB825" s="42"/>
      <c r="AC825" s="42"/>
      <c r="AD825" s="42"/>
      <c r="AE825" s="42"/>
      <c r="AR825" s="292" t="s">
        <v>443</v>
      </c>
      <c r="AT825" s="292" t="s">
        <v>592</v>
      </c>
      <c r="AU825" s="292" t="s">
        <v>386</v>
      </c>
      <c r="AY825" s="19" t="s">
        <v>387</v>
      </c>
      <c r="BE825" s="162">
        <f>IF(N825="základná",J825,0)</f>
        <v>0</v>
      </c>
      <c r="BF825" s="162">
        <f>IF(N825="znížená",J825,0)</f>
        <v>0</v>
      </c>
      <c r="BG825" s="162">
        <f>IF(N825="zákl. prenesená",J825,0)</f>
        <v>0</v>
      </c>
      <c r="BH825" s="162">
        <f>IF(N825="zníž. prenesená",J825,0)</f>
        <v>0</v>
      </c>
      <c r="BI825" s="162">
        <f>IF(N825="nulová",J825,0)</f>
        <v>0</v>
      </c>
      <c r="BJ825" s="19" t="s">
        <v>92</v>
      </c>
      <c r="BK825" s="162">
        <f>ROUND(I825*H825,2)</f>
        <v>0</v>
      </c>
      <c r="BL825" s="19" t="s">
        <v>386</v>
      </c>
      <c r="BM825" s="292" t="s">
        <v>1087</v>
      </c>
    </row>
    <row r="826" s="2" customFormat="1">
      <c r="A826" s="42"/>
      <c r="B826" s="43"/>
      <c r="C826" s="44"/>
      <c r="D826" s="295" t="s">
        <v>652</v>
      </c>
      <c r="E826" s="44"/>
      <c r="F826" s="348" t="s">
        <v>658</v>
      </c>
      <c r="G826" s="44"/>
      <c r="H826" s="44"/>
      <c r="I826" s="237"/>
      <c r="J826" s="44"/>
      <c r="K826" s="44"/>
      <c r="L826" s="45"/>
      <c r="M826" s="349"/>
      <c r="N826" s="350"/>
      <c r="O826" s="101"/>
      <c r="P826" s="101"/>
      <c r="Q826" s="101"/>
      <c r="R826" s="101"/>
      <c r="S826" s="101"/>
      <c r="T826" s="102"/>
      <c r="U826" s="42"/>
      <c r="V826" s="42"/>
      <c r="W826" s="42"/>
      <c r="X826" s="42"/>
      <c r="Y826" s="42"/>
      <c r="Z826" s="42"/>
      <c r="AA826" s="42"/>
      <c r="AB826" s="42"/>
      <c r="AC826" s="42"/>
      <c r="AD826" s="42"/>
      <c r="AE826" s="42"/>
      <c r="AT826" s="19" t="s">
        <v>652</v>
      </c>
      <c r="AU826" s="19" t="s">
        <v>386</v>
      </c>
    </row>
    <row r="827" s="15" customFormat="1">
      <c r="A827" s="15"/>
      <c r="B827" s="304"/>
      <c r="C827" s="305"/>
      <c r="D827" s="295" t="s">
        <v>398</v>
      </c>
      <c r="E827" s="305"/>
      <c r="F827" s="307" t="s">
        <v>1088</v>
      </c>
      <c r="G827" s="305"/>
      <c r="H827" s="308">
        <v>1.817</v>
      </c>
      <c r="I827" s="309"/>
      <c r="J827" s="305"/>
      <c r="K827" s="305"/>
      <c r="L827" s="310"/>
      <c r="M827" s="311"/>
      <c r="N827" s="312"/>
      <c r="O827" s="312"/>
      <c r="P827" s="312"/>
      <c r="Q827" s="312"/>
      <c r="R827" s="312"/>
      <c r="S827" s="312"/>
      <c r="T827" s="313"/>
      <c r="U827" s="15"/>
      <c r="V827" s="15"/>
      <c r="W827" s="15"/>
      <c r="X827" s="15"/>
      <c r="Y827" s="15"/>
      <c r="Z827" s="15"/>
      <c r="AA827" s="15"/>
      <c r="AB827" s="15"/>
      <c r="AC827" s="15"/>
      <c r="AD827" s="15"/>
      <c r="AE827" s="15"/>
      <c r="AT827" s="314" t="s">
        <v>398</v>
      </c>
      <c r="AU827" s="314" t="s">
        <v>386</v>
      </c>
      <c r="AV827" s="15" t="s">
        <v>92</v>
      </c>
      <c r="AW827" s="15" t="s">
        <v>4</v>
      </c>
      <c r="AX827" s="15" t="s">
        <v>84</v>
      </c>
      <c r="AY827" s="314" t="s">
        <v>387</v>
      </c>
    </row>
    <row r="828" s="13" customFormat="1" ht="20.88" customHeight="1">
      <c r="A828" s="13"/>
      <c r="B828" s="267"/>
      <c r="C828" s="268"/>
      <c r="D828" s="269" t="s">
        <v>75</v>
      </c>
      <c r="E828" s="269" t="s">
        <v>544</v>
      </c>
      <c r="F828" s="269" t="s">
        <v>545</v>
      </c>
      <c r="G828" s="268"/>
      <c r="H828" s="268"/>
      <c r="I828" s="270"/>
      <c r="J828" s="271">
        <f>BK828</f>
        <v>0</v>
      </c>
      <c r="K828" s="268"/>
      <c r="L828" s="272"/>
      <c r="M828" s="273"/>
      <c r="N828" s="274"/>
      <c r="O828" s="274"/>
      <c r="P828" s="275">
        <f>P829</f>
        <v>0</v>
      </c>
      <c r="Q828" s="274"/>
      <c r="R828" s="275">
        <f>R829</f>
        <v>0</v>
      </c>
      <c r="S828" s="274"/>
      <c r="T828" s="276">
        <f>T829</f>
        <v>0</v>
      </c>
      <c r="U828" s="13"/>
      <c r="V828" s="13"/>
      <c r="W828" s="13"/>
      <c r="X828" s="13"/>
      <c r="Y828" s="13"/>
      <c r="Z828" s="13"/>
      <c r="AA828" s="13"/>
      <c r="AB828" s="13"/>
      <c r="AC828" s="13"/>
      <c r="AD828" s="13"/>
      <c r="AE828" s="13"/>
      <c r="AR828" s="277" t="s">
        <v>84</v>
      </c>
      <c r="AT828" s="278" t="s">
        <v>75</v>
      </c>
      <c r="AU828" s="278" t="s">
        <v>99</v>
      </c>
      <c r="AY828" s="277" t="s">
        <v>387</v>
      </c>
      <c r="BK828" s="279">
        <f>BK829</f>
        <v>0</v>
      </c>
    </row>
    <row r="829" s="2" customFormat="1" ht="24.15" customHeight="1">
      <c r="A829" s="42"/>
      <c r="B829" s="43"/>
      <c r="C829" s="280" t="s">
        <v>1089</v>
      </c>
      <c r="D829" s="280" t="s">
        <v>393</v>
      </c>
      <c r="E829" s="281" t="s">
        <v>547</v>
      </c>
      <c r="F829" s="282" t="s">
        <v>548</v>
      </c>
      <c r="G829" s="283" t="s">
        <v>525</v>
      </c>
      <c r="H829" s="284">
        <v>105.575</v>
      </c>
      <c r="I829" s="285"/>
      <c r="J829" s="286">
        <f>ROUND(I829*H829,2)</f>
        <v>0</v>
      </c>
      <c r="K829" s="287"/>
      <c r="L829" s="45"/>
      <c r="M829" s="288" t="s">
        <v>1</v>
      </c>
      <c r="N829" s="289" t="s">
        <v>42</v>
      </c>
      <c r="O829" s="101"/>
      <c r="P829" s="290">
        <f>O829*H829</f>
        <v>0</v>
      </c>
      <c r="Q829" s="290">
        <v>0</v>
      </c>
      <c r="R829" s="290">
        <f>Q829*H829</f>
        <v>0</v>
      </c>
      <c r="S829" s="290">
        <v>0</v>
      </c>
      <c r="T829" s="291">
        <f>S829*H829</f>
        <v>0</v>
      </c>
      <c r="U829" s="42"/>
      <c r="V829" s="42"/>
      <c r="W829" s="42"/>
      <c r="X829" s="42"/>
      <c r="Y829" s="42"/>
      <c r="Z829" s="42"/>
      <c r="AA829" s="42"/>
      <c r="AB829" s="42"/>
      <c r="AC829" s="42"/>
      <c r="AD829" s="42"/>
      <c r="AE829" s="42"/>
      <c r="AR829" s="292" t="s">
        <v>386</v>
      </c>
      <c r="AT829" s="292" t="s">
        <v>393</v>
      </c>
      <c r="AU829" s="292" t="s">
        <v>386</v>
      </c>
      <c r="AY829" s="19" t="s">
        <v>387</v>
      </c>
      <c r="BE829" s="162">
        <f>IF(N829="základná",J829,0)</f>
        <v>0</v>
      </c>
      <c r="BF829" s="162">
        <f>IF(N829="znížená",J829,0)</f>
        <v>0</v>
      </c>
      <c r="BG829" s="162">
        <f>IF(N829="zákl. prenesená",J829,0)</f>
        <v>0</v>
      </c>
      <c r="BH829" s="162">
        <f>IF(N829="zníž. prenesená",J829,0)</f>
        <v>0</v>
      </c>
      <c r="BI829" s="162">
        <f>IF(N829="nulová",J829,0)</f>
        <v>0</v>
      </c>
      <c r="BJ829" s="19" t="s">
        <v>92</v>
      </c>
      <c r="BK829" s="162">
        <f>ROUND(I829*H829,2)</f>
        <v>0</v>
      </c>
      <c r="BL829" s="19" t="s">
        <v>386</v>
      </c>
      <c r="BM829" s="292" t="s">
        <v>1090</v>
      </c>
    </row>
    <row r="830" s="12" customFormat="1" ht="20.88" customHeight="1">
      <c r="A830" s="12"/>
      <c r="B830" s="252"/>
      <c r="C830" s="253"/>
      <c r="D830" s="254" t="s">
        <v>75</v>
      </c>
      <c r="E830" s="265" t="s">
        <v>550</v>
      </c>
      <c r="F830" s="265" t="s">
        <v>551</v>
      </c>
      <c r="G830" s="253"/>
      <c r="H830" s="253"/>
      <c r="I830" s="256"/>
      <c r="J830" s="266">
        <f>BK830</f>
        <v>0</v>
      </c>
      <c r="K830" s="253"/>
      <c r="L830" s="257"/>
      <c r="M830" s="258"/>
      <c r="N830" s="259"/>
      <c r="O830" s="259"/>
      <c r="P830" s="260">
        <f>P831+P849+P857+P863+P873+P897+P902</f>
        <v>0</v>
      </c>
      <c r="Q830" s="259"/>
      <c r="R830" s="260">
        <f>R831+R849+R857+R863+R873+R897+R902</f>
        <v>3480.4630197501201</v>
      </c>
      <c r="S830" s="259"/>
      <c r="T830" s="261">
        <f>T831+T849+T857+T863+T873+T897+T902</f>
        <v>0</v>
      </c>
      <c r="U830" s="12"/>
      <c r="V830" s="12"/>
      <c r="W830" s="12"/>
      <c r="X830" s="12"/>
      <c r="Y830" s="12"/>
      <c r="Z830" s="12"/>
      <c r="AA830" s="12"/>
      <c r="AB830" s="12"/>
      <c r="AC830" s="12"/>
      <c r="AD830" s="12"/>
      <c r="AE830" s="12"/>
      <c r="AR830" s="262" t="s">
        <v>92</v>
      </c>
      <c r="AT830" s="263" t="s">
        <v>75</v>
      </c>
      <c r="AU830" s="263" t="s">
        <v>92</v>
      </c>
      <c r="AY830" s="262" t="s">
        <v>387</v>
      </c>
      <c r="BK830" s="264">
        <f>BK831+BK849+BK857+BK863+BK873+BK897+BK902</f>
        <v>0</v>
      </c>
    </row>
    <row r="831" s="13" customFormat="1" ht="20.88" customHeight="1">
      <c r="A831" s="13"/>
      <c r="B831" s="267"/>
      <c r="C831" s="268"/>
      <c r="D831" s="269" t="s">
        <v>75</v>
      </c>
      <c r="E831" s="269" t="s">
        <v>684</v>
      </c>
      <c r="F831" s="269" t="s">
        <v>685</v>
      </c>
      <c r="G831" s="268"/>
      <c r="H831" s="268"/>
      <c r="I831" s="270"/>
      <c r="J831" s="271">
        <f>BK831</f>
        <v>0</v>
      </c>
      <c r="K831" s="268"/>
      <c r="L831" s="272"/>
      <c r="M831" s="273"/>
      <c r="N831" s="274"/>
      <c r="O831" s="274"/>
      <c r="P831" s="275">
        <f>SUM(P832:P848)</f>
        <v>0</v>
      </c>
      <c r="Q831" s="274"/>
      <c r="R831" s="275">
        <f>SUM(R832:R848)</f>
        <v>3457.6478360000001</v>
      </c>
      <c r="S831" s="274"/>
      <c r="T831" s="276">
        <f>SUM(T832:T848)</f>
        <v>0</v>
      </c>
      <c r="U831" s="13"/>
      <c r="V831" s="13"/>
      <c r="W831" s="13"/>
      <c r="X831" s="13"/>
      <c r="Y831" s="13"/>
      <c r="Z831" s="13"/>
      <c r="AA831" s="13"/>
      <c r="AB831" s="13"/>
      <c r="AC831" s="13"/>
      <c r="AD831" s="13"/>
      <c r="AE831" s="13"/>
      <c r="AR831" s="277" t="s">
        <v>92</v>
      </c>
      <c r="AT831" s="278" t="s">
        <v>75</v>
      </c>
      <c r="AU831" s="278" t="s">
        <v>99</v>
      </c>
      <c r="AY831" s="277" t="s">
        <v>387</v>
      </c>
      <c r="BK831" s="279">
        <f>SUM(BK832:BK848)</f>
        <v>0</v>
      </c>
    </row>
    <row r="832" s="2" customFormat="1" ht="24.15" customHeight="1">
      <c r="A832" s="42"/>
      <c r="B832" s="43"/>
      <c r="C832" s="280" t="s">
        <v>1091</v>
      </c>
      <c r="D832" s="280" t="s">
        <v>393</v>
      </c>
      <c r="E832" s="281" t="s">
        <v>686</v>
      </c>
      <c r="F832" s="282" t="s">
        <v>687</v>
      </c>
      <c r="G832" s="283" t="s">
        <v>405</v>
      </c>
      <c r="H832" s="284">
        <v>5706</v>
      </c>
      <c r="I832" s="285"/>
      <c r="J832" s="286">
        <f>ROUND(I832*H832,2)</f>
        <v>0</v>
      </c>
      <c r="K832" s="287"/>
      <c r="L832" s="45"/>
      <c r="M832" s="288" t="s">
        <v>1</v>
      </c>
      <c r="N832" s="289" t="s">
        <v>42</v>
      </c>
      <c r="O832" s="101"/>
      <c r="P832" s="290">
        <f>O832*H832</f>
        <v>0</v>
      </c>
      <c r="Q832" s="290">
        <v>0.001</v>
      </c>
      <c r="R832" s="290">
        <f>Q832*H832</f>
        <v>5.7060000000000004</v>
      </c>
      <c r="S832" s="290">
        <v>0</v>
      </c>
      <c r="T832" s="291">
        <f>S832*H832</f>
        <v>0</v>
      </c>
      <c r="U832" s="42"/>
      <c r="V832" s="42"/>
      <c r="W832" s="42"/>
      <c r="X832" s="42"/>
      <c r="Y832" s="42"/>
      <c r="Z832" s="42"/>
      <c r="AA832" s="42"/>
      <c r="AB832" s="42"/>
      <c r="AC832" s="42"/>
      <c r="AD832" s="42"/>
      <c r="AE832" s="42"/>
      <c r="AR832" s="292" t="s">
        <v>422</v>
      </c>
      <c r="AT832" s="292" t="s">
        <v>393</v>
      </c>
      <c r="AU832" s="292" t="s">
        <v>386</v>
      </c>
      <c r="AY832" s="19" t="s">
        <v>387</v>
      </c>
      <c r="BE832" s="162">
        <f>IF(N832="základná",J832,0)</f>
        <v>0</v>
      </c>
      <c r="BF832" s="162">
        <f>IF(N832="znížená",J832,0)</f>
        <v>0</v>
      </c>
      <c r="BG832" s="162">
        <f>IF(N832="zákl. prenesená",J832,0)</f>
        <v>0</v>
      </c>
      <c r="BH832" s="162">
        <f>IF(N832="zníž. prenesená",J832,0)</f>
        <v>0</v>
      </c>
      <c r="BI832" s="162">
        <f>IF(N832="nulová",J832,0)</f>
        <v>0</v>
      </c>
      <c r="BJ832" s="19" t="s">
        <v>92</v>
      </c>
      <c r="BK832" s="162">
        <f>ROUND(I832*H832,2)</f>
        <v>0</v>
      </c>
      <c r="BL832" s="19" t="s">
        <v>422</v>
      </c>
      <c r="BM832" s="292" t="s">
        <v>1092</v>
      </c>
    </row>
    <row r="833" s="15" customFormat="1">
      <c r="A833" s="15"/>
      <c r="B833" s="304"/>
      <c r="C833" s="305"/>
      <c r="D833" s="295" t="s">
        <v>398</v>
      </c>
      <c r="E833" s="306" t="s">
        <v>1</v>
      </c>
      <c r="F833" s="307" t="s">
        <v>1093</v>
      </c>
      <c r="G833" s="305"/>
      <c r="H833" s="308">
        <v>5706</v>
      </c>
      <c r="I833" s="309"/>
      <c r="J833" s="305"/>
      <c r="K833" s="305"/>
      <c r="L833" s="310"/>
      <c r="M833" s="311"/>
      <c r="N833" s="312"/>
      <c r="O833" s="312"/>
      <c r="P833" s="312"/>
      <c r="Q833" s="312"/>
      <c r="R833" s="312"/>
      <c r="S833" s="312"/>
      <c r="T833" s="313"/>
      <c r="U833" s="15"/>
      <c r="V833" s="15"/>
      <c r="W833" s="15"/>
      <c r="X833" s="15"/>
      <c r="Y833" s="15"/>
      <c r="Z833" s="15"/>
      <c r="AA833" s="15"/>
      <c r="AB833" s="15"/>
      <c r="AC833" s="15"/>
      <c r="AD833" s="15"/>
      <c r="AE833" s="15"/>
      <c r="AT833" s="314" t="s">
        <v>398</v>
      </c>
      <c r="AU833" s="314" t="s">
        <v>386</v>
      </c>
      <c r="AV833" s="15" t="s">
        <v>92</v>
      </c>
      <c r="AW833" s="15" t="s">
        <v>30</v>
      </c>
      <c r="AX833" s="15" t="s">
        <v>84</v>
      </c>
      <c r="AY833" s="314" t="s">
        <v>387</v>
      </c>
    </row>
    <row r="834" s="2" customFormat="1" ht="21.75" customHeight="1">
      <c r="A834" s="42"/>
      <c r="B834" s="43"/>
      <c r="C834" s="337" t="s">
        <v>1094</v>
      </c>
      <c r="D834" s="337" t="s">
        <v>592</v>
      </c>
      <c r="E834" s="338" t="s">
        <v>691</v>
      </c>
      <c r="F834" s="339" t="s">
        <v>692</v>
      </c>
      <c r="G834" s="340" t="s">
        <v>693</v>
      </c>
      <c r="H834" s="341">
        <v>8559</v>
      </c>
      <c r="I834" s="342"/>
      <c r="J834" s="343">
        <f>ROUND(I834*H834,2)</f>
        <v>0</v>
      </c>
      <c r="K834" s="344"/>
      <c r="L834" s="345"/>
      <c r="M834" s="346" t="s">
        <v>1</v>
      </c>
      <c r="N834" s="347" t="s">
        <v>42</v>
      </c>
      <c r="O834" s="101"/>
      <c r="P834" s="290">
        <f>O834*H834</f>
        <v>0</v>
      </c>
      <c r="Q834" s="290">
        <v>0.40300000000000002</v>
      </c>
      <c r="R834" s="290">
        <f>Q834*H834</f>
        <v>3449.277</v>
      </c>
      <c r="S834" s="290">
        <v>0</v>
      </c>
      <c r="T834" s="291">
        <f>S834*H834</f>
        <v>0</v>
      </c>
      <c r="U834" s="42"/>
      <c r="V834" s="42"/>
      <c r="W834" s="42"/>
      <c r="X834" s="42"/>
      <c r="Y834" s="42"/>
      <c r="Z834" s="42"/>
      <c r="AA834" s="42"/>
      <c r="AB834" s="42"/>
      <c r="AC834" s="42"/>
      <c r="AD834" s="42"/>
      <c r="AE834" s="42"/>
      <c r="AR834" s="292" t="s">
        <v>575</v>
      </c>
      <c r="AT834" s="292" t="s">
        <v>592</v>
      </c>
      <c r="AU834" s="292" t="s">
        <v>386</v>
      </c>
      <c r="AY834" s="19" t="s">
        <v>387</v>
      </c>
      <c r="BE834" s="162">
        <f>IF(N834="základná",J834,0)</f>
        <v>0</v>
      </c>
      <c r="BF834" s="162">
        <f>IF(N834="znížená",J834,0)</f>
        <v>0</v>
      </c>
      <c r="BG834" s="162">
        <f>IF(N834="zákl. prenesená",J834,0)</f>
        <v>0</v>
      </c>
      <c r="BH834" s="162">
        <f>IF(N834="zníž. prenesená",J834,0)</f>
        <v>0</v>
      </c>
      <c r="BI834" s="162">
        <f>IF(N834="nulová",J834,0)</f>
        <v>0</v>
      </c>
      <c r="BJ834" s="19" t="s">
        <v>92</v>
      </c>
      <c r="BK834" s="162">
        <f>ROUND(I834*H834,2)</f>
        <v>0</v>
      </c>
      <c r="BL834" s="19" t="s">
        <v>422</v>
      </c>
      <c r="BM834" s="292" t="s">
        <v>1095</v>
      </c>
    </row>
    <row r="835" s="2" customFormat="1">
      <c r="A835" s="42"/>
      <c r="B835" s="43"/>
      <c r="C835" s="44"/>
      <c r="D835" s="295" t="s">
        <v>652</v>
      </c>
      <c r="E835" s="44"/>
      <c r="F835" s="348" t="s">
        <v>695</v>
      </c>
      <c r="G835" s="44"/>
      <c r="H835" s="44"/>
      <c r="I835" s="237"/>
      <c r="J835" s="44"/>
      <c r="K835" s="44"/>
      <c r="L835" s="45"/>
      <c r="M835" s="349"/>
      <c r="N835" s="350"/>
      <c r="O835" s="101"/>
      <c r="P835" s="101"/>
      <c r="Q835" s="101"/>
      <c r="R835" s="101"/>
      <c r="S835" s="101"/>
      <c r="T835" s="102"/>
      <c r="U835" s="42"/>
      <c r="V835" s="42"/>
      <c r="W835" s="42"/>
      <c r="X835" s="42"/>
      <c r="Y835" s="42"/>
      <c r="Z835" s="42"/>
      <c r="AA835" s="42"/>
      <c r="AB835" s="42"/>
      <c r="AC835" s="42"/>
      <c r="AD835" s="42"/>
      <c r="AE835" s="42"/>
      <c r="AT835" s="19" t="s">
        <v>652</v>
      </c>
      <c r="AU835" s="19" t="s">
        <v>386</v>
      </c>
    </row>
    <row r="836" s="2" customFormat="1" ht="33" customHeight="1">
      <c r="A836" s="42"/>
      <c r="B836" s="43"/>
      <c r="C836" s="280" t="s">
        <v>1096</v>
      </c>
      <c r="D836" s="280" t="s">
        <v>393</v>
      </c>
      <c r="E836" s="281" t="s">
        <v>697</v>
      </c>
      <c r="F836" s="282" t="s">
        <v>698</v>
      </c>
      <c r="G836" s="283" t="s">
        <v>405</v>
      </c>
      <c r="H836" s="284">
        <v>343.44999999999999</v>
      </c>
      <c r="I836" s="285"/>
      <c r="J836" s="286">
        <f>ROUND(I836*H836,2)</f>
        <v>0</v>
      </c>
      <c r="K836" s="287"/>
      <c r="L836" s="45"/>
      <c r="M836" s="288" t="s">
        <v>1</v>
      </c>
      <c r="N836" s="289" t="s">
        <v>42</v>
      </c>
      <c r="O836" s="101"/>
      <c r="P836" s="290">
        <f>O836*H836</f>
        <v>0</v>
      </c>
      <c r="Q836" s="290">
        <v>0.001</v>
      </c>
      <c r="R836" s="290">
        <f>Q836*H836</f>
        <v>0.34344999999999998</v>
      </c>
      <c r="S836" s="290">
        <v>0</v>
      </c>
      <c r="T836" s="291">
        <f>S836*H836</f>
        <v>0</v>
      </c>
      <c r="U836" s="42"/>
      <c r="V836" s="42"/>
      <c r="W836" s="42"/>
      <c r="X836" s="42"/>
      <c r="Y836" s="42"/>
      <c r="Z836" s="42"/>
      <c r="AA836" s="42"/>
      <c r="AB836" s="42"/>
      <c r="AC836" s="42"/>
      <c r="AD836" s="42"/>
      <c r="AE836" s="42"/>
      <c r="AR836" s="292" t="s">
        <v>422</v>
      </c>
      <c r="AT836" s="292" t="s">
        <v>393</v>
      </c>
      <c r="AU836" s="292" t="s">
        <v>386</v>
      </c>
      <c r="AY836" s="19" t="s">
        <v>387</v>
      </c>
      <c r="BE836" s="162">
        <f>IF(N836="základná",J836,0)</f>
        <v>0</v>
      </c>
      <c r="BF836" s="162">
        <f>IF(N836="znížená",J836,0)</f>
        <v>0</v>
      </c>
      <c r="BG836" s="162">
        <f>IF(N836="zákl. prenesená",J836,0)</f>
        <v>0</v>
      </c>
      <c r="BH836" s="162">
        <f>IF(N836="zníž. prenesená",J836,0)</f>
        <v>0</v>
      </c>
      <c r="BI836" s="162">
        <f>IF(N836="nulová",J836,0)</f>
        <v>0</v>
      </c>
      <c r="BJ836" s="19" t="s">
        <v>92</v>
      </c>
      <c r="BK836" s="162">
        <f>ROUND(I836*H836,2)</f>
        <v>0</v>
      </c>
      <c r="BL836" s="19" t="s">
        <v>422</v>
      </c>
      <c r="BM836" s="292" t="s">
        <v>1097</v>
      </c>
    </row>
    <row r="837" s="14" customFormat="1">
      <c r="A837" s="14"/>
      <c r="B837" s="293"/>
      <c r="C837" s="294"/>
      <c r="D837" s="295" t="s">
        <v>398</v>
      </c>
      <c r="E837" s="296" t="s">
        <v>1</v>
      </c>
      <c r="F837" s="297" t="s">
        <v>610</v>
      </c>
      <c r="G837" s="294"/>
      <c r="H837" s="296" t="s">
        <v>1</v>
      </c>
      <c r="I837" s="298"/>
      <c r="J837" s="294"/>
      <c r="K837" s="294"/>
      <c r="L837" s="299"/>
      <c r="M837" s="300"/>
      <c r="N837" s="301"/>
      <c r="O837" s="301"/>
      <c r="P837" s="301"/>
      <c r="Q837" s="301"/>
      <c r="R837" s="301"/>
      <c r="S837" s="301"/>
      <c r="T837" s="302"/>
      <c r="U837" s="14"/>
      <c r="V837" s="14"/>
      <c r="W837" s="14"/>
      <c r="X837" s="14"/>
      <c r="Y837" s="14"/>
      <c r="Z837" s="14"/>
      <c r="AA837" s="14"/>
      <c r="AB837" s="14"/>
      <c r="AC837" s="14"/>
      <c r="AD837" s="14"/>
      <c r="AE837" s="14"/>
      <c r="AT837" s="303" t="s">
        <v>398</v>
      </c>
      <c r="AU837" s="303" t="s">
        <v>386</v>
      </c>
      <c r="AV837" s="14" t="s">
        <v>84</v>
      </c>
      <c r="AW837" s="14" t="s">
        <v>30</v>
      </c>
      <c r="AX837" s="14" t="s">
        <v>76</v>
      </c>
      <c r="AY837" s="303" t="s">
        <v>387</v>
      </c>
    </row>
    <row r="838" s="15" customFormat="1">
      <c r="A838" s="15"/>
      <c r="B838" s="304"/>
      <c r="C838" s="305"/>
      <c r="D838" s="295" t="s">
        <v>398</v>
      </c>
      <c r="E838" s="306" t="s">
        <v>1</v>
      </c>
      <c r="F838" s="307" t="s">
        <v>232</v>
      </c>
      <c r="G838" s="305"/>
      <c r="H838" s="308">
        <v>289</v>
      </c>
      <c r="I838" s="309"/>
      <c r="J838" s="305"/>
      <c r="K838" s="305"/>
      <c r="L838" s="310"/>
      <c r="M838" s="311"/>
      <c r="N838" s="312"/>
      <c r="O838" s="312"/>
      <c r="P838" s="312"/>
      <c r="Q838" s="312"/>
      <c r="R838" s="312"/>
      <c r="S838" s="312"/>
      <c r="T838" s="313"/>
      <c r="U838" s="15"/>
      <c r="V838" s="15"/>
      <c r="W838" s="15"/>
      <c r="X838" s="15"/>
      <c r="Y838" s="15"/>
      <c r="Z838" s="15"/>
      <c r="AA838" s="15"/>
      <c r="AB838" s="15"/>
      <c r="AC838" s="15"/>
      <c r="AD838" s="15"/>
      <c r="AE838" s="15"/>
      <c r="AT838" s="314" t="s">
        <v>398</v>
      </c>
      <c r="AU838" s="314" t="s">
        <v>386</v>
      </c>
      <c r="AV838" s="15" t="s">
        <v>92</v>
      </c>
      <c r="AW838" s="15" t="s">
        <v>30</v>
      </c>
      <c r="AX838" s="15" t="s">
        <v>76</v>
      </c>
      <c r="AY838" s="314" t="s">
        <v>387</v>
      </c>
    </row>
    <row r="839" s="17" customFormat="1">
      <c r="A839" s="17"/>
      <c r="B839" s="326"/>
      <c r="C839" s="327"/>
      <c r="D839" s="295" t="s">
        <v>398</v>
      </c>
      <c r="E839" s="328" t="s">
        <v>231</v>
      </c>
      <c r="F839" s="329" t="s">
        <v>411</v>
      </c>
      <c r="G839" s="327"/>
      <c r="H839" s="330">
        <v>289</v>
      </c>
      <c r="I839" s="331"/>
      <c r="J839" s="327"/>
      <c r="K839" s="327"/>
      <c r="L839" s="332"/>
      <c r="M839" s="333"/>
      <c r="N839" s="334"/>
      <c r="O839" s="334"/>
      <c r="P839" s="334"/>
      <c r="Q839" s="334"/>
      <c r="R839" s="334"/>
      <c r="S839" s="334"/>
      <c r="T839" s="335"/>
      <c r="U839" s="17"/>
      <c r="V839" s="17"/>
      <c r="W839" s="17"/>
      <c r="X839" s="17"/>
      <c r="Y839" s="17"/>
      <c r="Z839" s="17"/>
      <c r="AA839" s="17"/>
      <c r="AB839" s="17"/>
      <c r="AC839" s="17"/>
      <c r="AD839" s="17"/>
      <c r="AE839" s="17"/>
      <c r="AT839" s="336" t="s">
        <v>398</v>
      </c>
      <c r="AU839" s="336" t="s">
        <v>386</v>
      </c>
      <c r="AV839" s="17" t="s">
        <v>99</v>
      </c>
      <c r="AW839" s="17" t="s">
        <v>30</v>
      </c>
      <c r="AX839" s="17" t="s">
        <v>76</v>
      </c>
      <c r="AY839" s="336" t="s">
        <v>387</v>
      </c>
    </row>
    <row r="840" s="15" customFormat="1">
      <c r="A840" s="15"/>
      <c r="B840" s="304"/>
      <c r="C840" s="305"/>
      <c r="D840" s="295" t="s">
        <v>398</v>
      </c>
      <c r="E840" s="306" t="s">
        <v>1</v>
      </c>
      <c r="F840" s="307" t="s">
        <v>1098</v>
      </c>
      <c r="G840" s="305"/>
      <c r="H840" s="308">
        <v>54.450000000000003</v>
      </c>
      <c r="I840" s="309"/>
      <c r="J840" s="305"/>
      <c r="K840" s="305"/>
      <c r="L840" s="310"/>
      <c r="M840" s="311"/>
      <c r="N840" s="312"/>
      <c r="O840" s="312"/>
      <c r="P840" s="312"/>
      <c r="Q840" s="312"/>
      <c r="R840" s="312"/>
      <c r="S840" s="312"/>
      <c r="T840" s="313"/>
      <c r="U840" s="15"/>
      <c r="V840" s="15"/>
      <c r="W840" s="15"/>
      <c r="X840" s="15"/>
      <c r="Y840" s="15"/>
      <c r="Z840" s="15"/>
      <c r="AA840" s="15"/>
      <c r="AB840" s="15"/>
      <c r="AC840" s="15"/>
      <c r="AD840" s="15"/>
      <c r="AE840" s="15"/>
      <c r="AT840" s="314" t="s">
        <v>398</v>
      </c>
      <c r="AU840" s="314" t="s">
        <v>386</v>
      </c>
      <c r="AV840" s="15" t="s">
        <v>92</v>
      </c>
      <c r="AW840" s="15" t="s">
        <v>30</v>
      </c>
      <c r="AX840" s="15" t="s">
        <v>76</v>
      </c>
      <c r="AY840" s="314" t="s">
        <v>387</v>
      </c>
    </row>
    <row r="841" s="16" customFormat="1">
      <c r="A841" s="16"/>
      <c r="B841" s="315"/>
      <c r="C841" s="316"/>
      <c r="D841" s="295" t="s">
        <v>398</v>
      </c>
      <c r="E841" s="317" t="s">
        <v>1</v>
      </c>
      <c r="F841" s="318" t="s">
        <v>412</v>
      </c>
      <c r="G841" s="316"/>
      <c r="H841" s="319">
        <v>343.44999999999999</v>
      </c>
      <c r="I841" s="320"/>
      <c r="J841" s="316"/>
      <c r="K841" s="316"/>
      <c r="L841" s="321"/>
      <c r="M841" s="322"/>
      <c r="N841" s="323"/>
      <c r="O841" s="323"/>
      <c r="P841" s="323"/>
      <c r="Q841" s="323"/>
      <c r="R841" s="323"/>
      <c r="S841" s="323"/>
      <c r="T841" s="324"/>
      <c r="U841" s="16"/>
      <c r="V841" s="16"/>
      <c r="W841" s="16"/>
      <c r="X841" s="16"/>
      <c r="Y841" s="16"/>
      <c r="Z841" s="16"/>
      <c r="AA841" s="16"/>
      <c r="AB841" s="16"/>
      <c r="AC841" s="16"/>
      <c r="AD841" s="16"/>
      <c r="AE841" s="16"/>
      <c r="AT841" s="325" t="s">
        <v>398</v>
      </c>
      <c r="AU841" s="325" t="s">
        <v>386</v>
      </c>
      <c r="AV841" s="16" t="s">
        <v>386</v>
      </c>
      <c r="AW841" s="16" t="s">
        <v>30</v>
      </c>
      <c r="AX841" s="16" t="s">
        <v>84</v>
      </c>
      <c r="AY841" s="325" t="s">
        <v>387</v>
      </c>
    </row>
    <row r="842" s="2" customFormat="1" ht="21.75" customHeight="1">
      <c r="A842" s="42"/>
      <c r="B842" s="43"/>
      <c r="C842" s="337" t="s">
        <v>1099</v>
      </c>
      <c r="D842" s="337" t="s">
        <v>592</v>
      </c>
      <c r="E842" s="338" t="s">
        <v>702</v>
      </c>
      <c r="F842" s="339" t="s">
        <v>703</v>
      </c>
      <c r="G842" s="340" t="s">
        <v>693</v>
      </c>
      <c r="H842" s="341">
        <v>858.625</v>
      </c>
      <c r="I842" s="342"/>
      <c r="J842" s="343">
        <f>ROUND(I842*H842,2)</f>
        <v>0</v>
      </c>
      <c r="K842" s="344"/>
      <c r="L842" s="345"/>
      <c r="M842" s="346" t="s">
        <v>1</v>
      </c>
      <c r="N842" s="347" t="s">
        <v>42</v>
      </c>
      <c r="O842" s="101"/>
      <c r="P842" s="290">
        <f>O842*H842</f>
        <v>0</v>
      </c>
      <c r="Q842" s="290">
        <v>0.001</v>
      </c>
      <c r="R842" s="290">
        <f>Q842*H842</f>
        <v>0.85862499999999997</v>
      </c>
      <c r="S842" s="290">
        <v>0</v>
      </c>
      <c r="T842" s="291">
        <f>S842*H842</f>
        <v>0</v>
      </c>
      <c r="U842" s="42"/>
      <c r="V842" s="42"/>
      <c r="W842" s="42"/>
      <c r="X842" s="42"/>
      <c r="Y842" s="42"/>
      <c r="Z842" s="42"/>
      <c r="AA842" s="42"/>
      <c r="AB842" s="42"/>
      <c r="AC842" s="42"/>
      <c r="AD842" s="42"/>
      <c r="AE842" s="42"/>
      <c r="AR842" s="292" t="s">
        <v>575</v>
      </c>
      <c r="AT842" s="292" t="s">
        <v>592</v>
      </c>
      <c r="AU842" s="292" t="s">
        <v>386</v>
      </c>
      <c r="AY842" s="19" t="s">
        <v>387</v>
      </c>
      <c r="BE842" s="162">
        <f>IF(N842="základná",J842,0)</f>
        <v>0</v>
      </c>
      <c r="BF842" s="162">
        <f>IF(N842="znížená",J842,0)</f>
        <v>0</v>
      </c>
      <c r="BG842" s="162">
        <f>IF(N842="zákl. prenesená",J842,0)</f>
        <v>0</v>
      </c>
      <c r="BH842" s="162">
        <f>IF(N842="zníž. prenesená",J842,0)</f>
        <v>0</v>
      </c>
      <c r="BI842" s="162">
        <f>IF(N842="nulová",J842,0)</f>
        <v>0</v>
      </c>
      <c r="BJ842" s="19" t="s">
        <v>92</v>
      </c>
      <c r="BK842" s="162">
        <f>ROUND(I842*H842,2)</f>
        <v>0</v>
      </c>
      <c r="BL842" s="19" t="s">
        <v>422</v>
      </c>
      <c r="BM842" s="292" t="s">
        <v>1100</v>
      </c>
    </row>
    <row r="843" s="2" customFormat="1" ht="16.5" customHeight="1">
      <c r="A843" s="42"/>
      <c r="B843" s="43"/>
      <c r="C843" s="280" t="s">
        <v>1101</v>
      </c>
      <c r="D843" s="280" t="s">
        <v>393</v>
      </c>
      <c r="E843" s="281" t="s">
        <v>706</v>
      </c>
      <c r="F843" s="282" t="s">
        <v>707</v>
      </c>
      <c r="G843" s="283" t="s">
        <v>396</v>
      </c>
      <c r="H843" s="284">
        <v>363</v>
      </c>
      <c r="I843" s="285"/>
      <c r="J843" s="286">
        <f>ROUND(I843*H843,2)</f>
        <v>0</v>
      </c>
      <c r="K843" s="287"/>
      <c r="L843" s="45"/>
      <c r="M843" s="288" t="s">
        <v>1</v>
      </c>
      <c r="N843" s="289" t="s">
        <v>42</v>
      </c>
      <c r="O843" s="101"/>
      <c r="P843" s="290">
        <f>O843*H843</f>
        <v>0</v>
      </c>
      <c r="Q843" s="290">
        <v>0.0025000000000000001</v>
      </c>
      <c r="R843" s="290">
        <f>Q843*H843</f>
        <v>0.90749999999999997</v>
      </c>
      <c r="S843" s="290">
        <v>0</v>
      </c>
      <c r="T843" s="291">
        <f>S843*H843</f>
        <v>0</v>
      </c>
      <c r="U843" s="42"/>
      <c r="V843" s="42"/>
      <c r="W843" s="42"/>
      <c r="X843" s="42"/>
      <c r="Y843" s="42"/>
      <c r="Z843" s="42"/>
      <c r="AA843" s="42"/>
      <c r="AB843" s="42"/>
      <c r="AC843" s="42"/>
      <c r="AD843" s="42"/>
      <c r="AE843" s="42"/>
      <c r="AR843" s="292" t="s">
        <v>422</v>
      </c>
      <c r="AT843" s="292" t="s">
        <v>393</v>
      </c>
      <c r="AU843" s="292" t="s">
        <v>386</v>
      </c>
      <c r="AY843" s="19" t="s">
        <v>387</v>
      </c>
      <c r="BE843" s="162">
        <f>IF(N843="základná",J843,0)</f>
        <v>0</v>
      </c>
      <c r="BF843" s="162">
        <f>IF(N843="znížená",J843,0)</f>
        <v>0</v>
      </c>
      <c r="BG843" s="162">
        <f>IF(N843="zákl. prenesená",J843,0)</f>
        <v>0</v>
      </c>
      <c r="BH843" s="162">
        <f>IF(N843="zníž. prenesená",J843,0)</f>
        <v>0</v>
      </c>
      <c r="BI843" s="162">
        <f>IF(N843="nulová",J843,0)</f>
        <v>0</v>
      </c>
      <c r="BJ843" s="19" t="s">
        <v>92</v>
      </c>
      <c r="BK843" s="162">
        <f>ROUND(I843*H843,2)</f>
        <v>0</v>
      </c>
      <c r="BL843" s="19" t="s">
        <v>422</v>
      </c>
      <c r="BM843" s="292" t="s">
        <v>1102</v>
      </c>
    </row>
    <row r="844" s="15" customFormat="1">
      <c r="A844" s="15"/>
      <c r="B844" s="304"/>
      <c r="C844" s="305"/>
      <c r="D844" s="295" t="s">
        <v>398</v>
      </c>
      <c r="E844" s="306" t="s">
        <v>1</v>
      </c>
      <c r="F844" s="307" t="s">
        <v>240</v>
      </c>
      <c r="G844" s="305"/>
      <c r="H844" s="308">
        <v>363</v>
      </c>
      <c r="I844" s="309"/>
      <c r="J844" s="305"/>
      <c r="K844" s="305"/>
      <c r="L844" s="310"/>
      <c r="M844" s="311"/>
      <c r="N844" s="312"/>
      <c r="O844" s="312"/>
      <c r="P844" s="312"/>
      <c r="Q844" s="312"/>
      <c r="R844" s="312"/>
      <c r="S844" s="312"/>
      <c r="T844" s="313"/>
      <c r="U844" s="15"/>
      <c r="V844" s="15"/>
      <c r="W844" s="15"/>
      <c r="X844" s="15"/>
      <c r="Y844" s="15"/>
      <c r="Z844" s="15"/>
      <c r="AA844" s="15"/>
      <c r="AB844" s="15"/>
      <c r="AC844" s="15"/>
      <c r="AD844" s="15"/>
      <c r="AE844" s="15"/>
      <c r="AT844" s="314" t="s">
        <v>398</v>
      </c>
      <c r="AU844" s="314" t="s">
        <v>386</v>
      </c>
      <c r="AV844" s="15" t="s">
        <v>92</v>
      </c>
      <c r="AW844" s="15" t="s">
        <v>30</v>
      </c>
      <c r="AX844" s="15" t="s">
        <v>76</v>
      </c>
      <c r="AY844" s="314" t="s">
        <v>387</v>
      </c>
    </row>
    <row r="845" s="16" customFormat="1">
      <c r="A845" s="16"/>
      <c r="B845" s="315"/>
      <c r="C845" s="316"/>
      <c r="D845" s="295" t="s">
        <v>398</v>
      </c>
      <c r="E845" s="317" t="s">
        <v>1</v>
      </c>
      <c r="F845" s="318" t="s">
        <v>412</v>
      </c>
      <c r="G845" s="316"/>
      <c r="H845" s="319">
        <v>363</v>
      </c>
      <c r="I845" s="320"/>
      <c r="J845" s="316"/>
      <c r="K845" s="316"/>
      <c r="L845" s="321"/>
      <c r="M845" s="322"/>
      <c r="N845" s="323"/>
      <c r="O845" s="323"/>
      <c r="P845" s="323"/>
      <c r="Q845" s="323"/>
      <c r="R845" s="323"/>
      <c r="S845" s="323"/>
      <c r="T845" s="324"/>
      <c r="U845" s="16"/>
      <c r="V845" s="16"/>
      <c r="W845" s="16"/>
      <c r="X845" s="16"/>
      <c r="Y845" s="16"/>
      <c r="Z845" s="16"/>
      <c r="AA845" s="16"/>
      <c r="AB845" s="16"/>
      <c r="AC845" s="16"/>
      <c r="AD845" s="16"/>
      <c r="AE845" s="16"/>
      <c r="AT845" s="325" t="s">
        <v>398</v>
      </c>
      <c r="AU845" s="325" t="s">
        <v>386</v>
      </c>
      <c r="AV845" s="16" t="s">
        <v>386</v>
      </c>
      <c r="AW845" s="16" t="s">
        <v>30</v>
      </c>
      <c r="AX845" s="16" t="s">
        <v>84</v>
      </c>
      <c r="AY845" s="325" t="s">
        <v>387</v>
      </c>
    </row>
    <row r="846" s="2" customFormat="1" ht="33" customHeight="1">
      <c r="A846" s="42"/>
      <c r="B846" s="43"/>
      <c r="C846" s="280" t="s">
        <v>1103</v>
      </c>
      <c r="D846" s="280" t="s">
        <v>393</v>
      </c>
      <c r="E846" s="281" t="s">
        <v>710</v>
      </c>
      <c r="F846" s="282" t="s">
        <v>711</v>
      </c>
      <c r="G846" s="283" t="s">
        <v>396</v>
      </c>
      <c r="H846" s="284">
        <v>287.69999999999999</v>
      </c>
      <c r="I846" s="285"/>
      <c r="J846" s="286">
        <f>ROUND(I846*H846,2)</f>
        <v>0</v>
      </c>
      <c r="K846" s="287"/>
      <c r="L846" s="45"/>
      <c r="M846" s="288" t="s">
        <v>1</v>
      </c>
      <c r="N846" s="289" t="s">
        <v>42</v>
      </c>
      <c r="O846" s="101"/>
      <c r="P846" s="290">
        <f>O846*H846</f>
        <v>0</v>
      </c>
      <c r="Q846" s="290">
        <v>0.0019300000000000001</v>
      </c>
      <c r="R846" s="290">
        <f>Q846*H846</f>
        <v>0.555261</v>
      </c>
      <c r="S846" s="290">
        <v>0</v>
      </c>
      <c r="T846" s="291">
        <f>S846*H846</f>
        <v>0</v>
      </c>
      <c r="U846" s="42"/>
      <c r="V846" s="42"/>
      <c r="W846" s="42"/>
      <c r="X846" s="42"/>
      <c r="Y846" s="42"/>
      <c r="Z846" s="42"/>
      <c r="AA846" s="42"/>
      <c r="AB846" s="42"/>
      <c r="AC846" s="42"/>
      <c r="AD846" s="42"/>
      <c r="AE846" s="42"/>
      <c r="AR846" s="292" t="s">
        <v>422</v>
      </c>
      <c r="AT846" s="292" t="s">
        <v>393</v>
      </c>
      <c r="AU846" s="292" t="s">
        <v>386</v>
      </c>
      <c r="AY846" s="19" t="s">
        <v>387</v>
      </c>
      <c r="BE846" s="162">
        <f>IF(N846="základná",J846,0)</f>
        <v>0</v>
      </c>
      <c r="BF846" s="162">
        <f>IF(N846="znížená",J846,0)</f>
        <v>0</v>
      </c>
      <c r="BG846" s="162">
        <f>IF(N846="zákl. prenesená",J846,0)</f>
        <v>0</v>
      </c>
      <c r="BH846" s="162">
        <f>IF(N846="zníž. prenesená",J846,0)</f>
        <v>0</v>
      </c>
      <c r="BI846" s="162">
        <f>IF(N846="nulová",J846,0)</f>
        <v>0</v>
      </c>
      <c r="BJ846" s="19" t="s">
        <v>92</v>
      </c>
      <c r="BK846" s="162">
        <f>ROUND(I846*H846,2)</f>
        <v>0</v>
      </c>
      <c r="BL846" s="19" t="s">
        <v>422</v>
      </c>
      <c r="BM846" s="292" t="s">
        <v>1104</v>
      </c>
    </row>
    <row r="847" s="15" customFormat="1">
      <c r="A847" s="15"/>
      <c r="B847" s="304"/>
      <c r="C847" s="305"/>
      <c r="D847" s="295" t="s">
        <v>398</v>
      </c>
      <c r="E847" s="306" t="s">
        <v>1</v>
      </c>
      <c r="F847" s="307" t="s">
        <v>188</v>
      </c>
      <c r="G847" s="305"/>
      <c r="H847" s="308">
        <v>287.69999999999999</v>
      </c>
      <c r="I847" s="309"/>
      <c r="J847" s="305"/>
      <c r="K847" s="305"/>
      <c r="L847" s="310"/>
      <c r="M847" s="311"/>
      <c r="N847" s="312"/>
      <c r="O847" s="312"/>
      <c r="P847" s="312"/>
      <c r="Q847" s="312"/>
      <c r="R847" s="312"/>
      <c r="S847" s="312"/>
      <c r="T847" s="313"/>
      <c r="U847" s="15"/>
      <c r="V847" s="15"/>
      <c r="W847" s="15"/>
      <c r="X847" s="15"/>
      <c r="Y847" s="15"/>
      <c r="Z847" s="15"/>
      <c r="AA847" s="15"/>
      <c r="AB847" s="15"/>
      <c r="AC847" s="15"/>
      <c r="AD847" s="15"/>
      <c r="AE847" s="15"/>
      <c r="AT847" s="314" t="s">
        <v>398</v>
      </c>
      <c r="AU847" s="314" t="s">
        <v>386</v>
      </c>
      <c r="AV847" s="15" t="s">
        <v>92</v>
      </c>
      <c r="AW847" s="15" t="s">
        <v>30</v>
      </c>
      <c r="AX847" s="15" t="s">
        <v>84</v>
      </c>
      <c r="AY847" s="314" t="s">
        <v>387</v>
      </c>
    </row>
    <row r="848" s="2" customFormat="1" ht="24.15" customHeight="1">
      <c r="A848" s="42"/>
      <c r="B848" s="43"/>
      <c r="C848" s="280" t="s">
        <v>308</v>
      </c>
      <c r="D848" s="280" t="s">
        <v>393</v>
      </c>
      <c r="E848" s="281" t="s">
        <v>714</v>
      </c>
      <c r="F848" s="282" t="s">
        <v>715</v>
      </c>
      <c r="G848" s="283" t="s">
        <v>716</v>
      </c>
      <c r="H848" s="351"/>
      <c r="I848" s="285"/>
      <c r="J848" s="286">
        <f>ROUND(I848*H848,2)</f>
        <v>0</v>
      </c>
      <c r="K848" s="287"/>
      <c r="L848" s="45"/>
      <c r="M848" s="288" t="s">
        <v>1</v>
      </c>
      <c r="N848" s="289" t="s">
        <v>42</v>
      </c>
      <c r="O848" s="101"/>
      <c r="P848" s="290">
        <f>O848*H848</f>
        <v>0</v>
      </c>
      <c r="Q848" s="290">
        <v>0</v>
      </c>
      <c r="R848" s="290">
        <f>Q848*H848</f>
        <v>0</v>
      </c>
      <c r="S848" s="290">
        <v>0</v>
      </c>
      <c r="T848" s="291">
        <f>S848*H848</f>
        <v>0</v>
      </c>
      <c r="U848" s="42"/>
      <c r="V848" s="42"/>
      <c r="W848" s="42"/>
      <c r="X848" s="42"/>
      <c r="Y848" s="42"/>
      <c r="Z848" s="42"/>
      <c r="AA848" s="42"/>
      <c r="AB848" s="42"/>
      <c r="AC848" s="42"/>
      <c r="AD848" s="42"/>
      <c r="AE848" s="42"/>
      <c r="AR848" s="292" t="s">
        <v>422</v>
      </c>
      <c r="AT848" s="292" t="s">
        <v>393</v>
      </c>
      <c r="AU848" s="292" t="s">
        <v>386</v>
      </c>
      <c r="AY848" s="19" t="s">
        <v>387</v>
      </c>
      <c r="BE848" s="162">
        <f>IF(N848="základná",J848,0)</f>
        <v>0</v>
      </c>
      <c r="BF848" s="162">
        <f>IF(N848="znížená",J848,0)</f>
        <v>0</v>
      </c>
      <c r="BG848" s="162">
        <f>IF(N848="zákl. prenesená",J848,0)</f>
        <v>0</v>
      </c>
      <c r="BH848" s="162">
        <f>IF(N848="zníž. prenesená",J848,0)</f>
        <v>0</v>
      </c>
      <c r="BI848" s="162">
        <f>IF(N848="nulová",J848,0)</f>
        <v>0</v>
      </c>
      <c r="BJ848" s="19" t="s">
        <v>92</v>
      </c>
      <c r="BK848" s="162">
        <f>ROUND(I848*H848,2)</f>
        <v>0</v>
      </c>
      <c r="BL848" s="19" t="s">
        <v>422</v>
      </c>
      <c r="BM848" s="292" t="s">
        <v>1105</v>
      </c>
    </row>
    <row r="849" s="13" customFormat="1" ht="20.88" customHeight="1">
      <c r="A849" s="13"/>
      <c r="B849" s="267"/>
      <c r="C849" s="268"/>
      <c r="D849" s="269" t="s">
        <v>75</v>
      </c>
      <c r="E849" s="269" t="s">
        <v>937</v>
      </c>
      <c r="F849" s="269" t="s">
        <v>938</v>
      </c>
      <c r="G849" s="268"/>
      <c r="H849" s="268"/>
      <c r="I849" s="270"/>
      <c r="J849" s="271">
        <f>BK849</f>
        <v>0</v>
      </c>
      <c r="K849" s="268"/>
      <c r="L849" s="272"/>
      <c r="M849" s="273"/>
      <c r="N849" s="274"/>
      <c r="O849" s="274"/>
      <c r="P849" s="275">
        <f>SUM(P850:P856)</f>
        <v>0</v>
      </c>
      <c r="Q849" s="274"/>
      <c r="R849" s="275">
        <f>SUM(R850:R856)</f>
        <v>0.0084500000000000009</v>
      </c>
      <c r="S849" s="274"/>
      <c r="T849" s="276">
        <f>SUM(T850:T856)</f>
        <v>0</v>
      </c>
      <c r="U849" s="13"/>
      <c r="V849" s="13"/>
      <c r="W849" s="13"/>
      <c r="X849" s="13"/>
      <c r="Y849" s="13"/>
      <c r="Z849" s="13"/>
      <c r="AA849" s="13"/>
      <c r="AB849" s="13"/>
      <c r="AC849" s="13"/>
      <c r="AD849" s="13"/>
      <c r="AE849" s="13"/>
      <c r="AR849" s="277" t="s">
        <v>92</v>
      </c>
      <c r="AT849" s="278" t="s">
        <v>75</v>
      </c>
      <c r="AU849" s="278" t="s">
        <v>99</v>
      </c>
      <c r="AY849" s="277" t="s">
        <v>387</v>
      </c>
      <c r="BK849" s="279">
        <f>SUM(BK850:BK856)</f>
        <v>0</v>
      </c>
    </row>
    <row r="850" s="2" customFormat="1" ht="37.8" customHeight="1">
      <c r="A850" s="42"/>
      <c r="B850" s="43"/>
      <c r="C850" s="280" t="s">
        <v>1106</v>
      </c>
      <c r="D850" s="280" t="s">
        <v>393</v>
      </c>
      <c r="E850" s="281" t="s">
        <v>1107</v>
      </c>
      <c r="F850" s="282" t="s">
        <v>1108</v>
      </c>
      <c r="G850" s="283" t="s">
        <v>436</v>
      </c>
      <c r="H850" s="284">
        <v>5</v>
      </c>
      <c r="I850" s="285"/>
      <c r="J850" s="286">
        <f>ROUND(I850*H850,2)</f>
        <v>0</v>
      </c>
      <c r="K850" s="287"/>
      <c r="L850" s="45"/>
      <c r="M850" s="288" t="s">
        <v>1</v>
      </c>
      <c r="N850" s="289" t="s">
        <v>42</v>
      </c>
      <c r="O850" s="101"/>
      <c r="P850" s="290">
        <f>O850*H850</f>
        <v>0</v>
      </c>
      <c r="Q850" s="290">
        <v>9.0000000000000006E-05</v>
      </c>
      <c r="R850" s="290">
        <f>Q850*H850</f>
        <v>0.00045000000000000004</v>
      </c>
      <c r="S850" s="290">
        <v>0</v>
      </c>
      <c r="T850" s="291">
        <f>S850*H850</f>
        <v>0</v>
      </c>
      <c r="U850" s="42"/>
      <c r="V850" s="42"/>
      <c r="W850" s="42"/>
      <c r="X850" s="42"/>
      <c r="Y850" s="42"/>
      <c r="Z850" s="42"/>
      <c r="AA850" s="42"/>
      <c r="AB850" s="42"/>
      <c r="AC850" s="42"/>
      <c r="AD850" s="42"/>
      <c r="AE850" s="42"/>
      <c r="AR850" s="292" t="s">
        <v>422</v>
      </c>
      <c r="AT850" s="292" t="s">
        <v>393</v>
      </c>
      <c r="AU850" s="292" t="s">
        <v>386</v>
      </c>
      <c r="AY850" s="19" t="s">
        <v>387</v>
      </c>
      <c r="BE850" s="162">
        <f>IF(N850="základná",J850,0)</f>
        <v>0</v>
      </c>
      <c r="BF850" s="162">
        <f>IF(N850="znížená",J850,0)</f>
        <v>0</v>
      </c>
      <c r="BG850" s="162">
        <f>IF(N850="zákl. prenesená",J850,0)</f>
        <v>0</v>
      </c>
      <c r="BH850" s="162">
        <f>IF(N850="zníž. prenesená",J850,0)</f>
        <v>0</v>
      </c>
      <c r="BI850" s="162">
        <f>IF(N850="nulová",J850,0)</f>
        <v>0</v>
      </c>
      <c r="BJ850" s="19" t="s">
        <v>92</v>
      </c>
      <c r="BK850" s="162">
        <f>ROUND(I850*H850,2)</f>
        <v>0</v>
      </c>
      <c r="BL850" s="19" t="s">
        <v>422</v>
      </c>
      <c r="BM850" s="292" t="s">
        <v>1109</v>
      </c>
    </row>
    <row r="851" s="15" customFormat="1">
      <c r="A851" s="15"/>
      <c r="B851" s="304"/>
      <c r="C851" s="305"/>
      <c r="D851" s="295" t="s">
        <v>398</v>
      </c>
      <c r="E851" s="306" t="s">
        <v>1</v>
      </c>
      <c r="F851" s="307" t="s">
        <v>1110</v>
      </c>
      <c r="G851" s="305"/>
      <c r="H851" s="308">
        <v>5</v>
      </c>
      <c r="I851" s="309"/>
      <c r="J851" s="305"/>
      <c r="K851" s="305"/>
      <c r="L851" s="310"/>
      <c r="M851" s="311"/>
      <c r="N851" s="312"/>
      <c r="O851" s="312"/>
      <c r="P851" s="312"/>
      <c r="Q851" s="312"/>
      <c r="R851" s="312"/>
      <c r="S851" s="312"/>
      <c r="T851" s="313"/>
      <c r="U851" s="15"/>
      <c r="V851" s="15"/>
      <c r="W851" s="15"/>
      <c r="X851" s="15"/>
      <c r="Y851" s="15"/>
      <c r="Z851" s="15"/>
      <c r="AA851" s="15"/>
      <c r="AB851" s="15"/>
      <c r="AC851" s="15"/>
      <c r="AD851" s="15"/>
      <c r="AE851" s="15"/>
      <c r="AT851" s="314" t="s">
        <v>398</v>
      </c>
      <c r="AU851" s="314" t="s">
        <v>386</v>
      </c>
      <c r="AV851" s="15" t="s">
        <v>92</v>
      </c>
      <c r="AW851" s="15" t="s">
        <v>30</v>
      </c>
      <c r="AX851" s="15" t="s">
        <v>76</v>
      </c>
      <c r="AY851" s="314" t="s">
        <v>387</v>
      </c>
    </row>
    <row r="852" s="16" customFormat="1">
      <c r="A852" s="16"/>
      <c r="B852" s="315"/>
      <c r="C852" s="316"/>
      <c r="D852" s="295" t="s">
        <v>398</v>
      </c>
      <c r="E852" s="317" t="s">
        <v>1</v>
      </c>
      <c r="F852" s="318" t="s">
        <v>412</v>
      </c>
      <c r="G852" s="316"/>
      <c r="H852" s="319">
        <v>5</v>
      </c>
      <c r="I852" s="320"/>
      <c r="J852" s="316"/>
      <c r="K852" s="316"/>
      <c r="L852" s="321"/>
      <c r="M852" s="322"/>
      <c r="N852" s="323"/>
      <c r="O852" s="323"/>
      <c r="P852" s="323"/>
      <c r="Q852" s="323"/>
      <c r="R852" s="323"/>
      <c r="S852" s="323"/>
      <c r="T852" s="324"/>
      <c r="U852" s="16"/>
      <c r="V852" s="16"/>
      <c r="W852" s="16"/>
      <c r="X852" s="16"/>
      <c r="Y852" s="16"/>
      <c r="Z852" s="16"/>
      <c r="AA852" s="16"/>
      <c r="AB852" s="16"/>
      <c r="AC852" s="16"/>
      <c r="AD852" s="16"/>
      <c r="AE852" s="16"/>
      <c r="AT852" s="325" t="s">
        <v>398</v>
      </c>
      <c r="AU852" s="325" t="s">
        <v>386</v>
      </c>
      <c r="AV852" s="16" t="s">
        <v>386</v>
      </c>
      <c r="AW852" s="16" t="s">
        <v>30</v>
      </c>
      <c r="AX852" s="16" t="s">
        <v>84</v>
      </c>
      <c r="AY852" s="325" t="s">
        <v>387</v>
      </c>
    </row>
    <row r="853" s="2" customFormat="1" ht="76.35" customHeight="1">
      <c r="A853" s="42"/>
      <c r="B853" s="43"/>
      <c r="C853" s="337" t="s">
        <v>1111</v>
      </c>
      <c r="D853" s="337" t="s">
        <v>592</v>
      </c>
      <c r="E853" s="338" t="s">
        <v>1112</v>
      </c>
      <c r="F853" s="339" t="s">
        <v>1113</v>
      </c>
      <c r="G853" s="340" t="s">
        <v>436</v>
      </c>
      <c r="H853" s="341">
        <v>5</v>
      </c>
      <c r="I853" s="342"/>
      <c r="J853" s="343">
        <f>ROUND(I853*H853,2)</f>
        <v>0</v>
      </c>
      <c r="K853" s="344"/>
      <c r="L853" s="345"/>
      <c r="M853" s="346" t="s">
        <v>1</v>
      </c>
      <c r="N853" s="347" t="s">
        <v>42</v>
      </c>
      <c r="O853" s="101"/>
      <c r="P853" s="290">
        <f>O853*H853</f>
        <v>0</v>
      </c>
      <c r="Q853" s="290">
        <v>0.0016000000000000001</v>
      </c>
      <c r="R853" s="290">
        <f>Q853*H853</f>
        <v>0.0080000000000000002</v>
      </c>
      <c r="S853" s="290">
        <v>0</v>
      </c>
      <c r="T853" s="291">
        <f>S853*H853</f>
        <v>0</v>
      </c>
      <c r="U853" s="42"/>
      <c r="V853" s="42"/>
      <c r="W853" s="42"/>
      <c r="X853" s="42"/>
      <c r="Y853" s="42"/>
      <c r="Z853" s="42"/>
      <c r="AA853" s="42"/>
      <c r="AB853" s="42"/>
      <c r="AC853" s="42"/>
      <c r="AD853" s="42"/>
      <c r="AE853" s="42"/>
      <c r="AR853" s="292" t="s">
        <v>575</v>
      </c>
      <c r="AT853" s="292" t="s">
        <v>592</v>
      </c>
      <c r="AU853" s="292" t="s">
        <v>386</v>
      </c>
      <c r="AY853" s="19" t="s">
        <v>387</v>
      </c>
      <c r="BE853" s="162">
        <f>IF(N853="základná",J853,0)</f>
        <v>0</v>
      </c>
      <c r="BF853" s="162">
        <f>IF(N853="znížená",J853,0)</f>
        <v>0</v>
      </c>
      <c r="BG853" s="162">
        <f>IF(N853="zákl. prenesená",J853,0)</f>
        <v>0</v>
      </c>
      <c r="BH853" s="162">
        <f>IF(N853="zníž. prenesená",J853,0)</f>
        <v>0</v>
      </c>
      <c r="BI853" s="162">
        <f>IF(N853="nulová",J853,0)</f>
        <v>0</v>
      </c>
      <c r="BJ853" s="19" t="s">
        <v>92</v>
      </c>
      <c r="BK853" s="162">
        <f>ROUND(I853*H853,2)</f>
        <v>0</v>
      </c>
      <c r="BL853" s="19" t="s">
        <v>422</v>
      </c>
      <c r="BM853" s="292" t="s">
        <v>1114</v>
      </c>
    </row>
    <row r="854" s="15" customFormat="1">
      <c r="A854" s="15"/>
      <c r="B854" s="304"/>
      <c r="C854" s="305"/>
      <c r="D854" s="295" t="s">
        <v>398</v>
      </c>
      <c r="E854" s="306" t="s">
        <v>1</v>
      </c>
      <c r="F854" s="307" t="s">
        <v>1110</v>
      </c>
      <c r="G854" s="305"/>
      <c r="H854" s="308">
        <v>5</v>
      </c>
      <c r="I854" s="309"/>
      <c r="J854" s="305"/>
      <c r="K854" s="305"/>
      <c r="L854" s="310"/>
      <c r="M854" s="311"/>
      <c r="N854" s="312"/>
      <c r="O854" s="312"/>
      <c r="P854" s="312"/>
      <c r="Q854" s="312"/>
      <c r="R854" s="312"/>
      <c r="S854" s="312"/>
      <c r="T854" s="313"/>
      <c r="U854" s="15"/>
      <c r="V854" s="15"/>
      <c r="W854" s="15"/>
      <c r="X854" s="15"/>
      <c r="Y854" s="15"/>
      <c r="Z854" s="15"/>
      <c r="AA854" s="15"/>
      <c r="AB854" s="15"/>
      <c r="AC854" s="15"/>
      <c r="AD854" s="15"/>
      <c r="AE854" s="15"/>
      <c r="AT854" s="314" t="s">
        <v>398</v>
      </c>
      <c r="AU854" s="314" t="s">
        <v>386</v>
      </c>
      <c r="AV854" s="15" t="s">
        <v>92</v>
      </c>
      <c r="AW854" s="15" t="s">
        <v>30</v>
      </c>
      <c r="AX854" s="15" t="s">
        <v>76</v>
      </c>
      <c r="AY854" s="314" t="s">
        <v>387</v>
      </c>
    </row>
    <row r="855" s="16" customFormat="1">
      <c r="A855" s="16"/>
      <c r="B855" s="315"/>
      <c r="C855" s="316"/>
      <c r="D855" s="295" t="s">
        <v>398</v>
      </c>
      <c r="E855" s="317" t="s">
        <v>1</v>
      </c>
      <c r="F855" s="318" t="s">
        <v>412</v>
      </c>
      <c r="G855" s="316"/>
      <c r="H855" s="319">
        <v>5</v>
      </c>
      <c r="I855" s="320"/>
      <c r="J855" s="316"/>
      <c r="K855" s="316"/>
      <c r="L855" s="321"/>
      <c r="M855" s="322"/>
      <c r="N855" s="323"/>
      <c r="O855" s="323"/>
      <c r="P855" s="323"/>
      <c r="Q855" s="323"/>
      <c r="R855" s="323"/>
      <c r="S855" s="323"/>
      <c r="T855" s="324"/>
      <c r="U855" s="16"/>
      <c r="V855" s="16"/>
      <c r="W855" s="16"/>
      <c r="X855" s="16"/>
      <c r="Y855" s="16"/>
      <c r="Z855" s="16"/>
      <c r="AA855" s="16"/>
      <c r="AB855" s="16"/>
      <c r="AC855" s="16"/>
      <c r="AD855" s="16"/>
      <c r="AE855" s="16"/>
      <c r="AT855" s="325" t="s">
        <v>398</v>
      </c>
      <c r="AU855" s="325" t="s">
        <v>386</v>
      </c>
      <c r="AV855" s="16" t="s">
        <v>386</v>
      </c>
      <c r="AW855" s="16" t="s">
        <v>30</v>
      </c>
      <c r="AX855" s="16" t="s">
        <v>84</v>
      </c>
      <c r="AY855" s="325" t="s">
        <v>387</v>
      </c>
    </row>
    <row r="856" s="2" customFormat="1" ht="24.15" customHeight="1">
      <c r="A856" s="42"/>
      <c r="B856" s="43"/>
      <c r="C856" s="280" t="s">
        <v>1115</v>
      </c>
      <c r="D856" s="280" t="s">
        <v>393</v>
      </c>
      <c r="E856" s="281" t="s">
        <v>1116</v>
      </c>
      <c r="F856" s="282" t="s">
        <v>1117</v>
      </c>
      <c r="G856" s="283" t="s">
        <v>716</v>
      </c>
      <c r="H856" s="351"/>
      <c r="I856" s="285"/>
      <c r="J856" s="286">
        <f>ROUND(I856*H856,2)</f>
        <v>0</v>
      </c>
      <c r="K856" s="287"/>
      <c r="L856" s="45"/>
      <c r="M856" s="288" t="s">
        <v>1</v>
      </c>
      <c r="N856" s="289" t="s">
        <v>42</v>
      </c>
      <c r="O856" s="101"/>
      <c r="P856" s="290">
        <f>O856*H856</f>
        <v>0</v>
      </c>
      <c r="Q856" s="290">
        <v>0</v>
      </c>
      <c r="R856" s="290">
        <f>Q856*H856</f>
        <v>0</v>
      </c>
      <c r="S856" s="290">
        <v>0</v>
      </c>
      <c r="T856" s="291">
        <f>S856*H856</f>
        <v>0</v>
      </c>
      <c r="U856" s="42"/>
      <c r="V856" s="42"/>
      <c r="W856" s="42"/>
      <c r="X856" s="42"/>
      <c r="Y856" s="42"/>
      <c r="Z856" s="42"/>
      <c r="AA856" s="42"/>
      <c r="AB856" s="42"/>
      <c r="AC856" s="42"/>
      <c r="AD856" s="42"/>
      <c r="AE856" s="42"/>
      <c r="AR856" s="292" t="s">
        <v>422</v>
      </c>
      <c r="AT856" s="292" t="s">
        <v>393</v>
      </c>
      <c r="AU856" s="292" t="s">
        <v>386</v>
      </c>
      <c r="AY856" s="19" t="s">
        <v>387</v>
      </c>
      <c r="BE856" s="162">
        <f>IF(N856="základná",J856,0)</f>
        <v>0</v>
      </c>
      <c r="BF856" s="162">
        <f>IF(N856="znížená",J856,0)</f>
        <v>0</v>
      </c>
      <c r="BG856" s="162">
        <f>IF(N856="zákl. prenesená",J856,0)</f>
        <v>0</v>
      </c>
      <c r="BH856" s="162">
        <f>IF(N856="zníž. prenesená",J856,0)</f>
        <v>0</v>
      </c>
      <c r="BI856" s="162">
        <f>IF(N856="nulová",J856,0)</f>
        <v>0</v>
      </c>
      <c r="BJ856" s="19" t="s">
        <v>92</v>
      </c>
      <c r="BK856" s="162">
        <f>ROUND(I856*H856,2)</f>
        <v>0</v>
      </c>
      <c r="BL856" s="19" t="s">
        <v>422</v>
      </c>
      <c r="BM856" s="292" t="s">
        <v>1118</v>
      </c>
    </row>
    <row r="857" s="13" customFormat="1" ht="20.88" customHeight="1">
      <c r="A857" s="13"/>
      <c r="B857" s="267"/>
      <c r="C857" s="268"/>
      <c r="D857" s="269" t="s">
        <v>75</v>
      </c>
      <c r="E857" s="269" t="s">
        <v>718</v>
      </c>
      <c r="F857" s="269" t="s">
        <v>719</v>
      </c>
      <c r="G857" s="268"/>
      <c r="H857" s="268"/>
      <c r="I857" s="270"/>
      <c r="J857" s="271">
        <f>BK857</f>
        <v>0</v>
      </c>
      <c r="K857" s="268"/>
      <c r="L857" s="272"/>
      <c r="M857" s="273"/>
      <c r="N857" s="274"/>
      <c r="O857" s="274"/>
      <c r="P857" s="275">
        <f>SUM(P858:P862)</f>
        <v>0</v>
      </c>
      <c r="Q857" s="274"/>
      <c r="R857" s="275">
        <f>SUM(R858:R862)</f>
        <v>5.1253200000000003</v>
      </c>
      <c r="S857" s="274"/>
      <c r="T857" s="276">
        <f>SUM(T858:T862)</f>
        <v>0</v>
      </c>
      <c r="U857" s="13"/>
      <c r="V857" s="13"/>
      <c r="W857" s="13"/>
      <c r="X857" s="13"/>
      <c r="Y857" s="13"/>
      <c r="Z857" s="13"/>
      <c r="AA857" s="13"/>
      <c r="AB857" s="13"/>
      <c r="AC857" s="13"/>
      <c r="AD857" s="13"/>
      <c r="AE857" s="13"/>
      <c r="AR857" s="277" t="s">
        <v>92</v>
      </c>
      <c r="AT857" s="278" t="s">
        <v>75</v>
      </c>
      <c r="AU857" s="278" t="s">
        <v>99</v>
      </c>
      <c r="AY857" s="277" t="s">
        <v>387</v>
      </c>
      <c r="BK857" s="279">
        <f>SUM(BK858:BK862)</f>
        <v>0</v>
      </c>
    </row>
    <row r="858" s="2" customFormat="1" ht="37.8" customHeight="1">
      <c r="A858" s="42"/>
      <c r="B858" s="43"/>
      <c r="C858" s="280" t="s">
        <v>1119</v>
      </c>
      <c r="D858" s="280" t="s">
        <v>393</v>
      </c>
      <c r="E858" s="281" t="s">
        <v>721</v>
      </c>
      <c r="F858" s="282" t="s">
        <v>722</v>
      </c>
      <c r="G858" s="283" t="s">
        <v>405</v>
      </c>
      <c r="H858" s="284">
        <v>414</v>
      </c>
      <c r="I858" s="285"/>
      <c r="J858" s="286">
        <f>ROUND(I858*H858,2)</f>
        <v>0</v>
      </c>
      <c r="K858" s="287"/>
      <c r="L858" s="45"/>
      <c r="M858" s="288" t="s">
        <v>1</v>
      </c>
      <c r="N858" s="289" t="s">
        <v>42</v>
      </c>
      <c r="O858" s="101"/>
      <c r="P858" s="290">
        <f>O858*H858</f>
        <v>0</v>
      </c>
      <c r="Q858" s="290">
        <v>0.01238</v>
      </c>
      <c r="R858" s="290">
        <f>Q858*H858</f>
        <v>5.1253200000000003</v>
      </c>
      <c r="S858" s="290">
        <v>0</v>
      </c>
      <c r="T858" s="291">
        <f>S858*H858</f>
        <v>0</v>
      </c>
      <c r="U858" s="42"/>
      <c r="V858" s="42"/>
      <c r="W858" s="42"/>
      <c r="X858" s="42"/>
      <c r="Y858" s="42"/>
      <c r="Z858" s="42"/>
      <c r="AA858" s="42"/>
      <c r="AB858" s="42"/>
      <c r="AC858" s="42"/>
      <c r="AD858" s="42"/>
      <c r="AE858" s="42"/>
      <c r="AR858" s="292" t="s">
        <v>422</v>
      </c>
      <c r="AT858" s="292" t="s">
        <v>393</v>
      </c>
      <c r="AU858" s="292" t="s">
        <v>386</v>
      </c>
      <c r="AY858" s="19" t="s">
        <v>387</v>
      </c>
      <c r="BE858" s="162">
        <f>IF(N858="základná",J858,0)</f>
        <v>0</v>
      </c>
      <c r="BF858" s="162">
        <f>IF(N858="znížená",J858,0)</f>
        <v>0</v>
      </c>
      <c r="BG858" s="162">
        <f>IF(N858="zákl. prenesená",J858,0)</f>
        <v>0</v>
      </c>
      <c r="BH858" s="162">
        <f>IF(N858="zníž. prenesená",J858,0)</f>
        <v>0</v>
      </c>
      <c r="BI858" s="162">
        <f>IF(N858="nulová",J858,0)</f>
        <v>0</v>
      </c>
      <c r="BJ858" s="19" t="s">
        <v>92</v>
      </c>
      <c r="BK858" s="162">
        <f>ROUND(I858*H858,2)</f>
        <v>0</v>
      </c>
      <c r="BL858" s="19" t="s">
        <v>422</v>
      </c>
      <c r="BM858" s="292" t="s">
        <v>1120</v>
      </c>
    </row>
    <row r="859" s="14" customFormat="1">
      <c r="A859" s="14"/>
      <c r="B859" s="293"/>
      <c r="C859" s="294"/>
      <c r="D859" s="295" t="s">
        <v>398</v>
      </c>
      <c r="E859" s="296" t="s">
        <v>1</v>
      </c>
      <c r="F859" s="297" t="s">
        <v>610</v>
      </c>
      <c r="G859" s="294"/>
      <c r="H859" s="296" t="s">
        <v>1</v>
      </c>
      <c r="I859" s="298"/>
      <c r="J859" s="294"/>
      <c r="K859" s="294"/>
      <c r="L859" s="299"/>
      <c r="M859" s="300"/>
      <c r="N859" s="301"/>
      <c r="O859" s="301"/>
      <c r="P859" s="301"/>
      <c r="Q859" s="301"/>
      <c r="R859" s="301"/>
      <c r="S859" s="301"/>
      <c r="T859" s="302"/>
      <c r="U859" s="14"/>
      <c r="V859" s="14"/>
      <c r="W859" s="14"/>
      <c r="X859" s="14"/>
      <c r="Y859" s="14"/>
      <c r="Z859" s="14"/>
      <c r="AA859" s="14"/>
      <c r="AB859" s="14"/>
      <c r="AC859" s="14"/>
      <c r="AD859" s="14"/>
      <c r="AE859" s="14"/>
      <c r="AT859" s="303" t="s">
        <v>398</v>
      </c>
      <c r="AU859" s="303" t="s">
        <v>386</v>
      </c>
      <c r="AV859" s="14" t="s">
        <v>84</v>
      </c>
      <c r="AW859" s="14" t="s">
        <v>30</v>
      </c>
      <c r="AX859" s="14" t="s">
        <v>76</v>
      </c>
      <c r="AY859" s="303" t="s">
        <v>387</v>
      </c>
    </row>
    <row r="860" s="15" customFormat="1">
      <c r="A860" s="15"/>
      <c r="B860" s="304"/>
      <c r="C860" s="305"/>
      <c r="D860" s="295" t="s">
        <v>398</v>
      </c>
      <c r="E860" s="306" t="s">
        <v>1</v>
      </c>
      <c r="F860" s="307" t="s">
        <v>1121</v>
      </c>
      <c r="G860" s="305"/>
      <c r="H860" s="308">
        <v>414</v>
      </c>
      <c r="I860" s="309"/>
      <c r="J860" s="305"/>
      <c r="K860" s="305"/>
      <c r="L860" s="310"/>
      <c r="M860" s="311"/>
      <c r="N860" s="312"/>
      <c r="O860" s="312"/>
      <c r="P860" s="312"/>
      <c r="Q860" s="312"/>
      <c r="R860" s="312"/>
      <c r="S860" s="312"/>
      <c r="T860" s="313"/>
      <c r="U860" s="15"/>
      <c r="V860" s="15"/>
      <c r="W860" s="15"/>
      <c r="X860" s="15"/>
      <c r="Y860" s="15"/>
      <c r="Z860" s="15"/>
      <c r="AA860" s="15"/>
      <c r="AB860" s="15"/>
      <c r="AC860" s="15"/>
      <c r="AD860" s="15"/>
      <c r="AE860" s="15"/>
      <c r="AT860" s="314" t="s">
        <v>398</v>
      </c>
      <c r="AU860" s="314" t="s">
        <v>386</v>
      </c>
      <c r="AV860" s="15" t="s">
        <v>92</v>
      </c>
      <c r="AW860" s="15" t="s">
        <v>30</v>
      </c>
      <c r="AX860" s="15" t="s">
        <v>76</v>
      </c>
      <c r="AY860" s="314" t="s">
        <v>387</v>
      </c>
    </row>
    <row r="861" s="16" customFormat="1">
      <c r="A861" s="16"/>
      <c r="B861" s="315"/>
      <c r="C861" s="316"/>
      <c r="D861" s="295" t="s">
        <v>398</v>
      </c>
      <c r="E861" s="317" t="s">
        <v>1</v>
      </c>
      <c r="F861" s="318" t="s">
        <v>412</v>
      </c>
      <c r="G861" s="316"/>
      <c r="H861" s="319">
        <v>414</v>
      </c>
      <c r="I861" s="320"/>
      <c r="J861" s="316"/>
      <c r="K861" s="316"/>
      <c r="L861" s="321"/>
      <c r="M861" s="322"/>
      <c r="N861" s="323"/>
      <c r="O861" s="323"/>
      <c r="P861" s="323"/>
      <c r="Q861" s="323"/>
      <c r="R861" s="323"/>
      <c r="S861" s="323"/>
      <c r="T861" s="324"/>
      <c r="U861" s="16"/>
      <c r="V861" s="16"/>
      <c r="W861" s="16"/>
      <c r="X861" s="16"/>
      <c r="Y861" s="16"/>
      <c r="Z861" s="16"/>
      <c r="AA861" s="16"/>
      <c r="AB861" s="16"/>
      <c r="AC861" s="16"/>
      <c r="AD861" s="16"/>
      <c r="AE861" s="16"/>
      <c r="AT861" s="325" t="s">
        <v>398</v>
      </c>
      <c r="AU861" s="325" t="s">
        <v>386</v>
      </c>
      <c r="AV861" s="16" t="s">
        <v>386</v>
      </c>
      <c r="AW861" s="16" t="s">
        <v>30</v>
      </c>
      <c r="AX861" s="16" t="s">
        <v>84</v>
      </c>
      <c r="AY861" s="325" t="s">
        <v>387</v>
      </c>
    </row>
    <row r="862" s="2" customFormat="1" ht="24.15" customHeight="1">
      <c r="A862" s="42"/>
      <c r="B862" s="43"/>
      <c r="C862" s="280" t="s">
        <v>1122</v>
      </c>
      <c r="D862" s="280" t="s">
        <v>393</v>
      </c>
      <c r="E862" s="281" t="s">
        <v>726</v>
      </c>
      <c r="F862" s="282" t="s">
        <v>727</v>
      </c>
      <c r="G862" s="283" t="s">
        <v>716</v>
      </c>
      <c r="H862" s="351"/>
      <c r="I862" s="285"/>
      <c r="J862" s="286">
        <f>ROUND(I862*H862,2)</f>
        <v>0</v>
      </c>
      <c r="K862" s="287"/>
      <c r="L862" s="45"/>
      <c r="M862" s="288" t="s">
        <v>1</v>
      </c>
      <c r="N862" s="289" t="s">
        <v>42</v>
      </c>
      <c r="O862" s="101"/>
      <c r="P862" s="290">
        <f>O862*H862</f>
        <v>0</v>
      </c>
      <c r="Q862" s="290">
        <v>0</v>
      </c>
      <c r="R862" s="290">
        <f>Q862*H862</f>
        <v>0</v>
      </c>
      <c r="S862" s="290">
        <v>0</v>
      </c>
      <c r="T862" s="291">
        <f>S862*H862</f>
        <v>0</v>
      </c>
      <c r="U862" s="42"/>
      <c r="V862" s="42"/>
      <c r="W862" s="42"/>
      <c r="X862" s="42"/>
      <c r="Y862" s="42"/>
      <c r="Z862" s="42"/>
      <c r="AA862" s="42"/>
      <c r="AB862" s="42"/>
      <c r="AC862" s="42"/>
      <c r="AD862" s="42"/>
      <c r="AE862" s="42"/>
      <c r="AR862" s="292" t="s">
        <v>422</v>
      </c>
      <c r="AT862" s="292" t="s">
        <v>393</v>
      </c>
      <c r="AU862" s="292" t="s">
        <v>386</v>
      </c>
      <c r="AY862" s="19" t="s">
        <v>387</v>
      </c>
      <c r="BE862" s="162">
        <f>IF(N862="základná",J862,0)</f>
        <v>0</v>
      </c>
      <c r="BF862" s="162">
        <f>IF(N862="znížená",J862,0)</f>
        <v>0</v>
      </c>
      <c r="BG862" s="162">
        <f>IF(N862="zákl. prenesená",J862,0)</f>
        <v>0</v>
      </c>
      <c r="BH862" s="162">
        <f>IF(N862="zníž. prenesená",J862,0)</f>
        <v>0</v>
      </c>
      <c r="BI862" s="162">
        <f>IF(N862="nulová",J862,0)</f>
        <v>0</v>
      </c>
      <c r="BJ862" s="19" t="s">
        <v>92</v>
      </c>
      <c r="BK862" s="162">
        <f>ROUND(I862*H862,2)</f>
        <v>0</v>
      </c>
      <c r="BL862" s="19" t="s">
        <v>422</v>
      </c>
      <c r="BM862" s="292" t="s">
        <v>1123</v>
      </c>
    </row>
    <row r="863" s="13" customFormat="1" ht="20.88" customHeight="1">
      <c r="A863" s="13"/>
      <c r="B863" s="267"/>
      <c r="C863" s="268"/>
      <c r="D863" s="269" t="s">
        <v>75</v>
      </c>
      <c r="E863" s="269" t="s">
        <v>729</v>
      </c>
      <c r="F863" s="269" t="s">
        <v>730</v>
      </c>
      <c r="G863" s="268"/>
      <c r="H863" s="268"/>
      <c r="I863" s="270"/>
      <c r="J863" s="271">
        <f>BK863</f>
        <v>0</v>
      </c>
      <c r="K863" s="268"/>
      <c r="L863" s="272"/>
      <c r="M863" s="273"/>
      <c r="N863" s="274"/>
      <c r="O863" s="274"/>
      <c r="P863" s="275">
        <f>SUM(P864:P872)</f>
        <v>0</v>
      </c>
      <c r="Q863" s="274"/>
      <c r="R863" s="275">
        <f>SUM(R864:R872)</f>
        <v>3.7132116579999996</v>
      </c>
      <c r="S863" s="274"/>
      <c r="T863" s="276">
        <f>SUM(T864:T872)</f>
        <v>0</v>
      </c>
      <c r="U863" s="13"/>
      <c r="V863" s="13"/>
      <c r="W863" s="13"/>
      <c r="X863" s="13"/>
      <c r="Y863" s="13"/>
      <c r="Z863" s="13"/>
      <c r="AA863" s="13"/>
      <c r="AB863" s="13"/>
      <c r="AC863" s="13"/>
      <c r="AD863" s="13"/>
      <c r="AE863" s="13"/>
      <c r="AR863" s="277" t="s">
        <v>92</v>
      </c>
      <c r="AT863" s="278" t="s">
        <v>75</v>
      </c>
      <c r="AU863" s="278" t="s">
        <v>99</v>
      </c>
      <c r="AY863" s="277" t="s">
        <v>387</v>
      </c>
      <c r="BK863" s="279">
        <f>SUM(BK864:BK872)</f>
        <v>0</v>
      </c>
    </row>
    <row r="864" s="2" customFormat="1" ht="37.8" customHeight="1">
      <c r="A864" s="42"/>
      <c r="B864" s="43"/>
      <c r="C864" s="280" t="s">
        <v>1124</v>
      </c>
      <c r="D864" s="280" t="s">
        <v>393</v>
      </c>
      <c r="E864" s="281" t="s">
        <v>732</v>
      </c>
      <c r="F864" s="282" t="s">
        <v>733</v>
      </c>
      <c r="G864" s="283" t="s">
        <v>396</v>
      </c>
      <c r="H864" s="284">
        <v>287.69999999999999</v>
      </c>
      <c r="I864" s="285"/>
      <c r="J864" s="286">
        <f>ROUND(I864*H864,2)</f>
        <v>0</v>
      </c>
      <c r="K864" s="287"/>
      <c r="L864" s="45"/>
      <c r="M864" s="288" t="s">
        <v>1</v>
      </c>
      <c r="N864" s="289" t="s">
        <v>42</v>
      </c>
      <c r="O864" s="101"/>
      <c r="P864" s="290">
        <f>O864*H864</f>
        <v>0</v>
      </c>
      <c r="Q864" s="290">
        <v>0.0035760399999999999</v>
      </c>
      <c r="R864" s="290">
        <f>Q864*H864</f>
        <v>1.028826708</v>
      </c>
      <c r="S864" s="290">
        <v>0</v>
      </c>
      <c r="T864" s="291">
        <f>S864*H864</f>
        <v>0</v>
      </c>
      <c r="U864" s="42"/>
      <c r="V864" s="42"/>
      <c r="W864" s="42"/>
      <c r="X864" s="42"/>
      <c r="Y864" s="42"/>
      <c r="Z864" s="42"/>
      <c r="AA864" s="42"/>
      <c r="AB864" s="42"/>
      <c r="AC864" s="42"/>
      <c r="AD864" s="42"/>
      <c r="AE864" s="42"/>
      <c r="AR864" s="292" t="s">
        <v>422</v>
      </c>
      <c r="AT864" s="292" t="s">
        <v>393</v>
      </c>
      <c r="AU864" s="292" t="s">
        <v>386</v>
      </c>
      <c r="AY864" s="19" t="s">
        <v>387</v>
      </c>
      <c r="BE864" s="162">
        <f>IF(N864="základná",J864,0)</f>
        <v>0</v>
      </c>
      <c r="BF864" s="162">
        <f>IF(N864="znížená",J864,0)</f>
        <v>0</v>
      </c>
      <c r="BG864" s="162">
        <f>IF(N864="zákl. prenesená",J864,0)</f>
        <v>0</v>
      </c>
      <c r="BH864" s="162">
        <f>IF(N864="zníž. prenesená",J864,0)</f>
        <v>0</v>
      </c>
      <c r="BI864" s="162">
        <f>IF(N864="nulová",J864,0)</f>
        <v>0</v>
      </c>
      <c r="BJ864" s="19" t="s">
        <v>92</v>
      </c>
      <c r="BK864" s="162">
        <f>ROUND(I864*H864,2)</f>
        <v>0</v>
      </c>
      <c r="BL864" s="19" t="s">
        <v>422</v>
      </c>
      <c r="BM864" s="292" t="s">
        <v>1125</v>
      </c>
    </row>
    <row r="865" s="15" customFormat="1">
      <c r="A865" s="15"/>
      <c r="B865" s="304"/>
      <c r="C865" s="305"/>
      <c r="D865" s="295" t="s">
        <v>398</v>
      </c>
      <c r="E865" s="306" t="s">
        <v>1</v>
      </c>
      <c r="F865" s="307" t="s">
        <v>1126</v>
      </c>
      <c r="G865" s="305"/>
      <c r="H865" s="308">
        <v>287.69999999999999</v>
      </c>
      <c r="I865" s="309"/>
      <c r="J865" s="305"/>
      <c r="K865" s="305"/>
      <c r="L865" s="310"/>
      <c r="M865" s="311"/>
      <c r="N865" s="312"/>
      <c r="O865" s="312"/>
      <c r="P865" s="312"/>
      <c r="Q865" s="312"/>
      <c r="R865" s="312"/>
      <c r="S865" s="312"/>
      <c r="T865" s="313"/>
      <c r="U865" s="15"/>
      <c r="V865" s="15"/>
      <c r="W865" s="15"/>
      <c r="X865" s="15"/>
      <c r="Y865" s="15"/>
      <c r="Z865" s="15"/>
      <c r="AA865" s="15"/>
      <c r="AB865" s="15"/>
      <c r="AC865" s="15"/>
      <c r="AD865" s="15"/>
      <c r="AE865" s="15"/>
      <c r="AT865" s="314" t="s">
        <v>398</v>
      </c>
      <c r="AU865" s="314" t="s">
        <v>386</v>
      </c>
      <c r="AV865" s="15" t="s">
        <v>92</v>
      </c>
      <c r="AW865" s="15" t="s">
        <v>30</v>
      </c>
      <c r="AX865" s="15" t="s">
        <v>76</v>
      </c>
      <c r="AY865" s="314" t="s">
        <v>387</v>
      </c>
    </row>
    <row r="866" s="16" customFormat="1">
      <c r="A866" s="16"/>
      <c r="B866" s="315"/>
      <c r="C866" s="316"/>
      <c r="D866" s="295" t="s">
        <v>398</v>
      </c>
      <c r="E866" s="317" t="s">
        <v>188</v>
      </c>
      <c r="F866" s="318" t="s">
        <v>412</v>
      </c>
      <c r="G866" s="316"/>
      <c r="H866" s="319">
        <v>287.69999999999999</v>
      </c>
      <c r="I866" s="320"/>
      <c r="J866" s="316"/>
      <c r="K866" s="316"/>
      <c r="L866" s="321"/>
      <c r="M866" s="322"/>
      <c r="N866" s="323"/>
      <c r="O866" s="323"/>
      <c r="P866" s="323"/>
      <c r="Q866" s="323"/>
      <c r="R866" s="323"/>
      <c r="S866" s="323"/>
      <c r="T866" s="324"/>
      <c r="U866" s="16"/>
      <c r="V866" s="16"/>
      <c r="W866" s="16"/>
      <c r="X866" s="16"/>
      <c r="Y866" s="16"/>
      <c r="Z866" s="16"/>
      <c r="AA866" s="16"/>
      <c r="AB866" s="16"/>
      <c r="AC866" s="16"/>
      <c r="AD866" s="16"/>
      <c r="AE866" s="16"/>
      <c r="AT866" s="325" t="s">
        <v>398</v>
      </c>
      <c r="AU866" s="325" t="s">
        <v>386</v>
      </c>
      <c r="AV866" s="16" t="s">
        <v>386</v>
      </c>
      <c r="AW866" s="16" t="s">
        <v>30</v>
      </c>
      <c r="AX866" s="16" t="s">
        <v>84</v>
      </c>
      <c r="AY866" s="325" t="s">
        <v>387</v>
      </c>
    </row>
    <row r="867" s="2" customFormat="1" ht="55.5" customHeight="1">
      <c r="A867" s="42"/>
      <c r="B867" s="43"/>
      <c r="C867" s="337" t="s">
        <v>1127</v>
      </c>
      <c r="D867" s="337" t="s">
        <v>592</v>
      </c>
      <c r="E867" s="338" t="s">
        <v>737</v>
      </c>
      <c r="F867" s="339" t="s">
        <v>738</v>
      </c>
      <c r="G867" s="340" t="s">
        <v>396</v>
      </c>
      <c r="H867" s="341">
        <v>302.08499999999998</v>
      </c>
      <c r="I867" s="342"/>
      <c r="J867" s="343">
        <f>ROUND(I867*H867,2)</f>
        <v>0</v>
      </c>
      <c r="K867" s="344"/>
      <c r="L867" s="345"/>
      <c r="M867" s="346" t="s">
        <v>1</v>
      </c>
      <c r="N867" s="347" t="s">
        <v>42</v>
      </c>
      <c r="O867" s="101"/>
      <c r="P867" s="290">
        <f>O867*H867</f>
        <v>0</v>
      </c>
      <c r="Q867" s="290">
        <v>0.0088699999999999994</v>
      </c>
      <c r="R867" s="290">
        <f>Q867*H867</f>
        <v>2.6794939499999995</v>
      </c>
      <c r="S867" s="290">
        <v>0</v>
      </c>
      <c r="T867" s="291">
        <f>S867*H867</f>
        <v>0</v>
      </c>
      <c r="U867" s="42"/>
      <c r="V867" s="42"/>
      <c r="W867" s="42"/>
      <c r="X867" s="42"/>
      <c r="Y867" s="42"/>
      <c r="Z867" s="42"/>
      <c r="AA867" s="42"/>
      <c r="AB867" s="42"/>
      <c r="AC867" s="42"/>
      <c r="AD867" s="42"/>
      <c r="AE867" s="42"/>
      <c r="AR867" s="292" t="s">
        <v>575</v>
      </c>
      <c r="AT867" s="292" t="s">
        <v>592</v>
      </c>
      <c r="AU867" s="292" t="s">
        <v>386</v>
      </c>
      <c r="AY867" s="19" t="s">
        <v>387</v>
      </c>
      <c r="BE867" s="162">
        <f>IF(N867="základná",J867,0)</f>
        <v>0</v>
      </c>
      <c r="BF867" s="162">
        <f>IF(N867="znížená",J867,0)</f>
        <v>0</v>
      </c>
      <c r="BG867" s="162">
        <f>IF(N867="zákl. prenesená",J867,0)</f>
        <v>0</v>
      </c>
      <c r="BH867" s="162">
        <f>IF(N867="zníž. prenesená",J867,0)</f>
        <v>0</v>
      </c>
      <c r="BI867" s="162">
        <f>IF(N867="nulová",J867,0)</f>
        <v>0</v>
      </c>
      <c r="BJ867" s="19" t="s">
        <v>92</v>
      </c>
      <c r="BK867" s="162">
        <f>ROUND(I867*H867,2)</f>
        <v>0</v>
      </c>
      <c r="BL867" s="19" t="s">
        <v>422</v>
      </c>
      <c r="BM867" s="292" t="s">
        <v>1128</v>
      </c>
    </row>
    <row r="868" s="15" customFormat="1">
      <c r="A868" s="15"/>
      <c r="B868" s="304"/>
      <c r="C868" s="305"/>
      <c r="D868" s="295" t="s">
        <v>398</v>
      </c>
      <c r="E868" s="305"/>
      <c r="F868" s="307" t="s">
        <v>1129</v>
      </c>
      <c r="G868" s="305"/>
      <c r="H868" s="308">
        <v>302.08499999999998</v>
      </c>
      <c r="I868" s="309"/>
      <c r="J868" s="305"/>
      <c r="K868" s="305"/>
      <c r="L868" s="310"/>
      <c r="M868" s="311"/>
      <c r="N868" s="312"/>
      <c r="O868" s="312"/>
      <c r="P868" s="312"/>
      <c r="Q868" s="312"/>
      <c r="R868" s="312"/>
      <c r="S868" s="312"/>
      <c r="T868" s="313"/>
      <c r="U868" s="15"/>
      <c r="V868" s="15"/>
      <c r="W868" s="15"/>
      <c r="X868" s="15"/>
      <c r="Y868" s="15"/>
      <c r="Z868" s="15"/>
      <c r="AA868" s="15"/>
      <c r="AB868" s="15"/>
      <c r="AC868" s="15"/>
      <c r="AD868" s="15"/>
      <c r="AE868" s="15"/>
      <c r="AT868" s="314" t="s">
        <v>398</v>
      </c>
      <c r="AU868" s="314" t="s">
        <v>386</v>
      </c>
      <c r="AV868" s="15" t="s">
        <v>92</v>
      </c>
      <c r="AW868" s="15" t="s">
        <v>4</v>
      </c>
      <c r="AX868" s="15" t="s">
        <v>84</v>
      </c>
      <c r="AY868" s="314" t="s">
        <v>387</v>
      </c>
    </row>
    <row r="869" s="2" customFormat="1" ht="24.15" customHeight="1">
      <c r="A869" s="42"/>
      <c r="B869" s="43"/>
      <c r="C869" s="337" t="s">
        <v>211</v>
      </c>
      <c r="D869" s="337" t="s">
        <v>592</v>
      </c>
      <c r="E869" s="338" t="s">
        <v>742</v>
      </c>
      <c r="F869" s="339" t="s">
        <v>656</v>
      </c>
      <c r="G869" s="340" t="s">
        <v>180</v>
      </c>
      <c r="H869" s="341">
        <v>4.891</v>
      </c>
      <c r="I869" s="342"/>
      <c r="J869" s="343">
        <f>ROUND(I869*H869,2)</f>
        <v>0</v>
      </c>
      <c r="K869" s="344"/>
      <c r="L869" s="345"/>
      <c r="M869" s="346" t="s">
        <v>1</v>
      </c>
      <c r="N869" s="347" t="s">
        <v>42</v>
      </c>
      <c r="O869" s="101"/>
      <c r="P869" s="290">
        <f>O869*H869</f>
        <v>0</v>
      </c>
      <c r="Q869" s="290">
        <v>0.001</v>
      </c>
      <c r="R869" s="290">
        <f>Q869*H869</f>
        <v>0.0048910000000000004</v>
      </c>
      <c r="S869" s="290">
        <v>0</v>
      </c>
      <c r="T869" s="291">
        <f>S869*H869</f>
        <v>0</v>
      </c>
      <c r="U869" s="42"/>
      <c r="V869" s="42"/>
      <c r="W869" s="42"/>
      <c r="X869" s="42"/>
      <c r="Y869" s="42"/>
      <c r="Z869" s="42"/>
      <c r="AA869" s="42"/>
      <c r="AB869" s="42"/>
      <c r="AC869" s="42"/>
      <c r="AD869" s="42"/>
      <c r="AE869" s="42"/>
      <c r="AR869" s="292" t="s">
        <v>575</v>
      </c>
      <c r="AT869" s="292" t="s">
        <v>592</v>
      </c>
      <c r="AU869" s="292" t="s">
        <v>386</v>
      </c>
      <c r="AY869" s="19" t="s">
        <v>387</v>
      </c>
      <c r="BE869" s="162">
        <f>IF(N869="základná",J869,0)</f>
        <v>0</v>
      </c>
      <c r="BF869" s="162">
        <f>IF(N869="znížená",J869,0)</f>
        <v>0</v>
      </c>
      <c r="BG869" s="162">
        <f>IF(N869="zákl. prenesená",J869,0)</f>
        <v>0</v>
      </c>
      <c r="BH869" s="162">
        <f>IF(N869="zníž. prenesená",J869,0)</f>
        <v>0</v>
      </c>
      <c r="BI869" s="162">
        <f>IF(N869="nulová",J869,0)</f>
        <v>0</v>
      </c>
      <c r="BJ869" s="19" t="s">
        <v>92</v>
      </c>
      <c r="BK869" s="162">
        <f>ROUND(I869*H869,2)</f>
        <v>0</v>
      </c>
      <c r="BL869" s="19" t="s">
        <v>422</v>
      </c>
      <c r="BM869" s="292" t="s">
        <v>1130</v>
      </c>
    </row>
    <row r="870" s="2" customFormat="1">
      <c r="A870" s="42"/>
      <c r="B870" s="43"/>
      <c r="C870" s="44"/>
      <c r="D870" s="295" t="s">
        <v>652</v>
      </c>
      <c r="E870" s="44"/>
      <c r="F870" s="348" t="s">
        <v>658</v>
      </c>
      <c r="G870" s="44"/>
      <c r="H870" s="44"/>
      <c r="I870" s="237"/>
      <c r="J870" s="44"/>
      <c r="K870" s="44"/>
      <c r="L870" s="45"/>
      <c r="M870" s="349"/>
      <c r="N870" s="350"/>
      <c r="O870" s="101"/>
      <c r="P870" s="101"/>
      <c r="Q870" s="101"/>
      <c r="R870" s="101"/>
      <c r="S870" s="101"/>
      <c r="T870" s="102"/>
      <c r="U870" s="42"/>
      <c r="V870" s="42"/>
      <c r="W870" s="42"/>
      <c r="X870" s="42"/>
      <c r="Y870" s="42"/>
      <c r="Z870" s="42"/>
      <c r="AA870" s="42"/>
      <c r="AB870" s="42"/>
      <c r="AC870" s="42"/>
      <c r="AD870" s="42"/>
      <c r="AE870" s="42"/>
      <c r="AT870" s="19" t="s">
        <v>652</v>
      </c>
      <c r="AU870" s="19" t="s">
        <v>386</v>
      </c>
    </row>
    <row r="871" s="15" customFormat="1">
      <c r="A871" s="15"/>
      <c r="B871" s="304"/>
      <c r="C871" s="305"/>
      <c r="D871" s="295" t="s">
        <v>398</v>
      </c>
      <c r="E871" s="305"/>
      <c r="F871" s="307" t="s">
        <v>1131</v>
      </c>
      <c r="G871" s="305"/>
      <c r="H871" s="308">
        <v>4.891</v>
      </c>
      <c r="I871" s="309"/>
      <c r="J871" s="305"/>
      <c r="K871" s="305"/>
      <c r="L871" s="310"/>
      <c r="M871" s="311"/>
      <c r="N871" s="312"/>
      <c r="O871" s="312"/>
      <c r="P871" s="312"/>
      <c r="Q871" s="312"/>
      <c r="R871" s="312"/>
      <c r="S871" s="312"/>
      <c r="T871" s="313"/>
      <c r="U871" s="15"/>
      <c r="V871" s="15"/>
      <c r="W871" s="15"/>
      <c r="X871" s="15"/>
      <c r="Y871" s="15"/>
      <c r="Z871" s="15"/>
      <c r="AA871" s="15"/>
      <c r="AB871" s="15"/>
      <c r="AC871" s="15"/>
      <c r="AD871" s="15"/>
      <c r="AE871" s="15"/>
      <c r="AT871" s="314" t="s">
        <v>398</v>
      </c>
      <c r="AU871" s="314" t="s">
        <v>386</v>
      </c>
      <c r="AV871" s="15" t="s">
        <v>92</v>
      </c>
      <c r="AW871" s="15" t="s">
        <v>4</v>
      </c>
      <c r="AX871" s="15" t="s">
        <v>84</v>
      </c>
      <c r="AY871" s="314" t="s">
        <v>387</v>
      </c>
    </row>
    <row r="872" s="2" customFormat="1" ht="24.15" customHeight="1">
      <c r="A872" s="42"/>
      <c r="B872" s="43"/>
      <c r="C872" s="280" t="s">
        <v>1132</v>
      </c>
      <c r="D872" s="280" t="s">
        <v>393</v>
      </c>
      <c r="E872" s="281" t="s">
        <v>746</v>
      </c>
      <c r="F872" s="282" t="s">
        <v>747</v>
      </c>
      <c r="G872" s="283" t="s">
        <v>716</v>
      </c>
      <c r="H872" s="351"/>
      <c r="I872" s="285"/>
      <c r="J872" s="286">
        <f>ROUND(I872*H872,2)</f>
        <v>0</v>
      </c>
      <c r="K872" s="287"/>
      <c r="L872" s="45"/>
      <c r="M872" s="288" t="s">
        <v>1</v>
      </c>
      <c r="N872" s="289" t="s">
        <v>42</v>
      </c>
      <c r="O872" s="101"/>
      <c r="P872" s="290">
        <f>O872*H872</f>
        <v>0</v>
      </c>
      <c r="Q872" s="290">
        <v>0</v>
      </c>
      <c r="R872" s="290">
        <f>Q872*H872</f>
        <v>0</v>
      </c>
      <c r="S872" s="290">
        <v>0</v>
      </c>
      <c r="T872" s="291">
        <f>S872*H872</f>
        <v>0</v>
      </c>
      <c r="U872" s="42"/>
      <c r="V872" s="42"/>
      <c r="W872" s="42"/>
      <c r="X872" s="42"/>
      <c r="Y872" s="42"/>
      <c r="Z872" s="42"/>
      <c r="AA872" s="42"/>
      <c r="AB872" s="42"/>
      <c r="AC872" s="42"/>
      <c r="AD872" s="42"/>
      <c r="AE872" s="42"/>
      <c r="AR872" s="292" t="s">
        <v>422</v>
      </c>
      <c r="AT872" s="292" t="s">
        <v>393</v>
      </c>
      <c r="AU872" s="292" t="s">
        <v>386</v>
      </c>
      <c r="AY872" s="19" t="s">
        <v>387</v>
      </c>
      <c r="BE872" s="162">
        <f>IF(N872="základná",J872,0)</f>
        <v>0</v>
      </c>
      <c r="BF872" s="162">
        <f>IF(N872="znížená",J872,0)</f>
        <v>0</v>
      </c>
      <c r="BG872" s="162">
        <f>IF(N872="zákl. prenesená",J872,0)</f>
        <v>0</v>
      </c>
      <c r="BH872" s="162">
        <f>IF(N872="zníž. prenesená",J872,0)</f>
        <v>0</v>
      </c>
      <c r="BI872" s="162">
        <f>IF(N872="nulová",J872,0)</f>
        <v>0</v>
      </c>
      <c r="BJ872" s="19" t="s">
        <v>92</v>
      </c>
      <c r="BK872" s="162">
        <f>ROUND(I872*H872,2)</f>
        <v>0</v>
      </c>
      <c r="BL872" s="19" t="s">
        <v>422</v>
      </c>
      <c r="BM872" s="292" t="s">
        <v>1133</v>
      </c>
    </row>
    <row r="873" s="13" customFormat="1" ht="20.88" customHeight="1">
      <c r="A873" s="13"/>
      <c r="B873" s="267"/>
      <c r="C873" s="268"/>
      <c r="D873" s="269" t="s">
        <v>75</v>
      </c>
      <c r="E873" s="269" t="s">
        <v>767</v>
      </c>
      <c r="F873" s="269" t="s">
        <v>768</v>
      </c>
      <c r="G873" s="268"/>
      <c r="H873" s="268"/>
      <c r="I873" s="270"/>
      <c r="J873" s="271">
        <f>BK873</f>
        <v>0</v>
      </c>
      <c r="K873" s="268"/>
      <c r="L873" s="272"/>
      <c r="M873" s="273"/>
      <c r="N873" s="274"/>
      <c r="O873" s="274"/>
      <c r="P873" s="275">
        <f>SUM(P874:P896)</f>
        <v>0</v>
      </c>
      <c r="Q873" s="274"/>
      <c r="R873" s="275">
        <f>SUM(R874:R896)</f>
        <v>11.415703874999998</v>
      </c>
      <c r="S873" s="274"/>
      <c r="T873" s="276">
        <f>SUM(T874:T896)</f>
        <v>0</v>
      </c>
      <c r="U873" s="13"/>
      <c r="V873" s="13"/>
      <c r="W873" s="13"/>
      <c r="X873" s="13"/>
      <c r="Y873" s="13"/>
      <c r="Z873" s="13"/>
      <c r="AA873" s="13"/>
      <c r="AB873" s="13"/>
      <c r="AC873" s="13"/>
      <c r="AD873" s="13"/>
      <c r="AE873" s="13"/>
      <c r="AR873" s="277" t="s">
        <v>92</v>
      </c>
      <c r="AT873" s="278" t="s">
        <v>75</v>
      </c>
      <c r="AU873" s="278" t="s">
        <v>99</v>
      </c>
      <c r="AY873" s="277" t="s">
        <v>387</v>
      </c>
      <c r="BK873" s="279">
        <f>SUM(BK874:BK896)</f>
        <v>0</v>
      </c>
    </row>
    <row r="874" s="2" customFormat="1" ht="37.8" customHeight="1">
      <c r="A874" s="42"/>
      <c r="B874" s="43"/>
      <c r="C874" s="280" t="s">
        <v>1134</v>
      </c>
      <c r="D874" s="280" t="s">
        <v>393</v>
      </c>
      <c r="E874" s="281" t="s">
        <v>770</v>
      </c>
      <c r="F874" s="282" t="s">
        <v>771</v>
      </c>
      <c r="G874" s="283" t="s">
        <v>396</v>
      </c>
      <c r="H874" s="284">
        <v>941</v>
      </c>
      <c r="I874" s="285"/>
      <c r="J874" s="286">
        <f>ROUND(I874*H874,2)</f>
        <v>0</v>
      </c>
      <c r="K874" s="287"/>
      <c r="L874" s="45"/>
      <c r="M874" s="288" t="s">
        <v>1</v>
      </c>
      <c r="N874" s="289" t="s">
        <v>42</v>
      </c>
      <c r="O874" s="101"/>
      <c r="P874" s="290">
        <f>O874*H874</f>
        <v>0</v>
      </c>
      <c r="Q874" s="290">
        <v>0.00174</v>
      </c>
      <c r="R874" s="290">
        <f>Q874*H874</f>
        <v>1.63734</v>
      </c>
      <c r="S874" s="290">
        <v>0</v>
      </c>
      <c r="T874" s="291">
        <f>S874*H874</f>
        <v>0</v>
      </c>
      <c r="U874" s="42"/>
      <c r="V874" s="42"/>
      <c r="W874" s="42"/>
      <c r="X874" s="42"/>
      <c r="Y874" s="42"/>
      <c r="Z874" s="42"/>
      <c r="AA874" s="42"/>
      <c r="AB874" s="42"/>
      <c r="AC874" s="42"/>
      <c r="AD874" s="42"/>
      <c r="AE874" s="42"/>
      <c r="AR874" s="292" t="s">
        <v>422</v>
      </c>
      <c r="AT874" s="292" t="s">
        <v>393</v>
      </c>
      <c r="AU874" s="292" t="s">
        <v>386</v>
      </c>
      <c r="AY874" s="19" t="s">
        <v>387</v>
      </c>
      <c r="BE874" s="162">
        <f>IF(N874="základná",J874,0)</f>
        <v>0</v>
      </c>
      <c r="BF874" s="162">
        <f>IF(N874="znížená",J874,0)</f>
        <v>0</v>
      </c>
      <c r="BG874" s="162">
        <f>IF(N874="zákl. prenesená",J874,0)</f>
        <v>0</v>
      </c>
      <c r="BH874" s="162">
        <f>IF(N874="zníž. prenesená",J874,0)</f>
        <v>0</v>
      </c>
      <c r="BI874" s="162">
        <f>IF(N874="nulová",J874,0)</f>
        <v>0</v>
      </c>
      <c r="BJ874" s="19" t="s">
        <v>92</v>
      </c>
      <c r="BK874" s="162">
        <f>ROUND(I874*H874,2)</f>
        <v>0</v>
      </c>
      <c r="BL874" s="19" t="s">
        <v>422</v>
      </c>
      <c r="BM874" s="292" t="s">
        <v>1135</v>
      </c>
    </row>
    <row r="875" s="14" customFormat="1">
      <c r="A875" s="14"/>
      <c r="B875" s="293"/>
      <c r="C875" s="294"/>
      <c r="D875" s="295" t="s">
        <v>398</v>
      </c>
      <c r="E875" s="296" t="s">
        <v>1</v>
      </c>
      <c r="F875" s="297" t="s">
        <v>773</v>
      </c>
      <c r="G875" s="294"/>
      <c r="H875" s="296" t="s">
        <v>1</v>
      </c>
      <c r="I875" s="298"/>
      <c r="J875" s="294"/>
      <c r="K875" s="294"/>
      <c r="L875" s="299"/>
      <c r="M875" s="300"/>
      <c r="N875" s="301"/>
      <c r="O875" s="301"/>
      <c r="P875" s="301"/>
      <c r="Q875" s="301"/>
      <c r="R875" s="301"/>
      <c r="S875" s="301"/>
      <c r="T875" s="302"/>
      <c r="U875" s="14"/>
      <c r="V875" s="14"/>
      <c r="W875" s="14"/>
      <c r="X875" s="14"/>
      <c r="Y875" s="14"/>
      <c r="Z875" s="14"/>
      <c r="AA875" s="14"/>
      <c r="AB875" s="14"/>
      <c r="AC875" s="14"/>
      <c r="AD875" s="14"/>
      <c r="AE875" s="14"/>
      <c r="AT875" s="303" t="s">
        <v>398</v>
      </c>
      <c r="AU875" s="303" t="s">
        <v>386</v>
      </c>
      <c r="AV875" s="14" t="s">
        <v>84</v>
      </c>
      <c r="AW875" s="14" t="s">
        <v>30</v>
      </c>
      <c r="AX875" s="14" t="s">
        <v>76</v>
      </c>
      <c r="AY875" s="303" t="s">
        <v>387</v>
      </c>
    </row>
    <row r="876" s="15" customFormat="1">
      <c r="A876" s="15"/>
      <c r="B876" s="304"/>
      <c r="C876" s="305"/>
      <c r="D876" s="295" t="s">
        <v>398</v>
      </c>
      <c r="E876" s="306" t="s">
        <v>1</v>
      </c>
      <c r="F876" s="307" t="s">
        <v>240</v>
      </c>
      <c r="G876" s="305"/>
      <c r="H876" s="308">
        <v>363</v>
      </c>
      <c r="I876" s="309"/>
      <c r="J876" s="305"/>
      <c r="K876" s="305"/>
      <c r="L876" s="310"/>
      <c r="M876" s="311"/>
      <c r="N876" s="312"/>
      <c r="O876" s="312"/>
      <c r="P876" s="312"/>
      <c r="Q876" s="312"/>
      <c r="R876" s="312"/>
      <c r="S876" s="312"/>
      <c r="T876" s="313"/>
      <c r="U876" s="15"/>
      <c r="V876" s="15"/>
      <c r="W876" s="15"/>
      <c r="X876" s="15"/>
      <c r="Y876" s="15"/>
      <c r="Z876" s="15"/>
      <c r="AA876" s="15"/>
      <c r="AB876" s="15"/>
      <c r="AC876" s="15"/>
      <c r="AD876" s="15"/>
      <c r="AE876" s="15"/>
      <c r="AT876" s="314" t="s">
        <v>398</v>
      </c>
      <c r="AU876" s="314" t="s">
        <v>386</v>
      </c>
      <c r="AV876" s="15" t="s">
        <v>92</v>
      </c>
      <c r="AW876" s="15" t="s">
        <v>30</v>
      </c>
      <c r="AX876" s="15" t="s">
        <v>76</v>
      </c>
      <c r="AY876" s="314" t="s">
        <v>387</v>
      </c>
    </row>
    <row r="877" s="15" customFormat="1">
      <c r="A877" s="15"/>
      <c r="B877" s="304"/>
      <c r="C877" s="305"/>
      <c r="D877" s="295" t="s">
        <v>398</v>
      </c>
      <c r="E877" s="306" t="s">
        <v>1</v>
      </c>
      <c r="F877" s="307" t="s">
        <v>1136</v>
      </c>
      <c r="G877" s="305"/>
      <c r="H877" s="308">
        <v>578</v>
      </c>
      <c r="I877" s="309"/>
      <c r="J877" s="305"/>
      <c r="K877" s="305"/>
      <c r="L877" s="310"/>
      <c r="M877" s="311"/>
      <c r="N877" s="312"/>
      <c r="O877" s="312"/>
      <c r="P877" s="312"/>
      <c r="Q877" s="312"/>
      <c r="R877" s="312"/>
      <c r="S877" s="312"/>
      <c r="T877" s="313"/>
      <c r="U877" s="15"/>
      <c r="V877" s="15"/>
      <c r="W877" s="15"/>
      <c r="X877" s="15"/>
      <c r="Y877" s="15"/>
      <c r="Z877" s="15"/>
      <c r="AA877" s="15"/>
      <c r="AB877" s="15"/>
      <c r="AC877" s="15"/>
      <c r="AD877" s="15"/>
      <c r="AE877" s="15"/>
      <c r="AT877" s="314" t="s">
        <v>398</v>
      </c>
      <c r="AU877" s="314" t="s">
        <v>386</v>
      </c>
      <c r="AV877" s="15" t="s">
        <v>92</v>
      </c>
      <c r="AW877" s="15" t="s">
        <v>30</v>
      </c>
      <c r="AX877" s="15" t="s">
        <v>76</v>
      </c>
      <c r="AY877" s="314" t="s">
        <v>387</v>
      </c>
    </row>
    <row r="878" s="16" customFormat="1">
      <c r="A878" s="16"/>
      <c r="B878" s="315"/>
      <c r="C878" s="316"/>
      <c r="D878" s="295" t="s">
        <v>398</v>
      </c>
      <c r="E878" s="317" t="s">
        <v>1</v>
      </c>
      <c r="F878" s="318" t="s">
        <v>412</v>
      </c>
      <c r="G878" s="316"/>
      <c r="H878" s="319">
        <v>941</v>
      </c>
      <c r="I878" s="320"/>
      <c r="J878" s="316"/>
      <c r="K878" s="316"/>
      <c r="L878" s="321"/>
      <c r="M878" s="322"/>
      <c r="N878" s="323"/>
      <c r="O878" s="323"/>
      <c r="P878" s="323"/>
      <c r="Q878" s="323"/>
      <c r="R878" s="323"/>
      <c r="S878" s="323"/>
      <c r="T878" s="324"/>
      <c r="U878" s="16"/>
      <c r="V878" s="16"/>
      <c r="W878" s="16"/>
      <c r="X878" s="16"/>
      <c r="Y878" s="16"/>
      <c r="Z878" s="16"/>
      <c r="AA878" s="16"/>
      <c r="AB878" s="16"/>
      <c r="AC878" s="16"/>
      <c r="AD878" s="16"/>
      <c r="AE878" s="16"/>
      <c r="AT878" s="325" t="s">
        <v>398</v>
      </c>
      <c r="AU878" s="325" t="s">
        <v>386</v>
      </c>
      <c r="AV878" s="16" t="s">
        <v>386</v>
      </c>
      <c r="AW878" s="16" t="s">
        <v>30</v>
      </c>
      <c r="AX878" s="16" t="s">
        <v>84</v>
      </c>
      <c r="AY878" s="325" t="s">
        <v>387</v>
      </c>
    </row>
    <row r="879" s="2" customFormat="1" ht="37.8" customHeight="1">
      <c r="A879" s="42"/>
      <c r="B879" s="43"/>
      <c r="C879" s="280" t="s">
        <v>1137</v>
      </c>
      <c r="D879" s="280" t="s">
        <v>393</v>
      </c>
      <c r="E879" s="281" t="s">
        <v>776</v>
      </c>
      <c r="F879" s="282" t="s">
        <v>777</v>
      </c>
      <c r="G879" s="283" t="s">
        <v>405</v>
      </c>
      <c r="H879" s="284">
        <v>2907.4499999999998</v>
      </c>
      <c r="I879" s="285"/>
      <c r="J879" s="286">
        <f>ROUND(I879*H879,2)</f>
        <v>0</v>
      </c>
      <c r="K879" s="287"/>
      <c r="L879" s="45"/>
      <c r="M879" s="288" t="s">
        <v>1</v>
      </c>
      <c r="N879" s="289" t="s">
        <v>42</v>
      </c>
      <c r="O879" s="101"/>
      <c r="P879" s="290">
        <f>O879*H879</f>
        <v>0</v>
      </c>
      <c r="Q879" s="290">
        <v>0.0021654999999999999</v>
      </c>
      <c r="R879" s="290">
        <f>Q879*H879</f>
        <v>6.2960829749999991</v>
      </c>
      <c r="S879" s="290">
        <v>0</v>
      </c>
      <c r="T879" s="291">
        <f>S879*H879</f>
        <v>0</v>
      </c>
      <c r="U879" s="42"/>
      <c r="V879" s="42"/>
      <c r="W879" s="42"/>
      <c r="X879" s="42"/>
      <c r="Y879" s="42"/>
      <c r="Z879" s="42"/>
      <c r="AA879" s="42"/>
      <c r="AB879" s="42"/>
      <c r="AC879" s="42"/>
      <c r="AD879" s="42"/>
      <c r="AE879" s="42"/>
      <c r="AR879" s="292" t="s">
        <v>422</v>
      </c>
      <c r="AT879" s="292" t="s">
        <v>393</v>
      </c>
      <c r="AU879" s="292" t="s">
        <v>386</v>
      </c>
      <c r="AY879" s="19" t="s">
        <v>387</v>
      </c>
      <c r="BE879" s="162">
        <f>IF(N879="základná",J879,0)</f>
        <v>0</v>
      </c>
      <c r="BF879" s="162">
        <f>IF(N879="znížená",J879,0)</f>
        <v>0</v>
      </c>
      <c r="BG879" s="162">
        <f>IF(N879="zákl. prenesená",J879,0)</f>
        <v>0</v>
      </c>
      <c r="BH879" s="162">
        <f>IF(N879="zníž. prenesená",J879,0)</f>
        <v>0</v>
      </c>
      <c r="BI879" s="162">
        <f>IF(N879="nulová",J879,0)</f>
        <v>0</v>
      </c>
      <c r="BJ879" s="19" t="s">
        <v>92</v>
      </c>
      <c r="BK879" s="162">
        <f>ROUND(I879*H879,2)</f>
        <v>0</v>
      </c>
      <c r="BL879" s="19" t="s">
        <v>422</v>
      </c>
      <c r="BM879" s="292" t="s">
        <v>1138</v>
      </c>
    </row>
    <row r="880" s="15" customFormat="1">
      <c r="A880" s="15"/>
      <c r="B880" s="304"/>
      <c r="C880" s="305"/>
      <c r="D880" s="295" t="s">
        <v>398</v>
      </c>
      <c r="E880" s="306" t="s">
        <v>1</v>
      </c>
      <c r="F880" s="307" t="s">
        <v>225</v>
      </c>
      <c r="G880" s="305"/>
      <c r="H880" s="308">
        <v>2853</v>
      </c>
      <c r="I880" s="309"/>
      <c r="J880" s="305"/>
      <c r="K880" s="305"/>
      <c r="L880" s="310"/>
      <c r="M880" s="311"/>
      <c r="N880" s="312"/>
      <c r="O880" s="312"/>
      <c r="P880" s="312"/>
      <c r="Q880" s="312"/>
      <c r="R880" s="312"/>
      <c r="S880" s="312"/>
      <c r="T880" s="313"/>
      <c r="U880" s="15"/>
      <c r="V880" s="15"/>
      <c r="W880" s="15"/>
      <c r="X880" s="15"/>
      <c r="Y880" s="15"/>
      <c r="Z880" s="15"/>
      <c r="AA880" s="15"/>
      <c r="AB880" s="15"/>
      <c r="AC880" s="15"/>
      <c r="AD880" s="15"/>
      <c r="AE880" s="15"/>
      <c r="AT880" s="314" t="s">
        <v>398</v>
      </c>
      <c r="AU880" s="314" t="s">
        <v>386</v>
      </c>
      <c r="AV880" s="15" t="s">
        <v>92</v>
      </c>
      <c r="AW880" s="15" t="s">
        <v>30</v>
      </c>
      <c r="AX880" s="15" t="s">
        <v>76</v>
      </c>
      <c r="AY880" s="314" t="s">
        <v>387</v>
      </c>
    </row>
    <row r="881" s="15" customFormat="1">
      <c r="A881" s="15"/>
      <c r="B881" s="304"/>
      <c r="C881" s="305"/>
      <c r="D881" s="295" t="s">
        <v>398</v>
      </c>
      <c r="E881" s="306" t="s">
        <v>1</v>
      </c>
      <c r="F881" s="307" t="s">
        <v>1098</v>
      </c>
      <c r="G881" s="305"/>
      <c r="H881" s="308">
        <v>54.450000000000003</v>
      </c>
      <c r="I881" s="309"/>
      <c r="J881" s="305"/>
      <c r="K881" s="305"/>
      <c r="L881" s="310"/>
      <c r="M881" s="311"/>
      <c r="N881" s="312"/>
      <c r="O881" s="312"/>
      <c r="P881" s="312"/>
      <c r="Q881" s="312"/>
      <c r="R881" s="312"/>
      <c r="S881" s="312"/>
      <c r="T881" s="313"/>
      <c r="U881" s="15"/>
      <c r="V881" s="15"/>
      <c r="W881" s="15"/>
      <c r="X881" s="15"/>
      <c r="Y881" s="15"/>
      <c r="Z881" s="15"/>
      <c r="AA881" s="15"/>
      <c r="AB881" s="15"/>
      <c r="AC881" s="15"/>
      <c r="AD881" s="15"/>
      <c r="AE881" s="15"/>
      <c r="AT881" s="314" t="s">
        <v>398</v>
      </c>
      <c r="AU881" s="314" t="s">
        <v>386</v>
      </c>
      <c r="AV881" s="15" t="s">
        <v>92</v>
      </c>
      <c r="AW881" s="15" t="s">
        <v>30</v>
      </c>
      <c r="AX881" s="15" t="s">
        <v>76</v>
      </c>
      <c r="AY881" s="314" t="s">
        <v>387</v>
      </c>
    </row>
    <row r="882" s="16" customFormat="1">
      <c r="A882" s="16"/>
      <c r="B882" s="315"/>
      <c r="C882" s="316"/>
      <c r="D882" s="295" t="s">
        <v>398</v>
      </c>
      <c r="E882" s="317" t="s">
        <v>1</v>
      </c>
      <c r="F882" s="318" t="s">
        <v>412</v>
      </c>
      <c r="G882" s="316"/>
      <c r="H882" s="319">
        <v>2907.4499999999998</v>
      </c>
      <c r="I882" s="320"/>
      <c r="J882" s="316"/>
      <c r="K882" s="316"/>
      <c r="L882" s="321"/>
      <c r="M882" s="322"/>
      <c r="N882" s="323"/>
      <c r="O882" s="323"/>
      <c r="P882" s="323"/>
      <c r="Q882" s="323"/>
      <c r="R882" s="323"/>
      <c r="S882" s="323"/>
      <c r="T882" s="324"/>
      <c r="U882" s="16"/>
      <c r="V882" s="16"/>
      <c r="W882" s="16"/>
      <c r="X882" s="16"/>
      <c r="Y882" s="16"/>
      <c r="Z882" s="16"/>
      <c r="AA882" s="16"/>
      <c r="AB882" s="16"/>
      <c r="AC882" s="16"/>
      <c r="AD882" s="16"/>
      <c r="AE882" s="16"/>
      <c r="AT882" s="325" t="s">
        <v>398</v>
      </c>
      <c r="AU882" s="325" t="s">
        <v>386</v>
      </c>
      <c r="AV882" s="16" t="s">
        <v>386</v>
      </c>
      <c r="AW882" s="16" t="s">
        <v>30</v>
      </c>
      <c r="AX882" s="16" t="s">
        <v>84</v>
      </c>
      <c r="AY882" s="325" t="s">
        <v>387</v>
      </c>
    </row>
    <row r="883" s="2" customFormat="1" ht="49.05" customHeight="1">
      <c r="A883" s="42"/>
      <c r="B883" s="43"/>
      <c r="C883" s="280" t="s">
        <v>1139</v>
      </c>
      <c r="D883" s="280" t="s">
        <v>393</v>
      </c>
      <c r="E883" s="281" t="s">
        <v>780</v>
      </c>
      <c r="F883" s="282" t="s">
        <v>781</v>
      </c>
      <c r="G883" s="283" t="s">
        <v>405</v>
      </c>
      <c r="H883" s="284">
        <v>299.565</v>
      </c>
      <c r="I883" s="285"/>
      <c r="J883" s="286">
        <f>ROUND(I883*H883,2)</f>
        <v>0</v>
      </c>
      <c r="K883" s="287"/>
      <c r="L883" s="45"/>
      <c r="M883" s="288" t="s">
        <v>1</v>
      </c>
      <c r="N883" s="289" t="s">
        <v>42</v>
      </c>
      <c r="O883" s="101"/>
      <c r="P883" s="290">
        <f>O883*H883</f>
        <v>0</v>
      </c>
      <c r="Q883" s="290">
        <v>0.0038600000000000001</v>
      </c>
      <c r="R883" s="290">
        <f>Q883*H883</f>
        <v>1.1563209000000001</v>
      </c>
      <c r="S883" s="290">
        <v>0</v>
      </c>
      <c r="T883" s="291">
        <f>S883*H883</f>
        <v>0</v>
      </c>
      <c r="U883" s="42"/>
      <c r="V883" s="42"/>
      <c r="W883" s="42"/>
      <c r="X883" s="42"/>
      <c r="Y883" s="42"/>
      <c r="Z883" s="42"/>
      <c r="AA883" s="42"/>
      <c r="AB883" s="42"/>
      <c r="AC883" s="42"/>
      <c r="AD883" s="42"/>
      <c r="AE883" s="42"/>
      <c r="AR883" s="292" t="s">
        <v>422</v>
      </c>
      <c r="AT883" s="292" t="s">
        <v>393</v>
      </c>
      <c r="AU883" s="292" t="s">
        <v>386</v>
      </c>
      <c r="AY883" s="19" t="s">
        <v>387</v>
      </c>
      <c r="BE883" s="162">
        <f>IF(N883="základná",J883,0)</f>
        <v>0</v>
      </c>
      <c r="BF883" s="162">
        <f>IF(N883="znížená",J883,0)</f>
        <v>0</v>
      </c>
      <c r="BG883" s="162">
        <f>IF(N883="zákl. prenesená",J883,0)</f>
        <v>0</v>
      </c>
      <c r="BH883" s="162">
        <f>IF(N883="zníž. prenesená",J883,0)</f>
        <v>0</v>
      </c>
      <c r="BI883" s="162">
        <f>IF(N883="nulová",J883,0)</f>
        <v>0</v>
      </c>
      <c r="BJ883" s="19" t="s">
        <v>92</v>
      </c>
      <c r="BK883" s="162">
        <f>ROUND(I883*H883,2)</f>
        <v>0</v>
      </c>
      <c r="BL883" s="19" t="s">
        <v>422</v>
      </c>
      <c r="BM883" s="292" t="s">
        <v>1140</v>
      </c>
    </row>
    <row r="884" s="14" customFormat="1">
      <c r="A884" s="14"/>
      <c r="B884" s="293"/>
      <c r="C884" s="294"/>
      <c r="D884" s="295" t="s">
        <v>398</v>
      </c>
      <c r="E884" s="296" t="s">
        <v>1</v>
      </c>
      <c r="F884" s="297" t="s">
        <v>610</v>
      </c>
      <c r="G884" s="294"/>
      <c r="H884" s="296" t="s">
        <v>1</v>
      </c>
      <c r="I884" s="298"/>
      <c r="J884" s="294"/>
      <c r="K884" s="294"/>
      <c r="L884" s="299"/>
      <c r="M884" s="300"/>
      <c r="N884" s="301"/>
      <c r="O884" s="301"/>
      <c r="P884" s="301"/>
      <c r="Q884" s="301"/>
      <c r="R884" s="301"/>
      <c r="S884" s="301"/>
      <c r="T884" s="302"/>
      <c r="U884" s="14"/>
      <c r="V884" s="14"/>
      <c r="W884" s="14"/>
      <c r="X884" s="14"/>
      <c r="Y884" s="14"/>
      <c r="Z884" s="14"/>
      <c r="AA884" s="14"/>
      <c r="AB884" s="14"/>
      <c r="AC884" s="14"/>
      <c r="AD884" s="14"/>
      <c r="AE884" s="14"/>
      <c r="AT884" s="303" t="s">
        <v>398</v>
      </c>
      <c r="AU884" s="303" t="s">
        <v>386</v>
      </c>
      <c r="AV884" s="14" t="s">
        <v>84</v>
      </c>
      <c r="AW884" s="14" t="s">
        <v>30</v>
      </c>
      <c r="AX884" s="14" t="s">
        <v>76</v>
      </c>
      <c r="AY884" s="303" t="s">
        <v>387</v>
      </c>
    </row>
    <row r="885" s="14" customFormat="1">
      <c r="A885" s="14"/>
      <c r="B885" s="293"/>
      <c r="C885" s="294"/>
      <c r="D885" s="295" t="s">
        <v>398</v>
      </c>
      <c r="E885" s="296" t="s">
        <v>1</v>
      </c>
      <c r="F885" s="297" t="s">
        <v>783</v>
      </c>
      <c r="G885" s="294"/>
      <c r="H885" s="296" t="s">
        <v>1</v>
      </c>
      <c r="I885" s="298"/>
      <c r="J885" s="294"/>
      <c r="K885" s="294"/>
      <c r="L885" s="299"/>
      <c r="M885" s="300"/>
      <c r="N885" s="301"/>
      <c r="O885" s="301"/>
      <c r="P885" s="301"/>
      <c r="Q885" s="301"/>
      <c r="R885" s="301"/>
      <c r="S885" s="301"/>
      <c r="T885" s="302"/>
      <c r="U885" s="14"/>
      <c r="V885" s="14"/>
      <c r="W885" s="14"/>
      <c r="X885" s="14"/>
      <c r="Y885" s="14"/>
      <c r="Z885" s="14"/>
      <c r="AA885" s="14"/>
      <c r="AB885" s="14"/>
      <c r="AC885" s="14"/>
      <c r="AD885" s="14"/>
      <c r="AE885" s="14"/>
      <c r="AT885" s="303" t="s">
        <v>398</v>
      </c>
      <c r="AU885" s="303" t="s">
        <v>386</v>
      </c>
      <c r="AV885" s="14" t="s">
        <v>84</v>
      </c>
      <c r="AW885" s="14" t="s">
        <v>30</v>
      </c>
      <c r="AX885" s="14" t="s">
        <v>76</v>
      </c>
      <c r="AY885" s="303" t="s">
        <v>387</v>
      </c>
    </row>
    <row r="886" s="15" customFormat="1">
      <c r="A886" s="15"/>
      <c r="B886" s="304"/>
      <c r="C886" s="305"/>
      <c r="D886" s="295" t="s">
        <v>398</v>
      </c>
      <c r="E886" s="306" t="s">
        <v>1</v>
      </c>
      <c r="F886" s="307" t="s">
        <v>1141</v>
      </c>
      <c r="G886" s="305"/>
      <c r="H886" s="308">
        <v>285.30000000000001</v>
      </c>
      <c r="I886" s="309"/>
      <c r="J886" s="305"/>
      <c r="K886" s="305"/>
      <c r="L886" s="310"/>
      <c r="M886" s="311"/>
      <c r="N886" s="312"/>
      <c r="O886" s="312"/>
      <c r="P886" s="312"/>
      <c r="Q886" s="312"/>
      <c r="R886" s="312"/>
      <c r="S886" s="312"/>
      <c r="T886" s="313"/>
      <c r="U886" s="15"/>
      <c r="V886" s="15"/>
      <c r="W886" s="15"/>
      <c r="X886" s="15"/>
      <c r="Y886" s="15"/>
      <c r="Z886" s="15"/>
      <c r="AA886" s="15"/>
      <c r="AB886" s="15"/>
      <c r="AC886" s="15"/>
      <c r="AD886" s="15"/>
      <c r="AE886" s="15"/>
      <c r="AT886" s="314" t="s">
        <v>398</v>
      </c>
      <c r="AU886" s="314" t="s">
        <v>386</v>
      </c>
      <c r="AV886" s="15" t="s">
        <v>92</v>
      </c>
      <c r="AW886" s="15" t="s">
        <v>30</v>
      </c>
      <c r="AX886" s="15" t="s">
        <v>76</v>
      </c>
      <c r="AY886" s="314" t="s">
        <v>387</v>
      </c>
    </row>
    <row r="887" s="17" customFormat="1">
      <c r="A887" s="17"/>
      <c r="B887" s="326"/>
      <c r="C887" s="327"/>
      <c r="D887" s="295" t="s">
        <v>398</v>
      </c>
      <c r="E887" s="328" t="s">
        <v>1142</v>
      </c>
      <c r="F887" s="329" t="s">
        <v>411</v>
      </c>
      <c r="G887" s="327"/>
      <c r="H887" s="330">
        <v>285.30000000000001</v>
      </c>
      <c r="I887" s="331"/>
      <c r="J887" s="327"/>
      <c r="K887" s="327"/>
      <c r="L887" s="332"/>
      <c r="M887" s="333"/>
      <c r="N887" s="334"/>
      <c r="O887" s="334"/>
      <c r="P887" s="334"/>
      <c r="Q887" s="334"/>
      <c r="R887" s="334"/>
      <c r="S887" s="334"/>
      <c r="T887" s="335"/>
      <c r="U887" s="17"/>
      <c r="V887" s="17"/>
      <c r="W887" s="17"/>
      <c r="X887" s="17"/>
      <c r="Y887" s="17"/>
      <c r="Z887" s="17"/>
      <c r="AA887" s="17"/>
      <c r="AB887" s="17"/>
      <c r="AC887" s="17"/>
      <c r="AD887" s="17"/>
      <c r="AE887" s="17"/>
      <c r="AT887" s="336" t="s">
        <v>398</v>
      </c>
      <c r="AU887" s="336" t="s">
        <v>386</v>
      </c>
      <c r="AV887" s="17" t="s">
        <v>99</v>
      </c>
      <c r="AW887" s="17" t="s">
        <v>30</v>
      </c>
      <c r="AX887" s="17" t="s">
        <v>76</v>
      </c>
      <c r="AY887" s="336" t="s">
        <v>387</v>
      </c>
    </row>
    <row r="888" s="15" customFormat="1">
      <c r="A888" s="15"/>
      <c r="B888" s="304"/>
      <c r="C888" s="305"/>
      <c r="D888" s="295" t="s">
        <v>398</v>
      </c>
      <c r="E888" s="306" t="s">
        <v>1</v>
      </c>
      <c r="F888" s="307" t="s">
        <v>1143</v>
      </c>
      <c r="G888" s="305"/>
      <c r="H888" s="308">
        <v>14.265000000000001</v>
      </c>
      <c r="I888" s="309"/>
      <c r="J888" s="305"/>
      <c r="K888" s="305"/>
      <c r="L888" s="310"/>
      <c r="M888" s="311"/>
      <c r="N888" s="312"/>
      <c r="O888" s="312"/>
      <c r="P888" s="312"/>
      <c r="Q888" s="312"/>
      <c r="R888" s="312"/>
      <c r="S888" s="312"/>
      <c r="T888" s="313"/>
      <c r="U888" s="15"/>
      <c r="V888" s="15"/>
      <c r="W888" s="15"/>
      <c r="X888" s="15"/>
      <c r="Y888" s="15"/>
      <c r="Z888" s="15"/>
      <c r="AA888" s="15"/>
      <c r="AB888" s="15"/>
      <c r="AC888" s="15"/>
      <c r="AD888" s="15"/>
      <c r="AE888" s="15"/>
      <c r="AT888" s="314" t="s">
        <v>398</v>
      </c>
      <c r="AU888" s="314" t="s">
        <v>386</v>
      </c>
      <c r="AV888" s="15" t="s">
        <v>92</v>
      </c>
      <c r="AW888" s="15" t="s">
        <v>30</v>
      </c>
      <c r="AX888" s="15" t="s">
        <v>76</v>
      </c>
      <c r="AY888" s="314" t="s">
        <v>387</v>
      </c>
    </row>
    <row r="889" s="16" customFormat="1">
      <c r="A889" s="16"/>
      <c r="B889" s="315"/>
      <c r="C889" s="316"/>
      <c r="D889" s="295" t="s">
        <v>398</v>
      </c>
      <c r="E889" s="317" t="s">
        <v>1</v>
      </c>
      <c r="F889" s="318" t="s">
        <v>412</v>
      </c>
      <c r="G889" s="316"/>
      <c r="H889" s="319">
        <v>299.565</v>
      </c>
      <c r="I889" s="320"/>
      <c r="J889" s="316"/>
      <c r="K889" s="316"/>
      <c r="L889" s="321"/>
      <c r="M889" s="322"/>
      <c r="N889" s="323"/>
      <c r="O889" s="323"/>
      <c r="P889" s="323"/>
      <c r="Q889" s="323"/>
      <c r="R889" s="323"/>
      <c r="S889" s="323"/>
      <c r="T889" s="324"/>
      <c r="U889" s="16"/>
      <c r="V889" s="16"/>
      <c r="W889" s="16"/>
      <c r="X889" s="16"/>
      <c r="Y889" s="16"/>
      <c r="Z889" s="16"/>
      <c r="AA889" s="16"/>
      <c r="AB889" s="16"/>
      <c r="AC889" s="16"/>
      <c r="AD889" s="16"/>
      <c r="AE889" s="16"/>
      <c r="AT889" s="325" t="s">
        <v>398</v>
      </c>
      <c r="AU889" s="325" t="s">
        <v>386</v>
      </c>
      <c r="AV889" s="16" t="s">
        <v>386</v>
      </c>
      <c r="AW889" s="16" t="s">
        <v>30</v>
      </c>
      <c r="AX889" s="16" t="s">
        <v>84</v>
      </c>
      <c r="AY889" s="325" t="s">
        <v>387</v>
      </c>
    </row>
    <row r="890" s="2" customFormat="1" ht="24.15" customHeight="1">
      <c r="A890" s="42"/>
      <c r="B890" s="43"/>
      <c r="C890" s="280" t="s">
        <v>1144</v>
      </c>
      <c r="D890" s="280" t="s">
        <v>393</v>
      </c>
      <c r="E890" s="281" t="s">
        <v>788</v>
      </c>
      <c r="F890" s="282" t="s">
        <v>789</v>
      </c>
      <c r="G890" s="283" t="s">
        <v>405</v>
      </c>
      <c r="H890" s="284">
        <v>2907.4499999999998</v>
      </c>
      <c r="I890" s="285"/>
      <c r="J890" s="286">
        <f>ROUND(I890*H890,2)</f>
        <v>0</v>
      </c>
      <c r="K890" s="287"/>
      <c r="L890" s="45"/>
      <c r="M890" s="288" t="s">
        <v>1</v>
      </c>
      <c r="N890" s="289" t="s">
        <v>42</v>
      </c>
      <c r="O890" s="101"/>
      <c r="P890" s="290">
        <f>O890*H890</f>
        <v>0</v>
      </c>
      <c r="Q890" s="290">
        <v>0.00080000000000000004</v>
      </c>
      <c r="R890" s="290">
        <f>Q890*H890</f>
        <v>2.3259599999999998</v>
      </c>
      <c r="S890" s="290">
        <v>0</v>
      </c>
      <c r="T890" s="291">
        <f>S890*H890</f>
        <v>0</v>
      </c>
      <c r="U890" s="42"/>
      <c r="V890" s="42"/>
      <c r="W890" s="42"/>
      <c r="X890" s="42"/>
      <c r="Y890" s="42"/>
      <c r="Z890" s="42"/>
      <c r="AA890" s="42"/>
      <c r="AB890" s="42"/>
      <c r="AC890" s="42"/>
      <c r="AD890" s="42"/>
      <c r="AE890" s="42"/>
      <c r="AR890" s="292" t="s">
        <v>422</v>
      </c>
      <c r="AT890" s="292" t="s">
        <v>393</v>
      </c>
      <c r="AU890" s="292" t="s">
        <v>386</v>
      </c>
      <c r="AY890" s="19" t="s">
        <v>387</v>
      </c>
      <c r="BE890" s="162">
        <f>IF(N890="základná",J890,0)</f>
        <v>0</v>
      </c>
      <c r="BF890" s="162">
        <f>IF(N890="znížená",J890,0)</f>
        <v>0</v>
      </c>
      <c r="BG890" s="162">
        <f>IF(N890="zákl. prenesená",J890,0)</f>
        <v>0</v>
      </c>
      <c r="BH890" s="162">
        <f>IF(N890="zníž. prenesená",J890,0)</f>
        <v>0</v>
      </c>
      <c r="BI890" s="162">
        <f>IF(N890="nulová",J890,0)</f>
        <v>0</v>
      </c>
      <c r="BJ890" s="19" t="s">
        <v>92</v>
      </c>
      <c r="BK890" s="162">
        <f>ROUND(I890*H890,2)</f>
        <v>0</v>
      </c>
      <c r="BL890" s="19" t="s">
        <v>422</v>
      </c>
      <c r="BM890" s="292" t="s">
        <v>1145</v>
      </c>
    </row>
    <row r="891" s="14" customFormat="1">
      <c r="A891" s="14"/>
      <c r="B891" s="293"/>
      <c r="C891" s="294"/>
      <c r="D891" s="295" t="s">
        <v>398</v>
      </c>
      <c r="E891" s="296" t="s">
        <v>1</v>
      </c>
      <c r="F891" s="297" t="s">
        <v>791</v>
      </c>
      <c r="G891" s="294"/>
      <c r="H891" s="296" t="s">
        <v>1</v>
      </c>
      <c r="I891" s="298"/>
      <c r="J891" s="294"/>
      <c r="K891" s="294"/>
      <c r="L891" s="299"/>
      <c r="M891" s="300"/>
      <c r="N891" s="301"/>
      <c r="O891" s="301"/>
      <c r="P891" s="301"/>
      <c r="Q891" s="301"/>
      <c r="R891" s="301"/>
      <c r="S891" s="301"/>
      <c r="T891" s="302"/>
      <c r="U891" s="14"/>
      <c r="V891" s="14"/>
      <c r="W891" s="14"/>
      <c r="X891" s="14"/>
      <c r="Y891" s="14"/>
      <c r="Z891" s="14"/>
      <c r="AA891" s="14"/>
      <c r="AB891" s="14"/>
      <c r="AC891" s="14"/>
      <c r="AD891" s="14"/>
      <c r="AE891" s="14"/>
      <c r="AT891" s="303" t="s">
        <v>398</v>
      </c>
      <c r="AU891" s="303" t="s">
        <v>386</v>
      </c>
      <c r="AV891" s="14" t="s">
        <v>84</v>
      </c>
      <c r="AW891" s="14" t="s">
        <v>30</v>
      </c>
      <c r="AX891" s="14" t="s">
        <v>76</v>
      </c>
      <c r="AY891" s="303" t="s">
        <v>387</v>
      </c>
    </row>
    <row r="892" s="15" customFormat="1">
      <c r="A892" s="15"/>
      <c r="B892" s="304"/>
      <c r="C892" s="305"/>
      <c r="D892" s="295" t="s">
        <v>398</v>
      </c>
      <c r="E892" s="306" t="s">
        <v>1</v>
      </c>
      <c r="F892" s="307" t="s">
        <v>151</v>
      </c>
      <c r="G892" s="305"/>
      <c r="H892" s="308">
        <v>2853</v>
      </c>
      <c r="I892" s="309"/>
      <c r="J892" s="305"/>
      <c r="K892" s="305"/>
      <c r="L892" s="310"/>
      <c r="M892" s="311"/>
      <c r="N892" s="312"/>
      <c r="O892" s="312"/>
      <c r="P892" s="312"/>
      <c r="Q892" s="312"/>
      <c r="R892" s="312"/>
      <c r="S892" s="312"/>
      <c r="T892" s="313"/>
      <c r="U892" s="15"/>
      <c r="V892" s="15"/>
      <c r="W892" s="15"/>
      <c r="X892" s="15"/>
      <c r="Y892" s="15"/>
      <c r="Z892" s="15"/>
      <c r="AA892" s="15"/>
      <c r="AB892" s="15"/>
      <c r="AC892" s="15"/>
      <c r="AD892" s="15"/>
      <c r="AE892" s="15"/>
      <c r="AT892" s="314" t="s">
        <v>398</v>
      </c>
      <c r="AU892" s="314" t="s">
        <v>386</v>
      </c>
      <c r="AV892" s="15" t="s">
        <v>92</v>
      </c>
      <c r="AW892" s="15" t="s">
        <v>30</v>
      </c>
      <c r="AX892" s="15" t="s">
        <v>76</v>
      </c>
      <c r="AY892" s="314" t="s">
        <v>387</v>
      </c>
    </row>
    <row r="893" s="17" customFormat="1">
      <c r="A893" s="17"/>
      <c r="B893" s="326"/>
      <c r="C893" s="327"/>
      <c r="D893" s="295" t="s">
        <v>398</v>
      </c>
      <c r="E893" s="328" t="s">
        <v>225</v>
      </c>
      <c r="F893" s="329" t="s">
        <v>411</v>
      </c>
      <c r="G893" s="327"/>
      <c r="H893" s="330">
        <v>2853</v>
      </c>
      <c r="I893" s="331"/>
      <c r="J893" s="327"/>
      <c r="K893" s="327"/>
      <c r="L893" s="332"/>
      <c r="M893" s="333"/>
      <c r="N893" s="334"/>
      <c r="O893" s="334"/>
      <c r="P893" s="334"/>
      <c r="Q893" s="334"/>
      <c r="R893" s="334"/>
      <c r="S893" s="334"/>
      <c r="T893" s="335"/>
      <c r="U893" s="17"/>
      <c r="V893" s="17"/>
      <c r="W893" s="17"/>
      <c r="X893" s="17"/>
      <c r="Y893" s="17"/>
      <c r="Z893" s="17"/>
      <c r="AA893" s="17"/>
      <c r="AB893" s="17"/>
      <c r="AC893" s="17"/>
      <c r="AD893" s="17"/>
      <c r="AE893" s="17"/>
      <c r="AT893" s="336" t="s">
        <v>398</v>
      </c>
      <c r="AU893" s="336" t="s">
        <v>386</v>
      </c>
      <c r="AV893" s="17" t="s">
        <v>99</v>
      </c>
      <c r="AW893" s="17" t="s">
        <v>30</v>
      </c>
      <c r="AX893" s="17" t="s">
        <v>76</v>
      </c>
      <c r="AY893" s="336" t="s">
        <v>387</v>
      </c>
    </row>
    <row r="894" s="15" customFormat="1">
      <c r="A894" s="15"/>
      <c r="B894" s="304"/>
      <c r="C894" s="305"/>
      <c r="D894" s="295" t="s">
        <v>398</v>
      </c>
      <c r="E894" s="306" t="s">
        <v>1</v>
      </c>
      <c r="F894" s="307" t="s">
        <v>1098</v>
      </c>
      <c r="G894" s="305"/>
      <c r="H894" s="308">
        <v>54.450000000000003</v>
      </c>
      <c r="I894" s="309"/>
      <c r="J894" s="305"/>
      <c r="K894" s="305"/>
      <c r="L894" s="310"/>
      <c r="M894" s="311"/>
      <c r="N894" s="312"/>
      <c r="O894" s="312"/>
      <c r="P894" s="312"/>
      <c r="Q894" s="312"/>
      <c r="R894" s="312"/>
      <c r="S894" s="312"/>
      <c r="T894" s="313"/>
      <c r="U894" s="15"/>
      <c r="V894" s="15"/>
      <c r="W894" s="15"/>
      <c r="X894" s="15"/>
      <c r="Y894" s="15"/>
      <c r="Z894" s="15"/>
      <c r="AA894" s="15"/>
      <c r="AB894" s="15"/>
      <c r="AC894" s="15"/>
      <c r="AD894" s="15"/>
      <c r="AE894" s="15"/>
      <c r="AT894" s="314" t="s">
        <v>398</v>
      </c>
      <c r="AU894" s="314" t="s">
        <v>386</v>
      </c>
      <c r="AV894" s="15" t="s">
        <v>92</v>
      </c>
      <c r="AW894" s="15" t="s">
        <v>30</v>
      </c>
      <c r="AX894" s="15" t="s">
        <v>76</v>
      </c>
      <c r="AY894" s="314" t="s">
        <v>387</v>
      </c>
    </row>
    <row r="895" s="16" customFormat="1">
      <c r="A895" s="16"/>
      <c r="B895" s="315"/>
      <c r="C895" s="316"/>
      <c r="D895" s="295" t="s">
        <v>398</v>
      </c>
      <c r="E895" s="317" t="s">
        <v>1</v>
      </c>
      <c r="F895" s="318" t="s">
        <v>412</v>
      </c>
      <c r="G895" s="316"/>
      <c r="H895" s="319">
        <v>2907.4499999999998</v>
      </c>
      <c r="I895" s="320"/>
      <c r="J895" s="316"/>
      <c r="K895" s="316"/>
      <c r="L895" s="321"/>
      <c r="M895" s="322"/>
      <c r="N895" s="323"/>
      <c r="O895" s="323"/>
      <c r="P895" s="323"/>
      <c r="Q895" s="323"/>
      <c r="R895" s="323"/>
      <c r="S895" s="323"/>
      <c r="T895" s="324"/>
      <c r="U895" s="16"/>
      <c r="V895" s="16"/>
      <c r="W895" s="16"/>
      <c r="X895" s="16"/>
      <c r="Y895" s="16"/>
      <c r="Z895" s="16"/>
      <c r="AA895" s="16"/>
      <c r="AB895" s="16"/>
      <c r="AC895" s="16"/>
      <c r="AD895" s="16"/>
      <c r="AE895" s="16"/>
      <c r="AT895" s="325" t="s">
        <v>398</v>
      </c>
      <c r="AU895" s="325" t="s">
        <v>386</v>
      </c>
      <c r="AV895" s="16" t="s">
        <v>386</v>
      </c>
      <c r="AW895" s="16" t="s">
        <v>30</v>
      </c>
      <c r="AX895" s="16" t="s">
        <v>84</v>
      </c>
      <c r="AY895" s="325" t="s">
        <v>387</v>
      </c>
    </row>
    <row r="896" s="2" customFormat="1" ht="24.15" customHeight="1">
      <c r="A896" s="42"/>
      <c r="B896" s="43"/>
      <c r="C896" s="280" t="s">
        <v>1146</v>
      </c>
      <c r="D896" s="280" t="s">
        <v>393</v>
      </c>
      <c r="E896" s="281" t="s">
        <v>793</v>
      </c>
      <c r="F896" s="282" t="s">
        <v>794</v>
      </c>
      <c r="G896" s="283" t="s">
        <v>716</v>
      </c>
      <c r="H896" s="351"/>
      <c r="I896" s="285"/>
      <c r="J896" s="286">
        <f>ROUND(I896*H896,2)</f>
        <v>0</v>
      </c>
      <c r="K896" s="287"/>
      <c r="L896" s="45"/>
      <c r="M896" s="288" t="s">
        <v>1</v>
      </c>
      <c r="N896" s="289" t="s">
        <v>42</v>
      </c>
      <c r="O896" s="101"/>
      <c r="P896" s="290">
        <f>O896*H896</f>
        <v>0</v>
      </c>
      <c r="Q896" s="290">
        <v>0</v>
      </c>
      <c r="R896" s="290">
        <f>Q896*H896</f>
        <v>0</v>
      </c>
      <c r="S896" s="290">
        <v>0</v>
      </c>
      <c r="T896" s="291">
        <f>S896*H896</f>
        <v>0</v>
      </c>
      <c r="U896" s="42"/>
      <c r="V896" s="42"/>
      <c r="W896" s="42"/>
      <c r="X896" s="42"/>
      <c r="Y896" s="42"/>
      <c r="Z896" s="42"/>
      <c r="AA896" s="42"/>
      <c r="AB896" s="42"/>
      <c r="AC896" s="42"/>
      <c r="AD896" s="42"/>
      <c r="AE896" s="42"/>
      <c r="AR896" s="292" t="s">
        <v>422</v>
      </c>
      <c r="AT896" s="292" t="s">
        <v>393</v>
      </c>
      <c r="AU896" s="292" t="s">
        <v>386</v>
      </c>
      <c r="AY896" s="19" t="s">
        <v>387</v>
      </c>
      <c r="BE896" s="162">
        <f>IF(N896="základná",J896,0)</f>
        <v>0</v>
      </c>
      <c r="BF896" s="162">
        <f>IF(N896="znížená",J896,0)</f>
        <v>0</v>
      </c>
      <c r="BG896" s="162">
        <f>IF(N896="zákl. prenesená",J896,0)</f>
        <v>0</v>
      </c>
      <c r="BH896" s="162">
        <f>IF(N896="zníž. prenesená",J896,0)</f>
        <v>0</v>
      </c>
      <c r="BI896" s="162">
        <f>IF(N896="nulová",J896,0)</f>
        <v>0</v>
      </c>
      <c r="BJ896" s="19" t="s">
        <v>92</v>
      </c>
      <c r="BK896" s="162">
        <f>ROUND(I896*H896,2)</f>
        <v>0</v>
      </c>
      <c r="BL896" s="19" t="s">
        <v>422</v>
      </c>
      <c r="BM896" s="292" t="s">
        <v>1147</v>
      </c>
    </row>
    <row r="897" s="13" customFormat="1" ht="20.88" customHeight="1">
      <c r="A897" s="13"/>
      <c r="B897" s="267"/>
      <c r="C897" s="268"/>
      <c r="D897" s="269" t="s">
        <v>75</v>
      </c>
      <c r="E897" s="269" t="s">
        <v>552</v>
      </c>
      <c r="F897" s="269" t="s">
        <v>553</v>
      </c>
      <c r="G897" s="268"/>
      <c r="H897" s="268"/>
      <c r="I897" s="270"/>
      <c r="J897" s="271">
        <f>BK897</f>
        <v>0</v>
      </c>
      <c r="K897" s="268"/>
      <c r="L897" s="272"/>
      <c r="M897" s="273"/>
      <c r="N897" s="274"/>
      <c r="O897" s="274"/>
      <c r="P897" s="275">
        <f>SUM(P898:P901)</f>
        <v>0</v>
      </c>
      <c r="Q897" s="274"/>
      <c r="R897" s="275">
        <f>SUM(R898:R901)</f>
        <v>0.0088132799999999997</v>
      </c>
      <c r="S897" s="274"/>
      <c r="T897" s="276">
        <f>SUM(T898:T901)</f>
        <v>0</v>
      </c>
      <c r="U897" s="13"/>
      <c r="V897" s="13"/>
      <c r="W897" s="13"/>
      <c r="X897" s="13"/>
      <c r="Y897" s="13"/>
      <c r="Z897" s="13"/>
      <c r="AA897" s="13"/>
      <c r="AB897" s="13"/>
      <c r="AC897" s="13"/>
      <c r="AD897" s="13"/>
      <c r="AE897" s="13"/>
      <c r="AR897" s="277" t="s">
        <v>92</v>
      </c>
      <c r="AT897" s="278" t="s">
        <v>75</v>
      </c>
      <c r="AU897" s="278" t="s">
        <v>99</v>
      </c>
      <c r="AY897" s="277" t="s">
        <v>387</v>
      </c>
      <c r="BK897" s="279">
        <f>SUM(BK898:BK901)</f>
        <v>0</v>
      </c>
    </row>
    <row r="898" s="2" customFormat="1" ht="21.75" customHeight="1">
      <c r="A898" s="42"/>
      <c r="B898" s="43"/>
      <c r="C898" s="280" t="s">
        <v>1148</v>
      </c>
      <c r="D898" s="280" t="s">
        <v>393</v>
      </c>
      <c r="E898" s="281" t="s">
        <v>1149</v>
      </c>
      <c r="F898" s="282" t="s">
        <v>1150</v>
      </c>
      <c r="G898" s="283" t="s">
        <v>396</v>
      </c>
      <c r="H898" s="284">
        <v>10.247999999999999</v>
      </c>
      <c r="I898" s="285"/>
      <c r="J898" s="286">
        <f>ROUND(I898*H898,2)</f>
        <v>0</v>
      </c>
      <c r="K898" s="287"/>
      <c r="L898" s="45"/>
      <c r="M898" s="288" t="s">
        <v>1</v>
      </c>
      <c r="N898" s="289" t="s">
        <v>42</v>
      </c>
      <c r="O898" s="101"/>
      <c r="P898" s="290">
        <f>O898*H898</f>
        <v>0</v>
      </c>
      <c r="Q898" s="290">
        <v>0.00085999999999999998</v>
      </c>
      <c r="R898" s="290">
        <f>Q898*H898</f>
        <v>0.0088132799999999997</v>
      </c>
      <c r="S898" s="290">
        <v>0</v>
      </c>
      <c r="T898" s="291">
        <f>S898*H898</f>
        <v>0</v>
      </c>
      <c r="U898" s="42"/>
      <c r="V898" s="42"/>
      <c r="W898" s="42"/>
      <c r="X898" s="42"/>
      <c r="Y898" s="42"/>
      <c r="Z898" s="42"/>
      <c r="AA898" s="42"/>
      <c r="AB898" s="42"/>
      <c r="AC898" s="42"/>
      <c r="AD898" s="42"/>
      <c r="AE898" s="42"/>
      <c r="AR898" s="292" t="s">
        <v>422</v>
      </c>
      <c r="AT898" s="292" t="s">
        <v>393</v>
      </c>
      <c r="AU898" s="292" t="s">
        <v>386</v>
      </c>
      <c r="AY898" s="19" t="s">
        <v>387</v>
      </c>
      <c r="BE898" s="162">
        <f>IF(N898="základná",J898,0)</f>
        <v>0</v>
      </c>
      <c r="BF898" s="162">
        <f>IF(N898="znížená",J898,0)</f>
        <v>0</v>
      </c>
      <c r="BG898" s="162">
        <f>IF(N898="zákl. prenesená",J898,0)</f>
        <v>0</v>
      </c>
      <c r="BH898" s="162">
        <f>IF(N898="zníž. prenesená",J898,0)</f>
        <v>0</v>
      </c>
      <c r="BI898" s="162">
        <f>IF(N898="nulová",J898,0)</f>
        <v>0</v>
      </c>
      <c r="BJ898" s="19" t="s">
        <v>92</v>
      </c>
      <c r="BK898" s="162">
        <f>ROUND(I898*H898,2)</f>
        <v>0</v>
      </c>
      <c r="BL898" s="19" t="s">
        <v>422</v>
      </c>
      <c r="BM898" s="292" t="s">
        <v>1151</v>
      </c>
    </row>
    <row r="899" s="14" customFormat="1">
      <c r="A899" s="14"/>
      <c r="B899" s="293"/>
      <c r="C899" s="294"/>
      <c r="D899" s="295" t="s">
        <v>398</v>
      </c>
      <c r="E899" s="296" t="s">
        <v>1</v>
      </c>
      <c r="F899" s="297" t="s">
        <v>961</v>
      </c>
      <c r="G899" s="294"/>
      <c r="H899" s="296" t="s">
        <v>1</v>
      </c>
      <c r="I899" s="298"/>
      <c r="J899" s="294"/>
      <c r="K899" s="294"/>
      <c r="L899" s="299"/>
      <c r="M899" s="300"/>
      <c r="N899" s="301"/>
      <c r="O899" s="301"/>
      <c r="P899" s="301"/>
      <c r="Q899" s="301"/>
      <c r="R899" s="301"/>
      <c r="S899" s="301"/>
      <c r="T899" s="302"/>
      <c r="U899" s="14"/>
      <c r="V899" s="14"/>
      <c r="W899" s="14"/>
      <c r="X899" s="14"/>
      <c r="Y899" s="14"/>
      <c r="Z899" s="14"/>
      <c r="AA899" s="14"/>
      <c r="AB899" s="14"/>
      <c r="AC899" s="14"/>
      <c r="AD899" s="14"/>
      <c r="AE899" s="14"/>
      <c r="AT899" s="303" t="s">
        <v>398</v>
      </c>
      <c r="AU899" s="303" t="s">
        <v>386</v>
      </c>
      <c r="AV899" s="14" t="s">
        <v>84</v>
      </c>
      <c r="AW899" s="14" t="s">
        <v>30</v>
      </c>
      <c r="AX899" s="14" t="s">
        <v>76</v>
      </c>
      <c r="AY899" s="303" t="s">
        <v>387</v>
      </c>
    </row>
    <row r="900" s="15" customFormat="1">
      <c r="A900" s="15"/>
      <c r="B900" s="304"/>
      <c r="C900" s="305"/>
      <c r="D900" s="295" t="s">
        <v>398</v>
      </c>
      <c r="E900" s="306" t="s">
        <v>1</v>
      </c>
      <c r="F900" s="307" t="s">
        <v>1152</v>
      </c>
      <c r="G900" s="305"/>
      <c r="H900" s="308">
        <v>10.247999999999999</v>
      </c>
      <c r="I900" s="309"/>
      <c r="J900" s="305"/>
      <c r="K900" s="305"/>
      <c r="L900" s="310"/>
      <c r="M900" s="311"/>
      <c r="N900" s="312"/>
      <c r="O900" s="312"/>
      <c r="P900" s="312"/>
      <c r="Q900" s="312"/>
      <c r="R900" s="312"/>
      <c r="S900" s="312"/>
      <c r="T900" s="313"/>
      <c r="U900" s="15"/>
      <c r="V900" s="15"/>
      <c r="W900" s="15"/>
      <c r="X900" s="15"/>
      <c r="Y900" s="15"/>
      <c r="Z900" s="15"/>
      <c r="AA900" s="15"/>
      <c r="AB900" s="15"/>
      <c r="AC900" s="15"/>
      <c r="AD900" s="15"/>
      <c r="AE900" s="15"/>
      <c r="AT900" s="314" t="s">
        <v>398</v>
      </c>
      <c r="AU900" s="314" t="s">
        <v>386</v>
      </c>
      <c r="AV900" s="15" t="s">
        <v>92</v>
      </c>
      <c r="AW900" s="15" t="s">
        <v>30</v>
      </c>
      <c r="AX900" s="15" t="s">
        <v>76</v>
      </c>
      <c r="AY900" s="314" t="s">
        <v>387</v>
      </c>
    </row>
    <row r="901" s="16" customFormat="1">
      <c r="A901" s="16"/>
      <c r="B901" s="315"/>
      <c r="C901" s="316"/>
      <c r="D901" s="295" t="s">
        <v>398</v>
      </c>
      <c r="E901" s="317" t="s">
        <v>1</v>
      </c>
      <c r="F901" s="318" t="s">
        <v>412</v>
      </c>
      <c r="G901" s="316"/>
      <c r="H901" s="319">
        <v>10.247999999999999</v>
      </c>
      <c r="I901" s="320"/>
      <c r="J901" s="316"/>
      <c r="K901" s="316"/>
      <c r="L901" s="321"/>
      <c r="M901" s="322"/>
      <c r="N901" s="323"/>
      <c r="O901" s="323"/>
      <c r="P901" s="323"/>
      <c r="Q901" s="323"/>
      <c r="R901" s="323"/>
      <c r="S901" s="323"/>
      <c r="T901" s="324"/>
      <c r="U901" s="16"/>
      <c r="V901" s="16"/>
      <c r="W901" s="16"/>
      <c r="X901" s="16"/>
      <c r="Y901" s="16"/>
      <c r="Z901" s="16"/>
      <c r="AA901" s="16"/>
      <c r="AB901" s="16"/>
      <c r="AC901" s="16"/>
      <c r="AD901" s="16"/>
      <c r="AE901" s="16"/>
      <c r="AT901" s="325" t="s">
        <v>398</v>
      </c>
      <c r="AU901" s="325" t="s">
        <v>386</v>
      </c>
      <c r="AV901" s="16" t="s">
        <v>386</v>
      </c>
      <c r="AW901" s="16" t="s">
        <v>30</v>
      </c>
      <c r="AX901" s="16" t="s">
        <v>84</v>
      </c>
      <c r="AY901" s="325" t="s">
        <v>387</v>
      </c>
    </row>
    <row r="902" s="13" customFormat="1" ht="20.88" customHeight="1">
      <c r="A902" s="13"/>
      <c r="B902" s="267"/>
      <c r="C902" s="268"/>
      <c r="D902" s="269" t="s">
        <v>75</v>
      </c>
      <c r="E902" s="269" t="s">
        <v>796</v>
      </c>
      <c r="F902" s="269" t="s">
        <v>797</v>
      </c>
      <c r="G902" s="268"/>
      <c r="H902" s="268"/>
      <c r="I902" s="270"/>
      <c r="J902" s="271">
        <f>BK902</f>
        <v>0</v>
      </c>
      <c r="K902" s="268"/>
      <c r="L902" s="272"/>
      <c r="M902" s="273"/>
      <c r="N902" s="274"/>
      <c r="O902" s="274"/>
      <c r="P902" s="275">
        <f>SUM(P903:P928)</f>
        <v>0</v>
      </c>
      <c r="Q902" s="274"/>
      <c r="R902" s="275">
        <f>SUM(R903:R928)</f>
        <v>2.5436849371200001</v>
      </c>
      <c r="S902" s="274"/>
      <c r="T902" s="276">
        <f>SUM(T903:T928)</f>
        <v>0</v>
      </c>
      <c r="U902" s="13"/>
      <c r="V902" s="13"/>
      <c r="W902" s="13"/>
      <c r="X902" s="13"/>
      <c r="Y902" s="13"/>
      <c r="Z902" s="13"/>
      <c r="AA902" s="13"/>
      <c r="AB902" s="13"/>
      <c r="AC902" s="13"/>
      <c r="AD902" s="13"/>
      <c r="AE902" s="13"/>
      <c r="AR902" s="277" t="s">
        <v>92</v>
      </c>
      <c r="AT902" s="278" t="s">
        <v>75</v>
      </c>
      <c r="AU902" s="278" t="s">
        <v>99</v>
      </c>
      <c r="AY902" s="277" t="s">
        <v>387</v>
      </c>
      <c r="BK902" s="279">
        <f>SUM(BK903:BK928)</f>
        <v>0</v>
      </c>
    </row>
    <row r="903" s="2" customFormat="1" ht="24.15" customHeight="1">
      <c r="A903" s="42"/>
      <c r="B903" s="43"/>
      <c r="C903" s="280" t="s">
        <v>1153</v>
      </c>
      <c r="D903" s="280" t="s">
        <v>393</v>
      </c>
      <c r="E903" s="281" t="s">
        <v>799</v>
      </c>
      <c r="F903" s="282" t="s">
        <v>800</v>
      </c>
      <c r="G903" s="283" t="s">
        <v>405</v>
      </c>
      <c r="H903" s="284">
        <v>622.69200000000001</v>
      </c>
      <c r="I903" s="285"/>
      <c r="J903" s="286">
        <f>ROUND(I903*H903,2)</f>
        <v>0</v>
      </c>
      <c r="K903" s="287"/>
      <c r="L903" s="45"/>
      <c r="M903" s="288" t="s">
        <v>1</v>
      </c>
      <c r="N903" s="289" t="s">
        <v>42</v>
      </c>
      <c r="O903" s="101"/>
      <c r="P903" s="290">
        <f>O903*H903</f>
        <v>0</v>
      </c>
      <c r="Q903" s="290">
        <v>0.00046000000000000001</v>
      </c>
      <c r="R903" s="290">
        <f>Q903*H903</f>
        <v>0.28643832000000002</v>
      </c>
      <c r="S903" s="290">
        <v>0</v>
      </c>
      <c r="T903" s="291">
        <f>S903*H903</f>
        <v>0</v>
      </c>
      <c r="U903" s="42"/>
      <c r="V903" s="42"/>
      <c r="W903" s="42"/>
      <c r="X903" s="42"/>
      <c r="Y903" s="42"/>
      <c r="Z903" s="42"/>
      <c r="AA903" s="42"/>
      <c r="AB903" s="42"/>
      <c r="AC903" s="42"/>
      <c r="AD903" s="42"/>
      <c r="AE903" s="42"/>
      <c r="AR903" s="292" t="s">
        <v>422</v>
      </c>
      <c r="AT903" s="292" t="s">
        <v>393</v>
      </c>
      <c r="AU903" s="292" t="s">
        <v>386</v>
      </c>
      <c r="AY903" s="19" t="s">
        <v>387</v>
      </c>
      <c r="BE903" s="162">
        <f>IF(N903="základná",J903,0)</f>
        <v>0</v>
      </c>
      <c r="BF903" s="162">
        <f>IF(N903="znížená",J903,0)</f>
        <v>0</v>
      </c>
      <c r="BG903" s="162">
        <f>IF(N903="zákl. prenesená",J903,0)</f>
        <v>0</v>
      </c>
      <c r="BH903" s="162">
        <f>IF(N903="zníž. prenesená",J903,0)</f>
        <v>0</v>
      </c>
      <c r="BI903" s="162">
        <f>IF(N903="nulová",J903,0)</f>
        <v>0</v>
      </c>
      <c r="BJ903" s="19" t="s">
        <v>92</v>
      </c>
      <c r="BK903" s="162">
        <f>ROUND(I903*H903,2)</f>
        <v>0</v>
      </c>
      <c r="BL903" s="19" t="s">
        <v>422</v>
      </c>
      <c r="BM903" s="292" t="s">
        <v>1154</v>
      </c>
    </row>
    <row r="904" s="14" customFormat="1">
      <c r="A904" s="14"/>
      <c r="B904" s="293"/>
      <c r="C904" s="294"/>
      <c r="D904" s="295" t="s">
        <v>398</v>
      </c>
      <c r="E904" s="296" t="s">
        <v>1</v>
      </c>
      <c r="F904" s="297" t="s">
        <v>802</v>
      </c>
      <c r="G904" s="294"/>
      <c r="H904" s="296" t="s">
        <v>1</v>
      </c>
      <c r="I904" s="298"/>
      <c r="J904" s="294"/>
      <c r="K904" s="294"/>
      <c r="L904" s="299"/>
      <c r="M904" s="300"/>
      <c r="N904" s="301"/>
      <c r="O904" s="301"/>
      <c r="P904" s="301"/>
      <c r="Q904" s="301"/>
      <c r="R904" s="301"/>
      <c r="S904" s="301"/>
      <c r="T904" s="302"/>
      <c r="U904" s="14"/>
      <c r="V904" s="14"/>
      <c r="W904" s="14"/>
      <c r="X904" s="14"/>
      <c r="Y904" s="14"/>
      <c r="Z904" s="14"/>
      <c r="AA904" s="14"/>
      <c r="AB904" s="14"/>
      <c r="AC904" s="14"/>
      <c r="AD904" s="14"/>
      <c r="AE904" s="14"/>
      <c r="AT904" s="303" t="s">
        <v>398</v>
      </c>
      <c r="AU904" s="303" t="s">
        <v>386</v>
      </c>
      <c r="AV904" s="14" t="s">
        <v>84</v>
      </c>
      <c r="AW904" s="14" t="s">
        <v>30</v>
      </c>
      <c r="AX904" s="14" t="s">
        <v>76</v>
      </c>
      <c r="AY904" s="303" t="s">
        <v>387</v>
      </c>
    </row>
    <row r="905" s="15" customFormat="1">
      <c r="A905" s="15"/>
      <c r="B905" s="304"/>
      <c r="C905" s="305"/>
      <c r="D905" s="295" t="s">
        <v>398</v>
      </c>
      <c r="E905" s="306" t="s">
        <v>1</v>
      </c>
      <c r="F905" s="307" t="s">
        <v>803</v>
      </c>
      <c r="G905" s="305"/>
      <c r="H905" s="308">
        <v>593.03999999999996</v>
      </c>
      <c r="I905" s="309"/>
      <c r="J905" s="305"/>
      <c r="K905" s="305"/>
      <c r="L905" s="310"/>
      <c r="M905" s="311"/>
      <c r="N905" s="312"/>
      <c r="O905" s="312"/>
      <c r="P905" s="312"/>
      <c r="Q905" s="312"/>
      <c r="R905" s="312"/>
      <c r="S905" s="312"/>
      <c r="T905" s="313"/>
      <c r="U905" s="15"/>
      <c r="V905" s="15"/>
      <c r="W905" s="15"/>
      <c r="X905" s="15"/>
      <c r="Y905" s="15"/>
      <c r="Z905" s="15"/>
      <c r="AA905" s="15"/>
      <c r="AB905" s="15"/>
      <c r="AC905" s="15"/>
      <c r="AD905" s="15"/>
      <c r="AE905" s="15"/>
      <c r="AT905" s="314" t="s">
        <v>398</v>
      </c>
      <c r="AU905" s="314" t="s">
        <v>386</v>
      </c>
      <c r="AV905" s="15" t="s">
        <v>92</v>
      </c>
      <c r="AW905" s="15" t="s">
        <v>30</v>
      </c>
      <c r="AX905" s="15" t="s">
        <v>76</v>
      </c>
      <c r="AY905" s="314" t="s">
        <v>387</v>
      </c>
    </row>
    <row r="906" s="17" customFormat="1">
      <c r="A906" s="17"/>
      <c r="B906" s="326"/>
      <c r="C906" s="327"/>
      <c r="D906" s="295" t="s">
        <v>398</v>
      </c>
      <c r="E906" s="328" t="s">
        <v>201</v>
      </c>
      <c r="F906" s="329" t="s">
        <v>411</v>
      </c>
      <c r="G906" s="327"/>
      <c r="H906" s="330">
        <v>593.03999999999996</v>
      </c>
      <c r="I906" s="331"/>
      <c r="J906" s="327"/>
      <c r="K906" s="327"/>
      <c r="L906" s="332"/>
      <c r="M906" s="333"/>
      <c r="N906" s="334"/>
      <c r="O906" s="334"/>
      <c r="P906" s="334"/>
      <c r="Q906" s="334"/>
      <c r="R906" s="334"/>
      <c r="S906" s="334"/>
      <c r="T906" s="335"/>
      <c r="U906" s="17"/>
      <c r="V906" s="17"/>
      <c r="W906" s="17"/>
      <c r="X906" s="17"/>
      <c r="Y906" s="17"/>
      <c r="Z906" s="17"/>
      <c r="AA906" s="17"/>
      <c r="AB906" s="17"/>
      <c r="AC906" s="17"/>
      <c r="AD906" s="17"/>
      <c r="AE906" s="17"/>
      <c r="AT906" s="336" t="s">
        <v>398</v>
      </c>
      <c r="AU906" s="336" t="s">
        <v>386</v>
      </c>
      <c r="AV906" s="17" t="s">
        <v>99</v>
      </c>
      <c r="AW906" s="17" t="s">
        <v>30</v>
      </c>
      <c r="AX906" s="17" t="s">
        <v>76</v>
      </c>
      <c r="AY906" s="336" t="s">
        <v>387</v>
      </c>
    </row>
    <row r="907" s="15" customFormat="1">
      <c r="A907" s="15"/>
      <c r="B907" s="304"/>
      <c r="C907" s="305"/>
      <c r="D907" s="295" t="s">
        <v>398</v>
      </c>
      <c r="E907" s="306" t="s">
        <v>1</v>
      </c>
      <c r="F907" s="307" t="s">
        <v>804</v>
      </c>
      <c r="G907" s="305"/>
      <c r="H907" s="308">
        <v>29.652000000000001</v>
      </c>
      <c r="I907" s="309"/>
      <c r="J907" s="305"/>
      <c r="K907" s="305"/>
      <c r="L907" s="310"/>
      <c r="M907" s="311"/>
      <c r="N907" s="312"/>
      <c r="O907" s="312"/>
      <c r="P907" s="312"/>
      <c r="Q907" s="312"/>
      <c r="R907" s="312"/>
      <c r="S907" s="312"/>
      <c r="T907" s="313"/>
      <c r="U907" s="15"/>
      <c r="V907" s="15"/>
      <c r="W907" s="15"/>
      <c r="X907" s="15"/>
      <c r="Y907" s="15"/>
      <c r="Z907" s="15"/>
      <c r="AA907" s="15"/>
      <c r="AB907" s="15"/>
      <c r="AC907" s="15"/>
      <c r="AD907" s="15"/>
      <c r="AE907" s="15"/>
      <c r="AT907" s="314" t="s">
        <v>398</v>
      </c>
      <c r="AU907" s="314" t="s">
        <v>386</v>
      </c>
      <c r="AV907" s="15" t="s">
        <v>92</v>
      </c>
      <c r="AW907" s="15" t="s">
        <v>30</v>
      </c>
      <c r="AX907" s="15" t="s">
        <v>76</v>
      </c>
      <c r="AY907" s="314" t="s">
        <v>387</v>
      </c>
    </row>
    <row r="908" s="16" customFormat="1">
      <c r="A908" s="16"/>
      <c r="B908" s="315"/>
      <c r="C908" s="316"/>
      <c r="D908" s="295" t="s">
        <v>398</v>
      </c>
      <c r="E908" s="317" t="s">
        <v>1</v>
      </c>
      <c r="F908" s="318" t="s">
        <v>412</v>
      </c>
      <c r="G908" s="316"/>
      <c r="H908" s="319">
        <v>622.69200000000001</v>
      </c>
      <c r="I908" s="320"/>
      <c r="J908" s="316"/>
      <c r="K908" s="316"/>
      <c r="L908" s="321"/>
      <c r="M908" s="322"/>
      <c r="N908" s="323"/>
      <c r="O908" s="323"/>
      <c r="P908" s="323"/>
      <c r="Q908" s="323"/>
      <c r="R908" s="323"/>
      <c r="S908" s="323"/>
      <c r="T908" s="324"/>
      <c r="U908" s="16"/>
      <c r="V908" s="16"/>
      <c r="W908" s="16"/>
      <c r="X908" s="16"/>
      <c r="Y908" s="16"/>
      <c r="Z908" s="16"/>
      <c r="AA908" s="16"/>
      <c r="AB908" s="16"/>
      <c r="AC908" s="16"/>
      <c r="AD908" s="16"/>
      <c r="AE908" s="16"/>
      <c r="AT908" s="325" t="s">
        <v>398</v>
      </c>
      <c r="AU908" s="325" t="s">
        <v>386</v>
      </c>
      <c r="AV908" s="16" t="s">
        <v>386</v>
      </c>
      <c r="AW908" s="16" t="s">
        <v>30</v>
      </c>
      <c r="AX908" s="16" t="s">
        <v>84</v>
      </c>
      <c r="AY908" s="325" t="s">
        <v>387</v>
      </c>
    </row>
    <row r="909" s="2" customFormat="1" ht="24.15" customHeight="1">
      <c r="A909" s="42"/>
      <c r="B909" s="43"/>
      <c r="C909" s="280" t="s">
        <v>1155</v>
      </c>
      <c r="D909" s="280" t="s">
        <v>393</v>
      </c>
      <c r="E909" s="281" t="s">
        <v>806</v>
      </c>
      <c r="F909" s="282" t="s">
        <v>807</v>
      </c>
      <c r="G909" s="283" t="s">
        <v>405</v>
      </c>
      <c r="H909" s="284">
        <v>1211.202</v>
      </c>
      <c r="I909" s="285"/>
      <c r="J909" s="286">
        <f>ROUND(I909*H909,2)</f>
        <v>0</v>
      </c>
      <c r="K909" s="287"/>
      <c r="L909" s="45"/>
      <c r="M909" s="288" t="s">
        <v>1</v>
      </c>
      <c r="N909" s="289" t="s">
        <v>42</v>
      </c>
      <c r="O909" s="101"/>
      <c r="P909" s="290">
        <f>O909*H909</f>
        <v>0</v>
      </c>
      <c r="Q909" s="290">
        <v>0.00051000000000000004</v>
      </c>
      <c r="R909" s="290">
        <f>Q909*H909</f>
        <v>0.61771302000000006</v>
      </c>
      <c r="S909" s="290">
        <v>0</v>
      </c>
      <c r="T909" s="291">
        <f>S909*H909</f>
        <v>0</v>
      </c>
      <c r="U909" s="42"/>
      <c r="V909" s="42"/>
      <c r="W909" s="42"/>
      <c r="X909" s="42"/>
      <c r="Y909" s="42"/>
      <c r="Z909" s="42"/>
      <c r="AA909" s="42"/>
      <c r="AB909" s="42"/>
      <c r="AC909" s="42"/>
      <c r="AD909" s="42"/>
      <c r="AE909" s="42"/>
      <c r="AR909" s="292" t="s">
        <v>422</v>
      </c>
      <c r="AT909" s="292" t="s">
        <v>393</v>
      </c>
      <c r="AU909" s="292" t="s">
        <v>386</v>
      </c>
      <c r="AY909" s="19" t="s">
        <v>387</v>
      </c>
      <c r="BE909" s="162">
        <f>IF(N909="základná",J909,0)</f>
        <v>0</v>
      </c>
      <c r="BF909" s="162">
        <f>IF(N909="znížená",J909,0)</f>
        <v>0</v>
      </c>
      <c r="BG909" s="162">
        <f>IF(N909="zákl. prenesená",J909,0)</f>
        <v>0</v>
      </c>
      <c r="BH909" s="162">
        <f>IF(N909="zníž. prenesená",J909,0)</f>
        <v>0</v>
      </c>
      <c r="BI909" s="162">
        <f>IF(N909="nulová",J909,0)</f>
        <v>0</v>
      </c>
      <c r="BJ909" s="19" t="s">
        <v>92</v>
      </c>
      <c r="BK909" s="162">
        <f>ROUND(I909*H909,2)</f>
        <v>0</v>
      </c>
      <c r="BL909" s="19" t="s">
        <v>422</v>
      </c>
      <c r="BM909" s="292" t="s">
        <v>1156</v>
      </c>
    </row>
    <row r="910" s="14" customFormat="1">
      <c r="A910" s="14"/>
      <c r="B910" s="293"/>
      <c r="C910" s="294"/>
      <c r="D910" s="295" t="s">
        <v>398</v>
      </c>
      <c r="E910" s="296" t="s">
        <v>1</v>
      </c>
      <c r="F910" s="297" t="s">
        <v>802</v>
      </c>
      <c r="G910" s="294"/>
      <c r="H910" s="296" t="s">
        <v>1</v>
      </c>
      <c r="I910" s="298"/>
      <c r="J910" s="294"/>
      <c r="K910" s="294"/>
      <c r="L910" s="299"/>
      <c r="M910" s="300"/>
      <c r="N910" s="301"/>
      <c r="O910" s="301"/>
      <c r="P910" s="301"/>
      <c r="Q910" s="301"/>
      <c r="R910" s="301"/>
      <c r="S910" s="301"/>
      <c r="T910" s="302"/>
      <c r="U910" s="14"/>
      <c r="V910" s="14"/>
      <c r="W910" s="14"/>
      <c r="X910" s="14"/>
      <c r="Y910" s="14"/>
      <c r="Z910" s="14"/>
      <c r="AA910" s="14"/>
      <c r="AB910" s="14"/>
      <c r="AC910" s="14"/>
      <c r="AD910" s="14"/>
      <c r="AE910" s="14"/>
      <c r="AT910" s="303" t="s">
        <v>398</v>
      </c>
      <c r="AU910" s="303" t="s">
        <v>386</v>
      </c>
      <c r="AV910" s="14" t="s">
        <v>84</v>
      </c>
      <c r="AW910" s="14" t="s">
        <v>30</v>
      </c>
      <c r="AX910" s="14" t="s">
        <v>76</v>
      </c>
      <c r="AY910" s="303" t="s">
        <v>387</v>
      </c>
    </row>
    <row r="911" s="14" customFormat="1">
      <c r="A911" s="14"/>
      <c r="B911" s="293"/>
      <c r="C911" s="294"/>
      <c r="D911" s="295" t="s">
        <v>398</v>
      </c>
      <c r="E911" s="296" t="s">
        <v>1</v>
      </c>
      <c r="F911" s="297" t="s">
        <v>809</v>
      </c>
      <c r="G911" s="294"/>
      <c r="H911" s="296" t="s">
        <v>1</v>
      </c>
      <c r="I911" s="298"/>
      <c r="J911" s="294"/>
      <c r="K911" s="294"/>
      <c r="L911" s="299"/>
      <c r="M911" s="300"/>
      <c r="N911" s="301"/>
      <c r="O911" s="301"/>
      <c r="P911" s="301"/>
      <c r="Q911" s="301"/>
      <c r="R911" s="301"/>
      <c r="S911" s="301"/>
      <c r="T911" s="302"/>
      <c r="U911" s="14"/>
      <c r="V911" s="14"/>
      <c r="W911" s="14"/>
      <c r="X911" s="14"/>
      <c r="Y911" s="14"/>
      <c r="Z911" s="14"/>
      <c r="AA911" s="14"/>
      <c r="AB911" s="14"/>
      <c r="AC911" s="14"/>
      <c r="AD911" s="14"/>
      <c r="AE911" s="14"/>
      <c r="AT911" s="303" t="s">
        <v>398</v>
      </c>
      <c r="AU911" s="303" t="s">
        <v>386</v>
      </c>
      <c r="AV911" s="14" t="s">
        <v>84</v>
      </c>
      <c r="AW911" s="14" t="s">
        <v>30</v>
      </c>
      <c r="AX911" s="14" t="s">
        <v>76</v>
      </c>
      <c r="AY911" s="303" t="s">
        <v>387</v>
      </c>
    </row>
    <row r="912" s="15" customFormat="1">
      <c r="A912" s="15"/>
      <c r="B912" s="304"/>
      <c r="C912" s="305"/>
      <c r="D912" s="295" t="s">
        <v>398</v>
      </c>
      <c r="E912" s="306" t="s">
        <v>1</v>
      </c>
      <c r="F912" s="307" t="s">
        <v>810</v>
      </c>
      <c r="G912" s="305"/>
      <c r="H912" s="308">
        <v>1131.165</v>
      </c>
      <c r="I912" s="309"/>
      <c r="J912" s="305"/>
      <c r="K912" s="305"/>
      <c r="L912" s="310"/>
      <c r="M912" s="311"/>
      <c r="N912" s="312"/>
      <c r="O912" s="312"/>
      <c r="P912" s="312"/>
      <c r="Q912" s="312"/>
      <c r="R912" s="312"/>
      <c r="S912" s="312"/>
      <c r="T912" s="313"/>
      <c r="U912" s="15"/>
      <c r="V912" s="15"/>
      <c r="W912" s="15"/>
      <c r="X912" s="15"/>
      <c r="Y912" s="15"/>
      <c r="Z912" s="15"/>
      <c r="AA912" s="15"/>
      <c r="AB912" s="15"/>
      <c r="AC912" s="15"/>
      <c r="AD912" s="15"/>
      <c r="AE912" s="15"/>
      <c r="AT912" s="314" t="s">
        <v>398</v>
      </c>
      <c r="AU912" s="314" t="s">
        <v>386</v>
      </c>
      <c r="AV912" s="15" t="s">
        <v>92</v>
      </c>
      <c r="AW912" s="15" t="s">
        <v>30</v>
      </c>
      <c r="AX912" s="15" t="s">
        <v>76</v>
      </c>
      <c r="AY912" s="314" t="s">
        <v>387</v>
      </c>
    </row>
    <row r="913" s="15" customFormat="1">
      <c r="A913" s="15"/>
      <c r="B913" s="304"/>
      <c r="C913" s="305"/>
      <c r="D913" s="295" t="s">
        <v>398</v>
      </c>
      <c r="E913" s="306" t="s">
        <v>1</v>
      </c>
      <c r="F913" s="307" t="s">
        <v>252</v>
      </c>
      <c r="G913" s="305"/>
      <c r="H913" s="308">
        <v>22.361000000000001</v>
      </c>
      <c r="I913" s="309"/>
      <c r="J913" s="305"/>
      <c r="K913" s="305"/>
      <c r="L913" s="310"/>
      <c r="M913" s="311"/>
      <c r="N913" s="312"/>
      <c r="O913" s="312"/>
      <c r="P913" s="312"/>
      <c r="Q913" s="312"/>
      <c r="R913" s="312"/>
      <c r="S913" s="312"/>
      <c r="T913" s="313"/>
      <c r="U913" s="15"/>
      <c r="V913" s="15"/>
      <c r="W913" s="15"/>
      <c r="X913" s="15"/>
      <c r="Y913" s="15"/>
      <c r="Z913" s="15"/>
      <c r="AA913" s="15"/>
      <c r="AB913" s="15"/>
      <c r="AC913" s="15"/>
      <c r="AD913" s="15"/>
      <c r="AE913" s="15"/>
      <c r="AT913" s="314" t="s">
        <v>398</v>
      </c>
      <c r="AU913" s="314" t="s">
        <v>386</v>
      </c>
      <c r="AV913" s="15" t="s">
        <v>92</v>
      </c>
      <c r="AW913" s="15" t="s">
        <v>30</v>
      </c>
      <c r="AX913" s="15" t="s">
        <v>76</v>
      </c>
      <c r="AY913" s="314" t="s">
        <v>387</v>
      </c>
    </row>
    <row r="914" s="17" customFormat="1">
      <c r="A914" s="17"/>
      <c r="B914" s="326"/>
      <c r="C914" s="327"/>
      <c r="D914" s="295" t="s">
        <v>398</v>
      </c>
      <c r="E914" s="328" t="s">
        <v>300</v>
      </c>
      <c r="F914" s="329" t="s">
        <v>411</v>
      </c>
      <c r="G914" s="327"/>
      <c r="H914" s="330">
        <v>1153.5260000000001</v>
      </c>
      <c r="I914" s="331"/>
      <c r="J914" s="327"/>
      <c r="K914" s="327"/>
      <c r="L914" s="332"/>
      <c r="M914" s="333"/>
      <c r="N914" s="334"/>
      <c r="O914" s="334"/>
      <c r="P914" s="334"/>
      <c r="Q914" s="334"/>
      <c r="R914" s="334"/>
      <c r="S914" s="334"/>
      <c r="T914" s="335"/>
      <c r="U914" s="17"/>
      <c r="V914" s="17"/>
      <c r="W914" s="17"/>
      <c r="X914" s="17"/>
      <c r="Y914" s="17"/>
      <c r="Z914" s="17"/>
      <c r="AA914" s="17"/>
      <c r="AB914" s="17"/>
      <c r="AC914" s="17"/>
      <c r="AD914" s="17"/>
      <c r="AE914" s="17"/>
      <c r="AT914" s="336" t="s">
        <v>398</v>
      </c>
      <c r="AU914" s="336" t="s">
        <v>386</v>
      </c>
      <c r="AV914" s="17" t="s">
        <v>99</v>
      </c>
      <c r="AW914" s="17" t="s">
        <v>30</v>
      </c>
      <c r="AX914" s="17" t="s">
        <v>76</v>
      </c>
      <c r="AY914" s="336" t="s">
        <v>387</v>
      </c>
    </row>
    <row r="915" s="15" customFormat="1">
      <c r="A915" s="15"/>
      <c r="B915" s="304"/>
      <c r="C915" s="305"/>
      <c r="D915" s="295" t="s">
        <v>398</v>
      </c>
      <c r="E915" s="306" t="s">
        <v>1</v>
      </c>
      <c r="F915" s="307" t="s">
        <v>1157</v>
      </c>
      <c r="G915" s="305"/>
      <c r="H915" s="308">
        <v>57.676000000000002</v>
      </c>
      <c r="I915" s="309"/>
      <c r="J915" s="305"/>
      <c r="K915" s="305"/>
      <c r="L915" s="310"/>
      <c r="M915" s="311"/>
      <c r="N915" s="312"/>
      <c r="O915" s="312"/>
      <c r="P915" s="312"/>
      <c r="Q915" s="312"/>
      <c r="R915" s="312"/>
      <c r="S915" s="312"/>
      <c r="T915" s="313"/>
      <c r="U915" s="15"/>
      <c r="V915" s="15"/>
      <c r="W915" s="15"/>
      <c r="X915" s="15"/>
      <c r="Y915" s="15"/>
      <c r="Z915" s="15"/>
      <c r="AA915" s="15"/>
      <c r="AB915" s="15"/>
      <c r="AC915" s="15"/>
      <c r="AD915" s="15"/>
      <c r="AE915" s="15"/>
      <c r="AT915" s="314" t="s">
        <v>398</v>
      </c>
      <c r="AU915" s="314" t="s">
        <v>386</v>
      </c>
      <c r="AV915" s="15" t="s">
        <v>92</v>
      </c>
      <c r="AW915" s="15" t="s">
        <v>30</v>
      </c>
      <c r="AX915" s="15" t="s">
        <v>76</v>
      </c>
      <c r="AY915" s="314" t="s">
        <v>387</v>
      </c>
    </row>
    <row r="916" s="16" customFormat="1">
      <c r="A916" s="16"/>
      <c r="B916" s="315"/>
      <c r="C916" s="316"/>
      <c r="D916" s="295" t="s">
        <v>398</v>
      </c>
      <c r="E916" s="317" t="s">
        <v>1</v>
      </c>
      <c r="F916" s="318" t="s">
        <v>412</v>
      </c>
      <c r="G916" s="316"/>
      <c r="H916" s="319">
        <v>1211.202</v>
      </c>
      <c r="I916" s="320"/>
      <c r="J916" s="316"/>
      <c r="K916" s="316"/>
      <c r="L916" s="321"/>
      <c r="M916" s="322"/>
      <c r="N916" s="323"/>
      <c r="O916" s="323"/>
      <c r="P916" s="323"/>
      <c r="Q916" s="323"/>
      <c r="R916" s="323"/>
      <c r="S916" s="323"/>
      <c r="T916" s="324"/>
      <c r="U916" s="16"/>
      <c r="V916" s="16"/>
      <c r="W916" s="16"/>
      <c r="X916" s="16"/>
      <c r="Y916" s="16"/>
      <c r="Z916" s="16"/>
      <c r="AA916" s="16"/>
      <c r="AB916" s="16"/>
      <c r="AC916" s="16"/>
      <c r="AD916" s="16"/>
      <c r="AE916" s="16"/>
      <c r="AT916" s="325" t="s">
        <v>398</v>
      </c>
      <c r="AU916" s="325" t="s">
        <v>386</v>
      </c>
      <c r="AV916" s="16" t="s">
        <v>386</v>
      </c>
      <c r="AW916" s="16" t="s">
        <v>30</v>
      </c>
      <c r="AX916" s="16" t="s">
        <v>84</v>
      </c>
      <c r="AY916" s="325" t="s">
        <v>387</v>
      </c>
    </row>
    <row r="917" s="2" customFormat="1" ht="37.8" customHeight="1">
      <c r="A917" s="42"/>
      <c r="B917" s="43"/>
      <c r="C917" s="280" t="s">
        <v>1158</v>
      </c>
      <c r="D917" s="280" t="s">
        <v>393</v>
      </c>
      <c r="E917" s="281" t="s">
        <v>813</v>
      </c>
      <c r="F917" s="282" t="s">
        <v>814</v>
      </c>
      <c r="G917" s="283" t="s">
        <v>405</v>
      </c>
      <c r="H917" s="284">
        <v>622.69200000000001</v>
      </c>
      <c r="I917" s="285"/>
      <c r="J917" s="286">
        <f>ROUND(I917*H917,2)</f>
        <v>0</v>
      </c>
      <c r="K917" s="287"/>
      <c r="L917" s="45"/>
      <c r="M917" s="288" t="s">
        <v>1</v>
      </c>
      <c r="N917" s="289" t="s">
        <v>42</v>
      </c>
      <c r="O917" s="101"/>
      <c r="P917" s="290">
        <f>O917*H917</f>
        <v>0</v>
      </c>
      <c r="Q917" s="290">
        <v>0.00033948000000000002</v>
      </c>
      <c r="R917" s="290">
        <f>Q917*H917</f>
        <v>0.21139148016000001</v>
      </c>
      <c r="S917" s="290">
        <v>0</v>
      </c>
      <c r="T917" s="291">
        <f>S917*H917</f>
        <v>0</v>
      </c>
      <c r="U917" s="42"/>
      <c r="V917" s="42"/>
      <c r="W917" s="42"/>
      <c r="X917" s="42"/>
      <c r="Y917" s="42"/>
      <c r="Z917" s="42"/>
      <c r="AA917" s="42"/>
      <c r="AB917" s="42"/>
      <c r="AC917" s="42"/>
      <c r="AD917" s="42"/>
      <c r="AE917" s="42"/>
      <c r="AR917" s="292" t="s">
        <v>422</v>
      </c>
      <c r="AT917" s="292" t="s">
        <v>393</v>
      </c>
      <c r="AU917" s="292" t="s">
        <v>386</v>
      </c>
      <c r="AY917" s="19" t="s">
        <v>387</v>
      </c>
      <c r="BE917" s="162">
        <f>IF(N917="základná",J917,0)</f>
        <v>0</v>
      </c>
      <c r="BF917" s="162">
        <f>IF(N917="znížená",J917,0)</f>
        <v>0</v>
      </c>
      <c r="BG917" s="162">
        <f>IF(N917="zákl. prenesená",J917,0)</f>
        <v>0</v>
      </c>
      <c r="BH917" s="162">
        <f>IF(N917="zníž. prenesená",J917,0)</f>
        <v>0</v>
      </c>
      <c r="BI917" s="162">
        <f>IF(N917="nulová",J917,0)</f>
        <v>0</v>
      </c>
      <c r="BJ917" s="19" t="s">
        <v>92</v>
      </c>
      <c r="BK917" s="162">
        <f>ROUND(I917*H917,2)</f>
        <v>0</v>
      </c>
      <c r="BL917" s="19" t="s">
        <v>422</v>
      </c>
      <c r="BM917" s="292" t="s">
        <v>1159</v>
      </c>
    </row>
    <row r="918" s="14" customFormat="1">
      <c r="A918" s="14"/>
      <c r="B918" s="293"/>
      <c r="C918" s="294"/>
      <c r="D918" s="295" t="s">
        <v>398</v>
      </c>
      <c r="E918" s="296" t="s">
        <v>1</v>
      </c>
      <c r="F918" s="297" t="s">
        <v>816</v>
      </c>
      <c r="G918" s="294"/>
      <c r="H918" s="296" t="s">
        <v>1</v>
      </c>
      <c r="I918" s="298"/>
      <c r="J918" s="294"/>
      <c r="K918" s="294"/>
      <c r="L918" s="299"/>
      <c r="M918" s="300"/>
      <c r="N918" s="301"/>
      <c r="O918" s="301"/>
      <c r="P918" s="301"/>
      <c r="Q918" s="301"/>
      <c r="R918" s="301"/>
      <c r="S918" s="301"/>
      <c r="T918" s="302"/>
      <c r="U918" s="14"/>
      <c r="V918" s="14"/>
      <c r="W918" s="14"/>
      <c r="X918" s="14"/>
      <c r="Y918" s="14"/>
      <c r="Z918" s="14"/>
      <c r="AA918" s="14"/>
      <c r="AB918" s="14"/>
      <c r="AC918" s="14"/>
      <c r="AD918" s="14"/>
      <c r="AE918" s="14"/>
      <c r="AT918" s="303" t="s">
        <v>398</v>
      </c>
      <c r="AU918" s="303" t="s">
        <v>386</v>
      </c>
      <c r="AV918" s="14" t="s">
        <v>84</v>
      </c>
      <c r="AW918" s="14" t="s">
        <v>30</v>
      </c>
      <c r="AX918" s="14" t="s">
        <v>76</v>
      </c>
      <c r="AY918" s="303" t="s">
        <v>387</v>
      </c>
    </row>
    <row r="919" s="15" customFormat="1">
      <c r="A919" s="15"/>
      <c r="B919" s="304"/>
      <c r="C919" s="305"/>
      <c r="D919" s="295" t="s">
        <v>398</v>
      </c>
      <c r="E919" s="306" t="s">
        <v>1</v>
      </c>
      <c r="F919" s="307" t="s">
        <v>201</v>
      </c>
      <c r="G919" s="305"/>
      <c r="H919" s="308">
        <v>593.03999999999996</v>
      </c>
      <c r="I919" s="309"/>
      <c r="J919" s="305"/>
      <c r="K919" s="305"/>
      <c r="L919" s="310"/>
      <c r="M919" s="311"/>
      <c r="N919" s="312"/>
      <c r="O919" s="312"/>
      <c r="P919" s="312"/>
      <c r="Q919" s="312"/>
      <c r="R919" s="312"/>
      <c r="S919" s="312"/>
      <c r="T919" s="313"/>
      <c r="U919" s="15"/>
      <c r="V919" s="15"/>
      <c r="W919" s="15"/>
      <c r="X919" s="15"/>
      <c r="Y919" s="15"/>
      <c r="Z919" s="15"/>
      <c r="AA919" s="15"/>
      <c r="AB919" s="15"/>
      <c r="AC919" s="15"/>
      <c r="AD919" s="15"/>
      <c r="AE919" s="15"/>
      <c r="AT919" s="314" t="s">
        <v>398</v>
      </c>
      <c r="AU919" s="314" t="s">
        <v>386</v>
      </c>
      <c r="AV919" s="15" t="s">
        <v>92</v>
      </c>
      <c r="AW919" s="15" t="s">
        <v>30</v>
      </c>
      <c r="AX919" s="15" t="s">
        <v>76</v>
      </c>
      <c r="AY919" s="314" t="s">
        <v>387</v>
      </c>
    </row>
    <row r="920" s="17" customFormat="1">
      <c r="A920" s="17"/>
      <c r="B920" s="326"/>
      <c r="C920" s="327"/>
      <c r="D920" s="295" t="s">
        <v>398</v>
      </c>
      <c r="E920" s="328" t="s">
        <v>1</v>
      </c>
      <c r="F920" s="329" t="s">
        <v>411</v>
      </c>
      <c r="G920" s="327"/>
      <c r="H920" s="330">
        <v>593.03999999999996</v>
      </c>
      <c r="I920" s="331"/>
      <c r="J920" s="327"/>
      <c r="K920" s="327"/>
      <c r="L920" s="332"/>
      <c r="M920" s="333"/>
      <c r="N920" s="334"/>
      <c r="O920" s="334"/>
      <c r="P920" s="334"/>
      <c r="Q920" s="334"/>
      <c r="R920" s="334"/>
      <c r="S920" s="334"/>
      <c r="T920" s="335"/>
      <c r="U920" s="17"/>
      <c r="V920" s="17"/>
      <c r="W920" s="17"/>
      <c r="X920" s="17"/>
      <c r="Y920" s="17"/>
      <c r="Z920" s="17"/>
      <c r="AA920" s="17"/>
      <c r="AB920" s="17"/>
      <c r="AC920" s="17"/>
      <c r="AD920" s="17"/>
      <c r="AE920" s="17"/>
      <c r="AT920" s="336" t="s">
        <v>398</v>
      </c>
      <c r="AU920" s="336" t="s">
        <v>386</v>
      </c>
      <c r="AV920" s="17" t="s">
        <v>99</v>
      </c>
      <c r="AW920" s="17" t="s">
        <v>30</v>
      </c>
      <c r="AX920" s="17" t="s">
        <v>76</v>
      </c>
      <c r="AY920" s="336" t="s">
        <v>387</v>
      </c>
    </row>
    <row r="921" s="15" customFormat="1">
      <c r="A921" s="15"/>
      <c r="B921" s="304"/>
      <c r="C921" s="305"/>
      <c r="D921" s="295" t="s">
        <v>398</v>
      </c>
      <c r="E921" s="306" t="s">
        <v>1</v>
      </c>
      <c r="F921" s="307" t="s">
        <v>804</v>
      </c>
      <c r="G921" s="305"/>
      <c r="H921" s="308">
        <v>29.652000000000001</v>
      </c>
      <c r="I921" s="309"/>
      <c r="J921" s="305"/>
      <c r="K921" s="305"/>
      <c r="L921" s="310"/>
      <c r="M921" s="311"/>
      <c r="N921" s="312"/>
      <c r="O921" s="312"/>
      <c r="P921" s="312"/>
      <c r="Q921" s="312"/>
      <c r="R921" s="312"/>
      <c r="S921" s="312"/>
      <c r="T921" s="313"/>
      <c r="U921" s="15"/>
      <c r="V921" s="15"/>
      <c r="W921" s="15"/>
      <c r="X921" s="15"/>
      <c r="Y921" s="15"/>
      <c r="Z921" s="15"/>
      <c r="AA921" s="15"/>
      <c r="AB921" s="15"/>
      <c r="AC921" s="15"/>
      <c r="AD921" s="15"/>
      <c r="AE921" s="15"/>
      <c r="AT921" s="314" t="s">
        <v>398</v>
      </c>
      <c r="AU921" s="314" t="s">
        <v>386</v>
      </c>
      <c r="AV921" s="15" t="s">
        <v>92</v>
      </c>
      <c r="AW921" s="15" t="s">
        <v>30</v>
      </c>
      <c r="AX921" s="15" t="s">
        <v>76</v>
      </c>
      <c r="AY921" s="314" t="s">
        <v>387</v>
      </c>
    </row>
    <row r="922" s="16" customFormat="1">
      <c r="A922" s="16"/>
      <c r="B922" s="315"/>
      <c r="C922" s="316"/>
      <c r="D922" s="295" t="s">
        <v>398</v>
      </c>
      <c r="E922" s="317" t="s">
        <v>1</v>
      </c>
      <c r="F922" s="318" t="s">
        <v>412</v>
      </c>
      <c r="G922" s="316"/>
      <c r="H922" s="319">
        <v>622.69200000000001</v>
      </c>
      <c r="I922" s="320"/>
      <c r="J922" s="316"/>
      <c r="K922" s="316"/>
      <c r="L922" s="321"/>
      <c r="M922" s="322"/>
      <c r="N922" s="323"/>
      <c r="O922" s="323"/>
      <c r="P922" s="323"/>
      <c r="Q922" s="323"/>
      <c r="R922" s="323"/>
      <c r="S922" s="323"/>
      <c r="T922" s="324"/>
      <c r="U922" s="16"/>
      <c r="V922" s="16"/>
      <c r="W922" s="16"/>
      <c r="X922" s="16"/>
      <c r="Y922" s="16"/>
      <c r="Z922" s="16"/>
      <c r="AA922" s="16"/>
      <c r="AB922" s="16"/>
      <c r="AC922" s="16"/>
      <c r="AD922" s="16"/>
      <c r="AE922" s="16"/>
      <c r="AT922" s="325" t="s">
        <v>398</v>
      </c>
      <c r="AU922" s="325" t="s">
        <v>386</v>
      </c>
      <c r="AV922" s="16" t="s">
        <v>386</v>
      </c>
      <c r="AW922" s="16" t="s">
        <v>30</v>
      </c>
      <c r="AX922" s="16" t="s">
        <v>84</v>
      </c>
      <c r="AY922" s="325" t="s">
        <v>387</v>
      </c>
    </row>
    <row r="923" s="2" customFormat="1" ht="33" customHeight="1">
      <c r="A923" s="42"/>
      <c r="B923" s="43"/>
      <c r="C923" s="280" t="s">
        <v>1160</v>
      </c>
      <c r="D923" s="280" t="s">
        <v>393</v>
      </c>
      <c r="E923" s="281" t="s">
        <v>817</v>
      </c>
      <c r="F923" s="282" t="s">
        <v>818</v>
      </c>
      <c r="G923" s="283" t="s">
        <v>405</v>
      </c>
      <c r="H923" s="284">
        <v>4206.8519999999999</v>
      </c>
      <c r="I923" s="285"/>
      <c r="J923" s="286">
        <f>ROUND(I923*H923,2)</f>
        <v>0</v>
      </c>
      <c r="K923" s="287"/>
      <c r="L923" s="45"/>
      <c r="M923" s="288" t="s">
        <v>1</v>
      </c>
      <c r="N923" s="289" t="s">
        <v>42</v>
      </c>
      <c r="O923" s="101"/>
      <c r="P923" s="290">
        <f>O923*H923</f>
        <v>0</v>
      </c>
      <c r="Q923" s="290">
        <v>0.00033948000000000002</v>
      </c>
      <c r="R923" s="290">
        <f>Q923*H923</f>
        <v>1.4281421169600002</v>
      </c>
      <c r="S923" s="290">
        <v>0</v>
      </c>
      <c r="T923" s="291">
        <f>S923*H923</f>
        <v>0</v>
      </c>
      <c r="U923" s="42"/>
      <c r="V923" s="42"/>
      <c r="W923" s="42"/>
      <c r="X923" s="42"/>
      <c r="Y923" s="42"/>
      <c r="Z923" s="42"/>
      <c r="AA923" s="42"/>
      <c r="AB923" s="42"/>
      <c r="AC923" s="42"/>
      <c r="AD923" s="42"/>
      <c r="AE923" s="42"/>
      <c r="AR923" s="292" t="s">
        <v>422</v>
      </c>
      <c r="AT923" s="292" t="s">
        <v>393</v>
      </c>
      <c r="AU923" s="292" t="s">
        <v>386</v>
      </c>
      <c r="AY923" s="19" t="s">
        <v>387</v>
      </c>
      <c r="BE923" s="162">
        <f>IF(N923="základná",J923,0)</f>
        <v>0</v>
      </c>
      <c r="BF923" s="162">
        <f>IF(N923="znížená",J923,0)</f>
        <v>0</v>
      </c>
      <c r="BG923" s="162">
        <f>IF(N923="zákl. prenesená",J923,0)</f>
        <v>0</v>
      </c>
      <c r="BH923" s="162">
        <f>IF(N923="zníž. prenesená",J923,0)</f>
        <v>0</v>
      </c>
      <c r="BI923" s="162">
        <f>IF(N923="nulová",J923,0)</f>
        <v>0</v>
      </c>
      <c r="BJ923" s="19" t="s">
        <v>92</v>
      </c>
      <c r="BK923" s="162">
        <f>ROUND(I923*H923,2)</f>
        <v>0</v>
      </c>
      <c r="BL923" s="19" t="s">
        <v>422</v>
      </c>
      <c r="BM923" s="292" t="s">
        <v>1161</v>
      </c>
    </row>
    <row r="924" s="15" customFormat="1">
      <c r="A924" s="15"/>
      <c r="B924" s="304"/>
      <c r="C924" s="305"/>
      <c r="D924" s="295" t="s">
        <v>398</v>
      </c>
      <c r="E924" s="306" t="s">
        <v>1</v>
      </c>
      <c r="F924" s="307" t="s">
        <v>300</v>
      </c>
      <c r="G924" s="305"/>
      <c r="H924" s="308">
        <v>1153.5260000000001</v>
      </c>
      <c r="I924" s="309"/>
      <c r="J924" s="305"/>
      <c r="K924" s="305"/>
      <c r="L924" s="310"/>
      <c r="M924" s="311"/>
      <c r="N924" s="312"/>
      <c r="O924" s="312"/>
      <c r="P924" s="312"/>
      <c r="Q924" s="312"/>
      <c r="R924" s="312"/>
      <c r="S924" s="312"/>
      <c r="T924" s="313"/>
      <c r="U924" s="15"/>
      <c r="V924" s="15"/>
      <c r="W924" s="15"/>
      <c r="X924" s="15"/>
      <c r="Y924" s="15"/>
      <c r="Z924" s="15"/>
      <c r="AA924" s="15"/>
      <c r="AB924" s="15"/>
      <c r="AC924" s="15"/>
      <c r="AD924" s="15"/>
      <c r="AE924" s="15"/>
      <c r="AT924" s="314" t="s">
        <v>398</v>
      </c>
      <c r="AU924" s="314" t="s">
        <v>386</v>
      </c>
      <c r="AV924" s="15" t="s">
        <v>92</v>
      </c>
      <c r="AW924" s="15" t="s">
        <v>30</v>
      </c>
      <c r="AX924" s="15" t="s">
        <v>76</v>
      </c>
      <c r="AY924" s="314" t="s">
        <v>387</v>
      </c>
    </row>
    <row r="925" s="15" customFormat="1">
      <c r="A925" s="15"/>
      <c r="B925" s="304"/>
      <c r="C925" s="305"/>
      <c r="D925" s="295" t="s">
        <v>398</v>
      </c>
      <c r="E925" s="306" t="s">
        <v>1</v>
      </c>
      <c r="F925" s="307" t="s">
        <v>225</v>
      </c>
      <c r="G925" s="305"/>
      <c r="H925" s="308">
        <v>2853</v>
      </c>
      <c r="I925" s="309"/>
      <c r="J925" s="305"/>
      <c r="K925" s="305"/>
      <c r="L925" s="310"/>
      <c r="M925" s="311"/>
      <c r="N925" s="312"/>
      <c r="O925" s="312"/>
      <c r="P925" s="312"/>
      <c r="Q925" s="312"/>
      <c r="R925" s="312"/>
      <c r="S925" s="312"/>
      <c r="T925" s="313"/>
      <c r="U925" s="15"/>
      <c r="V925" s="15"/>
      <c r="W925" s="15"/>
      <c r="X925" s="15"/>
      <c r="Y925" s="15"/>
      <c r="Z925" s="15"/>
      <c r="AA925" s="15"/>
      <c r="AB925" s="15"/>
      <c r="AC925" s="15"/>
      <c r="AD925" s="15"/>
      <c r="AE925" s="15"/>
      <c r="AT925" s="314" t="s">
        <v>398</v>
      </c>
      <c r="AU925" s="314" t="s">
        <v>386</v>
      </c>
      <c r="AV925" s="15" t="s">
        <v>92</v>
      </c>
      <c r="AW925" s="15" t="s">
        <v>30</v>
      </c>
      <c r="AX925" s="15" t="s">
        <v>76</v>
      </c>
      <c r="AY925" s="314" t="s">
        <v>387</v>
      </c>
    </row>
    <row r="926" s="17" customFormat="1">
      <c r="A926" s="17"/>
      <c r="B926" s="326"/>
      <c r="C926" s="327"/>
      <c r="D926" s="295" t="s">
        <v>398</v>
      </c>
      <c r="E926" s="328" t="s">
        <v>1</v>
      </c>
      <c r="F926" s="329" t="s">
        <v>411</v>
      </c>
      <c r="G926" s="327"/>
      <c r="H926" s="330">
        <v>4006.5259999999998</v>
      </c>
      <c r="I926" s="331"/>
      <c r="J926" s="327"/>
      <c r="K926" s="327"/>
      <c r="L926" s="332"/>
      <c r="M926" s="333"/>
      <c r="N926" s="334"/>
      <c r="O926" s="334"/>
      <c r="P926" s="334"/>
      <c r="Q926" s="334"/>
      <c r="R926" s="334"/>
      <c r="S926" s="334"/>
      <c r="T926" s="335"/>
      <c r="U926" s="17"/>
      <c r="V926" s="17"/>
      <c r="W926" s="17"/>
      <c r="X926" s="17"/>
      <c r="Y926" s="17"/>
      <c r="Z926" s="17"/>
      <c r="AA926" s="17"/>
      <c r="AB926" s="17"/>
      <c r="AC926" s="17"/>
      <c r="AD926" s="17"/>
      <c r="AE926" s="17"/>
      <c r="AT926" s="336" t="s">
        <v>398</v>
      </c>
      <c r="AU926" s="336" t="s">
        <v>386</v>
      </c>
      <c r="AV926" s="17" t="s">
        <v>99</v>
      </c>
      <c r="AW926" s="17" t="s">
        <v>30</v>
      </c>
      <c r="AX926" s="17" t="s">
        <v>76</v>
      </c>
      <c r="AY926" s="336" t="s">
        <v>387</v>
      </c>
    </row>
    <row r="927" s="15" customFormat="1">
      <c r="A927" s="15"/>
      <c r="B927" s="304"/>
      <c r="C927" s="305"/>
      <c r="D927" s="295" t="s">
        <v>398</v>
      </c>
      <c r="E927" s="306" t="s">
        <v>1</v>
      </c>
      <c r="F927" s="307" t="s">
        <v>1162</v>
      </c>
      <c r="G927" s="305"/>
      <c r="H927" s="308">
        <v>200.32599999999999</v>
      </c>
      <c r="I927" s="309"/>
      <c r="J927" s="305"/>
      <c r="K927" s="305"/>
      <c r="L927" s="310"/>
      <c r="M927" s="311"/>
      <c r="N927" s="312"/>
      <c r="O927" s="312"/>
      <c r="P927" s="312"/>
      <c r="Q927" s="312"/>
      <c r="R927" s="312"/>
      <c r="S927" s="312"/>
      <c r="T927" s="313"/>
      <c r="U927" s="15"/>
      <c r="V927" s="15"/>
      <c r="W927" s="15"/>
      <c r="X927" s="15"/>
      <c r="Y927" s="15"/>
      <c r="Z927" s="15"/>
      <c r="AA927" s="15"/>
      <c r="AB927" s="15"/>
      <c r="AC927" s="15"/>
      <c r="AD927" s="15"/>
      <c r="AE927" s="15"/>
      <c r="AT927" s="314" t="s">
        <v>398</v>
      </c>
      <c r="AU927" s="314" t="s">
        <v>386</v>
      </c>
      <c r="AV927" s="15" t="s">
        <v>92</v>
      </c>
      <c r="AW927" s="15" t="s">
        <v>30</v>
      </c>
      <c r="AX927" s="15" t="s">
        <v>76</v>
      </c>
      <c r="AY927" s="314" t="s">
        <v>387</v>
      </c>
    </row>
    <row r="928" s="16" customFormat="1">
      <c r="A928" s="16"/>
      <c r="B928" s="315"/>
      <c r="C928" s="316"/>
      <c r="D928" s="295" t="s">
        <v>398</v>
      </c>
      <c r="E928" s="317" t="s">
        <v>1</v>
      </c>
      <c r="F928" s="318" t="s">
        <v>412</v>
      </c>
      <c r="G928" s="316"/>
      <c r="H928" s="319">
        <v>4206.8519999999999</v>
      </c>
      <c r="I928" s="320"/>
      <c r="J928" s="316"/>
      <c r="K928" s="316"/>
      <c r="L928" s="321"/>
      <c r="M928" s="322"/>
      <c r="N928" s="323"/>
      <c r="O928" s="323"/>
      <c r="P928" s="323"/>
      <c r="Q928" s="323"/>
      <c r="R928" s="323"/>
      <c r="S928" s="323"/>
      <c r="T928" s="324"/>
      <c r="U928" s="16"/>
      <c r="V928" s="16"/>
      <c r="W928" s="16"/>
      <c r="X928" s="16"/>
      <c r="Y928" s="16"/>
      <c r="Z928" s="16"/>
      <c r="AA928" s="16"/>
      <c r="AB928" s="16"/>
      <c r="AC928" s="16"/>
      <c r="AD928" s="16"/>
      <c r="AE928" s="16"/>
      <c r="AT928" s="325" t="s">
        <v>398</v>
      </c>
      <c r="AU928" s="325" t="s">
        <v>386</v>
      </c>
      <c r="AV928" s="16" t="s">
        <v>386</v>
      </c>
      <c r="AW928" s="16" t="s">
        <v>30</v>
      </c>
      <c r="AX928" s="16" t="s">
        <v>84</v>
      </c>
      <c r="AY928" s="325" t="s">
        <v>387</v>
      </c>
    </row>
    <row r="929" s="12" customFormat="1" ht="20.88" customHeight="1">
      <c r="A929" s="12"/>
      <c r="B929" s="252"/>
      <c r="C929" s="253"/>
      <c r="D929" s="254" t="s">
        <v>75</v>
      </c>
      <c r="E929" s="265" t="s">
        <v>367</v>
      </c>
      <c r="F929" s="265" t="s">
        <v>821</v>
      </c>
      <c r="G929" s="253"/>
      <c r="H929" s="253"/>
      <c r="I929" s="256"/>
      <c r="J929" s="266">
        <f>BK929</f>
        <v>0</v>
      </c>
      <c r="K929" s="253"/>
      <c r="L929" s="257"/>
      <c r="M929" s="258"/>
      <c r="N929" s="259"/>
      <c r="O929" s="259"/>
      <c r="P929" s="260">
        <f>SUM(P930:P937)</f>
        <v>0</v>
      </c>
      <c r="Q929" s="259"/>
      <c r="R929" s="260">
        <f>SUM(R930:R937)</f>
        <v>0</v>
      </c>
      <c r="S929" s="259"/>
      <c r="T929" s="261">
        <f>SUM(T930:T937)</f>
        <v>0</v>
      </c>
      <c r="U929" s="12"/>
      <c r="V929" s="12"/>
      <c r="W929" s="12"/>
      <c r="X929" s="12"/>
      <c r="Y929" s="12"/>
      <c r="Z929" s="12"/>
      <c r="AA929" s="12"/>
      <c r="AB929" s="12"/>
      <c r="AC929" s="12"/>
      <c r="AD929" s="12"/>
      <c r="AE929" s="12"/>
      <c r="AR929" s="262" t="s">
        <v>429</v>
      </c>
      <c r="AT929" s="263" t="s">
        <v>75</v>
      </c>
      <c r="AU929" s="263" t="s">
        <v>92</v>
      </c>
      <c r="AY929" s="262" t="s">
        <v>387</v>
      </c>
      <c r="BK929" s="264">
        <f>SUM(BK930:BK937)</f>
        <v>0</v>
      </c>
    </row>
    <row r="930" s="2" customFormat="1" ht="37.8" customHeight="1">
      <c r="A930" s="42"/>
      <c r="B930" s="43"/>
      <c r="C930" s="280" t="s">
        <v>1163</v>
      </c>
      <c r="D930" s="280" t="s">
        <v>393</v>
      </c>
      <c r="E930" s="281" t="s">
        <v>823</v>
      </c>
      <c r="F930" s="282" t="s">
        <v>824</v>
      </c>
      <c r="G930" s="283" t="s">
        <v>396</v>
      </c>
      <c r="H930" s="284">
        <v>700</v>
      </c>
      <c r="I930" s="285"/>
      <c r="J930" s="286">
        <f>ROUND(I930*H930,2)</f>
        <v>0</v>
      </c>
      <c r="K930" s="287"/>
      <c r="L930" s="45"/>
      <c r="M930" s="288" t="s">
        <v>1</v>
      </c>
      <c r="N930" s="289" t="s">
        <v>42</v>
      </c>
      <c r="O930" s="101"/>
      <c r="P930" s="290">
        <f>O930*H930</f>
        <v>0</v>
      </c>
      <c r="Q930" s="290">
        <v>0</v>
      </c>
      <c r="R930" s="290">
        <f>Q930*H930</f>
        <v>0</v>
      </c>
      <c r="S930" s="290">
        <v>0</v>
      </c>
      <c r="T930" s="291">
        <f>S930*H930</f>
        <v>0</v>
      </c>
      <c r="U930" s="42"/>
      <c r="V930" s="42"/>
      <c r="W930" s="42"/>
      <c r="X930" s="42"/>
      <c r="Y930" s="42"/>
      <c r="Z930" s="42"/>
      <c r="AA930" s="42"/>
      <c r="AB930" s="42"/>
      <c r="AC930" s="42"/>
      <c r="AD930" s="42"/>
      <c r="AE930" s="42"/>
      <c r="AR930" s="292" t="s">
        <v>825</v>
      </c>
      <c r="AT930" s="292" t="s">
        <v>393</v>
      </c>
      <c r="AU930" s="292" t="s">
        <v>99</v>
      </c>
      <c r="AY930" s="19" t="s">
        <v>387</v>
      </c>
      <c r="BE930" s="162">
        <f>IF(N930="základná",J930,0)</f>
        <v>0</v>
      </c>
      <c r="BF930" s="162">
        <f>IF(N930="znížená",J930,0)</f>
        <v>0</v>
      </c>
      <c r="BG930" s="162">
        <f>IF(N930="zákl. prenesená",J930,0)</f>
        <v>0</v>
      </c>
      <c r="BH930" s="162">
        <f>IF(N930="zníž. prenesená",J930,0)</f>
        <v>0</v>
      </c>
      <c r="BI930" s="162">
        <f>IF(N930="nulová",J930,0)</f>
        <v>0</v>
      </c>
      <c r="BJ930" s="19" t="s">
        <v>92</v>
      </c>
      <c r="BK930" s="162">
        <f>ROUND(I930*H930,2)</f>
        <v>0</v>
      </c>
      <c r="BL930" s="19" t="s">
        <v>825</v>
      </c>
      <c r="BM930" s="292" t="s">
        <v>1164</v>
      </c>
    </row>
    <row r="931" s="14" customFormat="1">
      <c r="A931" s="14"/>
      <c r="B931" s="293"/>
      <c r="C931" s="294"/>
      <c r="D931" s="295" t="s">
        <v>398</v>
      </c>
      <c r="E931" s="296" t="s">
        <v>1</v>
      </c>
      <c r="F931" s="297" t="s">
        <v>827</v>
      </c>
      <c r="G931" s="294"/>
      <c r="H931" s="296" t="s">
        <v>1</v>
      </c>
      <c r="I931" s="298"/>
      <c r="J931" s="294"/>
      <c r="K931" s="294"/>
      <c r="L931" s="299"/>
      <c r="M931" s="300"/>
      <c r="N931" s="301"/>
      <c r="O931" s="301"/>
      <c r="P931" s="301"/>
      <c r="Q931" s="301"/>
      <c r="R931" s="301"/>
      <c r="S931" s="301"/>
      <c r="T931" s="302"/>
      <c r="U931" s="14"/>
      <c r="V931" s="14"/>
      <c r="W931" s="14"/>
      <c r="X931" s="14"/>
      <c r="Y931" s="14"/>
      <c r="Z931" s="14"/>
      <c r="AA931" s="14"/>
      <c r="AB931" s="14"/>
      <c r="AC931" s="14"/>
      <c r="AD931" s="14"/>
      <c r="AE931" s="14"/>
      <c r="AT931" s="303" t="s">
        <v>398</v>
      </c>
      <c r="AU931" s="303" t="s">
        <v>99</v>
      </c>
      <c r="AV931" s="14" t="s">
        <v>84</v>
      </c>
      <c r="AW931" s="14" t="s">
        <v>30</v>
      </c>
      <c r="AX931" s="14" t="s">
        <v>76</v>
      </c>
      <c r="AY931" s="303" t="s">
        <v>387</v>
      </c>
    </row>
    <row r="932" s="15" customFormat="1">
      <c r="A932" s="15"/>
      <c r="B932" s="304"/>
      <c r="C932" s="305"/>
      <c r="D932" s="295" t="s">
        <v>398</v>
      </c>
      <c r="E932" s="306" t="s">
        <v>1</v>
      </c>
      <c r="F932" s="307" t="s">
        <v>1165</v>
      </c>
      <c r="G932" s="305"/>
      <c r="H932" s="308">
        <v>700</v>
      </c>
      <c r="I932" s="309"/>
      <c r="J932" s="305"/>
      <c r="K932" s="305"/>
      <c r="L932" s="310"/>
      <c r="M932" s="311"/>
      <c r="N932" s="312"/>
      <c r="O932" s="312"/>
      <c r="P932" s="312"/>
      <c r="Q932" s="312"/>
      <c r="R932" s="312"/>
      <c r="S932" s="312"/>
      <c r="T932" s="313"/>
      <c r="U932" s="15"/>
      <c r="V932" s="15"/>
      <c r="W932" s="15"/>
      <c r="X932" s="15"/>
      <c r="Y932" s="15"/>
      <c r="Z932" s="15"/>
      <c r="AA932" s="15"/>
      <c r="AB932" s="15"/>
      <c r="AC932" s="15"/>
      <c r="AD932" s="15"/>
      <c r="AE932" s="15"/>
      <c r="AT932" s="314" t="s">
        <v>398</v>
      </c>
      <c r="AU932" s="314" t="s">
        <v>99</v>
      </c>
      <c r="AV932" s="15" t="s">
        <v>92</v>
      </c>
      <c r="AW932" s="15" t="s">
        <v>30</v>
      </c>
      <c r="AX932" s="15" t="s">
        <v>76</v>
      </c>
      <c r="AY932" s="314" t="s">
        <v>387</v>
      </c>
    </row>
    <row r="933" s="16" customFormat="1">
      <c r="A933" s="16"/>
      <c r="B933" s="315"/>
      <c r="C933" s="316"/>
      <c r="D933" s="295" t="s">
        <v>398</v>
      </c>
      <c r="E933" s="317" t="s">
        <v>1</v>
      </c>
      <c r="F933" s="318" t="s">
        <v>412</v>
      </c>
      <c r="G933" s="316"/>
      <c r="H933" s="319">
        <v>700</v>
      </c>
      <c r="I933" s="320"/>
      <c r="J933" s="316"/>
      <c r="K933" s="316"/>
      <c r="L933" s="321"/>
      <c r="M933" s="322"/>
      <c r="N933" s="323"/>
      <c r="O933" s="323"/>
      <c r="P933" s="323"/>
      <c r="Q933" s="323"/>
      <c r="R933" s="323"/>
      <c r="S933" s="323"/>
      <c r="T933" s="324"/>
      <c r="U933" s="16"/>
      <c r="V933" s="16"/>
      <c r="W933" s="16"/>
      <c r="X933" s="16"/>
      <c r="Y933" s="16"/>
      <c r="Z933" s="16"/>
      <c r="AA933" s="16"/>
      <c r="AB933" s="16"/>
      <c r="AC933" s="16"/>
      <c r="AD933" s="16"/>
      <c r="AE933" s="16"/>
      <c r="AT933" s="325" t="s">
        <v>398</v>
      </c>
      <c r="AU933" s="325" t="s">
        <v>99</v>
      </c>
      <c r="AV933" s="16" t="s">
        <v>386</v>
      </c>
      <c r="AW933" s="16" t="s">
        <v>30</v>
      </c>
      <c r="AX933" s="16" t="s">
        <v>84</v>
      </c>
      <c r="AY933" s="325" t="s">
        <v>387</v>
      </c>
    </row>
    <row r="934" s="2" customFormat="1" ht="24.15" customHeight="1">
      <c r="A934" s="42"/>
      <c r="B934" s="43"/>
      <c r="C934" s="280" t="s">
        <v>1166</v>
      </c>
      <c r="D934" s="280" t="s">
        <v>393</v>
      </c>
      <c r="E934" s="281" t="s">
        <v>830</v>
      </c>
      <c r="F934" s="282" t="s">
        <v>831</v>
      </c>
      <c r="G934" s="283" t="s">
        <v>405</v>
      </c>
      <c r="H934" s="284">
        <v>3142</v>
      </c>
      <c r="I934" s="285"/>
      <c r="J934" s="286">
        <f>ROUND(I934*H934,2)</f>
        <v>0</v>
      </c>
      <c r="K934" s="287"/>
      <c r="L934" s="45"/>
      <c r="M934" s="288" t="s">
        <v>1</v>
      </c>
      <c r="N934" s="289" t="s">
        <v>42</v>
      </c>
      <c r="O934" s="101"/>
      <c r="P934" s="290">
        <f>O934*H934</f>
        <v>0</v>
      </c>
      <c r="Q934" s="290">
        <v>0</v>
      </c>
      <c r="R934" s="290">
        <f>Q934*H934</f>
        <v>0</v>
      </c>
      <c r="S934" s="290">
        <v>0</v>
      </c>
      <c r="T934" s="291">
        <f>S934*H934</f>
        <v>0</v>
      </c>
      <c r="U934" s="42"/>
      <c r="V934" s="42"/>
      <c r="W934" s="42"/>
      <c r="X934" s="42"/>
      <c r="Y934" s="42"/>
      <c r="Z934" s="42"/>
      <c r="AA934" s="42"/>
      <c r="AB934" s="42"/>
      <c r="AC934" s="42"/>
      <c r="AD934" s="42"/>
      <c r="AE934" s="42"/>
      <c r="AR934" s="292" t="s">
        <v>825</v>
      </c>
      <c r="AT934" s="292" t="s">
        <v>393</v>
      </c>
      <c r="AU934" s="292" t="s">
        <v>99</v>
      </c>
      <c r="AY934" s="19" t="s">
        <v>387</v>
      </c>
      <c r="BE934" s="162">
        <f>IF(N934="základná",J934,0)</f>
        <v>0</v>
      </c>
      <c r="BF934" s="162">
        <f>IF(N934="znížená",J934,0)</f>
        <v>0</v>
      </c>
      <c r="BG934" s="162">
        <f>IF(N934="zákl. prenesená",J934,0)</f>
        <v>0</v>
      </c>
      <c r="BH934" s="162">
        <f>IF(N934="zníž. prenesená",J934,0)</f>
        <v>0</v>
      </c>
      <c r="BI934" s="162">
        <f>IF(N934="nulová",J934,0)</f>
        <v>0</v>
      </c>
      <c r="BJ934" s="19" t="s">
        <v>92</v>
      </c>
      <c r="BK934" s="162">
        <f>ROUND(I934*H934,2)</f>
        <v>0</v>
      </c>
      <c r="BL934" s="19" t="s">
        <v>825</v>
      </c>
      <c r="BM934" s="292" t="s">
        <v>1167</v>
      </c>
    </row>
    <row r="935" s="15" customFormat="1">
      <c r="A935" s="15"/>
      <c r="B935" s="304"/>
      <c r="C935" s="305"/>
      <c r="D935" s="295" t="s">
        <v>398</v>
      </c>
      <c r="E935" s="306" t="s">
        <v>1</v>
      </c>
      <c r="F935" s="307" t="s">
        <v>1168</v>
      </c>
      <c r="G935" s="305"/>
      <c r="H935" s="308">
        <v>3142</v>
      </c>
      <c r="I935" s="309"/>
      <c r="J935" s="305"/>
      <c r="K935" s="305"/>
      <c r="L935" s="310"/>
      <c r="M935" s="311"/>
      <c r="N935" s="312"/>
      <c r="O935" s="312"/>
      <c r="P935" s="312"/>
      <c r="Q935" s="312"/>
      <c r="R935" s="312"/>
      <c r="S935" s="312"/>
      <c r="T935" s="313"/>
      <c r="U935" s="15"/>
      <c r="V935" s="15"/>
      <c r="W935" s="15"/>
      <c r="X935" s="15"/>
      <c r="Y935" s="15"/>
      <c r="Z935" s="15"/>
      <c r="AA935" s="15"/>
      <c r="AB935" s="15"/>
      <c r="AC935" s="15"/>
      <c r="AD935" s="15"/>
      <c r="AE935" s="15"/>
      <c r="AT935" s="314" t="s">
        <v>398</v>
      </c>
      <c r="AU935" s="314" t="s">
        <v>99</v>
      </c>
      <c r="AV935" s="15" t="s">
        <v>92</v>
      </c>
      <c r="AW935" s="15" t="s">
        <v>30</v>
      </c>
      <c r="AX935" s="15" t="s">
        <v>84</v>
      </c>
      <c r="AY935" s="314" t="s">
        <v>387</v>
      </c>
    </row>
    <row r="936" s="2" customFormat="1" ht="33" customHeight="1">
      <c r="A936" s="42"/>
      <c r="B936" s="43"/>
      <c r="C936" s="280" t="s">
        <v>1169</v>
      </c>
      <c r="D936" s="280" t="s">
        <v>393</v>
      </c>
      <c r="E936" s="281" t="s">
        <v>835</v>
      </c>
      <c r="F936" s="282" t="s">
        <v>836</v>
      </c>
      <c r="G936" s="283" t="s">
        <v>405</v>
      </c>
      <c r="H936" s="284">
        <v>3142</v>
      </c>
      <c r="I936" s="285"/>
      <c r="J936" s="286">
        <f>ROUND(I936*H936,2)</f>
        <v>0</v>
      </c>
      <c r="K936" s="287"/>
      <c r="L936" s="45"/>
      <c r="M936" s="288" t="s">
        <v>1</v>
      </c>
      <c r="N936" s="289" t="s">
        <v>42</v>
      </c>
      <c r="O936" s="101"/>
      <c r="P936" s="290">
        <f>O936*H936</f>
        <v>0</v>
      </c>
      <c r="Q936" s="290">
        <v>0</v>
      </c>
      <c r="R936" s="290">
        <f>Q936*H936</f>
        <v>0</v>
      </c>
      <c r="S936" s="290">
        <v>0</v>
      </c>
      <c r="T936" s="291">
        <f>S936*H936</f>
        <v>0</v>
      </c>
      <c r="U936" s="42"/>
      <c r="V936" s="42"/>
      <c r="W936" s="42"/>
      <c r="X936" s="42"/>
      <c r="Y936" s="42"/>
      <c r="Z936" s="42"/>
      <c r="AA936" s="42"/>
      <c r="AB936" s="42"/>
      <c r="AC936" s="42"/>
      <c r="AD936" s="42"/>
      <c r="AE936" s="42"/>
      <c r="AR936" s="292" t="s">
        <v>825</v>
      </c>
      <c r="AT936" s="292" t="s">
        <v>393</v>
      </c>
      <c r="AU936" s="292" t="s">
        <v>99</v>
      </c>
      <c r="AY936" s="19" t="s">
        <v>387</v>
      </c>
      <c r="BE936" s="162">
        <f>IF(N936="základná",J936,0)</f>
        <v>0</v>
      </c>
      <c r="BF936" s="162">
        <f>IF(N936="znížená",J936,0)</f>
        <v>0</v>
      </c>
      <c r="BG936" s="162">
        <f>IF(N936="zákl. prenesená",J936,0)</f>
        <v>0</v>
      </c>
      <c r="BH936" s="162">
        <f>IF(N936="zníž. prenesená",J936,0)</f>
        <v>0</v>
      </c>
      <c r="BI936" s="162">
        <f>IF(N936="nulová",J936,0)</f>
        <v>0</v>
      </c>
      <c r="BJ936" s="19" t="s">
        <v>92</v>
      </c>
      <c r="BK936" s="162">
        <f>ROUND(I936*H936,2)</f>
        <v>0</v>
      </c>
      <c r="BL936" s="19" t="s">
        <v>825</v>
      </c>
      <c r="BM936" s="292" t="s">
        <v>1170</v>
      </c>
    </row>
    <row r="937" s="15" customFormat="1">
      <c r="A937" s="15"/>
      <c r="B937" s="304"/>
      <c r="C937" s="305"/>
      <c r="D937" s="295" t="s">
        <v>398</v>
      </c>
      <c r="E937" s="306" t="s">
        <v>1</v>
      </c>
      <c r="F937" s="307" t="s">
        <v>1168</v>
      </c>
      <c r="G937" s="305"/>
      <c r="H937" s="308">
        <v>3142</v>
      </c>
      <c r="I937" s="309"/>
      <c r="J937" s="305"/>
      <c r="K937" s="305"/>
      <c r="L937" s="310"/>
      <c r="M937" s="311"/>
      <c r="N937" s="312"/>
      <c r="O937" s="312"/>
      <c r="P937" s="312"/>
      <c r="Q937" s="312"/>
      <c r="R937" s="312"/>
      <c r="S937" s="312"/>
      <c r="T937" s="313"/>
      <c r="U937" s="15"/>
      <c r="V937" s="15"/>
      <c r="W937" s="15"/>
      <c r="X937" s="15"/>
      <c r="Y937" s="15"/>
      <c r="Z937" s="15"/>
      <c r="AA937" s="15"/>
      <c r="AB937" s="15"/>
      <c r="AC937" s="15"/>
      <c r="AD937" s="15"/>
      <c r="AE937" s="15"/>
      <c r="AT937" s="314" t="s">
        <v>398</v>
      </c>
      <c r="AU937" s="314" t="s">
        <v>99</v>
      </c>
      <c r="AV937" s="15" t="s">
        <v>92</v>
      </c>
      <c r="AW937" s="15" t="s">
        <v>30</v>
      </c>
      <c r="AX937" s="15" t="s">
        <v>84</v>
      </c>
      <c r="AY937" s="314" t="s">
        <v>387</v>
      </c>
    </row>
    <row r="938" s="12" customFormat="1" ht="25.92" customHeight="1">
      <c r="A938" s="12"/>
      <c r="B938" s="252"/>
      <c r="C938" s="253"/>
      <c r="D938" s="254" t="s">
        <v>75</v>
      </c>
      <c r="E938" s="255" t="s">
        <v>1171</v>
      </c>
      <c r="F938" s="255" t="s">
        <v>1171</v>
      </c>
      <c r="G938" s="253"/>
      <c r="H938" s="253"/>
      <c r="I938" s="256"/>
      <c r="J938" s="231">
        <f>BK938</f>
        <v>0</v>
      </c>
      <c r="K938" s="253"/>
      <c r="L938" s="257"/>
      <c r="M938" s="258"/>
      <c r="N938" s="259"/>
      <c r="O938" s="259"/>
      <c r="P938" s="260">
        <f>P939+P1090</f>
        <v>0</v>
      </c>
      <c r="Q938" s="259"/>
      <c r="R938" s="260">
        <f>R939+R1090</f>
        <v>3797.8929450868004</v>
      </c>
      <c r="S938" s="259"/>
      <c r="T938" s="261">
        <f>T939+T1090</f>
        <v>95.988880000000009</v>
      </c>
      <c r="U938" s="12"/>
      <c r="V938" s="12"/>
      <c r="W938" s="12"/>
      <c r="X938" s="12"/>
      <c r="Y938" s="12"/>
      <c r="Z938" s="12"/>
      <c r="AA938" s="12"/>
      <c r="AB938" s="12"/>
      <c r="AC938" s="12"/>
      <c r="AD938" s="12"/>
      <c r="AE938" s="12"/>
      <c r="AR938" s="262" t="s">
        <v>386</v>
      </c>
      <c r="AT938" s="263" t="s">
        <v>75</v>
      </c>
      <c r="AU938" s="263" t="s">
        <v>76</v>
      </c>
      <c r="AY938" s="262" t="s">
        <v>387</v>
      </c>
      <c r="BK938" s="264">
        <f>BK939+BK1090</f>
        <v>0</v>
      </c>
    </row>
    <row r="939" s="12" customFormat="1" ht="22.8" customHeight="1">
      <c r="A939" s="12"/>
      <c r="B939" s="252"/>
      <c r="C939" s="253"/>
      <c r="D939" s="254" t="s">
        <v>75</v>
      </c>
      <c r="E939" s="265" t="s">
        <v>388</v>
      </c>
      <c r="F939" s="265" t="s">
        <v>389</v>
      </c>
      <c r="G939" s="253"/>
      <c r="H939" s="253"/>
      <c r="I939" s="256"/>
      <c r="J939" s="266">
        <f>BK939</f>
        <v>0</v>
      </c>
      <c r="K939" s="253"/>
      <c r="L939" s="257"/>
      <c r="M939" s="258"/>
      <c r="N939" s="259"/>
      <c r="O939" s="259"/>
      <c r="P939" s="260">
        <f>P940+P1071</f>
        <v>0</v>
      </c>
      <c r="Q939" s="259"/>
      <c r="R939" s="260">
        <f>R940+R1071</f>
        <v>6.1526085900000007</v>
      </c>
      <c r="S939" s="259"/>
      <c r="T939" s="261">
        <f>T940+T1071</f>
        <v>95.988880000000009</v>
      </c>
      <c r="U939" s="12"/>
      <c r="V939" s="12"/>
      <c r="W939" s="12"/>
      <c r="X939" s="12"/>
      <c r="Y939" s="12"/>
      <c r="Z939" s="12"/>
      <c r="AA939" s="12"/>
      <c r="AB939" s="12"/>
      <c r="AC939" s="12"/>
      <c r="AD939" s="12"/>
      <c r="AE939" s="12"/>
      <c r="AR939" s="262" t="s">
        <v>84</v>
      </c>
      <c r="AT939" s="263" t="s">
        <v>75</v>
      </c>
      <c r="AU939" s="263" t="s">
        <v>84</v>
      </c>
      <c r="AY939" s="262" t="s">
        <v>387</v>
      </c>
      <c r="BK939" s="264">
        <f>BK940+BK1071</f>
        <v>0</v>
      </c>
    </row>
    <row r="940" s="12" customFormat="1" ht="20.88" customHeight="1">
      <c r="A940" s="12"/>
      <c r="B940" s="252"/>
      <c r="C940" s="253"/>
      <c r="D940" s="254" t="s">
        <v>75</v>
      </c>
      <c r="E940" s="265" t="s">
        <v>390</v>
      </c>
      <c r="F940" s="265" t="s">
        <v>391</v>
      </c>
      <c r="G940" s="253"/>
      <c r="H940" s="253"/>
      <c r="I940" s="256"/>
      <c r="J940" s="266">
        <f>BK940</f>
        <v>0</v>
      </c>
      <c r="K940" s="253"/>
      <c r="L940" s="257"/>
      <c r="M940" s="258"/>
      <c r="N940" s="259"/>
      <c r="O940" s="259"/>
      <c r="P940" s="260">
        <f>P941+P946+P974+P1069</f>
        <v>0</v>
      </c>
      <c r="Q940" s="259"/>
      <c r="R940" s="260">
        <f>R941+R946+R974+R1069</f>
        <v>6.127897400000001</v>
      </c>
      <c r="S940" s="259"/>
      <c r="T940" s="261">
        <f>T941+T946+T974+T1069</f>
        <v>95.85108000000001</v>
      </c>
      <c r="U940" s="12"/>
      <c r="V940" s="12"/>
      <c r="W940" s="12"/>
      <c r="X940" s="12"/>
      <c r="Y940" s="12"/>
      <c r="Z940" s="12"/>
      <c r="AA940" s="12"/>
      <c r="AB940" s="12"/>
      <c r="AC940" s="12"/>
      <c r="AD940" s="12"/>
      <c r="AE940" s="12"/>
      <c r="AR940" s="262" t="s">
        <v>84</v>
      </c>
      <c r="AT940" s="263" t="s">
        <v>75</v>
      </c>
      <c r="AU940" s="263" t="s">
        <v>92</v>
      </c>
      <c r="AY940" s="262" t="s">
        <v>387</v>
      </c>
      <c r="BK940" s="264">
        <f>BK941+BK946+BK974+BK1069</f>
        <v>0</v>
      </c>
    </row>
    <row r="941" s="13" customFormat="1" ht="20.88" customHeight="1">
      <c r="A941" s="13"/>
      <c r="B941" s="267"/>
      <c r="C941" s="268"/>
      <c r="D941" s="269" t="s">
        <v>75</v>
      </c>
      <c r="E941" s="269" t="s">
        <v>84</v>
      </c>
      <c r="F941" s="269" t="s">
        <v>392</v>
      </c>
      <c r="G941" s="268"/>
      <c r="H941" s="268"/>
      <c r="I941" s="270"/>
      <c r="J941" s="271">
        <f>BK941</f>
        <v>0</v>
      </c>
      <c r="K941" s="268"/>
      <c r="L941" s="272"/>
      <c r="M941" s="273"/>
      <c r="N941" s="274"/>
      <c r="O941" s="274"/>
      <c r="P941" s="275">
        <f>SUM(P942:P945)</f>
        <v>0</v>
      </c>
      <c r="Q941" s="274"/>
      <c r="R941" s="275">
        <f>SUM(R942:R945)</f>
        <v>0</v>
      </c>
      <c r="S941" s="274"/>
      <c r="T941" s="276">
        <f>SUM(T942:T945)</f>
        <v>0.91095999999999999</v>
      </c>
      <c r="U941" s="13"/>
      <c r="V941" s="13"/>
      <c r="W941" s="13"/>
      <c r="X941" s="13"/>
      <c r="Y941" s="13"/>
      <c r="Z941" s="13"/>
      <c r="AA941" s="13"/>
      <c r="AB941" s="13"/>
      <c r="AC941" s="13"/>
      <c r="AD941" s="13"/>
      <c r="AE941" s="13"/>
      <c r="AR941" s="277" t="s">
        <v>84</v>
      </c>
      <c r="AT941" s="278" t="s">
        <v>75</v>
      </c>
      <c r="AU941" s="278" t="s">
        <v>99</v>
      </c>
      <c r="AY941" s="277" t="s">
        <v>387</v>
      </c>
      <c r="BK941" s="279">
        <f>SUM(BK942:BK945)</f>
        <v>0</v>
      </c>
    </row>
    <row r="942" s="2" customFormat="1" ht="24.15" customHeight="1">
      <c r="A942" s="42"/>
      <c r="B942" s="43"/>
      <c r="C942" s="280" t="s">
        <v>1172</v>
      </c>
      <c r="D942" s="280" t="s">
        <v>393</v>
      </c>
      <c r="E942" s="281" t="s">
        <v>394</v>
      </c>
      <c r="F942" s="282" t="s">
        <v>395</v>
      </c>
      <c r="G942" s="283" t="s">
        <v>396</v>
      </c>
      <c r="H942" s="284">
        <v>77.200000000000003</v>
      </c>
      <c r="I942" s="285"/>
      <c r="J942" s="286">
        <f>ROUND(I942*H942,2)</f>
        <v>0</v>
      </c>
      <c r="K942" s="287"/>
      <c r="L942" s="45"/>
      <c r="M942" s="288" t="s">
        <v>1</v>
      </c>
      <c r="N942" s="289" t="s">
        <v>42</v>
      </c>
      <c r="O942" s="101"/>
      <c r="P942" s="290">
        <f>O942*H942</f>
        <v>0</v>
      </c>
      <c r="Q942" s="290">
        <v>0</v>
      </c>
      <c r="R942" s="290">
        <f>Q942*H942</f>
        <v>0</v>
      </c>
      <c r="S942" s="290">
        <v>0.0118</v>
      </c>
      <c r="T942" s="291">
        <f>S942*H942</f>
        <v>0.91095999999999999</v>
      </c>
      <c r="U942" s="42"/>
      <c r="V942" s="42"/>
      <c r="W942" s="42"/>
      <c r="X942" s="42"/>
      <c r="Y942" s="42"/>
      <c r="Z942" s="42"/>
      <c r="AA942" s="42"/>
      <c r="AB942" s="42"/>
      <c r="AC942" s="42"/>
      <c r="AD942" s="42"/>
      <c r="AE942" s="42"/>
      <c r="AR942" s="292" t="s">
        <v>386</v>
      </c>
      <c r="AT942" s="292" t="s">
        <v>393</v>
      </c>
      <c r="AU942" s="292" t="s">
        <v>386</v>
      </c>
      <c r="AY942" s="19" t="s">
        <v>387</v>
      </c>
      <c r="BE942" s="162">
        <f>IF(N942="základná",J942,0)</f>
        <v>0</v>
      </c>
      <c r="BF942" s="162">
        <f>IF(N942="znížená",J942,0)</f>
        <v>0</v>
      </c>
      <c r="BG942" s="162">
        <f>IF(N942="zákl. prenesená",J942,0)</f>
        <v>0</v>
      </c>
      <c r="BH942" s="162">
        <f>IF(N942="zníž. prenesená",J942,0)</f>
        <v>0</v>
      </c>
      <c r="BI942" s="162">
        <f>IF(N942="nulová",J942,0)</f>
        <v>0</v>
      </c>
      <c r="BJ942" s="19" t="s">
        <v>92</v>
      </c>
      <c r="BK942" s="162">
        <f>ROUND(I942*H942,2)</f>
        <v>0</v>
      </c>
      <c r="BL942" s="19" t="s">
        <v>386</v>
      </c>
      <c r="BM942" s="292" t="s">
        <v>1173</v>
      </c>
    </row>
    <row r="943" s="14" customFormat="1">
      <c r="A943" s="14"/>
      <c r="B943" s="293"/>
      <c r="C943" s="294"/>
      <c r="D943" s="295" t="s">
        <v>398</v>
      </c>
      <c r="E943" s="296" t="s">
        <v>1</v>
      </c>
      <c r="F943" s="297" t="s">
        <v>399</v>
      </c>
      <c r="G943" s="294"/>
      <c r="H943" s="296" t="s">
        <v>1</v>
      </c>
      <c r="I943" s="298"/>
      <c r="J943" s="294"/>
      <c r="K943" s="294"/>
      <c r="L943" s="299"/>
      <c r="M943" s="300"/>
      <c r="N943" s="301"/>
      <c r="O943" s="301"/>
      <c r="P943" s="301"/>
      <c r="Q943" s="301"/>
      <c r="R943" s="301"/>
      <c r="S943" s="301"/>
      <c r="T943" s="302"/>
      <c r="U943" s="14"/>
      <c r="V943" s="14"/>
      <c r="W943" s="14"/>
      <c r="X943" s="14"/>
      <c r="Y943" s="14"/>
      <c r="Z943" s="14"/>
      <c r="AA943" s="14"/>
      <c r="AB943" s="14"/>
      <c r="AC943" s="14"/>
      <c r="AD943" s="14"/>
      <c r="AE943" s="14"/>
      <c r="AT943" s="303" t="s">
        <v>398</v>
      </c>
      <c r="AU943" s="303" t="s">
        <v>386</v>
      </c>
      <c r="AV943" s="14" t="s">
        <v>84</v>
      </c>
      <c r="AW943" s="14" t="s">
        <v>30</v>
      </c>
      <c r="AX943" s="14" t="s">
        <v>76</v>
      </c>
      <c r="AY943" s="303" t="s">
        <v>387</v>
      </c>
    </row>
    <row r="944" s="15" customFormat="1">
      <c r="A944" s="15"/>
      <c r="B944" s="304"/>
      <c r="C944" s="305"/>
      <c r="D944" s="295" t="s">
        <v>398</v>
      </c>
      <c r="E944" s="306" t="s">
        <v>1</v>
      </c>
      <c r="F944" s="307" t="s">
        <v>1174</v>
      </c>
      <c r="G944" s="305"/>
      <c r="H944" s="308">
        <v>77.200000000000003</v>
      </c>
      <c r="I944" s="309"/>
      <c r="J944" s="305"/>
      <c r="K944" s="305"/>
      <c r="L944" s="310"/>
      <c r="M944" s="311"/>
      <c r="N944" s="312"/>
      <c r="O944" s="312"/>
      <c r="P944" s="312"/>
      <c r="Q944" s="312"/>
      <c r="R944" s="312"/>
      <c r="S944" s="312"/>
      <c r="T944" s="313"/>
      <c r="U944" s="15"/>
      <c r="V944" s="15"/>
      <c r="W944" s="15"/>
      <c r="X944" s="15"/>
      <c r="Y944" s="15"/>
      <c r="Z944" s="15"/>
      <c r="AA944" s="15"/>
      <c r="AB944" s="15"/>
      <c r="AC944" s="15"/>
      <c r="AD944" s="15"/>
      <c r="AE944" s="15"/>
      <c r="AT944" s="314" t="s">
        <v>398</v>
      </c>
      <c r="AU944" s="314" t="s">
        <v>386</v>
      </c>
      <c r="AV944" s="15" t="s">
        <v>92</v>
      </c>
      <c r="AW944" s="15" t="s">
        <v>30</v>
      </c>
      <c r="AX944" s="15" t="s">
        <v>76</v>
      </c>
      <c r="AY944" s="314" t="s">
        <v>387</v>
      </c>
    </row>
    <row r="945" s="16" customFormat="1">
      <c r="A945" s="16"/>
      <c r="B945" s="315"/>
      <c r="C945" s="316"/>
      <c r="D945" s="295" t="s">
        <v>398</v>
      </c>
      <c r="E945" s="317" t="s">
        <v>1</v>
      </c>
      <c r="F945" s="318" t="s">
        <v>401</v>
      </c>
      <c r="G945" s="316"/>
      <c r="H945" s="319">
        <v>77.200000000000003</v>
      </c>
      <c r="I945" s="320"/>
      <c r="J945" s="316"/>
      <c r="K945" s="316"/>
      <c r="L945" s="321"/>
      <c r="M945" s="322"/>
      <c r="N945" s="323"/>
      <c r="O945" s="323"/>
      <c r="P945" s="323"/>
      <c r="Q945" s="323"/>
      <c r="R945" s="323"/>
      <c r="S945" s="323"/>
      <c r="T945" s="324"/>
      <c r="U945" s="16"/>
      <c r="V945" s="16"/>
      <c r="W945" s="16"/>
      <c r="X945" s="16"/>
      <c r="Y945" s="16"/>
      <c r="Z945" s="16"/>
      <c r="AA945" s="16"/>
      <c r="AB945" s="16"/>
      <c r="AC945" s="16"/>
      <c r="AD945" s="16"/>
      <c r="AE945" s="16"/>
      <c r="AT945" s="325" t="s">
        <v>398</v>
      </c>
      <c r="AU945" s="325" t="s">
        <v>386</v>
      </c>
      <c r="AV945" s="16" t="s">
        <v>386</v>
      </c>
      <c r="AW945" s="16" t="s">
        <v>30</v>
      </c>
      <c r="AX945" s="16" t="s">
        <v>84</v>
      </c>
      <c r="AY945" s="325" t="s">
        <v>387</v>
      </c>
    </row>
    <row r="946" s="13" customFormat="1" ht="20.88" customHeight="1">
      <c r="A946" s="13"/>
      <c r="B946" s="267"/>
      <c r="C946" s="268"/>
      <c r="D946" s="269" t="s">
        <v>75</v>
      </c>
      <c r="E946" s="269" t="s">
        <v>92</v>
      </c>
      <c r="F946" s="269" t="s">
        <v>402</v>
      </c>
      <c r="G946" s="268"/>
      <c r="H946" s="268"/>
      <c r="I946" s="270"/>
      <c r="J946" s="271">
        <f>BK946</f>
        <v>0</v>
      </c>
      <c r="K946" s="268"/>
      <c r="L946" s="272"/>
      <c r="M946" s="273"/>
      <c r="N946" s="274"/>
      <c r="O946" s="274"/>
      <c r="P946" s="275">
        <f>SUM(P947:P973)</f>
        <v>0</v>
      </c>
      <c r="Q946" s="274"/>
      <c r="R946" s="275">
        <f>SUM(R947:R973)</f>
        <v>0</v>
      </c>
      <c r="S946" s="274"/>
      <c r="T946" s="276">
        <f>SUM(T947:T973)</f>
        <v>0</v>
      </c>
      <c r="U946" s="13"/>
      <c r="V946" s="13"/>
      <c r="W946" s="13"/>
      <c r="X946" s="13"/>
      <c r="Y946" s="13"/>
      <c r="Z946" s="13"/>
      <c r="AA946" s="13"/>
      <c r="AB946" s="13"/>
      <c r="AC946" s="13"/>
      <c r="AD946" s="13"/>
      <c r="AE946" s="13"/>
      <c r="AR946" s="277" t="s">
        <v>84</v>
      </c>
      <c r="AT946" s="278" t="s">
        <v>75</v>
      </c>
      <c r="AU946" s="278" t="s">
        <v>99</v>
      </c>
      <c r="AY946" s="277" t="s">
        <v>387</v>
      </c>
      <c r="BK946" s="279">
        <f>SUM(BK947:BK973)</f>
        <v>0</v>
      </c>
    </row>
    <row r="947" s="2" customFormat="1" ht="24.15" customHeight="1">
      <c r="A947" s="42"/>
      <c r="B947" s="43"/>
      <c r="C947" s="280" t="s">
        <v>1175</v>
      </c>
      <c r="D947" s="280" t="s">
        <v>393</v>
      </c>
      <c r="E947" s="281" t="s">
        <v>403</v>
      </c>
      <c r="F947" s="282" t="s">
        <v>404</v>
      </c>
      <c r="G947" s="283" t="s">
        <v>405</v>
      </c>
      <c r="H947" s="284">
        <v>3193.2559999999999</v>
      </c>
      <c r="I947" s="285"/>
      <c r="J947" s="286">
        <f>ROUND(I947*H947,2)</f>
        <v>0</v>
      </c>
      <c r="K947" s="287"/>
      <c r="L947" s="45"/>
      <c r="M947" s="288" t="s">
        <v>1</v>
      </c>
      <c r="N947" s="289" t="s">
        <v>42</v>
      </c>
      <c r="O947" s="101"/>
      <c r="P947" s="290">
        <f>O947*H947</f>
        <v>0</v>
      </c>
      <c r="Q947" s="290">
        <v>0</v>
      </c>
      <c r="R947" s="290">
        <f>Q947*H947</f>
        <v>0</v>
      </c>
      <c r="S947" s="290">
        <v>0</v>
      </c>
      <c r="T947" s="291">
        <f>S947*H947</f>
        <v>0</v>
      </c>
      <c r="U947" s="42"/>
      <c r="V947" s="42"/>
      <c r="W947" s="42"/>
      <c r="X947" s="42"/>
      <c r="Y947" s="42"/>
      <c r="Z947" s="42"/>
      <c r="AA947" s="42"/>
      <c r="AB947" s="42"/>
      <c r="AC947" s="42"/>
      <c r="AD947" s="42"/>
      <c r="AE947" s="42"/>
      <c r="AR947" s="292" t="s">
        <v>386</v>
      </c>
      <c r="AT947" s="292" t="s">
        <v>393</v>
      </c>
      <c r="AU947" s="292" t="s">
        <v>386</v>
      </c>
      <c r="AY947" s="19" t="s">
        <v>387</v>
      </c>
      <c r="BE947" s="162">
        <f>IF(N947="základná",J947,0)</f>
        <v>0</v>
      </c>
      <c r="BF947" s="162">
        <f>IF(N947="znížená",J947,0)</f>
        <v>0</v>
      </c>
      <c r="BG947" s="162">
        <f>IF(N947="zákl. prenesená",J947,0)</f>
        <v>0</v>
      </c>
      <c r="BH947" s="162">
        <f>IF(N947="zníž. prenesená",J947,0)</f>
        <v>0</v>
      </c>
      <c r="BI947" s="162">
        <f>IF(N947="nulová",J947,0)</f>
        <v>0</v>
      </c>
      <c r="BJ947" s="19" t="s">
        <v>92</v>
      </c>
      <c r="BK947" s="162">
        <f>ROUND(I947*H947,2)</f>
        <v>0</v>
      </c>
      <c r="BL947" s="19" t="s">
        <v>386</v>
      </c>
      <c r="BM947" s="292" t="s">
        <v>1176</v>
      </c>
    </row>
    <row r="948" s="14" customFormat="1">
      <c r="A948" s="14"/>
      <c r="B948" s="293"/>
      <c r="C948" s="294"/>
      <c r="D948" s="295" t="s">
        <v>398</v>
      </c>
      <c r="E948" s="296" t="s">
        <v>1</v>
      </c>
      <c r="F948" s="297" t="s">
        <v>399</v>
      </c>
      <c r="G948" s="294"/>
      <c r="H948" s="296" t="s">
        <v>1</v>
      </c>
      <c r="I948" s="298"/>
      <c r="J948" s="294"/>
      <c r="K948" s="294"/>
      <c r="L948" s="299"/>
      <c r="M948" s="300"/>
      <c r="N948" s="301"/>
      <c r="O948" s="301"/>
      <c r="P948" s="301"/>
      <c r="Q948" s="301"/>
      <c r="R948" s="301"/>
      <c r="S948" s="301"/>
      <c r="T948" s="302"/>
      <c r="U948" s="14"/>
      <c r="V948" s="14"/>
      <c r="W948" s="14"/>
      <c r="X948" s="14"/>
      <c r="Y948" s="14"/>
      <c r="Z948" s="14"/>
      <c r="AA948" s="14"/>
      <c r="AB948" s="14"/>
      <c r="AC948" s="14"/>
      <c r="AD948" s="14"/>
      <c r="AE948" s="14"/>
      <c r="AT948" s="303" t="s">
        <v>398</v>
      </c>
      <c r="AU948" s="303" t="s">
        <v>386</v>
      </c>
      <c r="AV948" s="14" t="s">
        <v>84</v>
      </c>
      <c r="AW948" s="14" t="s">
        <v>30</v>
      </c>
      <c r="AX948" s="14" t="s">
        <v>76</v>
      </c>
      <c r="AY948" s="303" t="s">
        <v>387</v>
      </c>
    </row>
    <row r="949" s="15" customFormat="1">
      <c r="A949" s="15"/>
      <c r="B949" s="304"/>
      <c r="C949" s="305"/>
      <c r="D949" s="295" t="s">
        <v>398</v>
      </c>
      <c r="E949" s="306" t="s">
        <v>1</v>
      </c>
      <c r="F949" s="307" t="s">
        <v>1177</v>
      </c>
      <c r="G949" s="305"/>
      <c r="H949" s="308">
        <v>3039</v>
      </c>
      <c r="I949" s="309"/>
      <c r="J949" s="305"/>
      <c r="K949" s="305"/>
      <c r="L949" s="310"/>
      <c r="M949" s="311"/>
      <c r="N949" s="312"/>
      <c r="O949" s="312"/>
      <c r="P949" s="312"/>
      <c r="Q949" s="312"/>
      <c r="R949" s="312"/>
      <c r="S949" s="312"/>
      <c r="T949" s="313"/>
      <c r="U949" s="15"/>
      <c r="V949" s="15"/>
      <c r="W949" s="15"/>
      <c r="X949" s="15"/>
      <c r="Y949" s="15"/>
      <c r="Z949" s="15"/>
      <c r="AA949" s="15"/>
      <c r="AB949" s="15"/>
      <c r="AC949" s="15"/>
      <c r="AD949" s="15"/>
      <c r="AE949" s="15"/>
      <c r="AT949" s="314" t="s">
        <v>398</v>
      </c>
      <c r="AU949" s="314" t="s">
        <v>386</v>
      </c>
      <c r="AV949" s="15" t="s">
        <v>92</v>
      </c>
      <c r="AW949" s="15" t="s">
        <v>30</v>
      </c>
      <c r="AX949" s="15" t="s">
        <v>76</v>
      </c>
      <c r="AY949" s="314" t="s">
        <v>387</v>
      </c>
    </row>
    <row r="950" s="15" customFormat="1">
      <c r="A950" s="15"/>
      <c r="B950" s="304"/>
      <c r="C950" s="305"/>
      <c r="D950" s="295" t="s">
        <v>398</v>
      </c>
      <c r="E950" s="306" t="s">
        <v>1</v>
      </c>
      <c r="F950" s="307" t="s">
        <v>1178</v>
      </c>
      <c r="G950" s="305"/>
      <c r="H950" s="308">
        <v>17.756</v>
      </c>
      <c r="I950" s="309"/>
      <c r="J950" s="305"/>
      <c r="K950" s="305"/>
      <c r="L950" s="310"/>
      <c r="M950" s="311"/>
      <c r="N950" s="312"/>
      <c r="O950" s="312"/>
      <c r="P950" s="312"/>
      <c r="Q950" s="312"/>
      <c r="R950" s="312"/>
      <c r="S950" s="312"/>
      <c r="T950" s="313"/>
      <c r="U950" s="15"/>
      <c r="V950" s="15"/>
      <c r="W950" s="15"/>
      <c r="X950" s="15"/>
      <c r="Y950" s="15"/>
      <c r="Z950" s="15"/>
      <c r="AA950" s="15"/>
      <c r="AB950" s="15"/>
      <c r="AC950" s="15"/>
      <c r="AD950" s="15"/>
      <c r="AE950" s="15"/>
      <c r="AT950" s="314" t="s">
        <v>398</v>
      </c>
      <c r="AU950" s="314" t="s">
        <v>386</v>
      </c>
      <c r="AV950" s="15" t="s">
        <v>92</v>
      </c>
      <c r="AW950" s="15" t="s">
        <v>30</v>
      </c>
      <c r="AX950" s="15" t="s">
        <v>76</v>
      </c>
      <c r="AY950" s="314" t="s">
        <v>387</v>
      </c>
    </row>
    <row r="951" s="15" customFormat="1">
      <c r="A951" s="15"/>
      <c r="B951" s="304"/>
      <c r="C951" s="305"/>
      <c r="D951" s="295" t="s">
        <v>398</v>
      </c>
      <c r="E951" s="306" t="s">
        <v>1</v>
      </c>
      <c r="F951" s="307" t="s">
        <v>1179</v>
      </c>
      <c r="G951" s="305"/>
      <c r="H951" s="308">
        <v>136.5</v>
      </c>
      <c r="I951" s="309"/>
      <c r="J951" s="305"/>
      <c r="K951" s="305"/>
      <c r="L951" s="310"/>
      <c r="M951" s="311"/>
      <c r="N951" s="312"/>
      <c r="O951" s="312"/>
      <c r="P951" s="312"/>
      <c r="Q951" s="312"/>
      <c r="R951" s="312"/>
      <c r="S951" s="312"/>
      <c r="T951" s="313"/>
      <c r="U951" s="15"/>
      <c r="V951" s="15"/>
      <c r="W951" s="15"/>
      <c r="X951" s="15"/>
      <c r="Y951" s="15"/>
      <c r="Z951" s="15"/>
      <c r="AA951" s="15"/>
      <c r="AB951" s="15"/>
      <c r="AC951" s="15"/>
      <c r="AD951" s="15"/>
      <c r="AE951" s="15"/>
      <c r="AT951" s="314" t="s">
        <v>398</v>
      </c>
      <c r="AU951" s="314" t="s">
        <v>386</v>
      </c>
      <c r="AV951" s="15" t="s">
        <v>92</v>
      </c>
      <c r="AW951" s="15" t="s">
        <v>30</v>
      </c>
      <c r="AX951" s="15" t="s">
        <v>76</v>
      </c>
      <c r="AY951" s="314" t="s">
        <v>387</v>
      </c>
    </row>
    <row r="952" s="15" customFormat="1">
      <c r="A952" s="15"/>
      <c r="B952" s="304"/>
      <c r="C952" s="305"/>
      <c r="D952" s="295" t="s">
        <v>398</v>
      </c>
      <c r="E952" s="306" t="s">
        <v>1</v>
      </c>
      <c r="F952" s="307" t="s">
        <v>410</v>
      </c>
      <c r="G952" s="305"/>
      <c r="H952" s="308">
        <v>0</v>
      </c>
      <c r="I952" s="309"/>
      <c r="J952" s="305"/>
      <c r="K952" s="305"/>
      <c r="L952" s="310"/>
      <c r="M952" s="311"/>
      <c r="N952" s="312"/>
      <c r="O952" s="312"/>
      <c r="P952" s="312"/>
      <c r="Q952" s="312"/>
      <c r="R952" s="312"/>
      <c r="S952" s="312"/>
      <c r="T952" s="313"/>
      <c r="U952" s="15"/>
      <c r="V952" s="15"/>
      <c r="W952" s="15"/>
      <c r="X952" s="15"/>
      <c r="Y952" s="15"/>
      <c r="Z952" s="15"/>
      <c r="AA952" s="15"/>
      <c r="AB952" s="15"/>
      <c r="AC952" s="15"/>
      <c r="AD952" s="15"/>
      <c r="AE952" s="15"/>
      <c r="AT952" s="314" t="s">
        <v>398</v>
      </c>
      <c r="AU952" s="314" t="s">
        <v>386</v>
      </c>
      <c r="AV952" s="15" t="s">
        <v>92</v>
      </c>
      <c r="AW952" s="15" t="s">
        <v>30</v>
      </c>
      <c r="AX952" s="15" t="s">
        <v>76</v>
      </c>
      <c r="AY952" s="314" t="s">
        <v>387</v>
      </c>
    </row>
    <row r="953" s="17" customFormat="1">
      <c r="A953" s="17"/>
      <c r="B953" s="326"/>
      <c r="C953" s="327"/>
      <c r="D953" s="295" t="s">
        <v>398</v>
      </c>
      <c r="E953" s="328" t="s">
        <v>1</v>
      </c>
      <c r="F953" s="329" t="s">
        <v>411</v>
      </c>
      <c r="G953" s="327"/>
      <c r="H953" s="330">
        <v>3193.2559999999999</v>
      </c>
      <c r="I953" s="331"/>
      <c r="J953" s="327"/>
      <c r="K953" s="327"/>
      <c r="L953" s="332"/>
      <c r="M953" s="333"/>
      <c r="N953" s="334"/>
      <c r="O953" s="334"/>
      <c r="P953" s="334"/>
      <c r="Q953" s="334"/>
      <c r="R953" s="334"/>
      <c r="S953" s="334"/>
      <c r="T953" s="335"/>
      <c r="U953" s="17"/>
      <c r="V953" s="17"/>
      <c r="W953" s="17"/>
      <c r="X953" s="17"/>
      <c r="Y953" s="17"/>
      <c r="Z953" s="17"/>
      <c r="AA953" s="17"/>
      <c r="AB953" s="17"/>
      <c r="AC953" s="17"/>
      <c r="AD953" s="17"/>
      <c r="AE953" s="17"/>
      <c r="AT953" s="336" t="s">
        <v>398</v>
      </c>
      <c r="AU953" s="336" t="s">
        <v>386</v>
      </c>
      <c r="AV953" s="17" t="s">
        <v>99</v>
      </c>
      <c r="AW953" s="17" t="s">
        <v>30</v>
      </c>
      <c r="AX953" s="17" t="s">
        <v>76</v>
      </c>
      <c r="AY953" s="336" t="s">
        <v>387</v>
      </c>
    </row>
    <row r="954" s="16" customFormat="1">
      <c r="A954" s="16"/>
      <c r="B954" s="315"/>
      <c r="C954" s="316"/>
      <c r="D954" s="295" t="s">
        <v>398</v>
      </c>
      <c r="E954" s="317" t="s">
        <v>1</v>
      </c>
      <c r="F954" s="318" t="s">
        <v>412</v>
      </c>
      <c r="G954" s="316"/>
      <c r="H954" s="319">
        <v>3193.2559999999999</v>
      </c>
      <c r="I954" s="320"/>
      <c r="J954" s="316"/>
      <c r="K954" s="316"/>
      <c r="L954" s="321"/>
      <c r="M954" s="322"/>
      <c r="N954" s="323"/>
      <c r="O954" s="323"/>
      <c r="P954" s="323"/>
      <c r="Q954" s="323"/>
      <c r="R954" s="323"/>
      <c r="S954" s="323"/>
      <c r="T954" s="324"/>
      <c r="U954" s="16"/>
      <c r="V954" s="16"/>
      <c r="W954" s="16"/>
      <c r="X954" s="16"/>
      <c r="Y954" s="16"/>
      <c r="Z954" s="16"/>
      <c r="AA954" s="16"/>
      <c r="AB954" s="16"/>
      <c r="AC954" s="16"/>
      <c r="AD954" s="16"/>
      <c r="AE954" s="16"/>
      <c r="AT954" s="325" t="s">
        <v>398</v>
      </c>
      <c r="AU954" s="325" t="s">
        <v>386</v>
      </c>
      <c r="AV954" s="16" t="s">
        <v>386</v>
      </c>
      <c r="AW954" s="16" t="s">
        <v>30</v>
      </c>
      <c r="AX954" s="16" t="s">
        <v>84</v>
      </c>
      <c r="AY954" s="325" t="s">
        <v>387</v>
      </c>
    </row>
    <row r="955" s="2" customFormat="1" ht="16.5" customHeight="1">
      <c r="A955" s="42"/>
      <c r="B955" s="43"/>
      <c r="C955" s="280" t="s">
        <v>1180</v>
      </c>
      <c r="D955" s="280" t="s">
        <v>393</v>
      </c>
      <c r="E955" s="281" t="s">
        <v>413</v>
      </c>
      <c r="F955" s="282" t="s">
        <v>414</v>
      </c>
      <c r="G955" s="283" t="s">
        <v>405</v>
      </c>
      <c r="H955" s="284">
        <v>91.349999999999994</v>
      </c>
      <c r="I955" s="285"/>
      <c r="J955" s="286">
        <f>ROUND(I955*H955,2)</f>
        <v>0</v>
      </c>
      <c r="K955" s="287"/>
      <c r="L955" s="45"/>
      <c r="M955" s="288" t="s">
        <v>1</v>
      </c>
      <c r="N955" s="289" t="s">
        <v>42</v>
      </c>
      <c r="O955" s="101"/>
      <c r="P955" s="290">
        <f>O955*H955</f>
        <v>0</v>
      </c>
      <c r="Q955" s="290">
        <v>0</v>
      </c>
      <c r="R955" s="290">
        <f>Q955*H955</f>
        <v>0</v>
      </c>
      <c r="S955" s="290">
        <v>0</v>
      </c>
      <c r="T955" s="291">
        <f>S955*H955</f>
        <v>0</v>
      </c>
      <c r="U955" s="42"/>
      <c r="V955" s="42"/>
      <c r="W955" s="42"/>
      <c r="X955" s="42"/>
      <c r="Y955" s="42"/>
      <c r="Z955" s="42"/>
      <c r="AA955" s="42"/>
      <c r="AB955" s="42"/>
      <c r="AC955" s="42"/>
      <c r="AD955" s="42"/>
      <c r="AE955" s="42"/>
      <c r="AR955" s="292" t="s">
        <v>386</v>
      </c>
      <c r="AT955" s="292" t="s">
        <v>393</v>
      </c>
      <c r="AU955" s="292" t="s">
        <v>386</v>
      </c>
      <c r="AY955" s="19" t="s">
        <v>387</v>
      </c>
      <c r="BE955" s="162">
        <f>IF(N955="základná",J955,0)</f>
        <v>0</v>
      </c>
      <c r="BF955" s="162">
        <f>IF(N955="znížená",J955,0)</f>
        <v>0</v>
      </c>
      <c r="BG955" s="162">
        <f>IF(N955="zákl. prenesená",J955,0)</f>
        <v>0</v>
      </c>
      <c r="BH955" s="162">
        <f>IF(N955="zníž. prenesená",J955,0)</f>
        <v>0</v>
      </c>
      <c r="BI955" s="162">
        <f>IF(N955="nulová",J955,0)</f>
        <v>0</v>
      </c>
      <c r="BJ955" s="19" t="s">
        <v>92</v>
      </c>
      <c r="BK955" s="162">
        <f>ROUND(I955*H955,2)</f>
        <v>0</v>
      </c>
      <c r="BL955" s="19" t="s">
        <v>386</v>
      </c>
      <c r="BM955" s="292" t="s">
        <v>1181</v>
      </c>
    </row>
    <row r="956" s="14" customFormat="1">
      <c r="A956" s="14"/>
      <c r="B956" s="293"/>
      <c r="C956" s="294"/>
      <c r="D956" s="295" t="s">
        <v>398</v>
      </c>
      <c r="E956" s="296" t="s">
        <v>1</v>
      </c>
      <c r="F956" s="297" t="s">
        <v>416</v>
      </c>
      <c r="G956" s="294"/>
      <c r="H956" s="296" t="s">
        <v>1</v>
      </c>
      <c r="I956" s="298"/>
      <c r="J956" s="294"/>
      <c r="K956" s="294"/>
      <c r="L956" s="299"/>
      <c r="M956" s="300"/>
      <c r="N956" s="301"/>
      <c r="O956" s="301"/>
      <c r="P956" s="301"/>
      <c r="Q956" s="301"/>
      <c r="R956" s="301"/>
      <c r="S956" s="301"/>
      <c r="T956" s="302"/>
      <c r="U956" s="14"/>
      <c r="V956" s="14"/>
      <c r="W956" s="14"/>
      <c r="X956" s="14"/>
      <c r="Y956" s="14"/>
      <c r="Z956" s="14"/>
      <c r="AA956" s="14"/>
      <c r="AB956" s="14"/>
      <c r="AC956" s="14"/>
      <c r="AD956" s="14"/>
      <c r="AE956" s="14"/>
      <c r="AT956" s="303" t="s">
        <v>398</v>
      </c>
      <c r="AU956" s="303" t="s">
        <v>386</v>
      </c>
      <c r="AV956" s="14" t="s">
        <v>84</v>
      </c>
      <c r="AW956" s="14" t="s">
        <v>30</v>
      </c>
      <c r="AX956" s="14" t="s">
        <v>76</v>
      </c>
      <c r="AY956" s="303" t="s">
        <v>387</v>
      </c>
    </row>
    <row r="957" s="15" customFormat="1">
      <c r="A957" s="15"/>
      <c r="B957" s="304"/>
      <c r="C957" s="305"/>
      <c r="D957" s="295" t="s">
        <v>398</v>
      </c>
      <c r="E957" s="306" t="s">
        <v>1</v>
      </c>
      <c r="F957" s="307" t="s">
        <v>1182</v>
      </c>
      <c r="G957" s="305"/>
      <c r="H957" s="308">
        <v>47.399999999999999</v>
      </c>
      <c r="I957" s="309"/>
      <c r="J957" s="305"/>
      <c r="K957" s="305"/>
      <c r="L957" s="310"/>
      <c r="M957" s="311"/>
      <c r="N957" s="312"/>
      <c r="O957" s="312"/>
      <c r="P957" s="312"/>
      <c r="Q957" s="312"/>
      <c r="R957" s="312"/>
      <c r="S957" s="312"/>
      <c r="T957" s="313"/>
      <c r="U957" s="15"/>
      <c r="V957" s="15"/>
      <c r="W957" s="15"/>
      <c r="X957" s="15"/>
      <c r="Y957" s="15"/>
      <c r="Z957" s="15"/>
      <c r="AA957" s="15"/>
      <c r="AB957" s="15"/>
      <c r="AC957" s="15"/>
      <c r="AD957" s="15"/>
      <c r="AE957" s="15"/>
      <c r="AT957" s="314" t="s">
        <v>398</v>
      </c>
      <c r="AU957" s="314" t="s">
        <v>386</v>
      </c>
      <c r="AV957" s="15" t="s">
        <v>92</v>
      </c>
      <c r="AW957" s="15" t="s">
        <v>30</v>
      </c>
      <c r="AX957" s="15" t="s">
        <v>76</v>
      </c>
      <c r="AY957" s="314" t="s">
        <v>387</v>
      </c>
    </row>
    <row r="958" s="15" customFormat="1">
      <c r="A958" s="15"/>
      <c r="B958" s="304"/>
      <c r="C958" s="305"/>
      <c r="D958" s="295" t="s">
        <v>398</v>
      </c>
      <c r="E958" s="306" t="s">
        <v>1</v>
      </c>
      <c r="F958" s="307" t="s">
        <v>1183</v>
      </c>
      <c r="G958" s="305"/>
      <c r="H958" s="308">
        <v>39.600000000000001</v>
      </c>
      <c r="I958" s="309"/>
      <c r="J958" s="305"/>
      <c r="K958" s="305"/>
      <c r="L958" s="310"/>
      <c r="M958" s="311"/>
      <c r="N958" s="312"/>
      <c r="O958" s="312"/>
      <c r="P958" s="312"/>
      <c r="Q958" s="312"/>
      <c r="R958" s="312"/>
      <c r="S958" s="312"/>
      <c r="T958" s="313"/>
      <c r="U958" s="15"/>
      <c r="V958" s="15"/>
      <c r="W958" s="15"/>
      <c r="X958" s="15"/>
      <c r="Y958" s="15"/>
      <c r="Z958" s="15"/>
      <c r="AA958" s="15"/>
      <c r="AB958" s="15"/>
      <c r="AC958" s="15"/>
      <c r="AD958" s="15"/>
      <c r="AE958" s="15"/>
      <c r="AT958" s="314" t="s">
        <v>398</v>
      </c>
      <c r="AU958" s="314" t="s">
        <v>386</v>
      </c>
      <c r="AV958" s="15" t="s">
        <v>92</v>
      </c>
      <c r="AW958" s="15" t="s">
        <v>30</v>
      </c>
      <c r="AX958" s="15" t="s">
        <v>76</v>
      </c>
      <c r="AY958" s="314" t="s">
        <v>387</v>
      </c>
    </row>
    <row r="959" s="17" customFormat="1">
      <c r="A959" s="17"/>
      <c r="B959" s="326"/>
      <c r="C959" s="327"/>
      <c r="D959" s="295" t="s">
        <v>398</v>
      </c>
      <c r="E959" s="328" t="s">
        <v>314</v>
      </c>
      <c r="F959" s="329" t="s">
        <v>411</v>
      </c>
      <c r="G959" s="327"/>
      <c r="H959" s="330">
        <v>87</v>
      </c>
      <c r="I959" s="331"/>
      <c r="J959" s="327"/>
      <c r="K959" s="327"/>
      <c r="L959" s="332"/>
      <c r="M959" s="333"/>
      <c r="N959" s="334"/>
      <c r="O959" s="334"/>
      <c r="P959" s="334"/>
      <c r="Q959" s="334"/>
      <c r="R959" s="334"/>
      <c r="S959" s="334"/>
      <c r="T959" s="335"/>
      <c r="U959" s="17"/>
      <c r="V959" s="17"/>
      <c r="W959" s="17"/>
      <c r="X959" s="17"/>
      <c r="Y959" s="17"/>
      <c r="Z959" s="17"/>
      <c r="AA959" s="17"/>
      <c r="AB959" s="17"/>
      <c r="AC959" s="17"/>
      <c r="AD959" s="17"/>
      <c r="AE959" s="17"/>
      <c r="AT959" s="336" t="s">
        <v>398</v>
      </c>
      <c r="AU959" s="336" t="s">
        <v>386</v>
      </c>
      <c r="AV959" s="17" t="s">
        <v>99</v>
      </c>
      <c r="AW959" s="17" t="s">
        <v>30</v>
      </c>
      <c r="AX959" s="17" t="s">
        <v>76</v>
      </c>
      <c r="AY959" s="336" t="s">
        <v>387</v>
      </c>
    </row>
    <row r="960" s="15" customFormat="1">
      <c r="A960" s="15"/>
      <c r="B960" s="304"/>
      <c r="C960" s="305"/>
      <c r="D960" s="295" t="s">
        <v>398</v>
      </c>
      <c r="E960" s="306" t="s">
        <v>1</v>
      </c>
      <c r="F960" s="307" t="s">
        <v>1184</v>
      </c>
      <c r="G960" s="305"/>
      <c r="H960" s="308">
        <v>4.3499999999999996</v>
      </c>
      <c r="I960" s="309"/>
      <c r="J960" s="305"/>
      <c r="K960" s="305"/>
      <c r="L960" s="310"/>
      <c r="M960" s="311"/>
      <c r="N960" s="312"/>
      <c r="O960" s="312"/>
      <c r="P960" s="312"/>
      <c r="Q960" s="312"/>
      <c r="R960" s="312"/>
      <c r="S960" s="312"/>
      <c r="T960" s="313"/>
      <c r="U960" s="15"/>
      <c r="V960" s="15"/>
      <c r="W960" s="15"/>
      <c r="X960" s="15"/>
      <c r="Y960" s="15"/>
      <c r="Z960" s="15"/>
      <c r="AA960" s="15"/>
      <c r="AB960" s="15"/>
      <c r="AC960" s="15"/>
      <c r="AD960" s="15"/>
      <c r="AE960" s="15"/>
      <c r="AT960" s="314" t="s">
        <v>398</v>
      </c>
      <c r="AU960" s="314" t="s">
        <v>386</v>
      </c>
      <c r="AV960" s="15" t="s">
        <v>92</v>
      </c>
      <c r="AW960" s="15" t="s">
        <v>30</v>
      </c>
      <c r="AX960" s="15" t="s">
        <v>76</v>
      </c>
      <c r="AY960" s="314" t="s">
        <v>387</v>
      </c>
    </row>
    <row r="961" s="16" customFormat="1">
      <c r="A961" s="16"/>
      <c r="B961" s="315"/>
      <c r="C961" s="316"/>
      <c r="D961" s="295" t="s">
        <v>398</v>
      </c>
      <c r="E961" s="317" t="s">
        <v>1</v>
      </c>
      <c r="F961" s="318" t="s">
        <v>412</v>
      </c>
      <c r="G961" s="316"/>
      <c r="H961" s="319">
        <v>91.349999999999994</v>
      </c>
      <c r="I961" s="320"/>
      <c r="J961" s="316"/>
      <c r="K961" s="316"/>
      <c r="L961" s="321"/>
      <c r="M961" s="322"/>
      <c r="N961" s="323"/>
      <c r="O961" s="323"/>
      <c r="P961" s="323"/>
      <c r="Q961" s="323"/>
      <c r="R961" s="323"/>
      <c r="S961" s="323"/>
      <c r="T961" s="324"/>
      <c r="U961" s="16"/>
      <c r="V961" s="16"/>
      <c r="W961" s="16"/>
      <c r="X961" s="16"/>
      <c r="Y961" s="16"/>
      <c r="Z961" s="16"/>
      <c r="AA961" s="16"/>
      <c r="AB961" s="16"/>
      <c r="AC961" s="16"/>
      <c r="AD961" s="16"/>
      <c r="AE961" s="16"/>
      <c r="AT961" s="325" t="s">
        <v>398</v>
      </c>
      <c r="AU961" s="325" t="s">
        <v>386</v>
      </c>
      <c r="AV961" s="16" t="s">
        <v>386</v>
      </c>
      <c r="AW961" s="16" t="s">
        <v>30</v>
      </c>
      <c r="AX961" s="16" t="s">
        <v>84</v>
      </c>
      <c r="AY961" s="325" t="s">
        <v>387</v>
      </c>
    </row>
    <row r="962" s="2" customFormat="1" ht="16.5" customHeight="1">
      <c r="A962" s="42"/>
      <c r="B962" s="43"/>
      <c r="C962" s="280" t="s">
        <v>1185</v>
      </c>
      <c r="D962" s="280" t="s">
        <v>393</v>
      </c>
      <c r="E962" s="281" t="s">
        <v>852</v>
      </c>
      <c r="F962" s="282" t="s">
        <v>853</v>
      </c>
      <c r="G962" s="283" t="s">
        <v>405</v>
      </c>
      <c r="H962" s="284">
        <v>292.84199999999998</v>
      </c>
      <c r="I962" s="285"/>
      <c r="J962" s="286">
        <f>ROUND(I962*H962,2)</f>
        <v>0</v>
      </c>
      <c r="K962" s="287"/>
      <c r="L962" s="45"/>
      <c r="M962" s="288" t="s">
        <v>1</v>
      </c>
      <c r="N962" s="289" t="s">
        <v>42</v>
      </c>
      <c r="O962" s="101"/>
      <c r="P962" s="290">
        <f>O962*H962</f>
        <v>0</v>
      </c>
      <c r="Q962" s="290">
        <v>0</v>
      </c>
      <c r="R962" s="290">
        <f>Q962*H962</f>
        <v>0</v>
      </c>
      <c r="S962" s="290">
        <v>0</v>
      </c>
      <c r="T962" s="291">
        <f>S962*H962</f>
        <v>0</v>
      </c>
      <c r="U962" s="42"/>
      <c r="V962" s="42"/>
      <c r="W962" s="42"/>
      <c r="X962" s="42"/>
      <c r="Y962" s="42"/>
      <c r="Z962" s="42"/>
      <c r="AA962" s="42"/>
      <c r="AB962" s="42"/>
      <c r="AC962" s="42"/>
      <c r="AD962" s="42"/>
      <c r="AE962" s="42"/>
      <c r="AR962" s="292" t="s">
        <v>386</v>
      </c>
      <c r="AT962" s="292" t="s">
        <v>393</v>
      </c>
      <c r="AU962" s="292" t="s">
        <v>386</v>
      </c>
      <c r="AY962" s="19" t="s">
        <v>387</v>
      </c>
      <c r="BE962" s="162">
        <f>IF(N962="základná",J962,0)</f>
        <v>0</v>
      </c>
      <c r="BF962" s="162">
        <f>IF(N962="znížená",J962,0)</f>
        <v>0</v>
      </c>
      <c r="BG962" s="162">
        <f>IF(N962="zákl. prenesená",J962,0)</f>
        <v>0</v>
      </c>
      <c r="BH962" s="162">
        <f>IF(N962="zníž. prenesená",J962,0)</f>
        <v>0</v>
      </c>
      <c r="BI962" s="162">
        <f>IF(N962="nulová",J962,0)</f>
        <v>0</v>
      </c>
      <c r="BJ962" s="19" t="s">
        <v>92</v>
      </c>
      <c r="BK962" s="162">
        <f>ROUND(I962*H962,2)</f>
        <v>0</v>
      </c>
      <c r="BL962" s="19" t="s">
        <v>386</v>
      </c>
      <c r="BM962" s="292" t="s">
        <v>1186</v>
      </c>
    </row>
    <row r="963" s="14" customFormat="1">
      <c r="A963" s="14"/>
      <c r="B963" s="293"/>
      <c r="C963" s="294"/>
      <c r="D963" s="295" t="s">
        <v>398</v>
      </c>
      <c r="E963" s="296" t="s">
        <v>1</v>
      </c>
      <c r="F963" s="297" t="s">
        <v>1187</v>
      </c>
      <c r="G963" s="294"/>
      <c r="H963" s="296" t="s">
        <v>1</v>
      </c>
      <c r="I963" s="298"/>
      <c r="J963" s="294"/>
      <c r="K963" s="294"/>
      <c r="L963" s="299"/>
      <c r="M963" s="300"/>
      <c r="N963" s="301"/>
      <c r="O963" s="301"/>
      <c r="P963" s="301"/>
      <c r="Q963" s="301"/>
      <c r="R963" s="301"/>
      <c r="S963" s="301"/>
      <c r="T963" s="302"/>
      <c r="U963" s="14"/>
      <c r="V963" s="14"/>
      <c r="W963" s="14"/>
      <c r="X963" s="14"/>
      <c r="Y963" s="14"/>
      <c r="Z963" s="14"/>
      <c r="AA963" s="14"/>
      <c r="AB963" s="14"/>
      <c r="AC963" s="14"/>
      <c r="AD963" s="14"/>
      <c r="AE963" s="14"/>
      <c r="AT963" s="303" t="s">
        <v>398</v>
      </c>
      <c r="AU963" s="303" t="s">
        <v>386</v>
      </c>
      <c r="AV963" s="14" t="s">
        <v>84</v>
      </c>
      <c r="AW963" s="14" t="s">
        <v>30</v>
      </c>
      <c r="AX963" s="14" t="s">
        <v>76</v>
      </c>
      <c r="AY963" s="303" t="s">
        <v>387</v>
      </c>
    </row>
    <row r="964" s="15" customFormat="1">
      <c r="A964" s="15"/>
      <c r="B964" s="304"/>
      <c r="C964" s="305"/>
      <c r="D964" s="295" t="s">
        <v>398</v>
      </c>
      <c r="E964" s="306" t="s">
        <v>1</v>
      </c>
      <c r="F964" s="307" t="s">
        <v>281</v>
      </c>
      <c r="G964" s="305"/>
      <c r="H964" s="308">
        <v>278.19999999999999</v>
      </c>
      <c r="I964" s="309"/>
      <c r="J964" s="305"/>
      <c r="K964" s="305"/>
      <c r="L964" s="310"/>
      <c r="M964" s="311"/>
      <c r="N964" s="312"/>
      <c r="O964" s="312"/>
      <c r="P964" s="312"/>
      <c r="Q964" s="312"/>
      <c r="R964" s="312"/>
      <c r="S964" s="312"/>
      <c r="T964" s="313"/>
      <c r="U964" s="15"/>
      <c r="V964" s="15"/>
      <c r="W964" s="15"/>
      <c r="X964" s="15"/>
      <c r="Y964" s="15"/>
      <c r="Z964" s="15"/>
      <c r="AA964" s="15"/>
      <c r="AB964" s="15"/>
      <c r="AC964" s="15"/>
      <c r="AD964" s="15"/>
      <c r="AE964" s="15"/>
      <c r="AT964" s="314" t="s">
        <v>398</v>
      </c>
      <c r="AU964" s="314" t="s">
        <v>386</v>
      </c>
      <c r="AV964" s="15" t="s">
        <v>92</v>
      </c>
      <c r="AW964" s="15" t="s">
        <v>30</v>
      </c>
      <c r="AX964" s="15" t="s">
        <v>76</v>
      </c>
      <c r="AY964" s="314" t="s">
        <v>387</v>
      </c>
    </row>
    <row r="965" s="15" customFormat="1">
      <c r="A965" s="15"/>
      <c r="B965" s="304"/>
      <c r="C965" s="305"/>
      <c r="D965" s="295" t="s">
        <v>398</v>
      </c>
      <c r="E965" s="306" t="s">
        <v>1</v>
      </c>
      <c r="F965" s="307" t="s">
        <v>1188</v>
      </c>
      <c r="G965" s="305"/>
      <c r="H965" s="308">
        <v>14.642</v>
      </c>
      <c r="I965" s="309"/>
      <c r="J965" s="305"/>
      <c r="K965" s="305"/>
      <c r="L965" s="310"/>
      <c r="M965" s="311"/>
      <c r="N965" s="312"/>
      <c r="O965" s="312"/>
      <c r="P965" s="312"/>
      <c r="Q965" s="312"/>
      <c r="R965" s="312"/>
      <c r="S965" s="312"/>
      <c r="T965" s="313"/>
      <c r="U965" s="15"/>
      <c r="V965" s="15"/>
      <c r="W965" s="15"/>
      <c r="X965" s="15"/>
      <c r="Y965" s="15"/>
      <c r="Z965" s="15"/>
      <c r="AA965" s="15"/>
      <c r="AB965" s="15"/>
      <c r="AC965" s="15"/>
      <c r="AD965" s="15"/>
      <c r="AE965" s="15"/>
      <c r="AT965" s="314" t="s">
        <v>398</v>
      </c>
      <c r="AU965" s="314" t="s">
        <v>386</v>
      </c>
      <c r="AV965" s="15" t="s">
        <v>92</v>
      </c>
      <c r="AW965" s="15" t="s">
        <v>30</v>
      </c>
      <c r="AX965" s="15" t="s">
        <v>76</v>
      </c>
      <c r="AY965" s="314" t="s">
        <v>387</v>
      </c>
    </row>
    <row r="966" s="17" customFormat="1">
      <c r="A966" s="17"/>
      <c r="B966" s="326"/>
      <c r="C966" s="327"/>
      <c r="D966" s="295" t="s">
        <v>398</v>
      </c>
      <c r="E966" s="328" t="s">
        <v>161</v>
      </c>
      <c r="F966" s="329" t="s">
        <v>411</v>
      </c>
      <c r="G966" s="327"/>
      <c r="H966" s="330">
        <v>292.84199999999998</v>
      </c>
      <c r="I966" s="331"/>
      <c r="J966" s="327"/>
      <c r="K966" s="327"/>
      <c r="L966" s="332"/>
      <c r="M966" s="333"/>
      <c r="N966" s="334"/>
      <c r="O966" s="334"/>
      <c r="P966" s="334"/>
      <c r="Q966" s="334"/>
      <c r="R966" s="334"/>
      <c r="S966" s="334"/>
      <c r="T966" s="335"/>
      <c r="U966" s="17"/>
      <c r="V966" s="17"/>
      <c r="W966" s="17"/>
      <c r="X966" s="17"/>
      <c r="Y966" s="17"/>
      <c r="Z966" s="17"/>
      <c r="AA966" s="17"/>
      <c r="AB966" s="17"/>
      <c r="AC966" s="17"/>
      <c r="AD966" s="17"/>
      <c r="AE966" s="17"/>
      <c r="AT966" s="336" t="s">
        <v>398</v>
      </c>
      <c r="AU966" s="336" t="s">
        <v>386</v>
      </c>
      <c r="AV966" s="17" t="s">
        <v>99</v>
      </c>
      <c r="AW966" s="17" t="s">
        <v>30</v>
      </c>
      <c r="AX966" s="17" t="s">
        <v>76</v>
      </c>
      <c r="AY966" s="336" t="s">
        <v>387</v>
      </c>
    </row>
    <row r="967" s="16" customFormat="1">
      <c r="A967" s="16"/>
      <c r="B967" s="315"/>
      <c r="C967" s="316"/>
      <c r="D967" s="295" t="s">
        <v>398</v>
      </c>
      <c r="E967" s="317" t="s">
        <v>1</v>
      </c>
      <c r="F967" s="318" t="s">
        <v>412</v>
      </c>
      <c r="G967" s="316"/>
      <c r="H967" s="319">
        <v>292.84199999999998</v>
      </c>
      <c r="I967" s="320"/>
      <c r="J967" s="316"/>
      <c r="K967" s="316"/>
      <c r="L967" s="321"/>
      <c r="M967" s="322"/>
      <c r="N967" s="323"/>
      <c r="O967" s="323"/>
      <c r="P967" s="323"/>
      <c r="Q967" s="323"/>
      <c r="R967" s="323"/>
      <c r="S967" s="323"/>
      <c r="T967" s="324"/>
      <c r="U967" s="16"/>
      <c r="V967" s="16"/>
      <c r="W967" s="16"/>
      <c r="X967" s="16"/>
      <c r="Y967" s="16"/>
      <c r="Z967" s="16"/>
      <c r="AA967" s="16"/>
      <c r="AB967" s="16"/>
      <c r="AC967" s="16"/>
      <c r="AD967" s="16"/>
      <c r="AE967" s="16"/>
      <c r="AT967" s="325" t="s">
        <v>398</v>
      </c>
      <c r="AU967" s="325" t="s">
        <v>386</v>
      </c>
      <c r="AV967" s="16" t="s">
        <v>386</v>
      </c>
      <c r="AW967" s="16" t="s">
        <v>30</v>
      </c>
      <c r="AX967" s="16" t="s">
        <v>84</v>
      </c>
      <c r="AY967" s="325" t="s">
        <v>387</v>
      </c>
    </row>
    <row r="968" s="2" customFormat="1" ht="21.75" customHeight="1">
      <c r="A968" s="42"/>
      <c r="B968" s="43"/>
      <c r="C968" s="280" t="s">
        <v>1189</v>
      </c>
      <c r="D968" s="280" t="s">
        <v>393</v>
      </c>
      <c r="E968" s="281" t="s">
        <v>420</v>
      </c>
      <c r="F968" s="282" t="s">
        <v>421</v>
      </c>
      <c r="G968" s="283" t="s">
        <v>405</v>
      </c>
      <c r="H968" s="284">
        <v>319.09500000000003</v>
      </c>
      <c r="I968" s="285"/>
      <c r="J968" s="286">
        <f>ROUND(I968*H968,2)</f>
        <v>0</v>
      </c>
      <c r="K968" s="287"/>
      <c r="L968" s="45"/>
      <c r="M968" s="288" t="s">
        <v>1</v>
      </c>
      <c r="N968" s="289" t="s">
        <v>42</v>
      </c>
      <c r="O968" s="101"/>
      <c r="P968" s="290">
        <f>O968*H968</f>
        <v>0</v>
      </c>
      <c r="Q968" s="290">
        <v>0</v>
      </c>
      <c r="R968" s="290">
        <f>Q968*H968</f>
        <v>0</v>
      </c>
      <c r="S968" s="290">
        <v>0</v>
      </c>
      <c r="T968" s="291">
        <f>S968*H968</f>
        <v>0</v>
      </c>
      <c r="U968" s="42"/>
      <c r="V968" s="42"/>
      <c r="W968" s="42"/>
      <c r="X968" s="42"/>
      <c r="Y968" s="42"/>
      <c r="Z968" s="42"/>
      <c r="AA968" s="42"/>
      <c r="AB968" s="42"/>
      <c r="AC968" s="42"/>
      <c r="AD968" s="42"/>
      <c r="AE968" s="42"/>
      <c r="AR968" s="292" t="s">
        <v>386</v>
      </c>
      <c r="AT968" s="292" t="s">
        <v>393</v>
      </c>
      <c r="AU968" s="292" t="s">
        <v>386</v>
      </c>
      <c r="AY968" s="19" t="s">
        <v>387</v>
      </c>
      <c r="BE968" s="162">
        <f>IF(N968="základná",J968,0)</f>
        <v>0</v>
      </c>
      <c r="BF968" s="162">
        <f>IF(N968="znížená",J968,0)</f>
        <v>0</v>
      </c>
      <c r="BG968" s="162">
        <f>IF(N968="zákl. prenesená",J968,0)</f>
        <v>0</v>
      </c>
      <c r="BH968" s="162">
        <f>IF(N968="zníž. prenesená",J968,0)</f>
        <v>0</v>
      </c>
      <c r="BI968" s="162">
        <f>IF(N968="nulová",J968,0)</f>
        <v>0</v>
      </c>
      <c r="BJ968" s="19" t="s">
        <v>92</v>
      </c>
      <c r="BK968" s="162">
        <f>ROUND(I968*H968,2)</f>
        <v>0</v>
      </c>
      <c r="BL968" s="19" t="s">
        <v>386</v>
      </c>
      <c r="BM968" s="292" t="s">
        <v>1190</v>
      </c>
    </row>
    <row r="969" s="14" customFormat="1">
      <c r="A969" s="14"/>
      <c r="B969" s="293"/>
      <c r="C969" s="294"/>
      <c r="D969" s="295" t="s">
        <v>398</v>
      </c>
      <c r="E969" s="296" t="s">
        <v>1</v>
      </c>
      <c r="F969" s="297" t="s">
        <v>424</v>
      </c>
      <c r="G969" s="294"/>
      <c r="H969" s="296" t="s">
        <v>1</v>
      </c>
      <c r="I969" s="298"/>
      <c r="J969" s="294"/>
      <c r="K969" s="294"/>
      <c r="L969" s="299"/>
      <c r="M969" s="300"/>
      <c r="N969" s="301"/>
      <c r="O969" s="301"/>
      <c r="P969" s="301"/>
      <c r="Q969" s="301"/>
      <c r="R969" s="301"/>
      <c r="S969" s="301"/>
      <c r="T969" s="302"/>
      <c r="U969" s="14"/>
      <c r="V969" s="14"/>
      <c r="W969" s="14"/>
      <c r="X969" s="14"/>
      <c r="Y969" s="14"/>
      <c r="Z969" s="14"/>
      <c r="AA969" s="14"/>
      <c r="AB969" s="14"/>
      <c r="AC969" s="14"/>
      <c r="AD969" s="14"/>
      <c r="AE969" s="14"/>
      <c r="AT969" s="303" t="s">
        <v>398</v>
      </c>
      <c r="AU969" s="303" t="s">
        <v>386</v>
      </c>
      <c r="AV969" s="14" t="s">
        <v>84</v>
      </c>
      <c r="AW969" s="14" t="s">
        <v>30</v>
      </c>
      <c r="AX969" s="14" t="s">
        <v>76</v>
      </c>
      <c r="AY969" s="303" t="s">
        <v>387</v>
      </c>
    </row>
    <row r="970" s="15" customFormat="1">
      <c r="A970" s="15"/>
      <c r="B970" s="304"/>
      <c r="C970" s="305"/>
      <c r="D970" s="295" t="s">
        <v>398</v>
      </c>
      <c r="E970" s="306" t="s">
        <v>1</v>
      </c>
      <c r="F970" s="307" t="s">
        <v>1191</v>
      </c>
      <c r="G970" s="305"/>
      <c r="H970" s="308">
        <v>303.89999999999998</v>
      </c>
      <c r="I970" s="309"/>
      <c r="J970" s="305"/>
      <c r="K970" s="305"/>
      <c r="L970" s="310"/>
      <c r="M970" s="311"/>
      <c r="N970" s="312"/>
      <c r="O970" s="312"/>
      <c r="P970" s="312"/>
      <c r="Q970" s="312"/>
      <c r="R970" s="312"/>
      <c r="S970" s="312"/>
      <c r="T970" s="313"/>
      <c r="U970" s="15"/>
      <c r="V970" s="15"/>
      <c r="W970" s="15"/>
      <c r="X970" s="15"/>
      <c r="Y970" s="15"/>
      <c r="Z970" s="15"/>
      <c r="AA970" s="15"/>
      <c r="AB970" s="15"/>
      <c r="AC970" s="15"/>
      <c r="AD970" s="15"/>
      <c r="AE970" s="15"/>
      <c r="AT970" s="314" t="s">
        <v>398</v>
      </c>
      <c r="AU970" s="314" t="s">
        <v>386</v>
      </c>
      <c r="AV970" s="15" t="s">
        <v>92</v>
      </c>
      <c r="AW970" s="15" t="s">
        <v>30</v>
      </c>
      <c r="AX970" s="15" t="s">
        <v>76</v>
      </c>
      <c r="AY970" s="314" t="s">
        <v>387</v>
      </c>
    </row>
    <row r="971" s="17" customFormat="1">
      <c r="A971" s="17"/>
      <c r="B971" s="326"/>
      <c r="C971" s="327"/>
      <c r="D971" s="295" t="s">
        <v>398</v>
      </c>
      <c r="E971" s="328" t="s">
        <v>1</v>
      </c>
      <c r="F971" s="329" t="s">
        <v>411</v>
      </c>
      <c r="G971" s="327"/>
      <c r="H971" s="330">
        <v>303.89999999999998</v>
      </c>
      <c r="I971" s="331"/>
      <c r="J971" s="327"/>
      <c r="K971" s="327"/>
      <c r="L971" s="332"/>
      <c r="M971" s="333"/>
      <c r="N971" s="334"/>
      <c r="O971" s="334"/>
      <c r="P971" s="334"/>
      <c r="Q971" s="334"/>
      <c r="R971" s="334"/>
      <c r="S971" s="334"/>
      <c r="T971" s="335"/>
      <c r="U971" s="17"/>
      <c r="V971" s="17"/>
      <c r="W971" s="17"/>
      <c r="X971" s="17"/>
      <c r="Y971" s="17"/>
      <c r="Z971" s="17"/>
      <c r="AA971" s="17"/>
      <c r="AB971" s="17"/>
      <c r="AC971" s="17"/>
      <c r="AD971" s="17"/>
      <c r="AE971" s="17"/>
      <c r="AT971" s="336" t="s">
        <v>398</v>
      </c>
      <c r="AU971" s="336" t="s">
        <v>386</v>
      </c>
      <c r="AV971" s="17" t="s">
        <v>99</v>
      </c>
      <c r="AW971" s="17" t="s">
        <v>30</v>
      </c>
      <c r="AX971" s="17" t="s">
        <v>76</v>
      </c>
      <c r="AY971" s="336" t="s">
        <v>387</v>
      </c>
    </row>
    <row r="972" s="15" customFormat="1">
      <c r="A972" s="15"/>
      <c r="B972" s="304"/>
      <c r="C972" s="305"/>
      <c r="D972" s="295" t="s">
        <v>398</v>
      </c>
      <c r="E972" s="306" t="s">
        <v>1</v>
      </c>
      <c r="F972" s="307" t="s">
        <v>1192</v>
      </c>
      <c r="G972" s="305"/>
      <c r="H972" s="308">
        <v>15.195</v>
      </c>
      <c r="I972" s="309"/>
      <c r="J972" s="305"/>
      <c r="K972" s="305"/>
      <c r="L972" s="310"/>
      <c r="M972" s="311"/>
      <c r="N972" s="312"/>
      <c r="O972" s="312"/>
      <c r="P972" s="312"/>
      <c r="Q972" s="312"/>
      <c r="R972" s="312"/>
      <c r="S972" s="312"/>
      <c r="T972" s="313"/>
      <c r="U972" s="15"/>
      <c r="V972" s="15"/>
      <c r="W972" s="15"/>
      <c r="X972" s="15"/>
      <c r="Y972" s="15"/>
      <c r="Z972" s="15"/>
      <c r="AA972" s="15"/>
      <c r="AB972" s="15"/>
      <c r="AC972" s="15"/>
      <c r="AD972" s="15"/>
      <c r="AE972" s="15"/>
      <c r="AT972" s="314" t="s">
        <v>398</v>
      </c>
      <c r="AU972" s="314" t="s">
        <v>386</v>
      </c>
      <c r="AV972" s="15" t="s">
        <v>92</v>
      </c>
      <c r="AW972" s="15" t="s">
        <v>30</v>
      </c>
      <c r="AX972" s="15" t="s">
        <v>76</v>
      </c>
      <c r="AY972" s="314" t="s">
        <v>387</v>
      </c>
    </row>
    <row r="973" s="16" customFormat="1">
      <c r="A973" s="16"/>
      <c r="B973" s="315"/>
      <c r="C973" s="316"/>
      <c r="D973" s="295" t="s">
        <v>398</v>
      </c>
      <c r="E973" s="317" t="s">
        <v>1</v>
      </c>
      <c r="F973" s="318" t="s">
        <v>412</v>
      </c>
      <c r="G973" s="316"/>
      <c r="H973" s="319">
        <v>319.09500000000003</v>
      </c>
      <c r="I973" s="320"/>
      <c r="J973" s="316"/>
      <c r="K973" s="316"/>
      <c r="L973" s="321"/>
      <c r="M973" s="322"/>
      <c r="N973" s="323"/>
      <c r="O973" s="323"/>
      <c r="P973" s="323"/>
      <c r="Q973" s="323"/>
      <c r="R973" s="323"/>
      <c r="S973" s="323"/>
      <c r="T973" s="324"/>
      <c r="U973" s="16"/>
      <c r="V973" s="16"/>
      <c r="W973" s="16"/>
      <c r="X973" s="16"/>
      <c r="Y973" s="16"/>
      <c r="Z973" s="16"/>
      <c r="AA973" s="16"/>
      <c r="AB973" s="16"/>
      <c r="AC973" s="16"/>
      <c r="AD973" s="16"/>
      <c r="AE973" s="16"/>
      <c r="AT973" s="325" t="s">
        <v>398</v>
      </c>
      <c r="AU973" s="325" t="s">
        <v>386</v>
      </c>
      <c r="AV973" s="16" t="s">
        <v>386</v>
      </c>
      <c r="AW973" s="16" t="s">
        <v>30</v>
      </c>
      <c r="AX973" s="16" t="s">
        <v>84</v>
      </c>
      <c r="AY973" s="325" t="s">
        <v>387</v>
      </c>
    </row>
    <row r="974" s="13" customFormat="1" ht="20.88" customHeight="1">
      <c r="A974" s="13"/>
      <c r="B974" s="267"/>
      <c r="C974" s="268"/>
      <c r="D974" s="269" t="s">
        <v>75</v>
      </c>
      <c r="E974" s="269" t="s">
        <v>427</v>
      </c>
      <c r="F974" s="269" t="s">
        <v>428</v>
      </c>
      <c r="G974" s="268"/>
      <c r="H974" s="268"/>
      <c r="I974" s="270"/>
      <c r="J974" s="271">
        <f>BK974</f>
        <v>0</v>
      </c>
      <c r="K974" s="268"/>
      <c r="L974" s="272"/>
      <c r="M974" s="273"/>
      <c r="N974" s="274"/>
      <c r="O974" s="274"/>
      <c r="P974" s="275">
        <f>SUM(P975:P1068)</f>
        <v>0</v>
      </c>
      <c r="Q974" s="274"/>
      <c r="R974" s="275">
        <f>SUM(R975:R1068)</f>
        <v>6.127897400000001</v>
      </c>
      <c r="S974" s="274"/>
      <c r="T974" s="276">
        <f>SUM(T975:T1068)</f>
        <v>94.940120000000007</v>
      </c>
      <c r="U974" s="13"/>
      <c r="V974" s="13"/>
      <c r="W974" s="13"/>
      <c r="X974" s="13"/>
      <c r="Y974" s="13"/>
      <c r="Z974" s="13"/>
      <c r="AA974" s="13"/>
      <c r="AB974" s="13"/>
      <c r="AC974" s="13"/>
      <c r="AD974" s="13"/>
      <c r="AE974" s="13"/>
      <c r="AR974" s="277" t="s">
        <v>84</v>
      </c>
      <c r="AT974" s="278" t="s">
        <v>75</v>
      </c>
      <c r="AU974" s="278" t="s">
        <v>99</v>
      </c>
      <c r="AY974" s="277" t="s">
        <v>387</v>
      </c>
      <c r="BK974" s="279">
        <f>SUM(BK975:BK1068)</f>
        <v>0</v>
      </c>
    </row>
    <row r="975" s="2" customFormat="1" ht="37.8" customHeight="1">
      <c r="A975" s="42"/>
      <c r="B975" s="43"/>
      <c r="C975" s="280" t="s">
        <v>1193</v>
      </c>
      <c r="D975" s="280" t="s">
        <v>393</v>
      </c>
      <c r="E975" s="281" t="s">
        <v>434</v>
      </c>
      <c r="F975" s="282" t="s">
        <v>435</v>
      </c>
      <c r="G975" s="283" t="s">
        <v>436</v>
      </c>
      <c r="H975" s="284">
        <v>21</v>
      </c>
      <c r="I975" s="285"/>
      <c r="J975" s="286">
        <f>ROUND(I975*H975,2)</f>
        <v>0</v>
      </c>
      <c r="K975" s="287"/>
      <c r="L975" s="45"/>
      <c r="M975" s="288" t="s">
        <v>1</v>
      </c>
      <c r="N975" s="289" t="s">
        <v>42</v>
      </c>
      <c r="O975" s="101"/>
      <c r="P975" s="290">
        <f>O975*H975</f>
        <v>0</v>
      </c>
      <c r="Q975" s="290">
        <v>5.0000000000000002E-05</v>
      </c>
      <c r="R975" s="290">
        <f>Q975*H975</f>
        <v>0.0010500000000000002</v>
      </c>
      <c r="S975" s="290">
        <v>0.001</v>
      </c>
      <c r="T975" s="291">
        <f>S975*H975</f>
        <v>0.021000000000000001</v>
      </c>
      <c r="U975" s="42"/>
      <c r="V975" s="42"/>
      <c r="W975" s="42"/>
      <c r="X975" s="42"/>
      <c r="Y975" s="42"/>
      <c r="Z975" s="42"/>
      <c r="AA975" s="42"/>
      <c r="AB975" s="42"/>
      <c r="AC975" s="42"/>
      <c r="AD975" s="42"/>
      <c r="AE975" s="42"/>
      <c r="AR975" s="292" t="s">
        <v>386</v>
      </c>
      <c r="AT975" s="292" t="s">
        <v>393</v>
      </c>
      <c r="AU975" s="292" t="s">
        <v>386</v>
      </c>
      <c r="AY975" s="19" t="s">
        <v>387</v>
      </c>
      <c r="BE975" s="162">
        <f>IF(N975="základná",J975,0)</f>
        <v>0</v>
      </c>
      <c r="BF975" s="162">
        <f>IF(N975="znížená",J975,0)</f>
        <v>0</v>
      </c>
      <c r="BG975" s="162">
        <f>IF(N975="zákl. prenesená",J975,0)</f>
        <v>0</v>
      </c>
      <c r="BH975" s="162">
        <f>IF(N975="zníž. prenesená",J975,0)</f>
        <v>0</v>
      </c>
      <c r="BI975" s="162">
        <f>IF(N975="nulová",J975,0)</f>
        <v>0</v>
      </c>
      <c r="BJ975" s="19" t="s">
        <v>92</v>
      </c>
      <c r="BK975" s="162">
        <f>ROUND(I975*H975,2)</f>
        <v>0</v>
      </c>
      <c r="BL975" s="19" t="s">
        <v>386</v>
      </c>
      <c r="BM975" s="292" t="s">
        <v>1194</v>
      </c>
    </row>
    <row r="976" s="15" customFormat="1">
      <c r="A976" s="15"/>
      <c r="B976" s="304"/>
      <c r="C976" s="305"/>
      <c r="D976" s="295" t="s">
        <v>398</v>
      </c>
      <c r="E976" s="306" t="s">
        <v>1</v>
      </c>
      <c r="F976" s="307" t="s">
        <v>863</v>
      </c>
      <c r="G976" s="305"/>
      <c r="H976" s="308">
        <v>21</v>
      </c>
      <c r="I976" s="309"/>
      <c r="J976" s="305"/>
      <c r="K976" s="305"/>
      <c r="L976" s="310"/>
      <c r="M976" s="311"/>
      <c r="N976" s="312"/>
      <c r="O976" s="312"/>
      <c r="P976" s="312"/>
      <c r="Q976" s="312"/>
      <c r="R976" s="312"/>
      <c r="S976" s="312"/>
      <c r="T976" s="313"/>
      <c r="U976" s="15"/>
      <c r="V976" s="15"/>
      <c r="W976" s="15"/>
      <c r="X976" s="15"/>
      <c r="Y976" s="15"/>
      <c r="Z976" s="15"/>
      <c r="AA976" s="15"/>
      <c r="AB976" s="15"/>
      <c r="AC976" s="15"/>
      <c r="AD976" s="15"/>
      <c r="AE976" s="15"/>
      <c r="AT976" s="314" t="s">
        <v>398</v>
      </c>
      <c r="AU976" s="314" t="s">
        <v>386</v>
      </c>
      <c r="AV976" s="15" t="s">
        <v>92</v>
      </c>
      <c r="AW976" s="15" t="s">
        <v>30</v>
      </c>
      <c r="AX976" s="15" t="s">
        <v>76</v>
      </c>
      <c r="AY976" s="314" t="s">
        <v>387</v>
      </c>
    </row>
    <row r="977" s="16" customFormat="1">
      <c r="A977" s="16"/>
      <c r="B977" s="315"/>
      <c r="C977" s="316"/>
      <c r="D977" s="295" t="s">
        <v>398</v>
      </c>
      <c r="E977" s="317" t="s">
        <v>1</v>
      </c>
      <c r="F977" s="318" t="s">
        <v>412</v>
      </c>
      <c r="G977" s="316"/>
      <c r="H977" s="319">
        <v>21</v>
      </c>
      <c r="I977" s="320"/>
      <c r="J977" s="316"/>
      <c r="K977" s="316"/>
      <c r="L977" s="321"/>
      <c r="M977" s="322"/>
      <c r="N977" s="323"/>
      <c r="O977" s="323"/>
      <c r="P977" s="323"/>
      <c r="Q977" s="323"/>
      <c r="R977" s="323"/>
      <c r="S977" s="323"/>
      <c r="T977" s="324"/>
      <c r="U977" s="16"/>
      <c r="V977" s="16"/>
      <c r="W977" s="16"/>
      <c r="X977" s="16"/>
      <c r="Y977" s="16"/>
      <c r="Z977" s="16"/>
      <c r="AA977" s="16"/>
      <c r="AB977" s="16"/>
      <c r="AC977" s="16"/>
      <c r="AD977" s="16"/>
      <c r="AE977" s="16"/>
      <c r="AT977" s="325" t="s">
        <v>398</v>
      </c>
      <c r="AU977" s="325" t="s">
        <v>386</v>
      </c>
      <c r="AV977" s="16" t="s">
        <v>386</v>
      </c>
      <c r="AW977" s="16" t="s">
        <v>30</v>
      </c>
      <c r="AX977" s="16" t="s">
        <v>84</v>
      </c>
      <c r="AY977" s="325" t="s">
        <v>387</v>
      </c>
    </row>
    <row r="978" s="2" customFormat="1" ht="37.8" customHeight="1">
      <c r="A978" s="42"/>
      <c r="B978" s="43"/>
      <c r="C978" s="280" t="s">
        <v>1195</v>
      </c>
      <c r="D978" s="280" t="s">
        <v>393</v>
      </c>
      <c r="E978" s="281" t="s">
        <v>440</v>
      </c>
      <c r="F978" s="282" t="s">
        <v>441</v>
      </c>
      <c r="G978" s="283" t="s">
        <v>405</v>
      </c>
      <c r="H978" s="284">
        <v>3039</v>
      </c>
      <c r="I978" s="285"/>
      <c r="J978" s="286">
        <f>ROUND(I978*H978,2)</f>
        <v>0</v>
      </c>
      <c r="K978" s="287"/>
      <c r="L978" s="45"/>
      <c r="M978" s="288" t="s">
        <v>1</v>
      </c>
      <c r="N978" s="289" t="s">
        <v>42</v>
      </c>
      <c r="O978" s="101"/>
      <c r="P978" s="290">
        <f>O978*H978</f>
        <v>0</v>
      </c>
      <c r="Q978" s="290">
        <v>2.0000000000000002E-05</v>
      </c>
      <c r="R978" s="290">
        <f>Q978*H978</f>
        <v>0.060780000000000008</v>
      </c>
      <c r="S978" s="290">
        <v>0</v>
      </c>
      <c r="T978" s="291">
        <f>S978*H978</f>
        <v>0</v>
      </c>
      <c r="U978" s="42"/>
      <c r="V978" s="42"/>
      <c r="W978" s="42"/>
      <c r="X978" s="42"/>
      <c r="Y978" s="42"/>
      <c r="Z978" s="42"/>
      <c r="AA978" s="42"/>
      <c r="AB978" s="42"/>
      <c r="AC978" s="42"/>
      <c r="AD978" s="42"/>
      <c r="AE978" s="42"/>
      <c r="AR978" s="292" t="s">
        <v>386</v>
      </c>
      <c r="AT978" s="292" t="s">
        <v>393</v>
      </c>
      <c r="AU978" s="292" t="s">
        <v>386</v>
      </c>
      <c r="AY978" s="19" t="s">
        <v>387</v>
      </c>
      <c r="BE978" s="162">
        <f>IF(N978="základná",J978,0)</f>
        <v>0</v>
      </c>
      <c r="BF978" s="162">
        <f>IF(N978="znížená",J978,0)</f>
        <v>0</v>
      </c>
      <c r="BG978" s="162">
        <f>IF(N978="zákl. prenesená",J978,0)</f>
        <v>0</v>
      </c>
      <c r="BH978" s="162">
        <f>IF(N978="zníž. prenesená",J978,0)</f>
        <v>0</v>
      </c>
      <c r="BI978" s="162">
        <f>IF(N978="nulová",J978,0)</f>
        <v>0</v>
      </c>
      <c r="BJ978" s="19" t="s">
        <v>92</v>
      </c>
      <c r="BK978" s="162">
        <f>ROUND(I978*H978,2)</f>
        <v>0</v>
      </c>
      <c r="BL978" s="19" t="s">
        <v>386</v>
      </c>
      <c r="BM978" s="292" t="s">
        <v>1196</v>
      </c>
    </row>
    <row r="979" s="14" customFormat="1">
      <c r="A979" s="14"/>
      <c r="B979" s="293"/>
      <c r="C979" s="294"/>
      <c r="D979" s="295" t="s">
        <v>398</v>
      </c>
      <c r="E979" s="296" t="s">
        <v>1</v>
      </c>
      <c r="F979" s="297" t="s">
        <v>399</v>
      </c>
      <c r="G979" s="294"/>
      <c r="H979" s="296" t="s">
        <v>1</v>
      </c>
      <c r="I979" s="298"/>
      <c r="J979" s="294"/>
      <c r="K979" s="294"/>
      <c r="L979" s="299"/>
      <c r="M979" s="300"/>
      <c r="N979" s="301"/>
      <c r="O979" s="301"/>
      <c r="P979" s="301"/>
      <c r="Q979" s="301"/>
      <c r="R979" s="301"/>
      <c r="S979" s="301"/>
      <c r="T979" s="302"/>
      <c r="U979" s="14"/>
      <c r="V979" s="14"/>
      <c r="W979" s="14"/>
      <c r="X979" s="14"/>
      <c r="Y979" s="14"/>
      <c r="Z979" s="14"/>
      <c r="AA979" s="14"/>
      <c r="AB979" s="14"/>
      <c r="AC979" s="14"/>
      <c r="AD979" s="14"/>
      <c r="AE979" s="14"/>
      <c r="AT979" s="303" t="s">
        <v>398</v>
      </c>
      <c r="AU979" s="303" t="s">
        <v>386</v>
      </c>
      <c r="AV979" s="14" t="s">
        <v>84</v>
      </c>
      <c r="AW979" s="14" t="s">
        <v>30</v>
      </c>
      <c r="AX979" s="14" t="s">
        <v>76</v>
      </c>
      <c r="AY979" s="303" t="s">
        <v>387</v>
      </c>
    </row>
    <row r="980" s="15" customFormat="1">
      <c r="A980" s="15"/>
      <c r="B980" s="304"/>
      <c r="C980" s="305"/>
      <c r="D980" s="295" t="s">
        <v>398</v>
      </c>
      <c r="E980" s="306" t="s">
        <v>1</v>
      </c>
      <c r="F980" s="307" t="s">
        <v>152</v>
      </c>
      <c r="G980" s="305"/>
      <c r="H980" s="308">
        <v>3039</v>
      </c>
      <c r="I980" s="309"/>
      <c r="J980" s="305"/>
      <c r="K980" s="305"/>
      <c r="L980" s="310"/>
      <c r="M980" s="311"/>
      <c r="N980" s="312"/>
      <c r="O980" s="312"/>
      <c r="P980" s="312"/>
      <c r="Q980" s="312"/>
      <c r="R980" s="312"/>
      <c r="S980" s="312"/>
      <c r="T980" s="313"/>
      <c r="U980" s="15"/>
      <c r="V980" s="15"/>
      <c r="W980" s="15"/>
      <c r="X980" s="15"/>
      <c r="Y980" s="15"/>
      <c r="Z980" s="15"/>
      <c r="AA980" s="15"/>
      <c r="AB980" s="15"/>
      <c r="AC980" s="15"/>
      <c r="AD980" s="15"/>
      <c r="AE980" s="15"/>
      <c r="AT980" s="314" t="s">
        <v>398</v>
      </c>
      <c r="AU980" s="314" t="s">
        <v>386</v>
      </c>
      <c r="AV980" s="15" t="s">
        <v>92</v>
      </c>
      <c r="AW980" s="15" t="s">
        <v>30</v>
      </c>
      <c r="AX980" s="15" t="s">
        <v>76</v>
      </c>
      <c r="AY980" s="314" t="s">
        <v>387</v>
      </c>
    </row>
    <row r="981" s="16" customFormat="1">
      <c r="A981" s="16"/>
      <c r="B981" s="315"/>
      <c r="C981" s="316"/>
      <c r="D981" s="295" t="s">
        <v>398</v>
      </c>
      <c r="E981" s="317" t="s">
        <v>1</v>
      </c>
      <c r="F981" s="318" t="s">
        <v>412</v>
      </c>
      <c r="G981" s="316"/>
      <c r="H981" s="319">
        <v>3039</v>
      </c>
      <c r="I981" s="320"/>
      <c r="J981" s="316"/>
      <c r="K981" s="316"/>
      <c r="L981" s="321"/>
      <c r="M981" s="322"/>
      <c r="N981" s="323"/>
      <c r="O981" s="323"/>
      <c r="P981" s="323"/>
      <c r="Q981" s="323"/>
      <c r="R981" s="323"/>
      <c r="S981" s="323"/>
      <c r="T981" s="324"/>
      <c r="U981" s="16"/>
      <c r="V981" s="16"/>
      <c r="W981" s="16"/>
      <c r="X981" s="16"/>
      <c r="Y981" s="16"/>
      <c r="Z981" s="16"/>
      <c r="AA981" s="16"/>
      <c r="AB981" s="16"/>
      <c r="AC981" s="16"/>
      <c r="AD981" s="16"/>
      <c r="AE981" s="16"/>
      <c r="AT981" s="325" t="s">
        <v>398</v>
      </c>
      <c r="AU981" s="325" t="s">
        <v>386</v>
      </c>
      <c r="AV981" s="16" t="s">
        <v>386</v>
      </c>
      <c r="AW981" s="16" t="s">
        <v>30</v>
      </c>
      <c r="AX981" s="16" t="s">
        <v>84</v>
      </c>
      <c r="AY981" s="325" t="s">
        <v>387</v>
      </c>
    </row>
    <row r="982" s="2" customFormat="1" ht="24.15" customHeight="1">
      <c r="A982" s="42"/>
      <c r="B982" s="43"/>
      <c r="C982" s="280" t="s">
        <v>1197</v>
      </c>
      <c r="D982" s="280" t="s">
        <v>393</v>
      </c>
      <c r="E982" s="281" t="s">
        <v>444</v>
      </c>
      <c r="F982" s="282" t="s">
        <v>445</v>
      </c>
      <c r="G982" s="283" t="s">
        <v>396</v>
      </c>
      <c r="H982" s="284">
        <v>1268</v>
      </c>
      <c r="I982" s="285"/>
      <c r="J982" s="286">
        <f>ROUND(I982*H982,2)</f>
        <v>0</v>
      </c>
      <c r="K982" s="287"/>
      <c r="L982" s="45"/>
      <c r="M982" s="288" t="s">
        <v>1</v>
      </c>
      <c r="N982" s="289" t="s">
        <v>42</v>
      </c>
      <c r="O982" s="101"/>
      <c r="P982" s="290">
        <f>O982*H982</f>
        <v>0</v>
      </c>
      <c r="Q982" s="290">
        <v>1.0000000000000001E-05</v>
      </c>
      <c r="R982" s="290">
        <f>Q982*H982</f>
        <v>0.01268</v>
      </c>
      <c r="S982" s="290">
        <v>0</v>
      </c>
      <c r="T982" s="291">
        <f>S982*H982</f>
        <v>0</v>
      </c>
      <c r="U982" s="42"/>
      <c r="V982" s="42"/>
      <c r="W982" s="42"/>
      <c r="X982" s="42"/>
      <c r="Y982" s="42"/>
      <c r="Z982" s="42"/>
      <c r="AA982" s="42"/>
      <c r="AB982" s="42"/>
      <c r="AC982" s="42"/>
      <c r="AD982" s="42"/>
      <c r="AE982" s="42"/>
      <c r="AR982" s="292" t="s">
        <v>386</v>
      </c>
      <c r="AT982" s="292" t="s">
        <v>393</v>
      </c>
      <c r="AU982" s="292" t="s">
        <v>386</v>
      </c>
      <c r="AY982" s="19" t="s">
        <v>387</v>
      </c>
      <c r="BE982" s="162">
        <f>IF(N982="základná",J982,0)</f>
        <v>0</v>
      </c>
      <c r="BF982" s="162">
        <f>IF(N982="znížená",J982,0)</f>
        <v>0</v>
      </c>
      <c r="BG982" s="162">
        <f>IF(N982="zákl. prenesená",J982,0)</f>
        <v>0</v>
      </c>
      <c r="BH982" s="162">
        <f>IF(N982="zníž. prenesená",J982,0)</f>
        <v>0</v>
      </c>
      <c r="BI982" s="162">
        <f>IF(N982="nulová",J982,0)</f>
        <v>0</v>
      </c>
      <c r="BJ982" s="19" t="s">
        <v>92</v>
      </c>
      <c r="BK982" s="162">
        <f>ROUND(I982*H982,2)</f>
        <v>0</v>
      </c>
      <c r="BL982" s="19" t="s">
        <v>386</v>
      </c>
      <c r="BM982" s="292" t="s">
        <v>1198</v>
      </c>
    </row>
    <row r="983" s="14" customFormat="1">
      <c r="A983" s="14"/>
      <c r="B983" s="293"/>
      <c r="C983" s="294"/>
      <c r="D983" s="295" t="s">
        <v>398</v>
      </c>
      <c r="E983" s="296" t="s">
        <v>1</v>
      </c>
      <c r="F983" s="297" t="s">
        <v>399</v>
      </c>
      <c r="G983" s="294"/>
      <c r="H983" s="296" t="s">
        <v>1</v>
      </c>
      <c r="I983" s="298"/>
      <c r="J983" s="294"/>
      <c r="K983" s="294"/>
      <c r="L983" s="299"/>
      <c r="M983" s="300"/>
      <c r="N983" s="301"/>
      <c r="O983" s="301"/>
      <c r="P983" s="301"/>
      <c r="Q983" s="301"/>
      <c r="R983" s="301"/>
      <c r="S983" s="301"/>
      <c r="T983" s="302"/>
      <c r="U983" s="14"/>
      <c r="V983" s="14"/>
      <c r="W983" s="14"/>
      <c r="X983" s="14"/>
      <c r="Y983" s="14"/>
      <c r="Z983" s="14"/>
      <c r="AA983" s="14"/>
      <c r="AB983" s="14"/>
      <c r="AC983" s="14"/>
      <c r="AD983" s="14"/>
      <c r="AE983" s="14"/>
      <c r="AT983" s="303" t="s">
        <v>398</v>
      </c>
      <c r="AU983" s="303" t="s">
        <v>386</v>
      </c>
      <c r="AV983" s="14" t="s">
        <v>84</v>
      </c>
      <c r="AW983" s="14" t="s">
        <v>30</v>
      </c>
      <c r="AX983" s="14" t="s">
        <v>76</v>
      </c>
      <c r="AY983" s="303" t="s">
        <v>387</v>
      </c>
    </row>
    <row r="984" s="14" customFormat="1">
      <c r="A984" s="14"/>
      <c r="B984" s="293"/>
      <c r="C984" s="294"/>
      <c r="D984" s="295" t="s">
        <v>398</v>
      </c>
      <c r="E984" s="296" t="s">
        <v>1</v>
      </c>
      <c r="F984" s="297" t="s">
        <v>447</v>
      </c>
      <c r="G984" s="294"/>
      <c r="H984" s="296" t="s">
        <v>1</v>
      </c>
      <c r="I984" s="298"/>
      <c r="J984" s="294"/>
      <c r="K984" s="294"/>
      <c r="L984" s="299"/>
      <c r="M984" s="300"/>
      <c r="N984" s="301"/>
      <c r="O984" s="301"/>
      <c r="P984" s="301"/>
      <c r="Q984" s="301"/>
      <c r="R984" s="301"/>
      <c r="S984" s="301"/>
      <c r="T984" s="302"/>
      <c r="U984" s="14"/>
      <c r="V984" s="14"/>
      <c r="W984" s="14"/>
      <c r="X984" s="14"/>
      <c r="Y984" s="14"/>
      <c r="Z984" s="14"/>
      <c r="AA984" s="14"/>
      <c r="AB984" s="14"/>
      <c r="AC984" s="14"/>
      <c r="AD984" s="14"/>
      <c r="AE984" s="14"/>
      <c r="AT984" s="303" t="s">
        <v>398</v>
      </c>
      <c r="AU984" s="303" t="s">
        <v>386</v>
      </c>
      <c r="AV984" s="14" t="s">
        <v>84</v>
      </c>
      <c r="AW984" s="14" t="s">
        <v>30</v>
      </c>
      <c r="AX984" s="14" t="s">
        <v>76</v>
      </c>
      <c r="AY984" s="303" t="s">
        <v>387</v>
      </c>
    </row>
    <row r="985" s="14" customFormat="1">
      <c r="A985" s="14"/>
      <c r="B985" s="293"/>
      <c r="C985" s="294"/>
      <c r="D985" s="295" t="s">
        <v>398</v>
      </c>
      <c r="E985" s="296" t="s">
        <v>1</v>
      </c>
      <c r="F985" s="297" t="s">
        <v>448</v>
      </c>
      <c r="G985" s="294"/>
      <c r="H985" s="296" t="s">
        <v>1</v>
      </c>
      <c r="I985" s="298"/>
      <c r="J985" s="294"/>
      <c r="K985" s="294"/>
      <c r="L985" s="299"/>
      <c r="M985" s="300"/>
      <c r="N985" s="301"/>
      <c r="O985" s="301"/>
      <c r="P985" s="301"/>
      <c r="Q985" s="301"/>
      <c r="R985" s="301"/>
      <c r="S985" s="301"/>
      <c r="T985" s="302"/>
      <c r="U985" s="14"/>
      <c r="V985" s="14"/>
      <c r="W985" s="14"/>
      <c r="X985" s="14"/>
      <c r="Y985" s="14"/>
      <c r="Z985" s="14"/>
      <c r="AA985" s="14"/>
      <c r="AB985" s="14"/>
      <c r="AC985" s="14"/>
      <c r="AD985" s="14"/>
      <c r="AE985" s="14"/>
      <c r="AT985" s="303" t="s">
        <v>398</v>
      </c>
      <c r="AU985" s="303" t="s">
        <v>386</v>
      </c>
      <c r="AV985" s="14" t="s">
        <v>84</v>
      </c>
      <c r="AW985" s="14" t="s">
        <v>30</v>
      </c>
      <c r="AX985" s="14" t="s">
        <v>76</v>
      </c>
      <c r="AY985" s="303" t="s">
        <v>387</v>
      </c>
    </row>
    <row r="986" s="15" customFormat="1">
      <c r="A986" s="15"/>
      <c r="B986" s="304"/>
      <c r="C986" s="305"/>
      <c r="D986" s="295" t="s">
        <v>398</v>
      </c>
      <c r="E986" s="306" t="s">
        <v>1</v>
      </c>
      <c r="F986" s="307" t="s">
        <v>1199</v>
      </c>
      <c r="G986" s="305"/>
      <c r="H986" s="308">
        <v>1268</v>
      </c>
      <c r="I986" s="309"/>
      <c r="J986" s="305"/>
      <c r="K986" s="305"/>
      <c r="L986" s="310"/>
      <c r="M986" s="311"/>
      <c r="N986" s="312"/>
      <c r="O986" s="312"/>
      <c r="P986" s="312"/>
      <c r="Q986" s="312"/>
      <c r="R986" s="312"/>
      <c r="S986" s="312"/>
      <c r="T986" s="313"/>
      <c r="U986" s="15"/>
      <c r="V986" s="15"/>
      <c r="W986" s="15"/>
      <c r="X986" s="15"/>
      <c r="Y986" s="15"/>
      <c r="Z986" s="15"/>
      <c r="AA986" s="15"/>
      <c r="AB986" s="15"/>
      <c r="AC986" s="15"/>
      <c r="AD986" s="15"/>
      <c r="AE986" s="15"/>
      <c r="AT986" s="314" t="s">
        <v>398</v>
      </c>
      <c r="AU986" s="314" t="s">
        <v>386</v>
      </c>
      <c r="AV986" s="15" t="s">
        <v>92</v>
      </c>
      <c r="AW986" s="15" t="s">
        <v>30</v>
      </c>
      <c r="AX986" s="15" t="s">
        <v>76</v>
      </c>
      <c r="AY986" s="314" t="s">
        <v>387</v>
      </c>
    </row>
    <row r="987" s="16" customFormat="1">
      <c r="A987" s="16"/>
      <c r="B987" s="315"/>
      <c r="C987" s="316"/>
      <c r="D987" s="295" t="s">
        <v>398</v>
      </c>
      <c r="E987" s="317" t="s">
        <v>1</v>
      </c>
      <c r="F987" s="318" t="s">
        <v>412</v>
      </c>
      <c r="G987" s="316"/>
      <c r="H987" s="319">
        <v>1268</v>
      </c>
      <c r="I987" s="320"/>
      <c r="J987" s="316"/>
      <c r="K987" s="316"/>
      <c r="L987" s="321"/>
      <c r="M987" s="322"/>
      <c r="N987" s="323"/>
      <c r="O987" s="323"/>
      <c r="P987" s="323"/>
      <c r="Q987" s="323"/>
      <c r="R987" s="323"/>
      <c r="S987" s="323"/>
      <c r="T987" s="324"/>
      <c r="U987" s="16"/>
      <c r="V987" s="16"/>
      <c r="W987" s="16"/>
      <c r="X987" s="16"/>
      <c r="Y987" s="16"/>
      <c r="Z987" s="16"/>
      <c r="AA987" s="16"/>
      <c r="AB987" s="16"/>
      <c r="AC987" s="16"/>
      <c r="AD987" s="16"/>
      <c r="AE987" s="16"/>
      <c r="AT987" s="325" t="s">
        <v>398</v>
      </c>
      <c r="AU987" s="325" t="s">
        <v>386</v>
      </c>
      <c r="AV987" s="16" t="s">
        <v>386</v>
      </c>
      <c r="AW987" s="16" t="s">
        <v>30</v>
      </c>
      <c r="AX987" s="16" t="s">
        <v>84</v>
      </c>
      <c r="AY987" s="325" t="s">
        <v>387</v>
      </c>
    </row>
    <row r="988" s="2" customFormat="1" ht="24.15" customHeight="1">
      <c r="A988" s="42"/>
      <c r="B988" s="43"/>
      <c r="C988" s="280" t="s">
        <v>1200</v>
      </c>
      <c r="D988" s="280" t="s">
        <v>393</v>
      </c>
      <c r="E988" s="281" t="s">
        <v>450</v>
      </c>
      <c r="F988" s="282" t="s">
        <v>451</v>
      </c>
      <c r="G988" s="283" t="s">
        <v>396</v>
      </c>
      <c r="H988" s="284">
        <v>1585</v>
      </c>
      <c r="I988" s="285"/>
      <c r="J988" s="286">
        <f>ROUND(I988*H988,2)</f>
        <v>0</v>
      </c>
      <c r="K988" s="287"/>
      <c r="L988" s="45"/>
      <c r="M988" s="288" t="s">
        <v>1</v>
      </c>
      <c r="N988" s="289" t="s">
        <v>42</v>
      </c>
      <c r="O988" s="101"/>
      <c r="P988" s="290">
        <f>O988*H988</f>
        <v>0</v>
      </c>
      <c r="Q988" s="290">
        <v>1.0000000000000001E-05</v>
      </c>
      <c r="R988" s="290">
        <f>Q988*H988</f>
        <v>0.015850000000000003</v>
      </c>
      <c r="S988" s="290">
        <v>0</v>
      </c>
      <c r="T988" s="291">
        <f>S988*H988</f>
        <v>0</v>
      </c>
      <c r="U988" s="42"/>
      <c r="V988" s="42"/>
      <c r="W988" s="42"/>
      <c r="X988" s="42"/>
      <c r="Y988" s="42"/>
      <c r="Z988" s="42"/>
      <c r="AA988" s="42"/>
      <c r="AB988" s="42"/>
      <c r="AC988" s="42"/>
      <c r="AD988" s="42"/>
      <c r="AE988" s="42"/>
      <c r="AR988" s="292" t="s">
        <v>386</v>
      </c>
      <c r="AT988" s="292" t="s">
        <v>393</v>
      </c>
      <c r="AU988" s="292" t="s">
        <v>386</v>
      </c>
      <c r="AY988" s="19" t="s">
        <v>387</v>
      </c>
      <c r="BE988" s="162">
        <f>IF(N988="základná",J988,0)</f>
        <v>0</v>
      </c>
      <c r="BF988" s="162">
        <f>IF(N988="znížená",J988,0)</f>
        <v>0</v>
      </c>
      <c r="BG988" s="162">
        <f>IF(N988="zákl. prenesená",J988,0)</f>
        <v>0</v>
      </c>
      <c r="BH988" s="162">
        <f>IF(N988="zníž. prenesená",J988,0)</f>
        <v>0</v>
      </c>
      <c r="BI988" s="162">
        <f>IF(N988="nulová",J988,0)</f>
        <v>0</v>
      </c>
      <c r="BJ988" s="19" t="s">
        <v>92</v>
      </c>
      <c r="BK988" s="162">
        <f>ROUND(I988*H988,2)</f>
        <v>0</v>
      </c>
      <c r="BL988" s="19" t="s">
        <v>386</v>
      </c>
      <c r="BM988" s="292" t="s">
        <v>1201</v>
      </c>
    </row>
    <row r="989" s="14" customFormat="1">
      <c r="A989" s="14"/>
      <c r="B989" s="293"/>
      <c r="C989" s="294"/>
      <c r="D989" s="295" t="s">
        <v>398</v>
      </c>
      <c r="E989" s="296" t="s">
        <v>1</v>
      </c>
      <c r="F989" s="297" t="s">
        <v>399</v>
      </c>
      <c r="G989" s="294"/>
      <c r="H989" s="296" t="s">
        <v>1</v>
      </c>
      <c r="I989" s="298"/>
      <c r="J989" s="294"/>
      <c r="K989" s="294"/>
      <c r="L989" s="299"/>
      <c r="M989" s="300"/>
      <c r="N989" s="301"/>
      <c r="O989" s="301"/>
      <c r="P989" s="301"/>
      <c r="Q989" s="301"/>
      <c r="R989" s="301"/>
      <c r="S989" s="301"/>
      <c r="T989" s="302"/>
      <c r="U989" s="14"/>
      <c r="V989" s="14"/>
      <c r="W989" s="14"/>
      <c r="X989" s="14"/>
      <c r="Y989" s="14"/>
      <c r="Z989" s="14"/>
      <c r="AA989" s="14"/>
      <c r="AB989" s="14"/>
      <c r="AC989" s="14"/>
      <c r="AD989" s="14"/>
      <c r="AE989" s="14"/>
      <c r="AT989" s="303" t="s">
        <v>398</v>
      </c>
      <c r="AU989" s="303" t="s">
        <v>386</v>
      </c>
      <c r="AV989" s="14" t="s">
        <v>84</v>
      </c>
      <c r="AW989" s="14" t="s">
        <v>30</v>
      </c>
      <c r="AX989" s="14" t="s">
        <v>76</v>
      </c>
      <c r="AY989" s="303" t="s">
        <v>387</v>
      </c>
    </row>
    <row r="990" s="15" customFormat="1">
      <c r="A990" s="15"/>
      <c r="B990" s="304"/>
      <c r="C990" s="305"/>
      <c r="D990" s="295" t="s">
        <v>398</v>
      </c>
      <c r="E990" s="306" t="s">
        <v>1</v>
      </c>
      <c r="F990" s="307" t="s">
        <v>1202</v>
      </c>
      <c r="G990" s="305"/>
      <c r="H990" s="308">
        <v>1585</v>
      </c>
      <c r="I990" s="309"/>
      <c r="J990" s="305"/>
      <c r="K990" s="305"/>
      <c r="L990" s="310"/>
      <c r="M990" s="311"/>
      <c r="N990" s="312"/>
      <c r="O990" s="312"/>
      <c r="P990" s="312"/>
      <c r="Q990" s="312"/>
      <c r="R990" s="312"/>
      <c r="S990" s="312"/>
      <c r="T990" s="313"/>
      <c r="U990" s="15"/>
      <c r="V990" s="15"/>
      <c r="W990" s="15"/>
      <c r="X990" s="15"/>
      <c r="Y990" s="15"/>
      <c r="Z990" s="15"/>
      <c r="AA990" s="15"/>
      <c r="AB990" s="15"/>
      <c r="AC990" s="15"/>
      <c r="AD990" s="15"/>
      <c r="AE990" s="15"/>
      <c r="AT990" s="314" t="s">
        <v>398</v>
      </c>
      <c r="AU990" s="314" t="s">
        <v>386</v>
      </c>
      <c r="AV990" s="15" t="s">
        <v>92</v>
      </c>
      <c r="AW990" s="15" t="s">
        <v>30</v>
      </c>
      <c r="AX990" s="15" t="s">
        <v>76</v>
      </c>
      <c r="AY990" s="314" t="s">
        <v>387</v>
      </c>
    </row>
    <row r="991" s="16" customFormat="1">
      <c r="A991" s="16"/>
      <c r="B991" s="315"/>
      <c r="C991" s="316"/>
      <c r="D991" s="295" t="s">
        <v>398</v>
      </c>
      <c r="E991" s="317" t="s">
        <v>1</v>
      </c>
      <c r="F991" s="318" t="s">
        <v>412</v>
      </c>
      <c r="G991" s="316"/>
      <c r="H991" s="319">
        <v>1585</v>
      </c>
      <c r="I991" s="320"/>
      <c r="J991" s="316"/>
      <c r="K991" s="316"/>
      <c r="L991" s="321"/>
      <c r="M991" s="322"/>
      <c r="N991" s="323"/>
      <c r="O991" s="323"/>
      <c r="P991" s="323"/>
      <c r="Q991" s="323"/>
      <c r="R991" s="323"/>
      <c r="S991" s="323"/>
      <c r="T991" s="324"/>
      <c r="U991" s="16"/>
      <c r="V991" s="16"/>
      <c r="W991" s="16"/>
      <c r="X991" s="16"/>
      <c r="Y991" s="16"/>
      <c r="Z991" s="16"/>
      <c r="AA991" s="16"/>
      <c r="AB991" s="16"/>
      <c r="AC991" s="16"/>
      <c r="AD991" s="16"/>
      <c r="AE991" s="16"/>
      <c r="AT991" s="325" t="s">
        <v>398</v>
      </c>
      <c r="AU991" s="325" t="s">
        <v>386</v>
      </c>
      <c r="AV991" s="16" t="s">
        <v>386</v>
      </c>
      <c r="AW991" s="16" t="s">
        <v>30</v>
      </c>
      <c r="AX991" s="16" t="s">
        <v>84</v>
      </c>
      <c r="AY991" s="325" t="s">
        <v>387</v>
      </c>
    </row>
    <row r="992" s="2" customFormat="1" ht="24.15" customHeight="1">
      <c r="A992" s="42"/>
      <c r="B992" s="43"/>
      <c r="C992" s="280" t="s">
        <v>1203</v>
      </c>
      <c r="D992" s="280" t="s">
        <v>393</v>
      </c>
      <c r="E992" s="281" t="s">
        <v>454</v>
      </c>
      <c r="F992" s="282" t="s">
        <v>455</v>
      </c>
      <c r="G992" s="283" t="s">
        <v>396</v>
      </c>
      <c r="H992" s="284">
        <v>55.439999999999998</v>
      </c>
      <c r="I992" s="285"/>
      <c r="J992" s="286">
        <f>ROUND(I992*H992,2)</f>
        <v>0</v>
      </c>
      <c r="K992" s="287"/>
      <c r="L992" s="45"/>
      <c r="M992" s="288" t="s">
        <v>1</v>
      </c>
      <c r="N992" s="289" t="s">
        <v>42</v>
      </c>
      <c r="O992" s="101"/>
      <c r="P992" s="290">
        <f>O992*H992</f>
        <v>0</v>
      </c>
      <c r="Q992" s="290">
        <v>1.0000000000000001E-05</v>
      </c>
      <c r="R992" s="290">
        <f>Q992*H992</f>
        <v>0.00055440000000000003</v>
      </c>
      <c r="S992" s="290">
        <v>0</v>
      </c>
      <c r="T992" s="291">
        <f>S992*H992</f>
        <v>0</v>
      </c>
      <c r="U992" s="42"/>
      <c r="V992" s="42"/>
      <c r="W992" s="42"/>
      <c r="X992" s="42"/>
      <c r="Y992" s="42"/>
      <c r="Z992" s="42"/>
      <c r="AA992" s="42"/>
      <c r="AB992" s="42"/>
      <c r="AC992" s="42"/>
      <c r="AD992" s="42"/>
      <c r="AE992" s="42"/>
      <c r="AR992" s="292" t="s">
        <v>386</v>
      </c>
      <c r="AT992" s="292" t="s">
        <v>393</v>
      </c>
      <c r="AU992" s="292" t="s">
        <v>386</v>
      </c>
      <c r="AY992" s="19" t="s">
        <v>387</v>
      </c>
      <c r="BE992" s="162">
        <f>IF(N992="základná",J992,0)</f>
        <v>0</v>
      </c>
      <c r="BF992" s="162">
        <f>IF(N992="znížená",J992,0)</f>
        <v>0</v>
      </c>
      <c r="BG992" s="162">
        <f>IF(N992="zákl. prenesená",J992,0)</f>
        <v>0</v>
      </c>
      <c r="BH992" s="162">
        <f>IF(N992="zníž. prenesená",J992,0)</f>
        <v>0</v>
      </c>
      <c r="BI992" s="162">
        <f>IF(N992="nulová",J992,0)</f>
        <v>0</v>
      </c>
      <c r="BJ992" s="19" t="s">
        <v>92</v>
      </c>
      <c r="BK992" s="162">
        <f>ROUND(I992*H992,2)</f>
        <v>0</v>
      </c>
      <c r="BL992" s="19" t="s">
        <v>386</v>
      </c>
      <c r="BM992" s="292" t="s">
        <v>1204</v>
      </c>
    </row>
    <row r="993" s="14" customFormat="1">
      <c r="A993" s="14"/>
      <c r="B993" s="293"/>
      <c r="C993" s="294"/>
      <c r="D993" s="295" t="s">
        <v>398</v>
      </c>
      <c r="E993" s="296" t="s">
        <v>1</v>
      </c>
      <c r="F993" s="297" t="s">
        <v>416</v>
      </c>
      <c r="G993" s="294"/>
      <c r="H993" s="296" t="s">
        <v>1</v>
      </c>
      <c r="I993" s="298"/>
      <c r="J993" s="294"/>
      <c r="K993" s="294"/>
      <c r="L993" s="299"/>
      <c r="M993" s="300"/>
      <c r="N993" s="301"/>
      <c r="O993" s="301"/>
      <c r="P993" s="301"/>
      <c r="Q993" s="301"/>
      <c r="R993" s="301"/>
      <c r="S993" s="301"/>
      <c r="T993" s="302"/>
      <c r="U993" s="14"/>
      <c r="V993" s="14"/>
      <c r="W993" s="14"/>
      <c r="X993" s="14"/>
      <c r="Y993" s="14"/>
      <c r="Z993" s="14"/>
      <c r="AA993" s="14"/>
      <c r="AB993" s="14"/>
      <c r="AC993" s="14"/>
      <c r="AD993" s="14"/>
      <c r="AE993" s="14"/>
      <c r="AT993" s="303" t="s">
        <v>398</v>
      </c>
      <c r="AU993" s="303" t="s">
        <v>386</v>
      </c>
      <c r="AV993" s="14" t="s">
        <v>84</v>
      </c>
      <c r="AW993" s="14" t="s">
        <v>30</v>
      </c>
      <c r="AX993" s="14" t="s">
        <v>76</v>
      </c>
      <c r="AY993" s="303" t="s">
        <v>387</v>
      </c>
    </row>
    <row r="994" s="15" customFormat="1">
      <c r="A994" s="15"/>
      <c r="B994" s="304"/>
      <c r="C994" s="305"/>
      <c r="D994" s="295" t="s">
        <v>398</v>
      </c>
      <c r="E994" s="306" t="s">
        <v>1</v>
      </c>
      <c r="F994" s="307" t="s">
        <v>1205</v>
      </c>
      <c r="G994" s="305"/>
      <c r="H994" s="308">
        <v>52.799999999999997</v>
      </c>
      <c r="I994" s="309"/>
      <c r="J994" s="305"/>
      <c r="K994" s="305"/>
      <c r="L994" s="310"/>
      <c r="M994" s="311"/>
      <c r="N994" s="312"/>
      <c r="O994" s="312"/>
      <c r="P994" s="312"/>
      <c r="Q994" s="312"/>
      <c r="R994" s="312"/>
      <c r="S994" s="312"/>
      <c r="T994" s="313"/>
      <c r="U994" s="15"/>
      <c r="V994" s="15"/>
      <c r="W994" s="15"/>
      <c r="X994" s="15"/>
      <c r="Y994" s="15"/>
      <c r="Z994" s="15"/>
      <c r="AA994" s="15"/>
      <c r="AB994" s="15"/>
      <c r="AC994" s="15"/>
      <c r="AD994" s="15"/>
      <c r="AE994" s="15"/>
      <c r="AT994" s="314" t="s">
        <v>398</v>
      </c>
      <c r="AU994" s="314" t="s">
        <v>386</v>
      </c>
      <c r="AV994" s="15" t="s">
        <v>92</v>
      </c>
      <c r="AW994" s="15" t="s">
        <v>30</v>
      </c>
      <c r="AX994" s="15" t="s">
        <v>76</v>
      </c>
      <c r="AY994" s="314" t="s">
        <v>387</v>
      </c>
    </row>
    <row r="995" s="17" customFormat="1">
      <c r="A995" s="17"/>
      <c r="B995" s="326"/>
      <c r="C995" s="327"/>
      <c r="D995" s="295" t="s">
        <v>398</v>
      </c>
      <c r="E995" s="328" t="s">
        <v>317</v>
      </c>
      <c r="F995" s="329" t="s">
        <v>411</v>
      </c>
      <c r="G995" s="327"/>
      <c r="H995" s="330">
        <v>52.799999999999997</v>
      </c>
      <c r="I995" s="331"/>
      <c r="J995" s="327"/>
      <c r="K995" s="327"/>
      <c r="L995" s="332"/>
      <c r="M995" s="333"/>
      <c r="N995" s="334"/>
      <c r="O995" s="334"/>
      <c r="P995" s="334"/>
      <c r="Q995" s="334"/>
      <c r="R995" s="334"/>
      <c r="S995" s="334"/>
      <c r="T995" s="335"/>
      <c r="U995" s="17"/>
      <c r="V995" s="17"/>
      <c r="W995" s="17"/>
      <c r="X995" s="17"/>
      <c r="Y995" s="17"/>
      <c r="Z995" s="17"/>
      <c r="AA995" s="17"/>
      <c r="AB995" s="17"/>
      <c r="AC995" s="17"/>
      <c r="AD995" s="17"/>
      <c r="AE995" s="17"/>
      <c r="AT995" s="336" t="s">
        <v>398</v>
      </c>
      <c r="AU995" s="336" t="s">
        <v>386</v>
      </c>
      <c r="AV995" s="17" t="s">
        <v>99</v>
      </c>
      <c r="AW995" s="17" t="s">
        <v>30</v>
      </c>
      <c r="AX995" s="17" t="s">
        <v>76</v>
      </c>
      <c r="AY995" s="336" t="s">
        <v>387</v>
      </c>
    </row>
    <row r="996" s="15" customFormat="1">
      <c r="A996" s="15"/>
      <c r="B996" s="304"/>
      <c r="C996" s="305"/>
      <c r="D996" s="295" t="s">
        <v>398</v>
      </c>
      <c r="E996" s="306" t="s">
        <v>1</v>
      </c>
      <c r="F996" s="307" t="s">
        <v>1206</v>
      </c>
      <c r="G996" s="305"/>
      <c r="H996" s="308">
        <v>2.6400000000000001</v>
      </c>
      <c r="I996" s="309"/>
      <c r="J996" s="305"/>
      <c r="K996" s="305"/>
      <c r="L996" s="310"/>
      <c r="M996" s="311"/>
      <c r="N996" s="312"/>
      <c r="O996" s="312"/>
      <c r="P996" s="312"/>
      <c r="Q996" s="312"/>
      <c r="R996" s="312"/>
      <c r="S996" s="312"/>
      <c r="T996" s="313"/>
      <c r="U996" s="15"/>
      <c r="V996" s="15"/>
      <c r="W996" s="15"/>
      <c r="X996" s="15"/>
      <c r="Y996" s="15"/>
      <c r="Z996" s="15"/>
      <c r="AA996" s="15"/>
      <c r="AB996" s="15"/>
      <c r="AC996" s="15"/>
      <c r="AD996" s="15"/>
      <c r="AE996" s="15"/>
      <c r="AT996" s="314" t="s">
        <v>398</v>
      </c>
      <c r="AU996" s="314" t="s">
        <v>386</v>
      </c>
      <c r="AV996" s="15" t="s">
        <v>92</v>
      </c>
      <c r="AW996" s="15" t="s">
        <v>30</v>
      </c>
      <c r="AX996" s="15" t="s">
        <v>76</v>
      </c>
      <c r="AY996" s="314" t="s">
        <v>387</v>
      </c>
    </row>
    <row r="997" s="16" customFormat="1">
      <c r="A997" s="16"/>
      <c r="B997" s="315"/>
      <c r="C997" s="316"/>
      <c r="D997" s="295" t="s">
        <v>398</v>
      </c>
      <c r="E997" s="317" t="s">
        <v>1</v>
      </c>
      <c r="F997" s="318" t="s">
        <v>412</v>
      </c>
      <c r="G997" s="316"/>
      <c r="H997" s="319">
        <v>55.439999999999998</v>
      </c>
      <c r="I997" s="320"/>
      <c r="J997" s="316"/>
      <c r="K997" s="316"/>
      <c r="L997" s="321"/>
      <c r="M997" s="322"/>
      <c r="N997" s="323"/>
      <c r="O997" s="323"/>
      <c r="P997" s="323"/>
      <c r="Q997" s="323"/>
      <c r="R997" s="323"/>
      <c r="S997" s="323"/>
      <c r="T997" s="324"/>
      <c r="U997" s="16"/>
      <c r="V997" s="16"/>
      <c r="W997" s="16"/>
      <c r="X997" s="16"/>
      <c r="Y997" s="16"/>
      <c r="Z997" s="16"/>
      <c r="AA997" s="16"/>
      <c r="AB997" s="16"/>
      <c r="AC997" s="16"/>
      <c r="AD997" s="16"/>
      <c r="AE997" s="16"/>
      <c r="AT997" s="325" t="s">
        <v>398</v>
      </c>
      <c r="AU997" s="325" t="s">
        <v>386</v>
      </c>
      <c r="AV997" s="16" t="s">
        <v>386</v>
      </c>
      <c r="AW997" s="16" t="s">
        <v>30</v>
      </c>
      <c r="AX997" s="16" t="s">
        <v>84</v>
      </c>
      <c r="AY997" s="325" t="s">
        <v>387</v>
      </c>
    </row>
    <row r="998" s="2" customFormat="1" ht="24.15" customHeight="1">
      <c r="A998" s="42"/>
      <c r="B998" s="43"/>
      <c r="C998" s="280" t="s">
        <v>1207</v>
      </c>
      <c r="D998" s="280" t="s">
        <v>393</v>
      </c>
      <c r="E998" s="281" t="s">
        <v>876</v>
      </c>
      <c r="F998" s="282" t="s">
        <v>877</v>
      </c>
      <c r="G998" s="283" t="s">
        <v>396</v>
      </c>
      <c r="H998" s="284">
        <v>84</v>
      </c>
      <c r="I998" s="285"/>
      <c r="J998" s="286">
        <f>ROUND(I998*H998,2)</f>
        <v>0</v>
      </c>
      <c r="K998" s="287"/>
      <c r="L998" s="45"/>
      <c r="M998" s="288" t="s">
        <v>1</v>
      </c>
      <c r="N998" s="289" t="s">
        <v>42</v>
      </c>
      <c r="O998" s="101"/>
      <c r="P998" s="290">
        <f>O998*H998</f>
        <v>0</v>
      </c>
      <c r="Q998" s="290">
        <v>1.0000000000000001E-05</v>
      </c>
      <c r="R998" s="290">
        <f>Q998*H998</f>
        <v>0.00084000000000000003</v>
      </c>
      <c r="S998" s="290">
        <v>0</v>
      </c>
      <c r="T998" s="291">
        <f>S998*H998</f>
        <v>0</v>
      </c>
      <c r="U998" s="42"/>
      <c r="V998" s="42"/>
      <c r="W998" s="42"/>
      <c r="X998" s="42"/>
      <c r="Y998" s="42"/>
      <c r="Z998" s="42"/>
      <c r="AA998" s="42"/>
      <c r="AB998" s="42"/>
      <c r="AC998" s="42"/>
      <c r="AD998" s="42"/>
      <c r="AE998" s="42"/>
      <c r="AR998" s="292" t="s">
        <v>386</v>
      </c>
      <c r="AT998" s="292" t="s">
        <v>393</v>
      </c>
      <c r="AU998" s="292" t="s">
        <v>386</v>
      </c>
      <c r="AY998" s="19" t="s">
        <v>387</v>
      </c>
      <c r="BE998" s="162">
        <f>IF(N998="základná",J998,0)</f>
        <v>0</v>
      </c>
      <c r="BF998" s="162">
        <f>IF(N998="znížená",J998,0)</f>
        <v>0</v>
      </c>
      <c r="BG998" s="162">
        <f>IF(N998="zákl. prenesená",J998,0)</f>
        <v>0</v>
      </c>
      <c r="BH998" s="162">
        <f>IF(N998="zníž. prenesená",J998,0)</f>
        <v>0</v>
      </c>
      <c r="BI998" s="162">
        <f>IF(N998="nulová",J998,0)</f>
        <v>0</v>
      </c>
      <c r="BJ998" s="19" t="s">
        <v>92</v>
      </c>
      <c r="BK998" s="162">
        <f>ROUND(I998*H998,2)</f>
        <v>0</v>
      </c>
      <c r="BL998" s="19" t="s">
        <v>386</v>
      </c>
      <c r="BM998" s="292" t="s">
        <v>1208</v>
      </c>
    </row>
    <row r="999" s="14" customFormat="1">
      <c r="A999" s="14"/>
      <c r="B999" s="293"/>
      <c r="C999" s="294"/>
      <c r="D999" s="295" t="s">
        <v>398</v>
      </c>
      <c r="E999" s="296" t="s">
        <v>1</v>
      </c>
      <c r="F999" s="297" t="s">
        <v>416</v>
      </c>
      <c r="G999" s="294"/>
      <c r="H999" s="296" t="s">
        <v>1</v>
      </c>
      <c r="I999" s="298"/>
      <c r="J999" s="294"/>
      <c r="K999" s="294"/>
      <c r="L999" s="299"/>
      <c r="M999" s="300"/>
      <c r="N999" s="301"/>
      <c r="O999" s="301"/>
      <c r="P999" s="301"/>
      <c r="Q999" s="301"/>
      <c r="R999" s="301"/>
      <c r="S999" s="301"/>
      <c r="T999" s="302"/>
      <c r="U999" s="14"/>
      <c r="V999" s="14"/>
      <c r="W999" s="14"/>
      <c r="X999" s="14"/>
      <c r="Y999" s="14"/>
      <c r="Z999" s="14"/>
      <c r="AA999" s="14"/>
      <c r="AB999" s="14"/>
      <c r="AC999" s="14"/>
      <c r="AD999" s="14"/>
      <c r="AE999" s="14"/>
      <c r="AT999" s="303" t="s">
        <v>398</v>
      </c>
      <c r="AU999" s="303" t="s">
        <v>386</v>
      </c>
      <c r="AV999" s="14" t="s">
        <v>84</v>
      </c>
      <c r="AW999" s="14" t="s">
        <v>30</v>
      </c>
      <c r="AX999" s="14" t="s">
        <v>76</v>
      </c>
      <c r="AY999" s="303" t="s">
        <v>387</v>
      </c>
    </row>
    <row r="1000" s="15" customFormat="1">
      <c r="A1000" s="15"/>
      <c r="B1000" s="304"/>
      <c r="C1000" s="305"/>
      <c r="D1000" s="295" t="s">
        <v>398</v>
      </c>
      <c r="E1000" s="306" t="s">
        <v>1</v>
      </c>
      <c r="F1000" s="307" t="s">
        <v>1209</v>
      </c>
      <c r="G1000" s="305"/>
      <c r="H1000" s="308">
        <v>80</v>
      </c>
      <c r="I1000" s="309"/>
      <c r="J1000" s="305"/>
      <c r="K1000" s="305"/>
      <c r="L1000" s="310"/>
      <c r="M1000" s="311"/>
      <c r="N1000" s="312"/>
      <c r="O1000" s="312"/>
      <c r="P1000" s="312"/>
      <c r="Q1000" s="312"/>
      <c r="R1000" s="312"/>
      <c r="S1000" s="312"/>
      <c r="T1000" s="313"/>
      <c r="U1000" s="15"/>
      <c r="V1000" s="15"/>
      <c r="W1000" s="15"/>
      <c r="X1000" s="15"/>
      <c r="Y1000" s="15"/>
      <c r="Z1000" s="15"/>
      <c r="AA1000" s="15"/>
      <c r="AB1000" s="15"/>
      <c r="AC1000" s="15"/>
      <c r="AD1000" s="15"/>
      <c r="AE1000" s="15"/>
      <c r="AT1000" s="314" t="s">
        <v>398</v>
      </c>
      <c r="AU1000" s="314" t="s">
        <v>386</v>
      </c>
      <c r="AV1000" s="15" t="s">
        <v>92</v>
      </c>
      <c r="AW1000" s="15" t="s">
        <v>30</v>
      </c>
      <c r="AX1000" s="15" t="s">
        <v>76</v>
      </c>
      <c r="AY1000" s="314" t="s">
        <v>387</v>
      </c>
    </row>
    <row r="1001" s="17" customFormat="1">
      <c r="A1001" s="17"/>
      <c r="B1001" s="326"/>
      <c r="C1001" s="327"/>
      <c r="D1001" s="295" t="s">
        <v>398</v>
      </c>
      <c r="E1001" s="328" t="s">
        <v>320</v>
      </c>
      <c r="F1001" s="329" t="s">
        <v>411</v>
      </c>
      <c r="G1001" s="327"/>
      <c r="H1001" s="330">
        <v>80</v>
      </c>
      <c r="I1001" s="331"/>
      <c r="J1001" s="327"/>
      <c r="K1001" s="327"/>
      <c r="L1001" s="332"/>
      <c r="M1001" s="333"/>
      <c r="N1001" s="334"/>
      <c r="O1001" s="334"/>
      <c r="P1001" s="334"/>
      <c r="Q1001" s="334"/>
      <c r="R1001" s="334"/>
      <c r="S1001" s="334"/>
      <c r="T1001" s="335"/>
      <c r="U1001" s="17"/>
      <c r="V1001" s="17"/>
      <c r="W1001" s="17"/>
      <c r="X1001" s="17"/>
      <c r="Y1001" s="17"/>
      <c r="Z1001" s="17"/>
      <c r="AA1001" s="17"/>
      <c r="AB1001" s="17"/>
      <c r="AC1001" s="17"/>
      <c r="AD1001" s="17"/>
      <c r="AE1001" s="17"/>
      <c r="AT1001" s="336" t="s">
        <v>398</v>
      </c>
      <c r="AU1001" s="336" t="s">
        <v>386</v>
      </c>
      <c r="AV1001" s="17" t="s">
        <v>99</v>
      </c>
      <c r="AW1001" s="17" t="s">
        <v>30</v>
      </c>
      <c r="AX1001" s="17" t="s">
        <v>76</v>
      </c>
      <c r="AY1001" s="336" t="s">
        <v>387</v>
      </c>
    </row>
    <row r="1002" s="15" customFormat="1">
      <c r="A1002" s="15"/>
      <c r="B1002" s="304"/>
      <c r="C1002" s="305"/>
      <c r="D1002" s="295" t="s">
        <v>398</v>
      </c>
      <c r="E1002" s="306" t="s">
        <v>1</v>
      </c>
      <c r="F1002" s="307" t="s">
        <v>1210</v>
      </c>
      <c r="G1002" s="305"/>
      <c r="H1002" s="308">
        <v>4</v>
      </c>
      <c r="I1002" s="309"/>
      <c r="J1002" s="305"/>
      <c r="K1002" s="305"/>
      <c r="L1002" s="310"/>
      <c r="M1002" s="311"/>
      <c r="N1002" s="312"/>
      <c r="O1002" s="312"/>
      <c r="P1002" s="312"/>
      <c r="Q1002" s="312"/>
      <c r="R1002" s="312"/>
      <c r="S1002" s="312"/>
      <c r="T1002" s="313"/>
      <c r="U1002" s="15"/>
      <c r="V1002" s="15"/>
      <c r="W1002" s="15"/>
      <c r="X1002" s="15"/>
      <c r="Y1002" s="15"/>
      <c r="Z1002" s="15"/>
      <c r="AA1002" s="15"/>
      <c r="AB1002" s="15"/>
      <c r="AC1002" s="15"/>
      <c r="AD1002" s="15"/>
      <c r="AE1002" s="15"/>
      <c r="AT1002" s="314" t="s">
        <v>398</v>
      </c>
      <c r="AU1002" s="314" t="s">
        <v>386</v>
      </c>
      <c r="AV1002" s="15" t="s">
        <v>92</v>
      </c>
      <c r="AW1002" s="15" t="s">
        <v>30</v>
      </c>
      <c r="AX1002" s="15" t="s">
        <v>76</v>
      </c>
      <c r="AY1002" s="314" t="s">
        <v>387</v>
      </c>
    </row>
    <row r="1003" s="16" customFormat="1">
      <c r="A1003" s="16"/>
      <c r="B1003" s="315"/>
      <c r="C1003" s="316"/>
      <c r="D1003" s="295" t="s">
        <v>398</v>
      </c>
      <c r="E1003" s="317" t="s">
        <v>1</v>
      </c>
      <c r="F1003" s="318" t="s">
        <v>412</v>
      </c>
      <c r="G1003" s="316"/>
      <c r="H1003" s="319">
        <v>84</v>
      </c>
      <c r="I1003" s="320"/>
      <c r="J1003" s="316"/>
      <c r="K1003" s="316"/>
      <c r="L1003" s="321"/>
      <c r="M1003" s="322"/>
      <c r="N1003" s="323"/>
      <c r="O1003" s="323"/>
      <c r="P1003" s="323"/>
      <c r="Q1003" s="323"/>
      <c r="R1003" s="323"/>
      <c r="S1003" s="323"/>
      <c r="T1003" s="324"/>
      <c r="U1003" s="16"/>
      <c r="V1003" s="16"/>
      <c r="W1003" s="16"/>
      <c r="X1003" s="16"/>
      <c r="Y1003" s="16"/>
      <c r="Z1003" s="16"/>
      <c r="AA1003" s="16"/>
      <c r="AB1003" s="16"/>
      <c r="AC1003" s="16"/>
      <c r="AD1003" s="16"/>
      <c r="AE1003" s="16"/>
      <c r="AT1003" s="325" t="s">
        <v>398</v>
      </c>
      <c r="AU1003" s="325" t="s">
        <v>386</v>
      </c>
      <c r="AV1003" s="16" t="s">
        <v>386</v>
      </c>
      <c r="AW1003" s="16" t="s">
        <v>30</v>
      </c>
      <c r="AX1003" s="16" t="s">
        <v>84</v>
      </c>
      <c r="AY1003" s="325" t="s">
        <v>387</v>
      </c>
    </row>
    <row r="1004" s="2" customFormat="1" ht="37.8" customHeight="1">
      <c r="A1004" s="42"/>
      <c r="B1004" s="43"/>
      <c r="C1004" s="280" t="s">
        <v>1211</v>
      </c>
      <c r="D1004" s="280" t="s">
        <v>393</v>
      </c>
      <c r="E1004" s="281" t="s">
        <v>459</v>
      </c>
      <c r="F1004" s="282" t="s">
        <v>460</v>
      </c>
      <c r="G1004" s="283" t="s">
        <v>396</v>
      </c>
      <c r="H1004" s="284">
        <v>1063.4000000000001</v>
      </c>
      <c r="I1004" s="285"/>
      <c r="J1004" s="286">
        <f>ROUND(I1004*H1004,2)</f>
        <v>0</v>
      </c>
      <c r="K1004" s="287"/>
      <c r="L1004" s="45"/>
      <c r="M1004" s="288" t="s">
        <v>1</v>
      </c>
      <c r="N1004" s="289" t="s">
        <v>42</v>
      </c>
      <c r="O1004" s="101"/>
      <c r="P1004" s="290">
        <f>O1004*H1004</f>
        <v>0</v>
      </c>
      <c r="Q1004" s="290">
        <v>1.0000000000000001E-05</v>
      </c>
      <c r="R1004" s="290">
        <f>Q1004*H1004</f>
        <v>0.010634000000000001</v>
      </c>
      <c r="S1004" s="290">
        <v>0</v>
      </c>
      <c r="T1004" s="291">
        <f>S1004*H1004</f>
        <v>0</v>
      </c>
      <c r="U1004" s="42"/>
      <c r="V1004" s="42"/>
      <c r="W1004" s="42"/>
      <c r="X1004" s="42"/>
      <c r="Y1004" s="42"/>
      <c r="Z1004" s="42"/>
      <c r="AA1004" s="42"/>
      <c r="AB1004" s="42"/>
      <c r="AC1004" s="42"/>
      <c r="AD1004" s="42"/>
      <c r="AE1004" s="42"/>
      <c r="AR1004" s="292" t="s">
        <v>386</v>
      </c>
      <c r="AT1004" s="292" t="s">
        <v>393</v>
      </c>
      <c r="AU1004" s="292" t="s">
        <v>386</v>
      </c>
      <c r="AY1004" s="19" t="s">
        <v>387</v>
      </c>
      <c r="BE1004" s="162">
        <f>IF(N1004="základná",J1004,0)</f>
        <v>0</v>
      </c>
      <c r="BF1004" s="162">
        <f>IF(N1004="znížená",J1004,0)</f>
        <v>0</v>
      </c>
      <c r="BG1004" s="162">
        <f>IF(N1004="zákl. prenesená",J1004,0)</f>
        <v>0</v>
      </c>
      <c r="BH1004" s="162">
        <f>IF(N1004="zníž. prenesená",J1004,0)</f>
        <v>0</v>
      </c>
      <c r="BI1004" s="162">
        <f>IF(N1004="nulová",J1004,0)</f>
        <v>0</v>
      </c>
      <c r="BJ1004" s="19" t="s">
        <v>92</v>
      </c>
      <c r="BK1004" s="162">
        <f>ROUND(I1004*H1004,2)</f>
        <v>0</v>
      </c>
      <c r="BL1004" s="19" t="s">
        <v>386</v>
      </c>
      <c r="BM1004" s="292" t="s">
        <v>1212</v>
      </c>
    </row>
    <row r="1005" s="14" customFormat="1">
      <c r="A1005" s="14"/>
      <c r="B1005" s="293"/>
      <c r="C1005" s="294"/>
      <c r="D1005" s="295" t="s">
        <v>398</v>
      </c>
      <c r="E1005" s="296" t="s">
        <v>1</v>
      </c>
      <c r="F1005" s="297" t="s">
        <v>399</v>
      </c>
      <c r="G1005" s="294"/>
      <c r="H1005" s="296" t="s">
        <v>1</v>
      </c>
      <c r="I1005" s="298"/>
      <c r="J1005" s="294"/>
      <c r="K1005" s="294"/>
      <c r="L1005" s="299"/>
      <c r="M1005" s="300"/>
      <c r="N1005" s="301"/>
      <c r="O1005" s="301"/>
      <c r="P1005" s="301"/>
      <c r="Q1005" s="301"/>
      <c r="R1005" s="301"/>
      <c r="S1005" s="301"/>
      <c r="T1005" s="302"/>
      <c r="U1005" s="14"/>
      <c r="V1005" s="14"/>
      <c r="W1005" s="14"/>
      <c r="X1005" s="14"/>
      <c r="Y1005" s="14"/>
      <c r="Z1005" s="14"/>
      <c r="AA1005" s="14"/>
      <c r="AB1005" s="14"/>
      <c r="AC1005" s="14"/>
      <c r="AD1005" s="14"/>
      <c r="AE1005" s="14"/>
      <c r="AT1005" s="303" t="s">
        <v>398</v>
      </c>
      <c r="AU1005" s="303" t="s">
        <v>386</v>
      </c>
      <c r="AV1005" s="14" t="s">
        <v>84</v>
      </c>
      <c r="AW1005" s="14" t="s">
        <v>30</v>
      </c>
      <c r="AX1005" s="14" t="s">
        <v>76</v>
      </c>
      <c r="AY1005" s="303" t="s">
        <v>387</v>
      </c>
    </row>
    <row r="1006" s="15" customFormat="1">
      <c r="A1006" s="15"/>
      <c r="B1006" s="304"/>
      <c r="C1006" s="305"/>
      <c r="D1006" s="295" t="s">
        <v>398</v>
      </c>
      <c r="E1006" s="306" t="s">
        <v>1</v>
      </c>
      <c r="F1006" s="307" t="s">
        <v>1213</v>
      </c>
      <c r="G1006" s="305"/>
      <c r="H1006" s="308">
        <v>271</v>
      </c>
      <c r="I1006" s="309"/>
      <c r="J1006" s="305"/>
      <c r="K1006" s="305"/>
      <c r="L1006" s="310"/>
      <c r="M1006" s="311"/>
      <c r="N1006" s="312"/>
      <c r="O1006" s="312"/>
      <c r="P1006" s="312"/>
      <c r="Q1006" s="312"/>
      <c r="R1006" s="312"/>
      <c r="S1006" s="312"/>
      <c r="T1006" s="313"/>
      <c r="U1006" s="15"/>
      <c r="V1006" s="15"/>
      <c r="W1006" s="15"/>
      <c r="X1006" s="15"/>
      <c r="Y1006" s="15"/>
      <c r="Z1006" s="15"/>
      <c r="AA1006" s="15"/>
      <c r="AB1006" s="15"/>
      <c r="AC1006" s="15"/>
      <c r="AD1006" s="15"/>
      <c r="AE1006" s="15"/>
      <c r="AT1006" s="314" t="s">
        <v>398</v>
      </c>
      <c r="AU1006" s="314" t="s">
        <v>386</v>
      </c>
      <c r="AV1006" s="15" t="s">
        <v>92</v>
      </c>
      <c r="AW1006" s="15" t="s">
        <v>30</v>
      </c>
      <c r="AX1006" s="15" t="s">
        <v>76</v>
      </c>
      <c r="AY1006" s="314" t="s">
        <v>387</v>
      </c>
    </row>
    <row r="1007" s="15" customFormat="1">
      <c r="A1007" s="15"/>
      <c r="B1007" s="304"/>
      <c r="C1007" s="305"/>
      <c r="D1007" s="295" t="s">
        <v>398</v>
      </c>
      <c r="E1007" s="306" t="s">
        <v>1</v>
      </c>
      <c r="F1007" s="307" t="s">
        <v>463</v>
      </c>
      <c r="G1007" s="305"/>
      <c r="H1007" s="308">
        <v>0</v>
      </c>
      <c r="I1007" s="309"/>
      <c r="J1007" s="305"/>
      <c r="K1007" s="305"/>
      <c r="L1007" s="310"/>
      <c r="M1007" s="311"/>
      <c r="N1007" s="312"/>
      <c r="O1007" s="312"/>
      <c r="P1007" s="312"/>
      <c r="Q1007" s="312"/>
      <c r="R1007" s="312"/>
      <c r="S1007" s="312"/>
      <c r="T1007" s="313"/>
      <c r="U1007" s="15"/>
      <c r="V1007" s="15"/>
      <c r="W1007" s="15"/>
      <c r="X1007" s="15"/>
      <c r="Y1007" s="15"/>
      <c r="Z1007" s="15"/>
      <c r="AA1007" s="15"/>
      <c r="AB1007" s="15"/>
      <c r="AC1007" s="15"/>
      <c r="AD1007" s="15"/>
      <c r="AE1007" s="15"/>
      <c r="AT1007" s="314" t="s">
        <v>398</v>
      </c>
      <c r="AU1007" s="314" t="s">
        <v>386</v>
      </c>
      <c r="AV1007" s="15" t="s">
        <v>92</v>
      </c>
      <c r="AW1007" s="15" t="s">
        <v>30</v>
      </c>
      <c r="AX1007" s="15" t="s">
        <v>76</v>
      </c>
      <c r="AY1007" s="314" t="s">
        <v>387</v>
      </c>
    </row>
    <row r="1008" s="15" customFormat="1">
      <c r="A1008" s="15"/>
      <c r="B1008" s="304"/>
      <c r="C1008" s="305"/>
      <c r="D1008" s="295" t="s">
        <v>398</v>
      </c>
      <c r="E1008" s="306" t="s">
        <v>1</v>
      </c>
      <c r="F1008" s="307" t="s">
        <v>1214</v>
      </c>
      <c r="G1008" s="305"/>
      <c r="H1008" s="308">
        <v>154.40000000000001</v>
      </c>
      <c r="I1008" s="309"/>
      <c r="J1008" s="305"/>
      <c r="K1008" s="305"/>
      <c r="L1008" s="310"/>
      <c r="M1008" s="311"/>
      <c r="N1008" s="312"/>
      <c r="O1008" s="312"/>
      <c r="P1008" s="312"/>
      <c r="Q1008" s="312"/>
      <c r="R1008" s="312"/>
      <c r="S1008" s="312"/>
      <c r="T1008" s="313"/>
      <c r="U1008" s="15"/>
      <c r="V1008" s="15"/>
      <c r="W1008" s="15"/>
      <c r="X1008" s="15"/>
      <c r="Y1008" s="15"/>
      <c r="Z1008" s="15"/>
      <c r="AA1008" s="15"/>
      <c r="AB1008" s="15"/>
      <c r="AC1008" s="15"/>
      <c r="AD1008" s="15"/>
      <c r="AE1008" s="15"/>
      <c r="AT1008" s="314" t="s">
        <v>398</v>
      </c>
      <c r="AU1008" s="314" t="s">
        <v>386</v>
      </c>
      <c r="AV1008" s="15" t="s">
        <v>92</v>
      </c>
      <c r="AW1008" s="15" t="s">
        <v>30</v>
      </c>
      <c r="AX1008" s="15" t="s">
        <v>76</v>
      </c>
      <c r="AY1008" s="314" t="s">
        <v>387</v>
      </c>
    </row>
    <row r="1009" s="15" customFormat="1">
      <c r="A1009" s="15"/>
      <c r="B1009" s="304"/>
      <c r="C1009" s="305"/>
      <c r="D1009" s="295" t="s">
        <v>398</v>
      </c>
      <c r="E1009" s="306" t="s">
        <v>1</v>
      </c>
      <c r="F1009" s="307" t="s">
        <v>1215</v>
      </c>
      <c r="G1009" s="305"/>
      <c r="H1009" s="308">
        <v>546</v>
      </c>
      <c r="I1009" s="309"/>
      <c r="J1009" s="305"/>
      <c r="K1009" s="305"/>
      <c r="L1009" s="310"/>
      <c r="M1009" s="311"/>
      <c r="N1009" s="312"/>
      <c r="O1009" s="312"/>
      <c r="P1009" s="312"/>
      <c r="Q1009" s="312"/>
      <c r="R1009" s="312"/>
      <c r="S1009" s="312"/>
      <c r="T1009" s="313"/>
      <c r="U1009" s="15"/>
      <c r="V1009" s="15"/>
      <c r="W1009" s="15"/>
      <c r="X1009" s="15"/>
      <c r="Y1009" s="15"/>
      <c r="Z1009" s="15"/>
      <c r="AA1009" s="15"/>
      <c r="AB1009" s="15"/>
      <c r="AC1009" s="15"/>
      <c r="AD1009" s="15"/>
      <c r="AE1009" s="15"/>
      <c r="AT1009" s="314" t="s">
        <v>398</v>
      </c>
      <c r="AU1009" s="314" t="s">
        <v>386</v>
      </c>
      <c r="AV1009" s="15" t="s">
        <v>92</v>
      </c>
      <c r="AW1009" s="15" t="s">
        <v>30</v>
      </c>
      <c r="AX1009" s="15" t="s">
        <v>76</v>
      </c>
      <c r="AY1009" s="314" t="s">
        <v>387</v>
      </c>
    </row>
    <row r="1010" s="15" customFormat="1">
      <c r="A1010" s="15"/>
      <c r="B1010" s="304"/>
      <c r="C1010" s="305"/>
      <c r="D1010" s="295" t="s">
        <v>398</v>
      </c>
      <c r="E1010" s="306" t="s">
        <v>1</v>
      </c>
      <c r="F1010" s="307" t="s">
        <v>410</v>
      </c>
      <c r="G1010" s="305"/>
      <c r="H1010" s="308">
        <v>0</v>
      </c>
      <c r="I1010" s="309"/>
      <c r="J1010" s="305"/>
      <c r="K1010" s="305"/>
      <c r="L1010" s="310"/>
      <c r="M1010" s="311"/>
      <c r="N1010" s="312"/>
      <c r="O1010" s="312"/>
      <c r="P1010" s="312"/>
      <c r="Q1010" s="312"/>
      <c r="R1010" s="312"/>
      <c r="S1010" s="312"/>
      <c r="T1010" s="313"/>
      <c r="U1010" s="15"/>
      <c r="V1010" s="15"/>
      <c r="W1010" s="15"/>
      <c r="X1010" s="15"/>
      <c r="Y1010" s="15"/>
      <c r="Z1010" s="15"/>
      <c r="AA1010" s="15"/>
      <c r="AB1010" s="15"/>
      <c r="AC1010" s="15"/>
      <c r="AD1010" s="15"/>
      <c r="AE1010" s="15"/>
      <c r="AT1010" s="314" t="s">
        <v>398</v>
      </c>
      <c r="AU1010" s="314" t="s">
        <v>386</v>
      </c>
      <c r="AV1010" s="15" t="s">
        <v>92</v>
      </c>
      <c r="AW1010" s="15" t="s">
        <v>30</v>
      </c>
      <c r="AX1010" s="15" t="s">
        <v>76</v>
      </c>
      <c r="AY1010" s="314" t="s">
        <v>387</v>
      </c>
    </row>
    <row r="1011" s="15" customFormat="1">
      <c r="A1011" s="15"/>
      <c r="B1011" s="304"/>
      <c r="C1011" s="305"/>
      <c r="D1011" s="295" t="s">
        <v>398</v>
      </c>
      <c r="E1011" s="306" t="s">
        <v>1</v>
      </c>
      <c r="F1011" s="307" t="s">
        <v>1216</v>
      </c>
      <c r="G1011" s="305"/>
      <c r="H1011" s="308">
        <v>92</v>
      </c>
      <c r="I1011" s="309"/>
      <c r="J1011" s="305"/>
      <c r="K1011" s="305"/>
      <c r="L1011" s="310"/>
      <c r="M1011" s="311"/>
      <c r="N1011" s="312"/>
      <c r="O1011" s="312"/>
      <c r="P1011" s="312"/>
      <c r="Q1011" s="312"/>
      <c r="R1011" s="312"/>
      <c r="S1011" s="312"/>
      <c r="T1011" s="313"/>
      <c r="U1011" s="15"/>
      <c r="V1011" s="15"/>
      <c r="W1011" s="15"/>
      <c r="X1011" s="15"/>
      <c r="Y1011" s="15"/>
      <c r="Z1011" s="15"/>
      <c r="AA1011" s="15"/>
      <c r="AB1011" s="15"/>
      <c r="AC1011" s="15"/>
      <c r="AD1011" s="15"/>
      <c r="AE1011" s="15"/>
      <c r="AT1011" s="314" t="s">
        <v>398</v>
      </c>
      <c r="AU1011" s="314" t="s">
        <v>386</v>
      </c>
      <c r="AV1011" s="15" t="s">
        <v>92</v>
      </c>
      <c r="AW1011" s="15" t="s">
        <v>30</v>
      </c>
      <c r="AX1011" s="15" t="s">
        <v>76</v>
      </c>
      <c r="AY1011" s="314" t="s">
        <v>387</v>
      </c>
    </row>
    <row r="1012" s="16" customFormat="1">
      <c r="A1012" s="16"/>
      <c r="B1012" s="315"/>
      <c r="C1012" s="316"/>
      <c r="D1012" s="295" t="s">
        <v>398</v>
      </c>
      <c r="E1012" s="317" t="s">
        <v>1</v>
      </c>
      <c r="F1012" s="318" t="s">
        <v>412</v>
      </c>
      <c r="G1012" s="316"/>
      <c r="H1012" s="319">
        <v>1063.4000000000001</v>
      </c>
      <c r="I1012" s="320"/>
      <c r="J1012" s="316"/>
      <c r="K1012" s="316"/>
      <c r="L1012" s="321"/>
      <c r="M1012" s="322"/>
      <c r="N1012" s="323"/>
      <c r="O1012" s="323"/>
      <c r="P1012" s="323"/>
      <c r="Q1012" s="323"/>
      <c r="R1012" s="323"/>
      <c r="S1012" s="323"/>
      <c r="T1012" s="324"/>
      <c r="U1012" s="16"/>
      <c r="V1012" s="16"/>
      <c r="W1012" s="16"/>
      <c r="X1012" s="16"/>
      <c r="Y1012" s="16"/>
      <c r="Z1012" s="16"/>
      <c r="AA1012" s="16"/>
      <c r="AB1012" s="16"/>
      <c r="AC1012" s="16"/>
      <c r="AD1012" s="16"/>
      <c r="AE1012" s="16"/>
      <c r="AT1012" s="325" t="s">
        <v>398</v>
      </c>
      <c r="AU1012" s="325" t="s">
        <v>386</v>
      </c>
      <c r="AV1012" s="16" t="s">
        <v>386</v>
      </c>
      <c r="AW1012" s="16" t="s">
        <v>30</v>
      </c>
      <c r="AX1012" s="16" t="s">
        <v>84</v>
      </c>
      <c r="AY1012" s="325" t="s">
        <v>387</v>
      </c>
    </row>
    <row r="1013" s="2" customFormat="1" ht="24.15" customHeight="1">
      <c r="A1013" s="42"/>
      <c r="B1013" s="43"/>
      <c r="C1013" s="280" t="s">
        <v>1217</v>
      </c>
      <c r="D1013" s="280" t="s">
        <v>393</v>
      </c>
      <c r="E1013" s="281" t="s">
        <v>468</v>
      </c>
      <c r="F1013" s="282" t="s">
        <v>469</v>
      </c>
      <c r="G1013" s="283" t="s">
        <v>405</v>
      </c>
      <c r="H1013" s="284">
        <v>3039</v>
      </c>
      <c r="I1013" s="285"/>
      <c r="J1013" s="286">
        <f>ROUND(I1013*H1013,2)</f>
        <v>0</v>
      </c>
      <c r="K1013" s="287"/>
      <c r="L1013" s="45"/>
      <c r="M1013" s="288" t="s">
        <v>1</v>
      </c>
      <c r="N1013" s="289" t="s">
        <v>42</v>
      </c>
      <c r="O1013" s="101"/>
      <c r="P1013" s="290">
        <f>O1013*H1013</f>
        <v>0</v>
      </c>
      <c r="Q1013" s="290">
        <v>0.0019200000000000001</v>
      </c>
      <c r="R1013" s="290">
        <f>Q1013*H1013</f>
        <v>5.8348800000000001</v>
      </c>
      <c r="S1013" s="290">
        <v>0</v>
      </c>
      <c r="T1013" s="291">
        <f>S1013*H1013</f>
        <v>0</v>
      </c>
      <c r="U1013" s="42"/>
      <c r="V1013" s="42"/>
      <c r="W1013" s="42"/>
      <c r="X1013" s="42"/>
      <c r="Y1013" s="42"/>
      <c r="Z1013" s="42"/>
      <c r="AA1013" s="42"/>
      <c r="AB1013" s="42"/>
      <c r="AC1013" s="42"/>
      <c r="AD1013" s="42"/>
      <c r="AE1013" s="42"/>
      <c r="AR1013" s="292" t="s">
        <v>386</v>
      </c>
      <c r="AT1013" s="292" t="s">
        <v>393</v>
      </c>
      <c r="AU1013" s="292" t="s">
        <v>386</v>
      </c>
      <c r="AY1013" s="19" t="s">
        <v>387</v>
      </c>
      <c r="BE1013" s="162">
        <f>IF(N1013="základná",J1013,0)</f>
        <v>0</v>
      </c>
      <c r="BF1013" s="162">
        <f>IF(N1013="znížená",J1013,0)</f>
        <v>0</v>
      </c>
      <c r="BG1013" s="162">
        <f>IF(N1013="zákl. prenesená",J1013,0)</f>
        <v>0</v>
      </c>
      <c r="BH1013" s="162">
        <f>IF(N1013="zníž. prenesená",J1013,0)</f>
        <v>0</v>
      </c>
      <c r="BI1013" s="162">
        <f>IF(N1013="nulová",J1013,0)</f>
        <v>0</v>
      </c>
      <c r="BJ1013" s="19" t="s">
        <v>92</v>
      </c>
      <c r="BK1013" s="162">
        <f>ROUND(I1013*H1013,2)</f>
        <v>0</v>
      </c>
      <c r="BL1013" s="19" t="s">
        <v>386</v>
      </c>
      <c r="BM1013" s="292" t="s">
        <v>1218</v>
      </c>
    </row>
    <row r="1014" s="15" customFormat="1">
      <c r="A1014" s="15"/>
      <c r="B1014" s="304"/>
      <c r="C1014" s="305"/>
      <c r="D1014" s="295" t="s">
        <v>398</v>
      </c>
      <c r="E1014" s="306" t="s">
        <v>1</v>
      </c>
      <c r="F1014" s="307" t="s">
        <v>152</v>
      </c>
      <c r="G1014" s="305"/>
      <c r="H1014" s="308">
        <v>3039</v>
      </c>
      <c r="I1014" s="309"/>
      <c r="J1014" s="305"/>
      <c r="K1014" s="305"/>
      <c r="L1014" s="310"/>
      <c r="M1014" s="311"/>
      <c r="N1014" s="312"/>
      <c r="O1014" s="312"/>
      <c r="P1014" s="312"/>
      <c r="Q1014" s="312"/>
      <c r="R1014" s="312"/>
      <c r="S1014" s="312"/>
      <c r="T1014" s="313"/>
      <c r="U1014" s="15"/>
      <c r="V1014" s="15"/>
      <c r="W1014" s="15"/>
      <c r="X1014" s="15"/>
      <c r="Y1014" s="15"/>
      <c r="Z1014" s="15"/>
      <c r="AA1014" s="15"/>
      <c r="AB1014" s="15"/>
      <c r="AC1014" s="15"/>
      <c r="AD1014" s="15"/>
      <c r="AE1014" s="15"/>
      <c r="AT1014" s="314" t="s">
        <v>398</v>
      </c>
      <c r="AU1014" s="314" t="s">
        <v>386</v>
      </c>
      <c r="AV1014" s="15" t="s">
        <v>92</v>
      </c>
      <c r="AW1014" s="15" t="s">
        <v>30</v>
      </c>
      <c r="AX1014" s="15" t="s">
        <v>84</v>
      </c>
      <c r="AY1014" s="314" t="s">
        <v>387</v>
      </c>
    </row>
    <row r="1015" s="2" customFormat="1" ht="16.5" customHeight="1">
      <c r="A1015" s="42"/>
      <c r="B1015" s="43"/>
      <c r="C1015" s="280" t="s">
        <v>1219</v>
      </c>
      <c r="D1015" s="280" t="s">
        <v>393</v>
      </c>
      <c r="E1015" s="281" t="s">
        <v>472</v>
      </c>
      <c r="F1015" s="282" t="s">
        <v>473</v>
      </c>
      <c r="G1015" s="283" t="s">
        <v>405</v>
      </c>
      <c r="H1015" s="284">
        <v>3039</v>
      </c>
      <c r="I1015" s="285"/>
      <c r="J1015" s="286">
        <f>ROUND(I1015*H1015,2)</f>
        <v>0</v>
      </c>
      <c r="K1015" s="287"/>
      <c r="L1015" s="45"/>
      <c r="M1015" s="288" t="s">
        <v>1</v>
      </c>
      <c r="N1015" s="289" t="s">
        <v>42</v>
      </c>
      <c r="O1015" s="101"/>
      <c r="P1015" s="290">
        <f>O1015*H1015</f>
        <v>0</v>
      </c>
      <c r="Q1015" s="290">
        <v>5.0000000000000002E-05</v>
      </c>
      <c r="R1015" s="290">
        <f>Q1015*H1015</f>
        <v>0.15195</v>
      </c>
      <c r="S1015" s="290">
        <v>0</v>
      </c>
      <c r="T1015" s="291">
        <f>S1015*H1015</f>
        <v>0</v>
      </c>
      <c r="U1015" s="42"/>
      <c r="V1015" s="42"/>
      <c r="W1015" s="42"/>
      <c r="X1015" s="42"/>
      <c r="Y1015" s="42"/>
      <c r="Z1015" s="42"/>
      <c r="AA1015" s="42"/>
      <c r="AB1015" s="42"/>
      <c r="AC1015" s="42"/>
      <c r="AD1015" s="42"/>
      <c r="AE1015" s="42"/>
      <c r="AR1015" s="292" t="s">
        <v>386</v>
      </c>
      <c r="AT1015" s="292" t="s">
        <v>393</v>
      </c>
      <c r="AU1015" s="292" t="s">
        <v>386</v>
      </c>
      <c r="AY1015" s="19" t="s">
        <v>387</v>
      </c>
      <c r="BE1015" s="162">
        <f>IF(N1015="základná",J1015,0)</f>
        <v>0</v>
      </c>
      <c r="BF1015" s="162">
        <f>IF(N1015="znížená",J1015,0)</f>
        <v>0</v>
      </c>
      <c r="BG1015" s="162">
        <f>IF(N1015="zákl. prenesená",J1015,0)</f>
        <v>0</v>
      </c>
      <c r="BH1015" s="162">
        <f>IF(N1015="zníž. prenesená",J1015,0)</f>
        <v>0</v>
      </c>
      <c r="BI1015" s="162">
        <f>IF(N1015="nulová",J1015,0)</f>
        <v>0</v>
      </c>
      <c r="BJ1015" s="19" t="s">
        <v>92</v>
      </c>
      <c r="BK1015" s="162">
        <f>ROUND(I1015*H1015,2)</f>
        <v>0</v>
      </c>
      <c r="BL1015" s="19" t="s">
        <v>386</v>
      </c>
      <c r="BM1015" s="292" t="s">
        <v>1220</v>
      </c>
    </row>
    <row r="1016" s="15" customFormat="1">
      <c r="A1016" s="15"/>
      <c r="B1016" s="304"/>
      <c r="C1016" s="305"/>
      <c r="D1016" s="295" t="s">
        <v>398</v>
      </c>
      <c r="E1016" s="306" t="s">
        <v>1</v>
      </c>
      <c r="F1016" s="307" t="s">
        <v>152</v>
      </c>
      <c r="G1016" s="305"/>
      <c r="H1016" s="308">
        <v>3039</v>
      </c>
      <c r="I1016" s="309"/>
      <c r="J1016" s="305"/>
      <c r="K1016" s="305"/>
      <c r="L1016" s="310"/>
      <c r="M1016" s="311"/>
      <c r="N1016" s="312"/>
      <c r="O1016" s="312"/>
      <c r="P1016" s="312"/>
      <c r="Q1016" s="312"/>
      <c r="R1016" s="312"/>
      <c r="S1016" s="312"/>
      <c r="T1016" s="313"/>
      <c r="U1016" s="15"/>
      <c r="V1016" s="15"/>
      <c r="W1016" s="15"/>
      <c r="X1016" s="15"/>
      <c r="Y1016" s="15"/>
      <c r="Z1016" s="15"/>
      <c r="AA1016" s="15"/>
      <c r="AB1016" s="15"/>
      <c r="AC1016" s="15"/>
      <c r="AD1016" s="15"/>
      <c r="AE1016" s="15"/>
      <c r="AT1016" s="314" t="s">
        <v>398</v>
      </c>
      <c r="AU1016" s="314" t="s">
        <v>386</v>
      </c>
      <c r="AV1016" s="15" t="s">
        <v>92</v>
      </c>
      <c r="AW1016" s="15" t="s">
        <v>30</v>
      </c>
      <c r="AX1016" s="15" t="s">
        <v>84</v>
      </c>
      <c r="AY1016" s="314" t="s">
        <v>387</v>
      </c>
    </row>
    <row r="1017" s="2" customFormat="1" ht="24.15" customHeight="1">
      <c r="A1017" s="42"/>
      <c r="B1017" s="43"/>
      <c r="C1017" s="280" t="s">
        <v>1221</v>
      </c>
      <c r="D1017" s="280" t="s">
        <v>393</v>
      </c>
      <c r="E1017" s="281" t="s">
        <v>476</v>
      </c>
      <c r="F1017" s="282" t="s">
        <v>477</v>
      </c>
      <c r="G1017" s="283" t="s">
        <v>405</v>
      </c>
      <c r="H1017" s="284">
        <v>3039</v>
      </c>
      <c r="I1017" s="285"/>
      <c r="J1017" s="286">
        <f>ROUND(I1017*H1017,2)</f>
        <v>0</v>
      </c>
      <c r="K1017" s="287"/>
      <c r="L1017" s="45"/>
      <c r="M1017" s="288" t="s">
        <v>1</v>
      </c>
      <c r="N1017" s="289" t="s">
        <v>42</v>
      </c>
      <c r="O1017" s="101"/>
      <c r="P1017" s="290">
        <f>O1017*H1017</f>
        <v>0</v>
      </c>
      <c r="Q1017" s="290">
        <v>1.0000000000000001E-05</v>
      </c>
      <c r="R1017" s="290">
        <f>Q1017*H1017</f>
        <v>0.030390000000000004</v>
      </c>
      <c r="S1017" s="290">
        <v>0.0060000000000000001</v>
      </c>
      <c r="T1017" s="291">
        <f>S1017*H1017</f>
        <v>18.234000000000002</v>
      </c>
      <c r="U1017" s="42"/>
      <c r="V1017" s="42"/>
      <c r="W1017" s="42"/>
      <c r="X1017" s="42"/>
      <c r="Y1017" s="42"/>
      <c r="Z1017" s="42"/>
      <c r="AA1017" s="42"/>
      <c r="AB1017" s="42"/>
      <c r="AC1017" s="42"/>
      <c r="AD1017" s="42"/>
      <c r="AE1017" s="42"/>
      <c r="AR1017" s="292" t="s">
        <v>386</v>
      </c>
      <c r="AT1017" s="292" t="s">
        <v>393</v>
      </c>
      <c r="AU1017" s="292" t="s">
        <v>386</v>
      </c>
      <c r="AY1017" s="19" t="s">
        <v>387</v>
      </c>
      <c r="BE1017" s="162">
        <f>IF(N1017="základná",J1017,0)</f>
        <v>0</v>
      </c>
      <c r="BF1017" s="162">
        <f>IF(N1017="znížená",J1017,0)</f>
        <v>0</v>
      </c>
      <c r="BG1017" s="162">
        <f>IF(N1017="zákl. prenesená",J1017,0)</f>
        <v>0</v>
      </c>
      <c r="BH1017" s="162">
        <f>IF(N1017="zníž. prenesená",J1017,0)</f>
        <v>0</v>
      </c>
      <c r="BI1017" s="162">
        <f>IF(N1017="nulová",J1017,0)</f>
        <v>0</v>
      </c>
      <c r="BJ1017" s="19" t="s">
        <v>92</v>
      </c>
      <c r="BK1017" s="162">
        <f>ROUND(I1017*H1017,2)</f>
        <v>0</v>
      </c>
      <c r="BL1017" s="19" t="s">
        <v>386</v>
      </c>
      <c r="BM1017" s="292" t="s">
        <v>1222</v>
      </c>
    </row>
    <row r="1018" s="15" customFormat="1">
      <c r="A1018" s="15"/>
      <c r="B1018" s="304"/>
      <c r="C1018" s="305"/>
      <c r="D1018" s="295" t="s">
        <v>398</v>
      </c>
      <c r="E1018" s="306" t="s">
        <v>1</v>
      </c>
      <c r="F1018" s="307" t="s">
        <v>154</v>
      </c>
      <c r="G1018" s="305"/>
      <c r="H1018" s="308">
        <v>3039</v>
      </c>
      <c r="I1018" s="309"/>
      <c r="J1018" s="305"/>
      <c r="K1018" s="305"/>
      <c r="L1018" s="310"/>
      <c r="M1018" s="311"/>
      <c r="N1018" s="312"/>
      <c r="O1018" s="312"/>
      <c r="P1018" s="312"/>
      <c r="Q1018" s="312"/>
      <c r="R1018" s="312"/>
      <c r="S1018" s="312"/>
      <c r="T1018" s="313"/>
      <c r="U1018" s="15"/>
      <c r="V1018" s="15"/>
      <c r="W1018" s="15"/>
      <c r="X1018" s="15"/>
      <c r="Y1018" s="15"/>
      <c r="Z1018" s="15"/>
      <c r="AA1018" s="15"/>
      <c r="AB1018" s="15"/>
      <c r="AC1018" s="15"/>
      <c r="AD1018" s="15"/>
      <c r="AE1018" s="15"/>
      <c r="AT1018" s="314" t="s">
        <v>398</v>
      </c>
      <c r="AU1018" s="314" t="s">
        <v>386</v>
      </c>
      <c r="AV1018" s="15" t="s">
        <v>92</v>
      </c>
      <c r="AW1018" s="15" t="s">
        <v>30</v>
      </c>
      <c r="AX1018" s="15" t="s">
        <v>76</v>
      </c>
      <c r="AY1018" s="314" t="s">
        <v>387</v>
      </c>
    </row>
    <row r="1019" s="16" customFormat="1">
      <c r="A1019" s="16"/>
      <c r="B1019" s="315"/>
      <c r="C1019" s="316"/>
      <c r="D1019" s="295" t="s">
        <v>398</v>
      </c>
      <c r="E1019" s="317" t="s">
        <v>152</v>
      </c>
      <c r="F1019" s="318" t="s">
        <v>412</v>
      </c>
      <c r="G1019" s="316"/>
      <c r="H1019" s="319">
        <v>3039</v>
      </c>
      <c r="I1019" s="320"/>
      <c r="J1019" s="316"/>
      <c r="K1019" s="316"/>
      <c r="L1019" s="321"/>
      <c r="M1019" s="322"/>
      <c r="N1019" s="323"/>
      <c r="O1019" s="323"/>
      <c r="P1019" s="323"/>
      <c r="Q1019" s="323"/>
      <c r="R1019" s="323"/>
      <c r="S1019" s="323"/>
      <c r="T1019" s="324"/>
      <c r="U1019" s="16"/>
      <c r="V1019" s="16"/>
      <c r="W1019" s="16"/>
      <c r="X1019" s="16"/>
      <c r="Y1019" s="16"/>
      <c r="Z1019" s="16"/>
      <c r="AA1019" s="16"/>
      <c r="AB1019" s="16"/>
      <c r="AC1019" s="16"/>
      <c r="AD1019" s="16"/>
      <c r="AE1019" s="16"/>
      <c r="AT1019" s="325" t="s">
        <v>398</v>
      </c>
      <c r="AU1019" s="325" t="s">
        <v>386</v>
      </c>
      <c r="AV1019" s="16" t="s">
        <v>386</v>
      </c>
      <c r="AW1019" s="16" t="s">
        <v>30</v>
      </c>
      <c r="AX1019" s="16" t="s">
        <v>84</v>
      </c>
      <c r="AY1019" s="325" t="s">
        <v>387</v>
      </c>
    </row>
    <row r="1020" s="2" customFormat="1" ht="62.7" customHeight="1">
      <c r="A1020" s="42"/>
      <c r="B1020" s="43"/>
      <c r="C1020" s="280" t="s">
        <v>1223</v>
      </c>
      <c r="D1020" s="280" t="s">
        <v>393</v>
      </c>
      <c r="E1020" s="281" t="s">
        <v>480</v>
      </c>
      <c r="F1020" s="282" t="s">
        <v>481</v>
      </c>
      <c r="G1020" s="283" t="s">
        <v>405</v>
      </c>
      <c r="H1020" s="284">
        <v>303.89999999999998</v>
      </c>
      <c r="I1020" s="285"/>
      <c r="J1020" s="286">
        <f>ROUND(I1020*H1020,2)</f>
        <v>0</v>
      </c>
      <c r="K1020" s="287"/>
      <c r="L1020" s="45"/>
      <c r="M1020" s="288" t="s">
        <v>1</v>
      </c>
      <c r="N1020" s="289" t="s">
        <v>42</v>
      </c>
      <c r="O1020" s="101"/>
      <c r="P1020" s="290">
        <f>O1020*H1020</f>
        <v>0</v>
      </c>
      <c r="Q1020" s="290">
        <v>1.0000000000000001E-05</v>
      </c>
      <c r="R1020" s="290">
        <f>Q1020*H1020</f>
        <v>0.003039</v>
      </c>
      <c r="S1020" s="290">
        <v>0.0060000000000000001</v>
      </c>
      <c r="T1020" s="291">
        <f>S1020*H1020</f>
        <v>1.8233999999999999</v>
      </c>
      <c r="U1020" s="42"/>
      <c r="V1020" s="42"/>
      <c r="W1020" s="42"/>
      <c r="X1020" s="42"/>
      <c r="Y1020" s="42"/>
      <c r="Z1020" s="42"/>
      <c r="AA1020" s="42"/>
      <c r="AB1020" s="42"/>
      <c r="AC1020" s="42"/>
      <c r="AD1020" s="42"/>
      <c r="AE1020" s="42"/>
      <c r="AR1020" s="292" t="s">
        <v>386</v>
      </c>
      <c r="AT1020" s="292" t="s">
        <v>393</v>
      </c>
      <c r="AU1020" s="292" t="s">
        <v>386</v>
      </c>
      <c r="AY1020" s="19" t="s">
        <v>387</v>
      </c>
      <c r="BE1020" s="162">
        <f>IF(N1020="základná",J1020,0)</f>
        <v>0</v>
      </c>
      <c r="BF1020" s="162">
        <f>IF(N1020="znížená",J1020,0)</f>
        <v>0</v>
      </c>
      <c r="BG1020" s="162">
        <f>IF(N1020="zákl. prenesená",J1020,0)</f>
        <v>0</v>
      </c>
      <c r="BH1020" s="162">
        <f>IF(N1020="zníž. prenesená",J1020,0)</f>
        <v>0</v>
      </c>
      <c r="BI1020" s="162">
        <f>IF(N1020="nulová",J1020,0)</f>
        <v>0</v>
      </c>
      <c r="BJ1020" s="19" t="s">
        <v>92</v>
      </c>
      <c r="BK1020" s="162">
        <f>ROUND(I1020*H1020,2)</f>
        <v>0</v>
      </c>
      <c r="BL1020" s="19" t="s">
        <v>386</v>
      </c>
      <c r="BM1020" s="292" t="s">
        <v>1224</v>
      </c>
    </row>
    <row r="1021" s="15" customFormat="1">
      <c r="A1021" s="15"/>
      <c r="B1021" s="304"/>
      <c r="C1021" s="305"/>
      <c r="D1021" s="295" t="s">
        <v>398</v>
      </c>
      <c r="E1021" s="306" t="s">
        <v>1</v>
      </c>
      <c r="F1021" s="307" t="s">
        <v>1191</v>
      </c>
      <c r="G1021" s="305"/>
      <c r="H1021" s="308">
        <v>303.89999999999998</v>
      </c>
      <c r="I1021" s="309"/>
      <c r="J1021" s="305"/>
      <c r="K1021" s="305"/>
      <c r="L1021" s="310"/>
      <c r="M1021" s="311"/>
      <c r="N1021" s="312"/>
      <c r="O1021" s="312"/>
      <c r="P1021" s="312"/>
      <c r="Q1021" s="312"/>
      <c r="R1021" s="312"/>
      <c r="S1021" s="312"/>
      <c r="T1021" s="313"/>
      <c r="U1021" s="15"/>
      <c r="V1021" s="15"/>
      <c r="W1021" s="15"/>
      <c r="X1021" s="15"/>
      <c r="Y1021" s="15"/>
      <c r="Z1021" s="15"/>
      <c r="AA1021" s="15"/>
      <c r="AB1021" s="15"/>
      <c r="AC1021" s="15"/>
      <c r="AD1021" s="15"/>
      <c r="AE1021" s="15"/>
      <c r="AT1021" s="314" t="s">
        <v>398</v>
      </c>
      <c r="AU1021" s="314" t="s">
        <v>386</v>
      </c>
      <c r="AV1021" s="15" t="s">
        <v>92</v>
      </c>
      <c r="AW1021" s="15" t="s">
        <v>30</v>
      </c>
      <c r="AX1021" s="15" t="s">
        <v>84</v>
      </c>
      <c r="AY1021" s="314" t="s">
        <v>387</v>
      </c>
    </row>
    <row r="1022" s="2" customFormat="1" ht="24.15" customHeight="1">
      <c r="A1022" s="42"/>
      <c r="B1022" s="43"/>
      <c r="C1022" s="280" t="s">
        <v>1225</v>
      </c>
      <c r="D1022" s="280" t="s">
        <v>393</v>
      </c>
      <c r="E1022" s="281" t="s">
        <v>483</v>
      </c>
      <c r="F1022" s="282" t="s">
        <v>484</v>
      </c>
      <c r="G1022" s="283" t="s">
        <v>485</v>
      </c>
      <c r="H1022" s="284">
        <v>175</v>
      </c>
      <c r="I1022" s="285"/>
      <c r="J1022" s="286">
        <f>ROUND(I1022*H1022,2)</f>
        <v>0</v>
      </c>
      <c r="K1022" s="287"/>
      <c r="L1022" s="45"/>
      <c r="M1022" s="288" t="s">
        <v>1</v>
      </c>
      <c r="N1022" s="289" t="s">
        <v>42</v>
      </c>
      <c r="O1022" s="101"/>
      <c r="P1022" s="290">
        <f>O1022*H1022</f>
        <v>0</v>
      </c>
      <c r="Q1022" s="290">
        <v>3.0000000000000001E-05</v>
      </c>
      <c r="R1022" s="290">
        <f>Q1022*H1022</f>
        <v>0.0052500000000000003</v>
      </c>
      <c r="S1022" s="290">
        <v>0.00042000000000000002</v>
      </c>
      <c r="T1022" s="291">
        <f>S1022*H1022</f>
        <v>0.07350000000000001</v>
      </c>
      <c r="U1022" s="42"/>
      <c r="V1022" s="42"/>
      <c r="W1022" s="42"/>
      <c r="X1022" s="42"/>
      <c r="Y1022" s="42"/>
      <c r="Z1022" s="42"/>
      <c r="AA1022" s="42"/>
      <c r="AB1022" s="42"/>
      <c r="AC1022" s="42"/>
      <c r="AD1022" s="42"/>
      <c r="AE1022" s="42"/>
      <c r="AR1022" s="292" t="s">
        <v>386</v>
      </c>
      <c r="AT1022" s="292" t="s">
        <v>393</v>
      </c>
      <c r="AU1022" s="292" t="s">
        <v>386</v>
      </c>
      <c r="AY1022" s="19" t="s">
        <v>387</v>
      </c>
      <c r="BE1022" s="162">
        <f>IF(N1022="základná",J1022,0)</f>
        <v>0</v>
      </c>
      <c r="BF1022" s="162">
        <f>IF(N1022="znížená",J1022,0)</f>
        <v>0</v>
      </c>
      <c r="BG1022" s="162">
        <f>IF(N1022="zákl. prenesená",J1022,0)</f>
        <v>0</v>
      </c>
      <c r="BH1022" s="162">
        <f>IF(N1022="zníž. prenesená",J1022,0)</f>
        <v>0</v>
      </c>
      <c r="BI1022" s="162">
        <f>IF(N1022="nulová",J1022,0)</f>
        <v>0</v>
      </c>
      <c r="BJ1022" s="19" t="s">
        <v>92</v>
      </c>
      <c r="BK1022" s="162">
        <f>ROUND(I1022*H1022,2)</f>
        <v>0</v>
      </c>
      <c r="BL1022" s="19" t="s">
        <v>386</v>
      </c>
      <c r="BM1022" s="292" t="s">
        <v>1226</v>
      </c>
    </row>
    <row r="1023" s="15" customFormat="1">
      <c r="A1023" s="15"/>
      <c r="B1023" s="304"/>
      <c r="C1023" s="305"/>
      <c r="D1023" s="295" t="s">
        <v>398</v>
      </c>
      <c r="E1023" s="306" t="s">
        <v>1</v>
      </c>
      <c r="F1023" s="307" t="s">
        <v>1227</v>
      </c>
      <c r="G1023" s="305"/>
      <c r="H1023" s="308">
        <v>70</v>
      </c>
      <c r="I1023" s="309"/>
      <c r="J1023" s="305"/>
      <c r="K1023" s="305"/>
      <c r="L1023" s="310"/>
      <c r="M1023" s="311"/>
      <c r="N1023" s="312"/>
      <c r="O1023" s="312"/>
      <c r="P1023" s="312"/>
      <c r="Q1023" s="312"/>
      <c r="R1023" s="312"/>
      <c r="S1023" s="312"/>
      <c r="T1023" s="313"/>
      <c r="U1023" s="15"/>
      <c r="V1023" s="15"/>
      <c r="W1023" s="15"/>
      <c r="X1023" s="15"/>
      <c r="Y1023" s="15"/>
      <c r="Z1023" s="15"/>
      <c r="AA1023" s="15"/>
      <c r="AB1023" s="15"/>
      <c r="AC1023" s="15"/>
      <c r="AD1023" s="15"/>
      <c r="AE1023" s="15"/>
      <c r="AT1023" s="314" t="s">
        <v>398</v>
      </c>
      <c r="AU1023" s="314" t="s">
        <v>386</v>
      </c>
      <c r="AV1023" s="15" t="s">
        <v>92</v>
      </c>
      <c r="AW1023" s="15" t="s">
        <v>30</v>
      </c>
      <c r="AX1023" s="15" t="s">
        <v>76</v>
      </c>
      <c r="AY1023" s="314" t="s">
        <v>387</v>
      </c>
    </row>
    <row r="1024" s="15" customFormat="1">
      <c r="A1024" s="15"/>
      <c r="B1024" s="304"/>
      <c r="C1024" s="305"/>
      <c r="D1024" s="295" t="s">
        <v>398</v>
      </c>
      <c r="E1024" s="306" t="s">
        <v>1</v>
      </c>
      <c r="F1024" s="307" t="s">
        <v>1228</v>
      </c>
      <c r="G1024" s="305"/>
      <c r="H1024" s="308">
        <v>105</v>
      </c>
      <c r="I1024" s="309"/>
      <c r="J1024" s="305"/>
      <c r="K1024" s="305"/>
      <c r="L1024" s="310"/>
      <c r="M1024" s="311"/>
      <c r="N1024" s="312"/>
      <c r="O1024" s="312"/>
      <c r="P1024" s="312"/>
      <c r="Q1024" s="312"/>
      <c r="R1024" s="312"/>
      <c r="S1024" s="312"/>
      <c r="T1024" s="313"/>
      <c r="U1024" s="15"/>
      <c r="V1024" s="15"/>
      <c r="W1024" s="15"/>
      <c r="X1024" s="15"/>
      <c r="Y1024" s="15"/>
      <c r="Z1024" s="15"/>
      <c r="AA1024" s="15"/>
      <c r="AB1024" s="15"/>
      <c r="AC1024" s="15"/>
      <c r="AD1024" s="15"/>
      <c r="AE1024" s="15"/>
      <c r="AT1024" s="314" t="s">
        <v>398</v>
      </c>
      <c r="AU1024" s="314" t="s">
        <v>386</v>
      </c>
      <c r="AV1024" s="15" t="s">
        <v>92</v>
      </c>
      <c r="AW1024" s="15" t="s">
        <v>30</v>
      </c>
      <c r="AX1024" s="15" t="s">
        <v>76</v>
      </c>
      <c r="AY1024" s="314" t="s">
        <v>387</v>
      </c>
    </row>
    <row r="1025" s="16" customFormat="1">
      <c r="A1025" s="16"/>
      <c r="B1025" s="315"/>
      <c r="C1025" s="316"/>
      <c r="D1025" s="295" t="s">
        <v>398</v>
      </c>
      <c r="E1025" s="317" t="s">
        <v>1</v>
      </c>
      <c r="F1025" s="318" t="s">
        <v>412</v>
      </c>
      <c r="G1025" s="316"/>
      <c r="H1025" s="319">
        <v>175</v>
      </c>
      <c r="I1025" s="320"/>
      <c r="J1025" s="316"/>
      <c r="K1025" s="316"/>
      <c r="L1025" s="321"/>
      <c r="M1025" s="322"/>
      <c r="N1025" s="323"/>
      <c r="O1025" s="323"/>
      <c r="P1025" s="323"/>
      <c r="Q1025" s="323"/>
      <c r="R1025" s="323"/>
      <c r="S1025" s="323"/>
      <c r="T1025" s="324"/>
      <c r="U1025" s="16"/>
      <c r="V1025" s="16"/>
      <c r="W1025" s="16"/>
      <c r="X1025" s="16"/>
      <c r="Y1025" s="16"/>
      <c r="Z1025" s="16"/>
      <c r="AA1025" s="16"/>
      <c r="AB1025" s="16"/>
      <c r="AC1025" s="16"/>
      <c r="AD1025" s="16"/>
      <c r="AE1025" s="16"/>
      <c r="AT1025" s="325" t="s">
        <v>398</v>
      </c>
      <c r="AU1025" s="325" t="s">
        <v>386</v>
      </c>
      <c r="AV1025" s="16" t="s">
        <v>386</v>
      </c>
      <c r="AW1025" s="16" t="s">
        <v>30</v>
      </c>
      <c r="AX1025" s="16" t="s">
        <v>84</v>
      </c>
      <c r="AY1025" s="325" t="s">
        <v>387</v>
      </c>
    </row>
    <row r="1026" s="2" customFormat="1" ht="24.15" customHeight="1">
      <c r="A1026" s="42"/>
      <c r="B1026" s="43"/>
      <c r="C1026" s="280" t="s">
        <v>1229</v>
      </c>
      <c r="D1026" s="280" t="s">
        <v>393</v>
      </c>
      <c r="E1026" s="281" t="s">
        <v>489</v>
      </c>
      <c r="F1026" s="282" t="s">
        <v>490</v>
      </c>
      <c r="G1026" s="283" t="s">
        <v>396</v>
      </c>
      <c r="H1026" s="284">
        <v>634</v>
      </c>
      <c r="I1026" s="285"/>
      <c r="J1026" s="286">
        <f>ROUND(I1026*H1026,2)</f>
        <v>0</v>
      </c>
      <c r="K1026" s="287"/>
      <c r="L1026" s="45"/>
      <c r="M1026" s="288" t="s">
        <v>1</v>
      </c>
      <c r="N1026" s="289" t="s">
        <v>42</v>
      </c>
      <c r="O1026" s="101"/>
      <c r="P1026" s="290">
        <f>O1026*H1026</f>
        <v>0</v>
      </c>
      <c r="Q1026" s="290">
        <v>0</v>
      </c>
      <c r="R1026" s="290">
        <f>Q1026*H1026</f>
        <v>0</v>
      </c>
      <c r="S1026" s="290">
        <v>0.016</v>
      </c>
      <c r="T1026" s="291">
        <f>S1026*H1026</f>
        <v>10.144</v>
      </c>
      <c r="U1026" s="42"/>
      <c r="V1026" s="42"/>
      <c r="W1026" s="42"/>
      <c r="X1026" s="42"/>
      <c r="Y1026" s="42"/>
      <c r="Z1026" s="42"/>
      <c r="AA1026" s="42"/>
      <c r="AB1026" s="42"/>
      <c r="AC1026" s="42"/>
      <c r="AD1026" s="42"/>
      <c r="AE1026" s="42"/>
      <c r="AR1026" s="292" t="s">
        <v>386</v>
      </c>
      <c r="AT1026" s="292" t="s">
        <v>393</v>
      </c>
      <c r="AU1026" s="292" t="s">
        <v>386</v>
      </c>
      <c r="AY1026" s="19" t="s">
        <v>387</v>
      </c>
      <c r="BE1026" s="162">
        <f>IF(N1026="základná",J1026,0)</f>
        <v>0</v>
      </c>
      <c r="BF1026" s="162">
        <f>IF(N1026="znížená",J1026,0)</f>
        <v>0</v>
      </c>
      <c r="BG1026" s="162">
        <f>IF(N1026="zákl. prenesená",J1026,0)</f>
        <v>0</v>
      </c>
      <c r="BH1026" s="162">
        <f>IF(N1026="zníž. prenesená",J1026,0)</f>
        <v>0</v>
      </c>
      <c r="BI1026" s="162">
        <f>IF(N1026="nulová",J1026,0)</f>
        <v>0</v>
      </c>
      <c r="BJ1026" s="19" t="s">
        <v>92</v>
      </c>
      <c r="BK1026" s="162">
        <f>ROUND(I1026*H1026,2)</f>
        <v>0</v>
      </c>
      <c r="BL1026" s="19" t="s">
        <v>386</v>
      </c>
      <c r="BM1026" s="292" t="s">
        <v>1230</v>
      </c>
    </row>
    <row r="1027" s="14" customFormat="1">
      <c r="A1027" s="14"/>
      <c r="B1027" s="293"/>
      <c r="C1027" s="294"/>
      <c r="D1027" s="295" t="s">
        <v>398</v>
      </c>
      <c r="E1027" s="296" t="s">
        <v>1</v>
      </c>
      <c r="F1027" s="297" t="s">
        <v>399</v>
      </c>
      <c r="G1027" s="294"/>
      <c r="H1027" s="296" t="s">
        <v>1</v>
      </c>
      <c r="I1027" s="298"/>
      <c r="J1027" s="294"/>
      <c r="K1027" s="294"/>
      <c r="L1027" s="299"/>
      <c r="M1027" s="300"/>
      <c r="N1027" s="301"/>
      <c r="O1027" s="301"/>
      <c r="P1027" s="301"/>
      <c r="Q1027" s="301"/>
      <c r="R1027" s="301"/>
      <c r="S1027" s="301"/>
      <c r="T1027" s="302"/>
      <c r="U1027" s="14"/>
      <c r="V1027" s="14"/>
      <c r="W1027" s="14"/>
      <c r="X1027" s="14"/>
      <c r="Y1027" s="14"/>
      <c r="Z1027" s="14"/>
      <c r="AA1027" s="14"/>
      <c r="AB1027" s="14"/>
      <c r="AC1027" s="14"/>
      <c r="AD1027" s="14"/>
      <c r="AE1027" s="14"/>
      <c r="AT1027" s="303" t="s">
        <v>398</v>
      </c>
      <c r="AU1027" s="303" t="s">
        <v>386</v>
      </c>
      <c r="AV1027" s="14" t="s">
        <v>84</v>
      </c>
      <c r="AW1027" s="14" t="s">
        <v>30</v>
      </c>
      <c r="AX1027" s="14" t="s">
        <v>76</v>
      </c>
      <c r="AY1027" s="303" t="s">
        <v>387</v>
      </c>
    </row>
    <row r="1028" s="14" customFormat="1">
      <c r="A1028" s="14"/>
      <c r="B1028" s="293"/>
      <c r="C1028" s="294"/>
      <c r="D1028" s="295" t="s">
        <v>398</v>
      </c>
      <c r="E1028" s="296" t="s">
        <v>1</v>
      </c>
      <c r="F1028" s="297" t="s">
        <v>447</v>
      </c>
      <c r="G1028" s="294"/>
      <c r="H1028" s="296" t="s">
        <v>1</v>
      </c>
      <c r="I1028" s="298"/>
      <c r="J1028" s="294"/>
      <c r="K1028" s="294"/>
      <c r="L1028" s="299"/>
      <c r="M1028" s="300"/>
      <c r="N1028" s="301"/>
      <c r="O1028" s="301"/>
      <c r="P1028" s="301"/>
      <c r="Q1028" s="301"/>
      <c r="R1028" s="301"/>
      <c r="S1028" s="301"/>
      <c r="T1028" s="302"/>
      <c r="U1028" s="14"/>
      <c r="V1028" s="14"/>
      <c r="W1028" s="14"/>
      <c r="X1028" s="14"/>
      <c r="Y1028" s="14"/>
      <c r="Z1028" s="14"/>
      <c r="AA1028" s="14"/>
      <c r="AB1028" s="14"/>
      <c r="AC1028" s="14"/>
      <c r="AD1028" s="14"/>
      <c r="AE1028" s="14"/>
      <c r="AT1028" s="303" t="s">
        <v>398</v>
      </c>
      <c r="AU1028" s="303" t="s">
        <v>386</v>
      </c>
      <c r="AV1028" s="14" t="s">
        <v>84</v>
      </c>
      <c r="AW1028" s="14" t="s">
        <v>30</v>
      </c>
      <c r="AX1028" s="14" t="s">
        <v>76</v>
      </c>
      <c r="AY1028" s="303" t="s">
        <v>387</v>
      </c>
    </row>
    <row r="1029" s="14" customFormat="1">
      <c r="A1029" s="14"/>
      <c r="B1029" s="293"/>
      <c r="C1029" s="294"/>
      <c r="D1029" s="295" t="s">
        <v>398</v>
      </c>
      <c r="E1029" s="296" t="s">
        <v>1</v>
      </c>
      <c r="F1029" s="297" t="s">
        <v>448</v>
      </c>
      <c r="G1029" s="294"/>
      <c r="H1029" s="296" t="s">
        <v>1</v>
      </c>
      <c r="I1029" s="298"/>
      <c r="J1029" s="294"/>
      <c r="K1029" s="294"/>
      <c r="L1029" s="299"/>
      <c r="M1029" s="300"/>
      <c r="N1029" s="301"/>
      <c r="O1029" s="301"/>
      <c r="P1029" s="301"/>
      <c r="Q1029" s="301"/>
      <c r="R1029" s="301"/>
      <c r="S1029" s="301"/>
      <c r="T1029" s="302"/>
      <c r="U1029" s="14"/>
      <c r="V1029" s="14"/>
      <c r="W1029" s="14"/>
      <c r="X1029" s="14"/>
      <c r="Y1029" s="14"/>
      <c r="Z1029" s="14"/>
      <c r="AA1029" s="14"/>
      <c r="AB1029" s="14"/>
      <c r="AC1029" s="14"/>
      <c r="AD1029" s="14"/>
      <c r="AE1029" s="14"/>
      <c r="AT1029" s="303" t="s">
        <v>398</v>
      </c>
      <c r="AU1029" s="303" t="s">
        <v>386</v>
      </c>
      <c r="AV1029" s="14" t="s">
        <v>84</v>
      </c>
      <c r="AW1029" s="14" t="s">
        <v>30</v>
      </c>
      <c r="AX1029" s="14" t="s">
        <v>76</v>
      </c>
      <c r="AY1029" s="303" t="s">
        <v>387</v>
      </c>
    </row>
    <row r="1030" s="15" customFormat="1">
      <c r="A1030" s="15"/>
      <c r="B1030" s="304"/>
      <c r="C1030" s="305"/>
      <c r="D1030" s="295" t="s">
        <v>398</v>
      </c>
      <c r="E1030" s="306" t="s">
        <v>1</v>
      </c>
      <c r="F1030" s="307" t="s">
        <v>1231</v>
      </c>
      <c r="G1030" s="305"/>
      <c r="H1030" s="308">
        <v>634</v>
      </c>
      <c r="I1030" s="309"/>
      <c r="J1030" s="305"/>
      <c r="K1030" s="305"/>
      <c r="L1030" s="310"/>
      <c r="M1030" s="311"/>
      <c r="N1030" s="312"/>
      <c r="O1030" s="312"/>
      <c r="P1030" s="312"/>
      <c r="Q1030" s="312"/>
      <c r="R1030" s="312"/>
      <c r="S1030" s="312"/>
      <c r="T1030" s="313"/>
      <c r="U1030" s="15"/>
      <c r="V1030" s="15"/>
      <c r="W1030" s="15"/>
      <c r="X1030" s="15"/>
      <c r="Y1030" s="15"/>
      <c r="Z1030" s="15"/>
      <c r="AA1030" s="15"/>
      <c r="AB1030" s="15"/>
      <c r="AC1030" s="15"/>
      <c r="AD1030" s="15"/>
      <c r="AE1030" s="15"/>
      <c r="AT1030" s="314" t="s">
        <v>398</v>
      </c>
      <c r="AU1030" s="314" t="s">
        <v>386</v>
      </c>
      <c r="AV1030" s="15" t="s">
        <v>92</v>
      </c>
      <c r="AW1030" s="15" t="s">
        <v>30</v>
      </c>
      <c r="AX1030" s="15" t="s">
        <v>76</v>
      </c>
      <c r="AY1030" s="314" t="s">
        <v>387</v>
      </c>
    </row>
    <row r="1031" s="16" customFormat="1">
      <c r="A1031" s="16"/>
      <c r="B1031" s="315"/>
      <c r="C1031" s="316"/>
      <c r="D1031" s="295" t="s">
        <v>398</v>
      </c>
      <c r="E1031" s="317" t="s">
        <v>1</v>
      </c>
      <c r="F1031" s="318" t="s">
        <v>412</v>
      </c>
      <c r="G1031" s="316"/>
      <c r="H1031" s="319">
        <v>634</v>
      </c>
      <c r="I1031" s="320"/>
      <c r="J1031" s="316"/>
      <c r="K1031" s="316"/>
      <c r="L1031" s="321"/>
      <c r="M1031" s="322"/>
      <c r="N1031" s="323"/>
      <c r="O1031" s="323"/>
      <c r="P1031" s="323"/>
      <c r="Q1031" s="323"/>
      <c r="R1031" s="323"/>
      <c r="S1031" s="323"/>
      <c r="T1031" s="324"/>
      <c r="U1031" s="16"/>
      <c r="V1031" s="16"/>
      <c r="W1031" s="16"/>
      <c r="X1031" s="16"/>
      <c r="Y1031" s="16"/>
      <c r="Z1031" s="16"/>
      <c r="AA1031" s="16"/>
      <c r="AB1031" s="16"/>
      <c r="AC1031" s="16"/>
      <c r="AD1031" s="16"/>
      <c r="AE1031" s="16"/>
      <c r="AT1031" s="325" t="s">
        <v>398</v>
      </c>
      <c r="AU1031" s="325" t="s">
        <v>386</v>
      </c>
      <c r="AV1031" s="16" t="s">
        <v>386</v>
      </c>
      <c r="AW1031" s="16" t="s">
        <v>30</v>
      </c>
      <c r="AX1031" s="16" t="s">
        <v>84</v>
      </c>
      <c r="AY1031" s="325" t="s">
        <v>387</v>
      </c>
    </row>
    <row r="1032" s="2" customFormat="1" ht="24.15" customHeight="1">
      <c r="A1032" s="42"/>
      <c r="B1032" s="43"/>
      <c r="C1032" s="280" t="s">
        <v>1232</v>
      </c>
      <c r="D1032" s="280" t="s">
        <v>393</v>
      </c>
      <c r="E1032" s="281" t="s">
        <v>494</v>
      </c>
      <c r="F1032" s="282" t="s">
        <v>495</v>
      </c>
      <c r="G1032" s="283" t="s">
        <v>396</v>
      </c>
      <c r="H1032" s="284">
        <v>46</v>
      </c>
      <c r="I1032" s="285"/>
      <c r="J1032" s="286">
        <f>ROUND(I1032*H1032,2)</f>
        <v>0</v>
      </c>
      <c r="K1032" s="287"/>
      <c r="L1032" s="45"/>
      <c r="M1032" s="288" t="s">
        <v>1</v>
      </c>
      <c r="N1032" s="289" t="s">
        <v>42</v>
      </c>
      <c r="O1032" s="101"/>
      <c r="P1032" s="290">
        <f>O1032*H1032</f>
        <v>0</v>
      </c>
      <c r="Q1032" s="290">
        <v>0</v>
      </c>
      <c r="R1032" s="290">
        <f>Q1032*H1032</f>
        <v>0</v>
      </c>
      <c r="S1032" s="290">
        <v>0.066000000000000003</v>
      </c>
      <c r="T1032" s="291">
        <f>S1032*H1032</f>
        <v>3.036</v>
      </c>
      <c r="U1032" s="42"/>
      <c r="V1032" s="42"/>
      <c r="W1032" s="42"/>
      <c r="X1032" s="42"/>
      <c r="Y1032" s="42"/>
      <c r="Z1032" s="42"/>
      <c r="AA1032" s="42"/>
      <c r="AB1032" s="42"/>
      <c r="AC1032" s="42"/>
      <c r="AD1032" s="42"/>
      <c r="AE1032" s="42"/>
      <c r="AR1032" s="292" t="s">
        <v>386</v>
      </c>
      <c r="AT1032" s="292" t="s">
        <v>393</v>
      </c>
      <c r="AU1032" s="292" t="s">
        <v>386</v>
      </c>
      <c r="AY1032" s="19" t="s">
        <v>387</v>
      </c>
      <c r="BE1032" s="162">
        <f>IF(N1032="základná",J1032,0)</f>
        <v>0</v>
      </c>
      <c r="BF1032" s="162">
        <f>IF(N1032="znížená",J1032,0)</f>
        <v>0</v>
      </c>
      <c r="BG1032" s="162">
        <f>IF(N1032="zákl. prenesená",J1032,0)</f>
        <v>0</v>
      </c>
      <c r="BH1032" s="162">
        <f>IF(N1032="zníž. prenesená",J1032,0)</f>
        <v>0</v>
      </c>
      <c r="BI1032" s="162">
        <f>IF(N1032="nulová",J1032,0)</f>
        <v>0</v>
      </c>
      <c r="BJ1032" s="19" t="s">
        <v>92</v>
      </c>
      <c r="BK1032" s="162">
        <f>ROUND(I1032*H1032,2)</f>
        <v>0</v>
      </c>
      <c r="BL1032" s="19" t="s">
        <v>386</v>
      </c>
      <c r="BM1032" s="292" t="s">
        <v>1233</v>
      </c>
    </row>
    <row r="1033" s="14" customFormat="1">
      <c r="A1033" s="14"/>
      <c r="B1033" s="293"/>
      <c r="C1033" s="294"/>
      <c r="D1033" s="295" t="s">
        <v>398</v>
      </c>
      <c r="E1033" s="296" t="s">
        <v>1</v>
      </c>
      <c r="F1033" s="297" t="s">
        <v>399</v>
      </c>
      <c r="G1033" s="294"/>
      <c r="H1033" s="296" t="s">
        <v>1</v>
      </c>
      <c r="I1033" s="298"/>
      <c r="J1033" s="294"/>
      <c r="K1033" s="294"/>
      <c r="L1033" s="299"/>
      <c r="M1033" s="300"/>
      <c r="N1033" s="301"/>
      <c r="O1033" s="301"/>
      <c r="P1033" s="301"/>
      <c r="Q1033" s="301"/>
      <c r="R1033" s="301"/>
      <c r="S1033" s="301"/>
      <c r="T1033" s="302"/>
      <c r="U1033" s="14"/>
      <c r="V1033" s="14"/>
      <c r="W1033" s="14"/>
      <c r="X1033" s="14"/>
      <c r="Y1033" s="14"/>
      <c r="Z1033" s="14"/>
      <c r="AA1033" s="14"/>
      <c r="AB1033" s="14"/>
      <c r="AC1033" s="14"/>
      <c r="AD1033" s="14"/>
      <c r="AE1033" s="14"/>
      <c r="AT1033" s="303" t="s">
        <v>398</v>
      </c>
      <c r="AU1033" s="303" t="s">
        <v>386</v>
      </c>
      <c r="AV1033" s="14" t="s">
        <v>84</v>
      </c>
      <c r="AW1033" s="14" t="s">
        <v>30</v>
      </c>
      <c r="AX1033" s="14" t="s">
        <v>76</v>
      </c>
      <c r="AY1033" s="303" t="s">
        <v>387</v>
      </c>
    </row>
    <row r="1034" s="15" customFormat="1">
      <c r="A1034" s="15"/>
      <c r="B1034" s="304"/>
      <c r="C1034" s="305"/>
      <c r="D1034" s="295" t="s">
        <v>398</v>
      </c>
      <c r="E1034" s="306" t="s">
        <v>1</v>
      </c>
      <c r="F1034" s="307" t="s">
        <v>497</v>
      </c>
      <c r="G1034" s="305"/>
      <c r="H1034" s="308">
        <v>0</v>
      </c>
      <c r="I1034" s="309"/>
      <c r="J1034" s="305"/>
      <c r="K1034" s="305"/>
      <c r="L1034" s="310"/>
      <c r="M1034" s="311"/>
      <c r="N1034" s="312"/>
      <c r="O1034" s="312"/>
      <c r="P1034" s="312"/>
      <c r="Q1034" s="312"/>
      <c r="R1034" s="312"/>
      <c r="S1034" s="312"/>
      <c r="T1034" s="313"/>
      <c r="U1034" s="15"/>
      <c r="V1034" s="15"/>
      <c r="W1034" s="15"/>
      <c r="X1034" s="15"/>
      <c r="Y1034" s="15"/>
      <c r="Z1034" s="15"/>
      <c r="AA1034" s="15"/>
      <c r="AB1034" s="15"/>
      <c r="AC1034" s="15"/>
      <c r="AD1034" s="15"/>
      <c r="AE1034" s="15"/>
      <c r="AT1034" s="314" t="s">
        <v>398</v>
      </c>
      <c r="AU1034" s="314" t="s">
        <v>386</v>
      </c>
      <c r="AV1034" s="15" t="s">
        <v>92</v>
      </c>
      <c r="AW1034" s="15" t="s">
        <v>30</v>
      </c>
      <c r="AX1034" s="15" t="s">
        <v>76</v>
      </c>
      <c r="AY1034" s="314" t="s">
        <v>387</v>
      </c>
    </row>
    <row r="1035" s="15" customFormat="1">
      <c r="A1035" s="15"/>
      <c r="B1035" s="304"/>
      <c r="C1035" s="305"/>
      <c r="D1035" s="295" t="s">
        <v>398</v>
      </c>
      <c r="E1035" s="306" t="s">
        <v>1</v>
      </c>
      <c r="F1035" s="307" t="s">
        <v>1234</v>
      </c>
      <c r="G1035" s="305"/>
      <c r="H1035" s="308">
        <v>46</v>
      </c>
      <c r="I1035" s="309"/>
      <c r="J1035" s="305"/>
      <c r="K1035" s="305"/>
      <c r="L1035" s="310"/>
      <c r="M1035" s="311"/>
      <c r="N1035" s="312"/>
      <c r="O1035" s="312"/>
      <c r="P1035" s="312"/>
      <c r="Q1035" s="312"/>
      <c r="R1035" s="312"/>
      <c r="S1035" s="312"/>
      <c r="T1035" s="313"/>
      <c r="U1035" s="15"/>
      <c r="V1035" s="15"/>
      <c r="W1035" s="15"/>
      <c r="X1035" s="15"/>
      <c r="Y1035" s="15"/>
      <c r="Z1035" s="15"/>
      <c r="AA1035" s="15"/>
      <c r="AB1035" s="15"/>
      <c r="AC1035" s="15"/>
      <c r="AD1035" s="15"/>
      <c r="AE1035" s="15"/>
      <c r="AT1035" s="314" t="s">
        <v>398</v>
      </c>
      <c r="AU1035" s="314" t="s">
        <v>386</v>
      </c>
      <c r="AV1035" s="15" t="s">
        <v>92</v>
      </c>
      <c r="AW1035" s="15" t="s">
        <v>30</v>
      </c>
      <c r="AX1035" s="15" t="s">
        <v>76</v>
      </c>
      <c r="AY1035" s="314" t="s">
        <v>387</v>
      </c>
    </row>
    <row r="1036" s="16" customFormat="1">
      <c r="A1036" s="16"/>
      <c r="B1036" s="315"/>
      <c r="C1036" s="316"/>
      <c r="D1036" s="295" t="s">
        <v>398</v>
      </c>
      <c r="E1036" s="317" t="s">
        <v>1</v>
      </c>
      <c r="F1036" s="318" t="s">
        <v>412</v>
      </c>
      <c r="G1036" s="316"/>
      <c r="H1036" s="319">
        <v>46</v>
      </c>
      <c r="I1036" s="320"/>
      <c r="J1036" s="316"/>
      <c r="K1036" s="316"/>
      <c r="L1036" s="321"/>
      <c r="M1036" s="322"/>
      <c r="N1036" s="323"/>
      <c r="O1036" s="323"/>
      <c r="P1036" s="323"/>
      <c r="Q1036" s="323"/>
      <c r="R1036" s="323"/>
      <c r="S1036" s="323"/>
      <c r="T1036" s="324"/>
      <c r="U1036" s="16"/>
      <c r="V1036" s="16"/>
      <c r="W1036" s="16"/>
      <c r="X1036" s="16"/>
      <c r="Y1036" s="16"/>
      <c r="Z1036" s="16"/>
      <c r="AA1036" s="16"/>
      <c r="AB1036" s="16"/>
      <c r="AC1036" s="16"/>
      <c r="AD1036" s="16"/>
      <c r="AE1036" s="16"/>
      <c r="AT1036" s="325" t="s">
        <v>398</v>
      </c>
      <c r="AU1036" s="325" t="s">
        <v>386</v>
      </c>
      <c r="AV1036" s="16" t="s">
        <v>386</v>
      </c>
      <c r="AW1036" s="16" t="s">
        <v>30</v>
      </c>
      <c r="AX1036" s="16" t="s">
        <v>84</v>
      </c>
      <c r="AY1036" s="325" t="s">
        <v>387</v>
      </c>
    </row>
    <row r="1037" s="2" customFormat="1" ht="33" customHeight="1">
      <c r="A1037" s="42"/>
      <c r="B1037" s="43"/>
      <c r="C1037" s="280" t="s">
        <v>1235</v>
      </c>
      <c r="D1037" s="280" t="s">
        <v>393</v>
      </c>
      <c r="E1037" s="281" t="s">
        <v>500</v>
      </c>
      <c r="F1037" s="282" t="s">
        <v>501</v>
      </c>
      <c r="G1037" s="283" t="s">
        <v>396</v>
      </c>
      <c r="H1037" s="284">
        <v>273</v>
      </c>
      <c r="I1037" s="285"/>
      <c r="J1037" s="286">
        <f>ROUND(I1037*H1037,2)</f>
        <v>0</v>
      </c>
      <c r="K1037" s="287"/>
      <c r="L1037" s="45"/>
      <c r="M1037" s="288" t="s">
        <v>1</v>
      </c>
      <c r="N1037" s="289" t="s">
        <v>42</v>
      </c>
      <c r="O1037" s="101"/>
      <c r="P1037" s="290">
        <f>O1037*H1037</f>
        <v>0</v>
      </c>
      <c r="Q1037" s="290">
        <v>0</v>
      </c>
      <c r="R1037" s="290">
        <f>Q1037*H1037</f>
        <v>0</v>
      </c>
      <c r="S1037" s="290">
        <v>0.13200000000000001</v>
      </c>
      <c r="T1037" s="291">
        <f>S1037*H1037</f>
        <v>36.036000000000001</v>
      </c>
      <c r="U1037" s="42"/>
      <c r="V1037" s="42"/>
      <c r="W1037" s="42"/>
      <c r="X1037" s="42"/>
      <c r="Y1037" s="42"/>
      <c r="Z1037" s="42"/>
      <c r="AA1037" s="42"/>
      <c r="AB1037" s="42"/>
      <c r="AC1037" s="42"/>
      <c r="AD1037" s="42"/>
      <c r="AE1037" s="42"/>
      <c r="AR1037" s="292" t="s">
        <v>386</v>
      </c>
      <c r="AT1037" s="292" t="s">
        <v>393</v>
      </c>
      <c r="AU1037" s="292" t="s">
        <v>386</v>
      </c>
      <c r="AY1037" s="19" t="s">
        <v>387</v>
      </c>
      <c r="BE1037" s="162">
        <f>IF(N1037="základná",J1037,0)</f>
        <v>0</v>
      </c>
      <c r="BF1037" s="162">
        <f>IF(N1037="znížená",J1037,0)</f>
        <v>0</v>
      </c>
      <c r="BG1037" s="162">
        <f>IF(N1037="zákl. prenesená",J1037,0)</f>
        <v>0</v>
      </c>
      <c r="BH1037" s="162">
        <f>IF(N1037="zníž. prenesená",J1037,0)</f>
        <v>0</v>
      </c>
      <c r="BI1037" s="162">
        <f>IF(N1037="nulová",J1037,0)</f>
        <v>0</v>
      </c>
      <c r="BJ1037" s="19" t="s">
        <v>92</v>
      </c>
      <c r="BK1037" s="162">
        <f>ROUND(I1037*H1037,2)</f>
        <v>0</v>
      </c>
      <c r="BL1037" s="19" t="s">
        <v>386</v>
      </c>
      <c r="BM1037" s="292" t="s">
        <v>1236</v>
      </c>
    </row>
    <row r="1038" s="14" customFormat="1">
      <c r="A1038" s="14"/>
      <c r="B1038" s="293"/>
      <c r="C1038" s="294"/>
      <c r="D1038" s="295" t="s">
        <v>398</v>
      </c>
      <c r="E1038" s="296" t="s">
        <v>1</v>
      </c>
      <c r="F1038" s="297" t="s">
        <v>1237</v>
      </c>
      <c r="G1038" s="294"/>
      <c r="H1038" s="296" t="s">
        <v>1</v>
      </c>
      <c r="I1038" s="298"/>
      <c r="J1038" s="294"/>
      <c r="K1038" s="294"/>
      <c r="L1038" s="299"/>
      <c r="M1038" s="300"/>
      <c r="N1038" s="301"/>
      <c r="O1038" s="301"/>
      <c r="P1038" s="301"/>
      <c r="Q1038" s="301"/>
      <c r="R1038" s="301"/>
      <c r="S1038" s="301"/>
      <c r="T1038" s="302"/>
      <c r="U1038" s="14"/>
      <c r="V1038" s="14"/>
      <c r="W1038" s="14"/>
      <c r="X1038" s="14"/>
      <c r="Y1038" s="14"/>
      <c r="Z1038" s="14"/>
      <c r="AA1038" s="14"/>
      <c r="AB1038" s="14"/>
      <c r="AC1038" s="14"/>
      <c r="AD1038" s="14"/>
      <c r="AE1038" s="14"/>
      <c r="AT1038" s="303" t="s">
        <v>398</v>
      </c>
      <c r="AU1038" s="303" t="s">
        <v>386</v>
      </c>
      <c r="AV1038" s="14" t="s">
        <v>84</v>
      </c>
      <c r="AW1038" s="14" t="s">
        <v>30</v>
      </c>
      <c r="AX1038" s="14" t="s">
        <v>76</v>
      </c>
      <c r="AY1038" s="303" t="s">
        <v>387</v>
      </c>
    </row>
    <row r="1039" s="15" customFormat="1">
      <c r="A1039" s="15"/>
      <c r="B1039" s="304"/>
      <c r="C1039" s="305"/>
      <c r="D1039" s="295" t="s">
        <v>398</v>
      </c>
      <c r="E1039" s="306" t="s">
        <v>1</v>
      </c>
      <c r="F1039" s="307" t="s">
        <v>1238</v>
      </c>
      <c r="G1039" s="305"/>
      <c r="H1039" s="308">
        <v>273</v>
      </c>
      <c r="I1039" s="309"/>
      <c r="J1039" s="305"/>
      <c r="K1039" s="305"/>
      <c r="L1039" s="310"/>
      <c r="M1039" s="311"/>
      <c r="N1039" s="312"/>
      <c r="O1039" s="312"/>
      <c r="P1039" s="312"/>
      <c r="Q1039" s="312"/>
      <c r="R1039" s="312"/>
      <c r="S1039" s="312"/>
      <c r="T1039" s="313"/>
      <c r="U1039" s="15"/>
      <c r="V1039" s="15"/>
      <c r="W1039" s="15"/>
      <c r="X1039" s="15"/>
      <c r="Y1039" s="15"/>
      <c r="Z1039" s="15"/>
      <c r="AA1039" s="15"/>
      <c r="AB1039" s="15"/>
      <c r="AC1039" s="15"/>
      <c r="AD1039" s="15"/>
      <c r="AE1039" s="15"/>
      <c r="AT1039" s="314" t="s">
        <v>398</v>
      </c>
      <c r="AU1039" s="314" t="s">
        <v>386</v>
      </c>
      <c r="AV1039" s="15" t="s">
        <v>92</v>
      </c>
      <c r="AW1039" s="15" t="s">
        <v>30</v>
      </c>
      <c r="AX1039" s="15" t="s">
        <v>76</v>
      </c>
      <c r="AY1039" s="314" t="s">
        <v>387</v>
      </c>
    </row>
    <row r="1040" s="15" customFormat="1">
      <c r="A1040" s="15"/>
      <c r="B1040" s="304"/>
      <c r="C1040" s="305"/>
      <c r="D1040" s="295" t="s">
        <v>398</v>
      </c>
      <c r="E1040" s="306" t="s">
        <v>1</v>
      </c>
      <c r="F1040" s="307" t="s">
        <v>410</v>
      </c>
      <c r="G1040" s="305"/>
      <c r="H1040" s="308">
        <v>0</v>
      </c>
      <c r="I1040" s="309"/>
      <c r="J1040" s="305"/>
      <c r="K1040" s="305"/>
      <c r="L1040" s="310"/>
      <c r="M1040" s="311"/>
      <c r="N1040" s="312"/>
      <c r="O1040" s="312"/>
      <c r="P1040" s="312"/>
      <c r="Q1040" s="312"/>
      <c r="R1040" s="312"/>
      <c r="S1040" s="312"/>
      <c r="T1040" s="313"/>
      <c r="U1040" s="15"/>
      <c r="V1040" s="15"/>
      <c r="W1040" s="15"/>
      <c r="X1040" s="15"/>
      <c r="Y1040" s="15"/>
      <c r="Z1040" s="15"/>
      <c r="AA1040" s="15"/>
      <c r="AB1040" s="15"/>
      <c r="AC1040" s="15"/>
      <c r="AD1040" s="15"/>
      <c r="AE1040" s="15"/>
      <c r="AT1040" s="314" t="s">
        <v>398</v>
      </c>
      <c r="AU1040" s="314" t="s">
        <v>386</v>
      </c>
      <c r="AV1040" s="15" t="s">
        <v>92</v>
      </c>
      <c r="AW1040" s="15" t="s">
        <v>30</v>
      </c>
      <c r="AX1040" s="15" t="s">
        <v>76</v>
      </c>
      <c r="AY1040" s="314" t="s">
        <v>387</v>
      </c>
    </row>
    <row r="1041" s="16" customFormat="1">
      <c r="A1041" s="16"/>
      <c r="B1041" s="315"/>
      <c r="C1041" s="316"/>
      <c r="D1041" s="295" t="s">
        <v>398</v>
      </c>
      <c r="E1041" s="317" t="s">
        <v>1</v>
      </c>
      <c r="F1041" s="318" t="s">
        <v>412</v>
      </c>
      <c r="G1041" s="316"/>
      <c r="H1041" s="319">
        <v>273</v>
      </c>
      <c r="I1041" s="320"/>
      <c r="J1041" s="316"/>
      <c r="K1041" s="316"/>
      <c r="L1041" s="321"/>
      <c r="M1041" s="322"/>
      <c r="N1041" s="323"/>
      <c r="O1041" s="323"/>
      <c r="P1041" s="323"/>
      <c r="Q1041" s="323"/>
      <c r="R1041" s="323"/>
      <c r="S1041" s="323"/>
      <c r="T1041" s="324"/>
      <c r="U1041" s="16"/>
      <c r="V1041" s="16"/>
      <c r="W1041" s="16"/>
      <c r="X1041" s="16"/>
      <c r="Y1041" s="16"/>
      <c r="Z1041" s="16"/>
      <c r="AA1041" s="16"/>
      <c r="AB1041" s="16"/>
      <c r="AC1041" s="16"/>
      <c r="AD1041" s="16"/>
      <c r="AE1041" s="16"/>
      <c r="AT1041" s="325" t="s">
        <v>398</v>
      </c>
      <c r="AU1041" s="325" t="s">
        <v>386</v>
      </c>
      <c r="AV1041" s="16" t="s">
        <v>386</v>
      </c>
      <c r="AW1041" s="16" t="s">
        <v>30</v>
      </c>
      <c r="AX1041" s="16" t="s">
        <v>84</v>
      </c>
      <c r="AY1041" s="325" t="s">
        <v>387</v>
      </c>
    </row>
    <row r="1042" s="2" customFormat="1" ht="33" customHeight="1">
      <c r="A1042" s="42"/>
      <c r="B1042" s="43"/>
      <c r="C1042" s="280" t="s">
        <v>1239</v>
      </c>
      <c r="D1042" s="280" t="s">
        <v>393</v>
      </c>
      <c r="E1042" s="281" t="s">
        <v>504</v>
      </c>
      <c r="F1042" s="282" t="s">
        <v>505</v>
      </c>
      <c r="G1042" s="283" t="s">
        <v>396</v>
      </c>
      <c r="H1042" s="284">
        <v>370.64999999999998</v>
      </c>
      <c r="I1042" s="285"/>
      <c r="J1042" s="286">
        <f>ROUND(I1042*H1042,2)</f>
        <v>0</v>
      </c>
      <c r="K1042" s="287"/>
      <c r="L1042" s="45"/>
      <c r="M1042" s="288" t="s">
        <v>1</v>
      </c>
      <c r="N1042" s="289" t="s">
        <v>42</v>
      </c>
      <c r="O1042" s="101"/>
      <c r="P1042" s="290">
        <f>O1042*H1042</f>
        <v>0</v>
      </c>
      <c r="Q1042" s="290">
        <v>0</v>
      </c>
      <c r="R1042" s="290">
        <f>Q1042*H1042</f>
        <v>0</v>
      </c>
      <c r="S1042" s="290">
        <v>0.01</v>
      </c>
      <c r="T1042" s="291">
        <f>S1042*H1042</f>
        <v>3.7064999999999997</v>
      </c>
      <c r="U1042" s="42"/>
      <c r="V1042" s="42"/>
      <c r="W1042" s="42"/>
      <c r="X1042" s="42"/>
      <c r="Y1042" s="42"/>
      <c r="Z1042" s="42"/>
      <c r="AA1042" s="42"/>
      <c r="AB1042" s="42"/>
      <c r="AC1042" s="42"/>
      <c r="AD1042" s="42"/>
      <c r="AE1042" s="42"/>
      <c r="AR1042" s="292" t="s">
        <v>386</v>
      </c>
      <c r="AT1042" s="292" t="s">
        <v>393</v>
      </c>
      <c r="AU1042" s="292" t="s">
        <v>386</v>
      </c>
      <c r="AY1042" s="19" t="s">
        <v>387</v>
      </c>
      <c r="BE1042" s="162">
        <f>IF(N1042="základná",J1042,0)</f>
        <v>0</v>
      </c>
      <c r="BF1042" s="162">
        <f>IF(N1042="znížená",J1042,0)</f>
        <v>0</v>
      </c>
      <c r="BG1042" s="162">
        <f>IF(N1042="zákl. prenesená",J1042,0)</f>
        <v>0</v>
      </c>
      <c r="BH1042" s="162">
        <f>IF(N1042="zníž. prenesená",J1042,0)</f>
        <v>0</v>
      </c>
      <c r="BI1042" s="162">
        <f>IF(N1042="nulová",J1042,0)</f>
        <v>0</v>
      </c>
      <c r="BJ1042" s="19" t="s">
        <v>92</v>
      </c>
      <c r="BK1042" s="162">
        <f>ROUND(I1042*H1042,2)</f>
        <v>0</v>
      </c>
      <c r="BL1042" s="19" t="s">
        <v>386</v>
      </c>
      <c r="BM1042" s="292" t="s">
        <v>1240</v>
      </c>
    </row>
    <row r="1043" s="14" customFormat="1">
      <c r="A1043" s="14"/>
      <c r="B1043" s="293"/>
      <c r="C1043" s="294"/>
      <c r="D1043" s="295" t="s">
        <v>398</v>
      </c>
      <c r="E1043" s="296" t="s">
        <v>1</v>
      </c>
      <c r="F1043" s="297" t="s">
        <v>519</v>
      </c>
      <c r="G1043" s="294"/>
      <c r="H1043" s="296" t="s">
        <v>1</v>
      </c>
      <c r="I1043" s="298"/>
      <c r="J1043" s="294"/>
      <c r="K1043" s="294"/>
      <c r="L1043" s="299"/>
      <c r="M1043" s="300"/>
      <c r="N1043" s="301"/>
      <c r="O1043" s="301"/>
      <c r="P1043" s="301"/>
      <c r="Q1043" s="301"/>
      <c r="R1043" s="301"/>
      <c r="S1043" s="301"/>
      <c r="T1043" s="302"/>
      <c r="U1043" s="14"/>
      <c r="V1043" s="14"/>
      <c r="W1043" s="14"/>
      <c r="X1043" s="14"/>
      <c r="Y1043" s="14"/>
      <c r="Z1043" s="14"/>
      <c r="AA1043" s="14"/>
      <c r="AB1043" s="14"/>
      <c r="AC1043" s="14"/>
      <c r="AD1043" s="14"/>
      <c r="AE1043" s="14"/>
      <c r="AT1043" s="303" t="s">
        <v>398</v>
      </c>
      <c r="AU1043" s="303" t="s">
        <v>386</v>
      </c>
      <c r="AV1043" s="14" t="s">
        <v>84</v>
      </c>
      <c r="AW1043" s="14" t="s">
        <v>30</v>
      </c>
      <c r="AX1043" s="14" t="s">
        <v>76</v>
      </c>
      <c r="AY1043" s="303" t="s">
        <v>387</v>
      </c>
    </row>
    <row r="1044" s="15" customFormat="1">
      <c r="A1044" s="15"/>
      <c r="B1044" s="304"/>
      <c r="C1044" s="305"/>
      <c r="D1044" s="295" t="s">
        <v>398</v>
      </c>
      <c r="E1044" s="306" t="s">
        <v>1</v>
      </c>
      <c r="F1044" s="307" t="s">
        <v>1238</v>
      </c>
      <c r="G1044" s="305"/>
      <c r="H1044" s="308">
        <v>273</v>
      </c>
      <c r="I1044" s="309"/>
      <c r="J1044" s="305"/>
      <c r="K1044" s="305"/>
      <c r="L1044" s="310"/>
      <c r="M1044" s="311"/>
      <c r="N1044" s="312"/>
      <c r="O1044" s="312"/>
      <c r="P1044" s="312"/>
      <c r="Q1044" s="312"/>
      <c r="R1044" s="312"/>
      <c r="S1044" s="312"/>
      <c r="T1044" s="313"/>
      <c r="U1044" s="15"/>
      <c r="V1044" s="15"/>
      <c r="W1044" s="15"/>
      <c r="X1044" s="15"/>
      <c r="Y1044" s="15"/>
      <c r="Z1044" s="15"/>
      <c r="AA1044" s="15"/>
      <c r="AB1044" s="15"/>
      <c r="AC1044" s="15"/>
      <c r="AD1044" s="15"/>
      <c r="AE1044" s="15"/>
      <c r="AT1044" s="314" t="s">
        <v>398</v>
      </c>
      <c r="AU1044" s="314" t="s">
        <v>386</v>
      </c>
      <c r="AV1044" s="15" t="s">
        <v>92</v>
      </c>
      <c r="AW1044" s="15" t="s">
        <v>30</v>
      </c>
      <c r="AX1044" s="15" t="s">
        <v>76</v>
      </c>
      <c r="AY1044" s="314" t="s">
        <v>387</v>
      </c>
    </row>
    <row r="1045" s="15" customFormat="1">
      <c r="A1045" s="15"/>
      <c r="B1045" s="304"/>
      <c r="C1045" s="305"/>
      <c r="D1045" s="295" t="s">
        <v>398</v>
      </c>
      <c r="E1045" s="306" t="s">
        <v>1</v>
      </c>
      <c r="F1045" s="307" t="s">
        <v>1209</v>
      </c>
      <c r="G1045" s="305"/>
      <c r="H1045" s="308">
        <v>80</v>
      </c>
      <c r="I1045" s="309"/>
      <c r="J1045" s="305"/>
      <c r="K1045" s="305"/>
      <c r="L1045" s="310"/>
      <c r="M1045" s="311"/>
      <c r="N1045" s="312"/>
      <c r="O1045" s="312"/>
      <c r="P1045" s="312"/>
      <c r="Q1045" s="312"/>
      <c r="R1045" s="312"/>
      <c r="S1045" s="312"/>
      <c r="T1045" s="313"/>
      <c r="U1045" s="15"/>
      <c r="V1045" s="15"/>
      <c r="W1045" s="15"/>
      <c r="X1045" s="15"/>
      <c r="Y1045" s="15"/>
      <c r="Z1045" s="15"/>
      <c r="AA1045" s="15"/>
      <c r="AB1045" s="15"/>
      <c r="AC1045" s="15"/>
      <c r="AD1045" s="15"/>
      <c r="AE1045" s="15"/>
      <c r="AT1045" s="314" t="s">
        <v>398</v>
      </c>
      <c r="AU1045" s="314" t="s">
        <v>386</v>
      </c>
      <c r="AV1045" s="15" t="s">
        <v>92</v>
      </c>
      <c r="AW1045" s="15" t="s">
        <v>30</v>
      </c>
      <c r="AX1045" s="15" t="s">
        <v>76</v>
      </c>
      <c r="AY1045" s="314" t="s">
        <v>387</v>
      </c>
    </row>
    <row r="1046" s="17" customFormat="1">
      <c r="A1046" s="17"/>
      <c r="B1046" s="326"/>
      <c r="C1046" s="327"/>
      <c r="D1046" s="295" t="s">
        <v>398</v>
      </c>
      <c r="E1046" s="328" t="s">
        <v>196</v>
      </c>
      <c r="F1046" s="329" t="s">
        <v>411</v>
      </c>
      <c r="G1046" s="327"/>
      <c r="H1046" s="330">
        <v>353</v>
      </c>
      <c r="I1046" s="331"/>
      <c r="J1046" s="327"/>
      <c r="K1046" s="327"/>
      <c r="L1046" s="332"/>
      <c r="M1046" s="333"/>
      <c r="N1046" s="334"/>
      <c r="O1046" s="334"/>
      <c r="P1046" s="334"/>
      <c r="Q1046" s="334"/>
      <c r="R1046" s="334"/>
      <c r="S1046" s="334"/>
      <c r="T1046" s="335"/>
      <c r="U1046" s="17"/>
      <c r="V1046" s="17"/>
      <c r="W1046" s="17"/>
      <c r="X1046" s="17"/>
      <c r="Y1046" s="17"/>
      <c r="Z1046" s="17"/>
      <c r="AA1046" s="17"/>
      <c r="AB1046" s="17"/>
      <c r="AC1046" s="17"/>
      <c r="AD1046" s="17"/>
      <c r="AE1046" s="17"/>
      <c r="AT1046" s="336" t="s">
        <v>398</v>
      </c>
      <c r="AU1046" s="336" t="s">
        <v>386</v>
      </c>
      <c r="AV1046" s="17" t="s">
        <v>99</v>
      </c>
      <c r="AW1046" s="17" t="s">
        <v>30</v>
      </c>
      <c r="AX1046" s="17" t="s">
        <v>76</v>
      </c>
      <c r="AY1046" s="336" t="s">
        <v>387</v>
      </c>
    </row>
    <row r="1047" s="15" customFormat="1">
      <c r="A1047" s="15"/>
      <c r="B1047" s="304"/>
      <c r="C1047" s="305"/>
      <c r="D1047" s="295" t="s">
        <v>398</v>
      </c>
      <c r="E1047" s="306" t="s">
        <v>1</v>
      </c>
      <c r="F1047" s="307" t="s">
        <v>1241</v>
      </c>
      <c r="G1047" s="305"/>
      <c r="H1047" s="308">
        <v>17.649999999999999</v>
      </c>
      <c r="I1047" s="309"/>
      <c r="J1047" s="305"/>
      <c r="K1047" s="305"/>
      <c r="L1047" s="310"/>
      <c r="M1047" s="311"/>
      <c r="N1047" s="312"/>
      <c r="O1047" s="312"/>
      <c r="P1047" s="312"/>
      <c r="Q1047" s="312"/>
      <c r="R1047" s="312"/>
      <c r="S1047" s="312"/>
      <c r="T1047" s="313"/>
      <c r="U1047" s="15"/>
      <c r="V1047" s="15"/>
      <c r="W1047" s="15"/>
      <c r="X1047" s="15"/>
      <c r="Y1047" s="15"/>
      <c r="Z1047" s="15"/>
      <c r="AA1047" s="15"/>
      <c r="AB1047" s="15"/>
      <c r="AC1047" s="15"/>
      <c r="AD1047" s="15"/>
      <c r="AE1047" s="15"/>
      <c r="AT1047" s="314" t="s">
        <v>398</v>
      </c>
      <c r="AU1047" s="314" t="s">
        <v>386</v>
      </c>
      <c r="AV1047" s="15" t="s">
        <v>92</v>
      </c>
      <c r="AW1047" s="15" t="s">
        <v>30</v>
      </c>
      <c r="AX1047" s="15" t="s">
        <v>76</v>
      </c>
      <c r="AY1047" s="314" t="s">
        <v>387</v>
      </c>
    </row>
    <row r="1048" s="16" customFormat="1">
      <c r="A1048" s="16"/>
      <c r="B1048" s="315"/>
      <c r="C1048" s="316"/>
      <c r="D1048" s="295" t="s">
        <v>398</v>
      </c>
      <c r="E1048" s="317" t="s">
        <v>1</v>
      </c>
      <c r="F1048" s="318" t="s">
        <v>412</v>
      </c>
      <c r="G1048" s="316"/>
      <c r="H1048" s="319">
        <v>370.64999999999998</v>
      </c>
      <c r="I1048" s="320"/>
      <c r="J1048" s="316"/>
      <c r="K1048" s="316"/>
      <c r="L1048" s="321"/>
      <c r="M1048" s="322"/>
      <c r="N1048" s="323"/>
      <c r="O1048" s="323"/>
      <c r="P1048" s="323"/>
      <c r="Q1048" s="323"/>
      <c r="R1048" s="323"/>
      <c r="S1048" s="323"/>
      <c r="T1048" s="324"/>
      <c r="U1048" s="16"/>
      <c r="V1048" s="16"/>
      <c r="W1048" s="16"/>
      <c r="X1048" s="16"/>
      <c r="Y1048" s="16"/>
      <c r="Z1048" s="16"/>
      <c r="AA1048" s="16"/>
      <c r="AB1048" s="16"/>
      <c r="AC1048" s="16"/>
      <c r="AD1048" s="16"/>
      <c r="AE1048" s="16"/>
      <c r="AT1048" s="325" t="s">
        <v>398</v>
      </c>
      <c r="AU1048" s="325" t="s">
        <v>386</v>
      </c>
      <c r="AV1048" s="16" t="s">
        <v>386</v>
      </c>
      <c r="AW1048" s="16" t="s">
        <v>30</v>
      </c>
      <c r="AX1048" s="16" t="s">
        <v>84</v>
      </c>
      <c r="AY1048" s="325" t="s">
        <v>387</v>
      </c>
    </row>
    <row r="1049" s="2" customFormat="1" ht="37.8" customHeight="1">
      <c r="A1049" s="42"/>
      <c r="B1049" s="43"/>
      <c r="C1049" s="280" t="s">
        <v>1242</v>
      </c>
      <c r="D1049" s="280" t="s">
        <v>393</v>
      </c>
      <c r="E1049" s="281" t="s">
        <v>912</v>
      </c>
      <c r="F1049" s="282" t="s">
        <v>913</v>
      </c>
      <c r="G1049" s="283" t="s">
        <v>405</v>
      </c>
      <c r="H1049" s="284">
        <v>307.48399999999998</v>
      </c>
      <c r="I1049" s="285"/>
      <c r="J1049" s="286">
        <f>ROUND(I1049*H1049,2)</f>
        <v>0</v>
      </c>
      <c r="K1049" s="287"/>
      <c r="L1049" s="45"/>
      <c r="M1049" s="288" t="s">
        <v>1</v>
      </c>
      <c r="N1049" s="289" t="s">
        <v>42</v>
      </c>
      <c r="O1049" s="101"/>
      <c r="P1049" s="290">
        <f>O1049*H1049</f>
        <v>0</v>
      </c>
      <c r="Q1049" s="290">
        <v>0</v>
      </c>
      <c r="R1049" s="290">
        <f>Q1049*H1049</f>
        <v>0</v>
      </c>
      <c r="S1049" s="290">
        <v>0.050000000000000003</v>
      </c>
      <c r="T1049" s="291">
        <f>S1049*H1049</f>
        <v>15.3742</v>
      </c>
      <c r="U1049" s="42"/>
      <c r="V1049" s="42"/>
      <c r="W1049" s="42"/>
      <c r="X1049" s="42"/>
      <c r="Y1049" s="42"/>
      <c r="Z1049" s="42"/>
      <c r="AA1049" s="42"/>
      <c r="AB1049" s="42"/>
      <c r="AC1049" s="42"/>
      <c r="AD1049" s="42"/>
      <c r="AE1049" s="42"/>
      <c r="AR1049" s="292" t="s">
        <v>386</v>
      </c>
      <c r="AT1049" s="292" t="s">
        <v>393</v>
      </c>
      <c r="AU1049" s="292" t="s">
        <v>386</v>
      </c>
      <c r="AY1049" s="19" t="s">
        <v>387</v>
      </c>
      <c r="BE1049" s="162">
        <f>IF(N1049="základná",J1049,0)</f>
        <v>0</v>
      </c>
      <c r="BF1049" s="162">
        <f>IF(N1049="znížená",J1049,0)</f>
        <v>0</v>
      </c>
      <c r="BG1049" s="162">
        <f>IF(N1049="zákl. prenesená",J1049,0)</f>
        <v>0</v>
      </c>
      <c r="BH1049" s="162">
        <f>IF(N1049="zníž. prenesená",J1049,0)</f>
        <v>0</v>
      </c>
      <c r="BI1049" s="162">
        <f>IF(N1049="nulová",J1049,0)</f>
        <v>0</v>
      </c>
      <c r="BJ1049" s="19" t="s">
        <v>92</v>
      </c>
      <c r="BK1049" s="162">
        <f>ROUND(I1049*H1049,2)</f>
        <v>0</v>
      </c>
      <c r="BL1049" s="19" t="s">
        <v>386</v>
      </c>
      <c r="BM1049" s="292" t="s">
        <v>1243</v>
      </c>
    </row>
    <row r="1050" s="14" customFormat="1">
      <c r="A1050" s="14"/>
      <c r="B1050" s="293"/>
      <c r="C1050" s="294"/>
      <c r="D1050" s="295" t="s">
        <v>398</v>
      </c>
      <c r="E1050" s="296" t="s">
        <v>1</v>
      </c>
      <c r="F1050" s="297" t="s">
        <v>1244</v>
      </c>
      <c r="G1050" s="294"/>
      <c r="H1050" s="296" t="s">
        <v>1</v>
      </c>
      <c r="I1050" s="298"/>
      <c r="J1050" s="294"/>
      <c r="K1050" s="294"/>
      <c r="L1050" s="299"/>
      <c r="M1050" s="300"/>
      <c r="N1050" s="301"/>
      <c r="O1050" s="301"/>
      <c r="P1050" s="301"/>
      <c r="Q1050" s="301"/>
      <c r="R1050" s="301"/>
      <c r="S1050" s="301"/>
      <c r="T1050" s="302"/>
      <c r="U1050" s="14"/>
      <c r="V1050" s="14"/>
      <c r="W1050" s="14"/>
      <c r="X1050" s="14"/>
      <c r="Y1050" s="14"/>
      <c r="Z1050" s="14"/>
      <c r="AA1050" s="14"/>
      <c r="AB1050" s="14"/>
      <c r="AC1050" s="14"/>
      <c r="AD1050" s="14"/>
      <c r="AE1050" s="14"/>
      <c r="AT1050" s="303" t="s">
        <v>398</v>
      </c>
      <c r="AU1050" s="303" t="s">
        <v>386</v>
      </c>
      <c r="AV1050" s="14" t="s">
        <v>84</v>
      </c>
      <c r="AW1050" s="14" t="s">
        <v>30</v>
      </c>
      <c r="AX1050" s="14" t="s">
        <v>76</v>
      </c>
      <c r="AY1050" s="303" t="s">
        <v>387</v>
      </c>
    </row>
    <row r="1051" s="15" customFormat="1">
      <c r="A1051" s="15"/>
      <c r="B1051" s="304"/>
      <c r="C1051" s="305"/>
      <c r="D1051" s="295" t="s">
        <v>398</v>
      </c>
      <c r="E1051" s="306" t="s">
        <v>1</v>
      </c>
      <c r="F1051" s="307" t="s">
        <v>1245</v>
      </c>
      <c r="G1051" s="305"/>
      <c r="H1051" s="308">
        <v>292.84199999999998</v>
      </c>
      <c r="I1051" s="309"/>
      <c r="J1051" s="305"/>
      <c r="K1051" s="305"/>
      <c r="L1051" s="310"/>
      <c r="M1051" s="311"/>
      <c r="N1051" s="312"/>
      <c r="O1051" s="312"/>
      <c r="P1051" s="312"/>
      <c r="Q1051" s="312"/>
      <c r="R1051" s="312"/>
      <c r="S1051" s="312"/>
      <c r="T1051" s="313"/>
      <c r="U1051" s="15"/>
      <c r="V1051" s="15"/>
      <c r="W1051" s="15"/>
      <c r="X1051" s="15"/>
      <c r="Y1051" s="15"/>
      <c r="Z1051" s="15"/>
      <c r="AA1051" s="15"/>
      <c r="AB1051" s="15"/>
      <c r="AC1051" s="15"/>
      <c r="AD1051" s="15"/>
      <c r="AE1051" s="15"/>
      <c r="AT1051" s="314" t="s">
        <v>398</v>
      </c>
      <c r="AU1051" s="314" t="s">
        <v>386</v>
      </c>
      <c r="AV1051" s="15" t="s">
        <v>92</v>
      </c>
      <c r="AW1051" s="15" t="s">
        <v>30</v>
      </c>
      <c r="AX1051" s="15" t="s">
        <v>76</v>
      </c>
      <c r="AY1051" s="314" t="s">
        <v>387</v>
      </c>
    </row>
    <row r="1052" s="17" customFormat="1">
      <c r="A1052" s="17"/>
      <c r="B1052" s="326"/>
      <c r="C1052" s="327"/>
      <c r="D1052" s="295" t="s">
        <v>398</v>
      </c>
      <c r="E1052" s="328" t="s">
        <v>1</v>
      </c>
      <c r="F1052" s="329" t="s">
        <v>411</v>
      </c>
      <c r="G1052" s="327"/>
      <c r="H1052" s="330">
        <v>292.84199999999998</v>
      </c>
      <c r="I1052" s="331"/>
      <c r="J1052" s="327"/>
      <c r="K1052" s="327"/>
      <c r="L1052" s="332"/>
      <c r="M1052" s="333"/>
      <c r="N1052" s="334"/>
      <c r="O1052" s="334"/>
      <c r="P1052" s="334"/>
      <c r="Q1052" s="334"/>
      <c r="R1052" s="334"/>
      <c r="S1052" s="334"/>
      <c r="T1052" s="335"/>
      <c r="U1052" s="17"/>
      <c r="V1052" s="17"/>
      <c r="W1052" s="17"/>
      <c r="X1052" s="17"/>
      <c r="Y1052" s="17"/>
      <c r="Z1052" s="17"/>
      <c r="AA1052" s="17"/>
      <c r="AB1052" s="17"/>
      <c r="AC1052" s="17"/>
      <c r="AD1052" s="17"/>
      <c r="AE1052" s="17"/>
      <c r="AT1052" s="336" t="s">
        <v>398</v>
      </c>
      <c r="AU1052" s="336" t="s">
        <v>386</v>
      </c>
      <c r="AV1052" s="17" t="s">
        <v>99</v>
      </c>
      <c r="AW1052" s="17" t="s">
        <v>30</v>
      </c>
      <c r="AX1052" s="17" t="s">
        <v>76</v>
      </c>
      <c r="AY1052" s="336" t="s">
        <v>387</v>
      </c>
    </row>
    <row r="1053" s="15" customFormat="1">
      <c r="A1053" s="15"/>
      <c r="B1053" s="304"/>
      <c r="C1053" s="305"/>
      <c r="D1053" s="295" t="s">
        <v>398</v>
      </c>
      <c r="E1053" s="306" t="s">
        <v>1</v>
      </c>
      <c r="F1053" s="307" t="s">
        <v>1188</v>
      </c>
      <c r="G1053" s="305"/>
      <c r="H1053" s="308">
        <v>14.642</v>
      </c>
      <c r="I1053" s="309"/>
      <c r="J1053" s="305"/>
      <c r="K1053" s="305"/>
      <c r="L1053" s="310"/>
      <c r="M1053" s="311"/>
      <c r="N1053" s="312"/>
      <c r="O1053" s="312"/>
      <c r="P1053" s="312"/>
      <c r="Q1053" s="312"/>
      <c r="R1053" s="312"/>
      <c r="S1053" s="312"/>
      <c r="T1053" s="313"/>
      <c r="U1053" s="15"/>
      <c r="V1053" s="15"/>
      <c r="W1053" s="15"/>
      <c r="X1053" s="15"/>
      <c r="Y1053" s="15"/>
      <c r="Z1053" s="15"/>
      <c r="AA1053" s="15"/>
      <c r="AB1053" s="15"/>
      <c r="AC1053" s="15"/>
      <c r="AD1053" s="15"/>
      <c r="AE1053" s="15"/>
      <c r="AT1053" s="314" t="s">
        <v>398</v>
      </c>
      <c r="AU1053" s="314" t="s">
        <v>386</v>
      </c>
      <c r="AV1053" s="15" t="s">
        <v>92</v>
      </c>
      <c r="AW1053" s="15" t="s">
        <v>30</v>
      </c>
      <c r="AX1053" s="15" t="s">
        <v>76</v>
      </c>
      <c r="AY1053" s="314" t="s">
        <v>387</v>
      </c>
    </row>
    <row r="1054" s="16" customFormat="1">
      <c r="A1054" s="16"/>
      <c r="B1054" s="315"/>
      <c r="C1054" s="316"/>
      <c r="D1054" s="295" t="s">
        <v>398</v>
      </c>
      <c r="E1054" s="317" t="s">
        <v>1</v>
      </c>
      <c r="F1054" s="318" t="s">
        <v>412</v>
      </c>
      <c r="G1054" s="316"/>
      <c r="H1054" s="319">
        <v>307.48399999999998</v>
      </c>
      <c r="I1054" s="320"/>
      <c r="J1054" s="316"/>
      <c r="K1054" s="316"/>
      <c r="L1054" s="321"/>
      <c r="M1054" s="322"/>
      <c r="N1054" s="323"/>
      <c r="O1054" s="323"/>
      <c r="P1054" s="323"/>
      <c r="Q1054" s="323"/>
      <c r="R1054" s="323"/>
      <c r="S1054" s="323"/>
      <c r="T1054" s="324"/>
      <c r="U1054" s="16"/>
      <c r="V1054" s="16"/>
      <c r="W1054" s="16"/>
      <c r="X1054" s="16"/>
      <c r="Y1054" s="16"/>
      <c r="Z1054" s="16"/>
      <c r="AA1054" s="16"/>
      <c r="AB1054" s="16"/>
      <c r="AC1054" s="16"/>
      <c r="AD1054" s="16"/>
      <c r="AE1054" s="16"/>
      <c r="AT1054" s="325" t="s">
        <v>398</v>
      </c>
      <c r="AU1054" s="325" t="s">
        <v>386</v>
      </c>
      <c r="AV1054" s="16" t="s">
        <v>386</v>
      </c>
      <c r="AW1054" s="16" t="s">
        <v>30</v>
      </c>
      <c r="AX1054" s="16" t="s">
        <v>84</v>
      </c>
      <c r="AY1054" s="325" t="s">
        <v>387</v>
      </c>
    </row>
    <row r="1055" s="2" customFormat="1" ht="37.8" customHeight="1">
      <c r="A1055" s="42"/>
      <c r="B1055" s="43"/>
      <c r="C1055" s="280" t="s">
        <v>1246</v>
      </c>
      <c r="D1055" s="280" t="s">
        <v>393</v>
      </c>
      <c r="E1055" s="281" t="s">
        <v>509</v>
      </c>
      <c r="F1055" s="282" t="s">
        <v>510</v>
      </c>
      <c r="G1055" s="283" t="s">
        <v>405</v>
      </c>
      <c r="H1055" s="284">
        <v>141.12000000000001</v>
      </c>
      <c r="I1055" s="285"/>
      <c r="J1055" s="286">
        <f>ROUND(I1055*H1055,2)</f>
        <v>0</v>
      </c>
      <c r="K1055" s="287"/>
      <c r="L1055" s="45"/>
      <c r="M1055" s="288" t="s">
        <v>1</v>
      </c>
      <c r="N1055" s="289" t="s">
        <v>42</v>
      </c>
      <c r="O1055" s="101"/>
      <c r="P1055" s="290">
        <f>O1055*H1055</f>
        <v>0</v>
      </c>
      <c r="Q1055" s="290">
        <v>0</v>
      </c>
      <c r="R1055" s="290">
        <f>Q1055*H1055</f>
        <v>0</v>
      </c>
      <c r="S1055" s="290">
        <v>0.045999999999999999</v>
      </c>
      <c r="T1055" s="291">
        <f>S1055*H1055</f>
        <v>6.4915200000000004</v>
      </c>
      <c r="U1055" s="42"/>
      <c r="V1055" s="42"/>
      <c r="W1055" s="42"/>
      <c r="X1055" s="42"/>
      <c r="Y1055" s="42"/>
      <c r="Z1055" s="42"/>
      <c r="AA1055" s="42"/>
      <c r="AB1055" s="42"/>
      <c r="AC1055" s="42"/>
      <c r="AD1055" s="42"/>
      <c r="AE1055" s="42"/>
      <c r="AR1055" s="292" t="s">
        <v>386</v>
      </c>
      <c r="AT1055" s="292" t="s">
        <v>393</v>
      </c>
      <c r="AU1055" s="292" t="s">
        <v>386</v>
      </c>
      <c r="AY1055" s="19" t="s">
        <v>387</v>
      </c>
      <c r="BE1055" s="162">
        <f>IF(N1055="základná",J1055,0)</f>
        <v>0</v>
      </c>
      <c r="BF1055" s="162">
        <f>IF(N1055="znížená",J1055,0)</f>
        <v>0</v>
      </c>
      <c r="BG1055" s="162">
        <f>IF(N1055="zákl. prenesená",J1055,0)</f>
        <v>0</v>
      </c>
      <c r="BH1055" s="162">
        <f>IF(N1055="zníž. prenesená",J1055,0)</f>
        <v>0</v>
      </c>
      <c r="BI1055" s="162">
        <f>IF(N1055="nulová",J1055,0)</f>
        <v>0</v>
      </c>
      <c r="BJ1055" s="19" t="s">
        <v>92</v>
      </c>
      <c r="BK1055" s="162">
        <f>ROUND(I1055*H1055,2)</f>
        <v>0</v>
      </c>
      <c r="BL1055" s="19" t="s">
        <v>386</v>
      </c>
      <c r="BM1055" s="292" t="s">
        <v>1247</v>
      </c>
    </row>
    <row r="1056" s="14" customFormat="1">
      <c r="A1056" s="14"/>
      <c r="B1056" s="293"/>
      <c r="C1056" s="294"/>
      <c r="D1056" s="295" t="s">
        <v>398</v>
      </c>
      <c r="E1056" s="296" t="s">
        <v>1</v>
      </c>
      <c r="F1056" s="297" t="s">
        <v>416</v>
      </c>
      <c r="G1056" s="294"/>
      <c r="H1056" s="296" t="s">
        <v>1</v>
      </c>
      <c r="I1056" s="298"/>
      <c r="J1056" s="294"/>
      <c r="K1056" s="294"/>
      <c r="L1056" s="299"/>
      <c r="M1056" s="300"/>
      <c r="N1056" s="301"/>
      <c r="O1056" s="301"/>
      <c r="P1056" s="301"/>
      <c r="Q1056" s="301"/>
      <c r="R1056" s="301"/>
      <c r="S1056" s="301"/>
      <c r="T1056" s="302"/>
      <c r="U1056" s="14"/>
      <c r="V1056" s="14"/>
      <c r="W1056" s="14"/>
      <c r="X1056" s="14"/>
      <c r="Y1056" s="14"/>
      <c r="Z1056" s="14"/>
      <c r="AA1056" s="14"/>
      <c r="AB1056" s="14"/>
      <c r="AC1056" s="14"/>
      <c r="AD1056" s="14"/>
      <c r="AE1056" s="14"/>
      <c r="AT1056" s="303" t="s">
        <v>398</v>
      </c>
      <c r="AU1056" s="303" t="s">
        <v>386</v>
      </c>
      <c r="AV1056" s="14" t="s">
        <v>84</v>
      </c>
      <c r="AW1056" s="14" t="s">
        <v>30</v>
      </c>
      <c r="AX1056" s="14" t="s">
        <v>76</v>
      </c>
      <c r="AY1056" s="303" t="s">
        <v>387</v>
      </c>
    </row>
    <row r="1057" s="15" customFormat="1">
      <c r="A1057" s="15"/>
      <c r="B1057" s="304"/>
      <c r="C1057" s="305"/>
      <c r="D1057" s="295" t="s">
        <v>398</v>
      </c>
      <c r="E1057" s="306" t="s">
        <v>1</v>
      </c>
      <c r="F1057" s="307" t="s">
        <v>1248</v>
      </c>
      <c r="G1057" s="305"/>
      <c r="H1057" s="308">
        <v>94.799999999999997</v>
      </c>
      <c r="I1057" s="309"/>
      <c r="J1057" s="305"/>
      <c r="K1057" s="305"/>
      <c r="L1057" s="310"/>
      <c r="M1057" s="311"/>
      <c r="N1057" s="312"/>
      <c r="O1057" s="312"/>
      <c r="P1057" s="312"/>
      <c r="Q1057" s="312"/>
      <c r="R1057" s="312"/>
      <c r="S1057" s="312"/>
      <c r="T1057" s="313"/>
      <c r="U1057" s="15"/>
      <c r="V1057" s="15"/>
      <c r="W1057" s="15"/>
      <c r="X1057" s="15"/>
      <c r="Y1057" s="15"/>
      <c r="Z1057" s="15"/>
      <c r="AA1057" s="15"/>
      <c r="AB1057" s="15"/>
      <c r="AC1057" s="15"/>
      <c r="AD1057" s="15"/>
      <c r="AE1057" s="15"/>
      <c r="AT1057" s="314" t="s">
        <v>398</v>
      </c>
      <c r="AU1057" s="314" t="s">
        <v>386</v>
      </c>
      <c r="AV1057" s="15" t="s">
        <v>92</v>
      </c>
      <c r="AW1057" s="15" t="s">
        <v>30</v>
      </c>
      <c r="AX1057" s="15" t="s">
        <v>76</v>
      </c>
      <c r="AY1057" s="314" t="s">
        <v>387</v>
      </c>
    </row>
    <row r="1058" s="15" customFormat="1">
      <c r="A1058" s="15"/>
      <c r="B1058" s="304"/>
      <c r="C1058" s="305"/>
      <c r="D1058" s="295" t="s">
        <v>398</v>
      </c>
      <c r="E1058" s="306" t="s">
        <v>1</v>
      </c>
      <c r="F1058" s="307" t="s">
        <v>1183</v>
      </c>
      <c r="G1058" s="305"/>
      <c r="H1058" s="308">
        <v>39.600000000000001</v>
      </c>
      <c r="I1058" s="309"/>
      <c r="J1058" s="305"/>
      <c r="K1058" s="305"/>
      <c r="L1058" s="310"/>
      <c r="M1058" s="311"/>
      <c r="N1058" s="312"/>
      <c r="O1058" s="312"/>
      <c r="P1058" s="312"/>
      <c r="Q1058" s="312"/>
      <c r="R1058" s="312"/>
      <c r="S1058" s="312"/>
      <c r="T1058" s="313"/>
      <c r="U1058" s="15"/>
      <c r="V1058" s="15"/>
      <c r="W1058" s="15"/>
      <c r="X1058" s="15"/>
      <c r="Y1058" s="15"/>
      <c r="Z1058" s="15"/>
      <c r="AA1058" s="15"/>
      <c r="AB1058" s="15"/>
      <c r="AC1058" s="15"/>
      <c r="AD1058" s="15"/>
      <c r="AE1058" s="15"/>
      <c r="AT1058" s="314" t="s">
        <v>398</v>
      </c>
      <c r="AU1058" s="314" t="s">
        <v>386</v>
      </c>
      <c r="AV1058" s="15" t="s">
        <v>92</v>
      </c>
      <c r="AW1058" s="15" t="s">
        <v>30</v>
      </c>
      <c r="AX1058" s="15" t="s">
        <v>76</v>
      </c>
      <c r="AY1058" s="314" t="s">
        <v>387</v>
      </c>
    </row>
    <row r="1059" s="17" customFormat="1">
      <c r="A1059" s="17"/>
      <c r="B1059" s="326"/>
      <c r="C1059" s="327"/>
      <c r="D1059" s="295" t="s">
        <v>398</v>
      </c>
      <c r="E1059" s="328" t="s">
        <v>220</v>
      </c>
      <c r="F1059" s="329" t="s">
        <v>411</v>
      </c>
      <c r="G1059" s="327"/>
      <c r="H1059" s="330">
        <v>134.40000000000001</v>
      </c>
      <c r="I1059" s="331"/>
      <c r="J1059" s="327"/>
      <c r="K1059" s="327"/>
      <c r="L1059" s="332"/>
      <c r="M1059" s="333"/>
      <c r="N1059" s="334"/>
      <c r="O1059" s="334"/>
      <c r="P1059" s="334"/>
      <c r="Q1059" s="334"/>
      <c r="R1059" s="334"/>
      <c r="S1059" s="334"/>
      <c r="T1059" s="335"/>
      <c r="U1059" s="17"/>
      <c r="V1059" s="17"/>
      <c r="W1059" s="17"/>
      <c r="X1059" s="17"/>
      <c r="Y1059" s="17"/>
      <c r="Z1059" s="17"/>
      <c r="AA1059" s="17"/>
      <c r="AB1059" s="17"/>
      <c r="AC1059" s="17"/>
      <c r="AD1059" s="17"/>
      <c r="AE1059" s="17"/>
      <c r="AT1059" s="336" t="s">
        <v>398</v>
      </c>
      <c r="AU1059" s="336" t="s">
        <v>386</v>
      </c>
      <c r="AV1059" s="17" t="s">
        <v>99</v>
      </c>
      <c r="AW1059" s="17" t="s">
        <v>30</v>
      </c>
      <c r="AX1059" s="17" t="s">
        <v>76</v>
      </c>
      <c r="AY1059" s="336" t="s">
        <v>387</v>
      </c>
    </row>
    <row r="1060" s="15" customFormat="1">
      <c r="A1060" s="15"/>
      <c r="B1060" s="304"/>
      <c r="C1060" s="305"/>
      <c r="D1060" s="295" t="s">
        <v>398</v>
      </c>
      <c r="E1060" s="306" t="s">
        <v>1</v>
      </c>
      <c r="F1060" s="307" t="s">
        <v>1249</v>
      </c>
      <c r="G1060" s="305"/>
      <c r="H1060" s="308">
        <v>6.7199999999999998</v>
      </c>
      <c r="I1060" s="309"/>
      <c r="J1060" s="305"/>
      <c r="K1060" s="305"/>
      <c r="L1060" s="310"/>
      <c r="M1060" s="311"/>
      <c r="N1060" s="312"/>
      <c r="O1060" s="312"/>
      <c r="P1060" s="312"/>
      <c r="Q1060" s="312"/>
      <c r="R1060" s="312"/>
      <c r="S1060" s="312"/>
      <c r="T1060" s="313"/>
      <c r="U1060" s="15"/>
      <c r="V1060" s="15"/>
      <c r="W1060" s="15"/>
      <c r="X1060" s="15"/>
      <c r="Y1060" s="15"/>
      <c r="Z1060" s="15"/>
      <c r="AA1060" s="15"/>
      <c r="AB1060" s="15"/>
      <c r="AC1060" s="15"/>
      <c r="AD1060" s="15"/>
      <c r="AE1060" s="15"/>
      <c r="AT1060" s="314" t="s">
        <v>398</v>
      </c>
      <c r="AU1060" s="314" t="s">
        <v>386</v>
      </c>
      <c r="AV1060" s="15" t="s">
        <v>92</v>
      </c>
      <c r="AW1060" s="15" t="s">
        <v>30</v>
      </c>
      <c r="AX1060" s="15" t="s">
        <v>76</v>
      </c>
      <c r="AY1060" s="314" t="s">
        <v>387</v>
      </c>
    </row>
    <row r="1061" s="16" customFormat="1">
      <c r="A1061" s="16"/>
      <c r="B1061" s="315"/>
      <c r="C1061" s="316"/>
      <c r="D1061" s="295" t="s">
        <v>398</v>
      </c>
      <c r="E1061" s="317" t="s">
        <v>1</v>
      </c>
      <c r="F1061" s="318" t="s">
        <v>412</v>
      </c>
      <c r="G1061" s="316"/>
      <c r="H1061" s="319">
        <v>141.12000000000001</v>
      </c>
      <c r="I1061" s="320"/>
      <c r="J1061" s="316"/>
      <c r="K1061" s="316"/>
      <c r="L1061" s="321"/>
      <c r="M1061" s="322"/>
      <c r="N1061" s="323"/>
      <c r="O1061" s="323"/>
      <c r="P1061" s="323"/>
      <c r="Q1061" s="323"/>
      <c r="R1061" s="323"/>
      <c r="S1061" s="323"/>
      <c r="T1061" s="324"/>
      <c r="U1061" s="16"/>
      <c r="V1061" s="16"/>
      <c r="W1061" s="16"/>
      <c r="X1061" s="16"/>
      <c r="Y1061" s="16"/>
      <c r="Z1061" s="16"/>
      <c r="AA1061" s="16"/>
      <c r="AB1061" s="16"/>
      <c r="AC1061" s="16"/>
      <c r="AD1061" s="16"/>
      <c r="AE1061" s="16"/>
      <c r="AT1061" s="325" t="s">
        <v>398</v>
      </c>
      <c r="AU1061" s="325" t="s">
        <v>386</v>
      </c>
      <c r="AV1061" s="16" t="s">
        <v>386</v>
      </c>
      <c r="AW1061" s="16" t="s">
        <v>30</v>
      </c>
      <c r="AX1061" s="16" t="s">
        <v>84</v>
      </c>
      <c r="AY1061" s="325" t="s">
        <v>387</v>
      </c>
    </row>
    <row r="1062" s="2" customFormat="1" ht="21.75" customHeight="1">
      <c r="A1062" s="42"/>
      <c r="B1062" s="43"/>
      <c r="C1062" s="280" t="s">
        <v>1250</v>
      </c>
      <c r="D1062" s="280" t="s">
        <v>393</v>
      </c>
      <c r="E1062" s="281" t="s">
        <v>523</v>
      </c>
      <c r="F1062" s="282" t="s">
        <v>524</v>
      </c>
      <c r="G1062" s="283" t="s">
        <v>525</v>
      </c>
      <c r="H1062" s="284">
        <v>95.989000000000004</v>
      </c>
      <c r="I1062" s="285"/>
      <c r="J1062" s="286">
        <f>ROUND(I1062*H1062,2)</f>
        <v>0</v>
      </c>
      <c r="K1062" s="287"/>
      <c r="L1062" s="45"/>
      <c r="M1062" s="288" t="s">
        <v>1</v>
      </c>
      <c r="N1062" s="289" t="s">
        <v>42</v>
      </c>
      <c r="O1062" s="101"/>
      <c r="P1062" s="290">
        <f>O1062*H1062</f>
        <v>0</v>
      </c>
      <c r="Q1062" s="290">
        <v>0</v>
      </c>
      <c r="R1062" s="290">
        <f>Q1062*H1062</f>
        <v>0</v>
      </c>
      <c r="S1062" s="290">
        <v>0</v>
      </c>
      <c r="T1062" s="291">
        <f>S1062*H1062</f>
        <v>0</v>
      </c>
      <c r="U1062" s="42"/>
      <c r="V1062" s="42"/>
      <c r="W1062" s="42"/>
      <c r="X1062" s="42"/>
      <c r="Y1062" s="42"/>
      <c r="Z1062" s="42"/>
      <c r="AA1062" s="42"/>
      <c r="AB1062" s="42"/>
      <c r="AC1062" s="42"/>
      <c r="AD1062" s="42"/>
      <c r="AE1062" s="42"/>
      <c r="AR1062" s="292" t="s">
        <v>386</v>
      </c>
      <c r="AT1062" s="292" t="s">
        <v>393</v>
      </c>
      <c r="AU1062" s="292" t="s">
        <v>386</v>
      </c>
      <c r="AY1062" s="19" t="s">
        <v>387</v>
      </c>
      <c r="BE1062" s="162">
        <f>IF(N1062="základná",J1062,0)</f>
        <v>0</v>
      </c>
      <c r="BF1062" s="162">
        <f>IF(N1062="znížená",J1062,0)</f>
        <v>0</v>
      </c>
      <c r="BG1062" s="162">
        <f>IF(N1062="zákl. prenesená",J1062,0)</f>
        <v>0</v>
      </c>
      <c r="BH1062" s="162">
        <f>IF(N1062="zníž. prenesená",J1062,0)</f>
        <v>0</v>
      </c>
      <c r="BI1062" s="162">
        <f>IF(N1062="nulová",J1062,0)</f>
        <v>0</v>
      </c>
      <c r="BJ1062" s="19" t="s">
        <v>92</v>
      </c>
      <c r="BK1062" s="162">
        <f>ROUND(I1062*H1062,2)</f>
        <v>0</v>
      </c>
      <c r="BL1062" s="19" t="s">
        <v>386</v>
      </c>
      <c r="BM1062" s="292" t="s">
        <v>1251</v>
      </c>
    </row>
    <row r="1063" s="2" customFormat="1" ht="24.15" customHeight="1">
      <c r="A1063" s="42"/>
      <c r="B1063" s="43"/>
      <c r="C1063" s="280" t="s">
        <v>1252</v>
      </c>
      <c r="D1063" s="280" t="s">
        <v>393</v>
      </c>
      <c r="E1063" s="281" t="s">
        <v>527</v>
      </c>
      <c r="F1063" s="282" t="s">
        <v>528</v>
      </c>
      <c r="G1063" s="283" t="s">
        <v>525</v>
      </c>
      <c r="H1063" s="284">
        <v>2879.52</v>
      </c>
      <c r="I1063" s="285"/>
      <c r="J1063" s="286">
        <f>ROUND(I1063*H1063,2)</f>
        <v>0</v>
      </c>
      <c r="K1063" s="287"/>
      <c r="L1063" s="45"/>
      <c r="M1063" s="288" t="s">
        <v>1</v>
      </c>
      <c r="N1063" s="289" t="s">
        <v>42</v>
      </c>
      <c r="O1063" s="101"/>
      <c r="P1063" s="290">
        <f>O1063*H1063</f>
        <v>0</v>
      </c>
      <c r="Q1063" s="290">
        <v>0</v>
      </c>
      <c r="R1063" s="290">
        <f>Q1063*H1063</f>
        <v>0</v>
      </c>
      <c r="S1063" s="290">
        <v>0</v>
      </c>
      <c r="T1063" s="291">
        <f>S1063*H1063</f>
        <v>0</v>
      </c>
      <c r="U1063" s="42"/>
      <c r="V1063" s="42"/>
      <c r="W1063" s="42"/>
      <c r="X1063" s="42"/>
      <c r="Y1063" s="42"/>
      <c r="Z1063" s="42"/>
      <c r="AA1063" s="42"/>
      <c r="AB1063" s="42"/>
      <c r="AC1063" s="42"/>
      <c r="AD1063" s="42"/>
      <c r="AE1063" s="42"/>
      <c r="AR1063" s="292" t="s">
        <v>386</v>
      </c>
      <c r="AT1063" s="292" t="s">
        <v>393</v>
      </c>
      <c r="AU1063" s="292" t="s">
        <v>386</v>
      </c>
      <c r="AY1063" s="19" t="s">
        <v>387</v>
      </c>
      <c r="BE1063" s="162">
        <f>IF(N1063="základná",J1063,0)</f>
        <v>0</v>
      </c>
      <c r="BF1063" s="162">
        <f>IF(N1063="znížená",J1063,0)</f>
        <v>0</v>
      </c>
      <c r="BG1063" s="162">
        <f>IF(N1063="zákl. prenesená",J1063,0)</f>
        <v>0</v>
      </c>
      <c r="BH1063" s="162">
        <f>IF(N1063="zníž. prenesená",J1063,0)</f>
        <v>0</v>
      </c>
      <c r="BI1063" s="162">
        <f>IF(N1063="nulová",J1063,0)</f>
        <v>0</v>
      </c>
      <c r="BJ1063" s="19" t="s">
        <v>92</v>
      </c>
      <c r="BK1063" s="162">
        <f>ROUND(I1063*H1063,2)</f>
        <v>0</v>
      </c>
      <c r="BL1063" s="19" t="s">
        <v>386</v>
      </c>
      <c r="BM1063" s="292" t="s">
        <v>1253</v>
      </c>
    </row>
    <row r="1064" s="15" customFormat="1">
      <c r="A1064" s="15"/>
      <c r="B1064" s="304"/>
      <c r="C1064" s="305"/>
      <c r="D1064" s="295" t="s">
        <v>398</v>
      </c>
      <c r="E1064" s="306" t="s">
        <v>1</v>
      </c>
      <c r="F1064" s="307" t="s">
        <v>1254</v>
      </c>
      <c r="G1064" s="305"/>
      <c r="H1064" s="308">
        <v>2879.52</v>
      </c>
      <c r="I1064" s="309"/>
      <c r="J1064" s="305"/>
      <c r="K1064" s="305"/>
      <c r="L1064" s="310"/>
      <c r="M1064" s="311"/>
      <c r="N1064" s="312"/>
      <c r="O1064" s="312"/>
      <c r="P1064" s="312"/>
      <c r="Q1064" s="312"/>
      <c r="R1064" s="312"/>
      <c r="S1064" s="312"/>
      <c r="T1064" s="313"/>
      <c r="U1064" s="15"/>
      <c r="V1064" s="15"/>
      <c r="W1064" s="15"/>
      <c r="X1064" s="15"/>
      <c r="Y1064" s="15"/>
      <c r="Z1064" s="15"/>
      <c r="AA1064" s="15"/>
      <c r="AB1064" s="15"/>
      <c r="AC1064" s="15"/>
      <c r="AD1064" s="15"/>
      <c r="AE1064" s="15"/>
      <c r="AT1064" s="314" t="s">
        <v>398</v>
      </c>
      <c r="AU1064" s="314" t="s">
        <v>386</v>
      </c>
      <c r="AV1064" s="15" t="s">
        <v>92</v>
      </c>
      <c r="AW1064" s="15" t="s">
        <v>30</v>
      </c>
      <c r="AX1064" s="15" t="s">
        <v>84</v>
      </c>
      <c r="AY1064" s="314" t="s">
        <v>387</v>
      </c>
    </row>
    <row r="1065" s="2" customFormat="1" ht="24.15" customHeight="1">
      <c r="A1065" s="42"/>
      <c r="B1065" s="43"/>
      <c r="C1065" s="280" t="s">
        <v>1255</v>
      </c>
      <c r="D1065" s="280" t="s">
        <v>393</v>
      </c>
      <c r="E1065" s="281" t="s">
        <v>532</v>
      </c>
      <c r="F1065" s="282" t="s">
        <v>533</v>
      </c>
      <c r="G1065" s="283" t="s">
        <v>525</v>
      </c>
      <c r="H1065" s="284">
        <v>95.989000000000004</v>
      </c>
      <c r="I1065" s="285"/>
      <c r="J1065" s="286">
        <f>ROUND(I1065*H1065,2)</f>
        <v>0</v>
      </c>
      <c r="K1065" s="287"/>
      <c r="L1065" s="45"/>
      <c r="M1065" s="288" t="s">
        <v>1</v>
      </c>
      <c r="N1065" s="289" t="s">
        <v>42</v>
      </c>
      <c r="O1065" s="101"/>
      <c r="P1065" s="290">
        <f>O1065*H1065</f>
        <v>0</v>
      </c>
      <c r="Q1065" s="290">
        <v>0</v>
      </c>
      <c r="R1065" s="290">
        <f>Q1065*H1065</f>
        <v>0</v>
      </c>
      <c r="S1065" s="290">
        <v>0</v>
      </c>
      <c r="T1065" s="291">
        <f>S1065*H1065</f>
        <v>0</v>
      </c>
      <c r="U1065" s="42"/>
      <c r="V1065" s="42"/>
      <c r="W1065" s="42"/>
      <c r="X1065" s="42"/>
      <c r="Y1065" s="42"/>
      <c r="Z1065" s="42"/>
      <c r="AA1065" s="42"/>
      <c r="AB1065" s="42"/>
      <c r="AC1065" s="42"/>
      <c r="AD1065" s="42"/>
      <c r="AE1065" s="42"/>
      <c r="AR1065" s="292" t="s">
        <v>386</v>
      </c>
      <c r="AT1065" s="292" t="s">
        <v>393</v>
      </c>
      <c r="AU1065" s="292" t="s">
        <v>386</v>
      </c>
      <c r="AY1065" s="19" t="s">
        <v>387</v>
      </c>
      <c r="BE1065" s="162">
        <f>IF(N1065="základná",J1065,0)</f>
        <v>0</v>
      </c>
      <c r="BF1065" s="162">
        <f>IF(N1065="znížená",J1065,0)</f>
        <v>0</v>
      </c>
      <c r="BG1065" s="162">
        <f>IF(N1065="zákl. prenesená",J1065,0)</f>
        <v>0</v>
      </c>
      <c r="BH1065" s="162">
        <f>IF(N1065="zníž. prenesená",J1065,0)</f>
        <v>0</v>
      </c>
      <c r="BI1065" s="162">
        <f>IF(N1065="nulová",J1065,0)</f>
        <v>0</v>
      </c>
      <c r="BJ1065" s="19" t="s">
        <v>92</v>
      </c>
      <c r="BK1065" s="162">
        <f>ROUND(I1065*H1065,2)</f>
        <v>0</v>
      </c>
      <c r="BL1065" s="19" t="s">
        <v>386</v>
      </c>
      <c r="BM1065" s="292" t="s">
        <v>1256</v>
      </c>
    </row>
    <row r="1066" s="2" customFormat="1" ht="24.15" customHeight="1">
      <c r="A1066" s="42"/>
      <c r="B1066" s="43"/>
      <c r="C1066" s="280" t="s">
        <v>1257</v>
      </c>
      <c r="D1066" s="280" t="s">
        <v>393</v>
      </c>
      <c r="E1066" s="281" t="s">
        <v>536</v>
      </c>
      <c r="F1066" s="282" t="s">
        <v>537</v>
      </c>
      <c r="G1066" s="283" t="s">
        <v>525</v>
      </c>
      <c r="H1066" s="284">
        <v>287.952</v>
      </c>
      <c r="I1066" s="285"/>
      <c r="J1066" s="286">
        <f>ROUND(I1066*H1066,2)</f>
        <v>0</v>
      </c>
      <c r="K1066" s="287"/>
      <c r="L1066" s="45"/>
      <c r="M1066" s="288" t="s">
        <v>1</v>
      </c>
      <c r="N1066" s="289" t="s">
        <v>42</v>
      </c>
      <c r="O1066" s="101"/>
      <c r="P1066" s="290">
        <f>O1066*H1066</f>
        <v>0</v>
      </c>
      <c r="Q1066" s="290">
        <v>0</v>
      </c>
      <c r="R1066" s="290">
        <f>Q1066*H1066</f>
        <v>0</v>
      </c>
      <c r="S1066" s="290">
        <v>0</v>
      </c>
      <c r="T1066" s="291">
        <f>S1066*H1066</f>
        <v>0</v>
      </c>
      <c r="U1066" s="42"/>
      <c r="V1066" s="42"/>
      <c r="W1066" s="42"/>
      <c r="X1066" s="42"/>
      <c r="Y1066" s="42"/>
      <c r="Z1066" s="42"/>
      <c r="AA1066" s="42"/>
      <c r="AB1066" s="42"/>
      <c r="AC1066" s="42"/>
      <c r="AD1066" s="42"/>
      <c r="AE1066" s="42"/>
      <c r="AR1066" s="292" t="s">
        <v>386</v>
      </c>
      <c r="AT1066" s="292" t="s">
        <v>393</v>
      </c>
      <c r="AU1066" s="292" t="s">
        <v>386</v>
      </c>
      <c r="AY1066" s="19" t="s">
        <v>387</v>
      </c>
      <c r="BE1066" s="162">
        <f>IF(N1066="základná",J1066,0)</f>
        <v>0</v>
      </c>
      <c r="BF1066" s="162">
        <f>IF(N1066="znížená",J1066,0)</f>
        <v>0</v>
      </c>
      <c r="BG1066" s="162">
        <f>IF(N1066="zákl. prenesená",J1066,0)</f>
        <v>0</v>
      </c>
      <c r="BH1066" s="162">
        <f>IF(N1066="zníž. prenesená",J1066,0)</f>
        <v>0</v>
      </c>
      <c r="BI1066" s="162">
        <f>IF(N1066="nulová",J1066,0)</f>
        <v>0</v>
      </c>
      <c r="BJ1066" s="19" t="s">
        <v>92</v>
      </c>
      <c r="BK1066" s="162">
        <f>ROUND(I1066*H1066,2)</f>
        <v>0</v>
      </c>
      <c r="BL1066" s="19" t="s">
        <v>386</v>
      </c>
      <c r="BM1066" s="292" t="s">
        <v>1258</v>
      </c>
    </row>
    <row r="1067" s="15" customFormat="1">
      <c r="A1067" s="15"/>
      <c r="B1067" s="304"/>
      <c r="C1067" s="305"/>
      <c r="D1067" s="295" t="s">
        <v>398</v>
      </c>
      <c r="E1067" s="306" t="s">
        <v>1</v>
      </c>
      <c r="F1067" s="307" t="s">
        <v>1259</v>
      </c>
      <c r="G1067" s="305"/>
      <c r="H1067" s="308">
        <v>287.952</v>
      </c>
      <c r="I1067" s="309"/>
      <c r="J1067" s="305"/>
      <c r="K1067" s="305"/>
      <c r="L1067" s="310"/>
      <c r="M1067" s="311"/>
      <c r="N1067" s="312"/>
      <c r="O1067" s="312"/>
      <c r="P1067" s="312"/>
      <c r="Q1067" s="312"/>
      <c r="R1067" s="312"/>
      <c r="S1067" s="312"/>
      <c r="T1067" s="313"/>
      <c r="U1067" s="15"/>
      <c r="V1067" s="15"/>
      <c r="W1067" s="15"/>
      <c r="X1067" s="15"/>
      <c r="Y1067" s="15"/>
      <c r="Z1067" s="15"/>
      <c r="AA1067" s="15"/>
      <c r="AB1067" s="15"/>
      <c r="AC1067" s="15"/>
      <c r="AD1067" s="15"/>
      <c r="AE1067" s="15"/>
      <c r="AT1067" s="314" t="s">
        <v>398</v>
      </c>
      <c r="AU1067" s="314" t="s">
        <v>386</v>
      </c>
      <c r="AV1067" s="15" t="s">
        <v>92</v>
      </c>
      <c r="AW1067" s="15" t="s">
        <v>30</v>
      </c>
      <c r="AX1067" s="15" t="s">
        <v>84</v>
      </c>
      <c r="AY1067" s="314" t="s">
        <v>387</v>
      </c>
    </row>
    <row r="1068" s="2" customFormat="1" ht="24.15" customHeight="1">
      <c r="A1068" s="42"/>
      <c r="B1068" s="43"/>
      <c r="C1068" s="280" t="s">
        <v>1260</v>
      </c>
      <c r="D1068" s="280" t="s">
        <v>393</v>
      </c>
      <c r="E1068" s="281" t="s">
        <v>541</v>
      </c>
      <c r="F1068" s="282" t="s">
        <v>542</v>
      </c>
      <c r="G1068" s="283" t="s">
        <v>525</v>
      </c>
      <c r="H1068" s="284">
        <v>95.989000000000004</v>
      </c>
      <c r="I1068" s="285"/>
      <c r="J1068" s="286">
        <f>ROUND(I1068*H1068,2)</f>
        <v>0</v>
      </c>
      <c r="K1068" s="287"/>
      <c r="L1068" s="45"/>
      <c r="M1068" s="288" t="s">
        <v>1</v>
      </c>
      <c r="N1068" s="289" t="s">
        <v>42</v>
      </c>
      <c r="O1068" s="101"/>
      <c r="P1068" s="290">
        <f>O1068*H1068</f>
        <v>0</v>
      </c>
      <c r="Q1068" s="290">
        <v>0</v>
      </c>
      <c r="R1068" s="290">
        <f>Q1068*H1068</f>
        <v>0</v>
      </c>
      <c r="S1068" s="290">
        <v>0</v>
      </c>
      <c r="T1068" s="291">
        <f>S1068*H1068</f>
        <v>0</v>
      </c>
      <c r="U1068" s="42"/>
      <c r="V1068" s="42"/>
      <c r="W1068" s="42"/>
      <c r="X1068" s="42"/>
      <c r="Y1068" s="42"/>
      <c r="Z1068" s="42"/>
      <c r="AA1068" s="42"/>
      <c r="AB1068" s="42"/>
      <c r="AC1068" s="42"/>
      <c r="AD1068" s="42"/>
      <c r="AE1068" s="42"/>
      <c r="AR1068" s="292" t="s">
        <v>386</v>
      </c>
      <c r="AT1068" s="292" t="s">
        <v>393</v>
      </c>
      <c r="AU1068" s="292" t="s">
        <v>386</v>
      </c>
      <c r="AY1068" s="19" t="s">
        <v>387</v>
      </c>
      <c r="BE1068" s="162">
        <f>IF(N1068="základná",J1068,0)</f>
        <v>0</v>
      </c>
      <c r="BF1068" s="162">
        <f>IF(N1068="znížená",J1068,0)</f>
        <v>0</v>
      </c>
      <c r="BG1068" s="162">
        <f>IF(N1068="zákl. prenesená",J1068,0)</f>
        <v>0</v>
      </c>
      <c r="BH1068" s="162">
        <f>IF(N1068="zníž. prenesená",J1068,0)</f>
        <v>0</v>
      </c>
      <c r="BI1068" s="162">
        <f>IF(N1068="nulová",J1068,0)</f>
        <v>0</v>
      </c>
      <c r="BJ1068" s="19" t="s">
        <v>92</v>
      </c>
      <c r="BK1068" s="162">
        <f>ROUND(I1068*H1068,2)</f>
        <v>0</v>
      </c>
      <c r="BL1068" s="19" t="s">
        <v>386</v>
      </c>
      <c r="BM1068" s="292" t="s">
        <v>1261</v>
      </c>
    </row>
    <row r="1069" s="13" customFormat="1" ht="20.88" customHeight="1">
      <c r="A1069" s="13"/>
      <c r="B1069" s="267"/>
      <c r="C1069" s="268"/>
      <c r="D1069" s="269" t="s">
        <v>75</v>
      </c>
      <c r="E1069" s="269" t="s">
        <v>544</v>
      </c>
      <c r="F1069" s="269" t="s">
        <v>545</v>
      </c>
      <c r="G1069" s="268"/>
      <c r="H1069" s="268"/>
      <c r="I1069" s="270"/>
      <c r="J1069" s="271">
        <f>BK1069</f>
        <v>0</v>
      </c>
      <c r="K1069" s="268"/>
      <c r="L1069" s="272"/>
      <c r="M1069" s="273"/>
      <c r="N1069" s="274"/>
      <c r="O1069" s="274"/>
      <c r="P1069" s="275">
        <f>P1070</f>
        <v>0</v>
      </c>
      <c r="Q1069" s="274"/>
      <c r="R1069" s="275">
        <f>R1070</f>
        <v>0</v>
      </c>
      <c r="S1069" s="274"/>
      <c r="T1069" s="276">
        <f>T1070</f>
        <v>0</v>
      </c>
      <c r="U1069" s="13"/>
      <c r="V1069" s="13"/>
      <c r="W1069" s="13"/>
      <c r="X1069" s="13"/>
      <c r="Y1069" s="13"/>
      <c r="Z1069" s="13"/>
      <c r="AA1069" s="13"/>
      <c r="AB1069" s="13"/>
      <c r="AC1069" s="13"/>
      <c r="AD1069" s="13"/>
      <c r="AE1069" s="13"/>
      <c r="AR1069" s="277" t="s">
        <v>84</v>
      </c>
      <c r="AT1069" s="278" t="s">
        <v>75</v>
      </c>
      <c r="AU1069" s="278" t="s">
        <v>99</v>
      </c>
      <c r="AY1069" s="277" t="s">
        <v>387</v>
      </c>
      <c r="BK1069" s="279">
        <f>BK1070</f>
        <v>0</v>
      </c>
    </row>
    <row r="1070" s="2" customFormat="1" ht="24.15" customHeight="1">
      <c r="A1070" s="42"/>
      <c r="B1070" s="43"/>
      <c r="C1070" s="280" t="s">
        <v>1262</v>
      </c>
      <c r="D1070" s="280" t="s">
        <v>393</v>
      </c>
      <c r="E1070" s="281" t="s">
        <v>547</v>
      </c>
      <c r="F1070" s="282" t="s">
        <v>548</v>
      </c>
      <c r="G1070" s="283" t="s">
        <v>525</v>
      </c>
      <c r="H1070" s="284">
        <v>6.1280000000000001</v>
      </c>
      <c r="I1070" s="285"/>
      <c r="J1070" s="286">
        <f>ROUND(I1070*H1070,2)</f>
        <v>0</v>
      </c>
      <c r="K1070" s="287"/>
      <c r="L1070" s="45"/>
      <c r="M1070" s="288" t="s">
        <v>1</v>
      </c>
      <c r="N1070" s="289" t="s">
        <v>42</v>
      </c>
      <c r="O1070" s="101"/>
      <c r="P1070" s="290">
        <f>O1070*H1070</f>
        <v>0</v>
      </c>
      <c r="Q1070" s="290">
        <v>0</v>
      </c>
      <c r="R1070" s="290">
        <f>Q1070*H1070</f>
        <v>0</v>
      </c>
      <c r="S1070" s="290">
        <v>0</v>
      </c>
      <c r="T1070" s="291">
        <f>S1070*H1070</f>
        <v>0</v>
      </c>
      <c r="U1070" s="42"/>
      <c r="V1070" s="42"/>
      <c r="W1070" s="42"/>
      <c r="X1070" s="42"/>
      <c r="Y1070" s="42"/>
      <c r="Z1070" s="42"/>
      <c r="AA1070" s="42"/>
      <c r="AB1070" s="42"/>
      <c r="AC1070" s="42"/>
      <c r="AD1070" s="42"/>
      <c r="AE1070" s="42"/>
      <c r="AR1070" s="292" t="s">
        <v>386</v>
      </c>
      <c r="AT1070" s="292" t="s">
        <v>393</v>
      </c>
      <c r="AU1070" s="292" t="s">
        <v>386</v>
      </c>
      <c r="AY1070" s="19" t="s">
        <v>387</v>
      </c>
      <c r="BE1070" s="162">
        <f>IF(N1070="základná",J1070,0)</f>
        <v>0</v>
      </c>
      <c r="BF1070" s="162">
        <f>IF(N1070="znížená",J1070,0)</f>
        <v>0</v>
      </c>
      <c r="BG1070" s="162">
        <f>IF(N1070="zákl. prenesená",J1070,0)</f>
        <v>0</v>
      </c>
      <c r="BH1070" s="162">
        <f>IF(N1070="zníž. prenesená",J1070,0)</f>
        <v>0</v>
      </c>
      <c r="BI1070" s="162">
        <f>IF(N1070="nulová",J1070,0)</f>
        <v>0</v>
      </c>
      <c r="BJ1070" s="19" t="s">
        <v>92</v>
      </c>
      <c r="BK1070" s="162">
        <f>ROUND(I1070*H1070,2)</f>
        <v>0</v>
      </c>
      <c r="BL1070" s="19" t="s">
        <v>386</v>
      </c>
      <c r="BM1070" s="292" t="s">
        <v>1263</v>
      </c>
    </row>
    <row r="1071" s="12" customFormat="1" ht="20.88" customHeight="1">
      <c r="A1071" s="12"/>
      <c r="B1071" s="252"/>
      <c r="C1071" s="253"/>
      <c r="D1071" s="254" t="s">
        <v>75</v>
      </c>
      <c r="E1071" s="265" t="s">
        <v>550</v>
      </c>
      <c r="F1071" s="265" t="s">
        <v>551</v>
      </c>
      <c r="G1071" s="253"/>
      <c r="H1071" s="253"/>
      <c r="I1071" s="256"/>
      <c r="J1071" s="266">
        <f>BK1071</f>
        <v>0</v>
      </c>
      <c r="K1071" s="253"/>
      <c r="L1071" s="257"/>
      <c r="M1071" s="258"/>
      <c r="N1071" s="259"/>
      <c r="O1071" s="259"/>
      <c r="P1071" s="260">
        <f>P1072+P1077</f>
        <v>0</v>
      </c>
      <c r="Q1071" s="259"/>
      <c r="R1071" s="260">
        <f>R1072+R1077</f>
        <v>0.024711190000000001</v>
      </c>
      <c r="S1071" s="259"/>
      <c r="T1071" s="261">
        <f>T1072+T1077</f>
        <v>0.13780000000000001</v>
      </c>
      <c r="U1071" s="12"/>
      <c r="V1071" s="12"/>
      <c r="W1071" s="12"/>
      <c r="X1071" s="12"/>
      <c r="Y1071" s="12"/>
      <c r="Z1071" s="12"/>
      <c r="AA1071" s="12"/>
      <c r="AB1071" s="12"/>
      <c r="AC1071" s="12"/>
      <c r="AD1071" s="12"/>
      <c r="AE1071" s="12"/>
      <c r="AR1071" s="262" t="s">
        <v>92</v>
      </c>
      <c r="AT1071" s="263" t="s">
        <v>75</v>
      </c>
      <c r="AU1071" s="263" t="s">
        <v>92</v>
      </c>
      <c r="AY1071" s="262" t="s">
        <v>387</v>
      </c>
      <c r="BK1071" s="264">
        <f>BK1072+BK1077</f>
        <v>0</v>
      </c>
    </row>
    <row r="1072" s="13" customFormat="1" ht="20.88" customHeight="1">
      <c r="A1072" s="13"/>
      <c r="B1072" s="267"/>
      <c r="C1072" s="268"/>
      <c r="D1072" s="269" t="s">
        <v>75</v>
      </c>
      <c r="E1072" s="269" t="s">
        <v>937</v>
      </c>
      <c r="F1072" s="269" t="s">
        <v>938</v>
      </c>
      <c r="G1072" s="268"/>
      <c r="H1072" s="268"/>
      <c r="I1072" s="270"/>
      <c r="J1072" s="271">
        <f>BK1072</f>
        <v>0</v>
      </c>
      <c r="K1072" s="268"/>
      <c r="L1072" s="272"/>
      <c r="M1072" s="273"/>
      <c r="N1072" s="274"/>
      <c r="O1072" s="274"/>
      <c r="P1072" s="275">
        <f>SUM(P1073:P1076)</f>
        <v>0</v>
      </c>
      <c r="Q1072" s="274"/>
      <c r="R1072" s="275">
        <f>SUM(R1073:R1076)</f>
        <v>0</v>
      </c>
      <c r="S1072" s="274"/>
      <c r="T1072" s="276">
        <f>SUM(T1073:T1076)</f>
        <v>0.13780000000000001</v>
      </c>
      <c r="U1072" s="13"/>
      <c r="V1072" s="13"/>
      <c r="W1072" s="13"/>
      <c r="X1072" s="13"/>
      <c r="Y1072" s="13"/>
      <c r="Z1072" s="13"/>
      <c r="AA1072" s="13"/>
      <c r="AB1072" s="13"/>
      <c r="AC1072" s="13"/>
      <c r="AD1072" s="13"/>
      <c r="AE1072" s="13"/>
      <c r="AR1072" s="277" t="s">
        <v>92</v>
      </c>
      <c r="AT1072" s="278" t="s">
        <v>75</v>
      </c>
      <c r="AU1072" s="278" t="s">
        <v>99</v>
      </c>
      <c r="AY1072" s="277" t="s">
        <v>387</v>
      </c>
      <c r="BK1072" s="279">
        <f>SUM(BK1073:BK1076)</f>
        <v>0</v>
      </c>
    </row>
    <row r="1073" s="2" customFormat="1" ht="21.75" customHeight="1">
      <c r="A1073" s="42"/>
      <c r="B1073" s="43"/>
      <c r="C1073" s="280" t="s">
        <v>1264</v>
      </c>
      <c r="D1073" s="280" t="s">
        <v>393</v>
      </c>
      <c r="E1073" s="281" t="s">
        <v>940</v>
      </c>
      <c r="F1073" s="282" t="s">
        <v>941</v>
      </c>
      <c r="G1073" s="283" t="s">
        <v>436</v>
      </c>
      <c r="H1073" s="284">
        <v>5</v>
      </c>
      <c r="I1073" s="285"/>
      <c r="J1073" s="286">
        <f>ROUND(I1073*H1073,2)</f>
        <v>0</v>
      </c>
      <c r="K1073" s="287"/>
      <c r="L1073" s="45"/>
      <c r="M1073" s="288" t="s">
        <v>1</v>
      </c>
      <c r="N1073" s="289" t="s">
        <v>42</v>
      </c>
      <c r="O1073" s="101"/>
      <c r="P1073" s="290">
        <f>O1073*H1073</f>
        <v>0</v>
      </c>
      <c r="Q1073" s="290">
        <v>0</v>
      </c>
      <c r="R1073" s="290">
        <f>Q1073*H1073</f>
        <v>0</v>
      </c>
      <c r="S1073" s="290">
        <v>0.027560000000000001</v>
      </c>
      <c r="T1073" s="291">
        <f>S1073*H1073</f>
        <v>0.13780000000000001</v>
      </c>
      <c r="U1073" s="42"/>
      <c r="V1073" s="42"/>
      <c r="W1073" s="42"/>
      <c r="X1073" s="42"/>
      <c r="Y1073" s="42"/>
      <c r="Z1073" s="42"/>
      <c r="AA1073" s="42"/>
      <c r="AB1073" s="42"/>
      <c r="AC1073" s="42"/>
      <c r="AD1073" s="42"/>
      <c r="AE1073" s="42"/>
      <c r="AR1073" s="292" t="s">
        <v>422</v>
      </c>
      <c r="AT1073" s="292" t="s">
        <v>393</v>
      </c>
      <c r="AU1073" s="292" t="s">
        <v>386</v>
      </c>
      <c r="AY1073" s="19" t="s">
        <v>387</v>
      </c>
      <c r="BE1073" s="162">
        <f>IF(N1073="základná",J1073,0)</f>
        <v>0</v>
      </c>
      <c r="BF1073" s="162">
        <f>IF(N1073="znížená",J1073,0)</f>
        <v>0</v>
      </c>
      <c r="BG1073" s="162">
        <f>IF(N1073="zákl. prenesená",J1073,0)</f>
        <v>0</v>
      </c>
      <c r="BH1073" s="162">
        <f>IF(N1073="zníž. prenesená",J1073,0)</f>
        <v>0</v>
      </c>
      <c r="BI1073" s="162">
        <f>IF(N1073="nulová",J1073,0)</f>
        <v>0</v>
      </c>
      <c r="BJ1073" s="19" t="s">
        <v>92</v>
      </c>
      <c r="BK1073" s="162">
        <f>ROUND(I1073*H1073,2)</f>
        <v>0</v>
      </c>
      <c r="BL1073" s="19" t="s">
        <v>422</v>
      </c>
      <c r="BM1073" s="292" t="s">
        <v>1265</v>
      </c>
    </row>
    <row r="1074" s="15" customFormat="1">
      <c r="A1074" s="15"/>
      <c r="B1074" s="304"/>
      <c r="C1074" s="305"/>
      <c r="D1074" s="295" t="s">
        <v>398</v>
      </c>
      <c r="E1074" s="306" t="s">
        <v>1</v>
      </c>
      <c r="F1074" s="307" t="s">
        <v>1266</v>
      </c>
      <c r="G1074" s="305"/>
      <c r="H1074" s="308">
        <v>2</v>
      </c>
      <c r="I1074" s="309"/>
      <c r="J1074" s="305"/>
      <c r="K1074" s="305"/>
      <c r="L1074" s="310"/>
      <c r="M1074" s="311"/>
      <c r="N1074" s="312"/>
      <c r="O1074" s="312"/>
      <c r="P1074" s="312"/>
      <c r="Q1074" s="312"/>
      <c r="R1074" s="312"/>
      <c r="S1074" s="312"/>
      <c r="T1074" s="313"/>
      <c r="U1074" s="15"/>
      <c r="V1074" s="15"/>
      <c r="W1074" s="15"/>
      <c r="X1074" s="15"/>
      <c r="Y1074" s="15"/>
      <c r="Z1074" s="15"/>
      <c r="AA1074" s="15"/>
      <c r="AB1074" s="15"/>
      <c r="AC1074" s="15"/>
      <c r="AD1074" s="15"/>
      <c r="AE1074" s="15"/>
      <c r="AT1074" s="314" t="s">
        <v>398</v>
      </c>
      <c r="AU1074" s="314" t="s">
        <v>386</v>
      </c>
      <c r="AV1074" s="15" t="s">
        <v>92</v>
      </c>
      <c r="AW1074" s="15" t="s">
        <v>30</v>
      </c>
      <c r="AX1074" s="15" t="s">
        <v>76</v>
      </c>
      <c r="AY1074" s="314" t="s">
        <v>387</v>
      </c>
    </row>
    <row r="1075" s="15" customFormat="1">
      <c r="A1075" s="15"/>
      <c r="B1075" s="304"/>
      <c r="C1075" s="305"/>
      <c r="D1075" s="295" t="s">
        <v>398</v>
      </c>
      <c r="E1075" s="306" t="s">
        <v>1</v>
      </c>
      <c r="F1075" s="307" t="s">
        <v>1267</v>
      </c>
      <c r="G1075" s="305"/>
      <c r="H1075" s="308">
        <v>3</v>
      </c>
      <c r="I1075" s="309"/>
      <c r="J1075" s="305"/>
      <c r="K1075" s="305"/>
      <c r="L1075" s="310"/>
      <c r="M1075" s="311"/>
      <c r="N1075" s="312"/>
      <c r="O1075" s="312"/>
      <c r="P1075" s="312"/>
      <c r="Q1075" s="312"/>
      <c r="R1075" s="312"/>
      <c r="S1075" s="312"/>
      <c r="T1075" s="313"/>
      <c r="U1075" s="15"/>
      <c r="V1075" s="15"/>
      <c r="W1075" s="15"/>
      <c r="X1075" s="15"/>
      <c r="Y1075" s="15"/>
      <c r="Z1075" s="15"/>
      <c r="AA1075" s="15"/>
      <c r="AB1075" s="15"/>
      <c r="AC1075" s="15"/>
      <c r="AD1075" s="15"/>
      <c r="AE1075" s="15"/>
      <c r="AT1075" s="314" t="s">
        <v>398</v>
      </c>
      <c r="AU1075" s="314" t="s">
        <v>386</v>
      </c>
      <c r="AV1075" s="15" t="s">
        <v>92</v>
      </c>
      <c r="AW1075" s="15" t="s">
        <v>30</v>
      </c>
      <c r="AX1075" s="15" t="s">
        <v>76</v>
      </c>
      <c r="AY1075" s="314" t="s">
        <v>387</v>
      </c>
    </row>
    <row r="1076" s="16" customFormat="1">
      <c r="A1076" s="16"/>
      <c r="B1076" s="315"/>
      <c r="C1076" s="316"/>
      <c r="D1076" s="295" t="s">
        <v>398</v>
      </c>
      <c r="E1076" s="317" t="s">
        <v>1</v>
      </c>
      <c r="F1076" s="318" t="s">
        <v>412</v>
      </c>
      <c r="G1076" s="316"/>
      <c r="H1076" s="319">
        <v>5</v>
      </c>
      <c r="I1076" s="320"/>
      <c r="J1076" s="316"/>
      <c r="K1076" s="316"/>
      <c r="L1076" s="321"/>
      <c r="M1076" s="322"/>
      <c r="N1076" s="323"/>
      <c r="O1076" s="323"/>
      <c r="P1076" s="323"/>
      <c r="Q1076" s="323"/>
      <c r="R1076" s="323"/>
      <c r="S1076" s="323"/>
      <c r="T1076" s="324"/>
      <c r="U1076" s="16"/>
      <c r="V1076" s="16"/>
      <c r="W1076" s="16"/>
      <c r="X1076" s="16"/>
      <c r="Y1076" s="16"/>
      <c r="Z1076" s="16"/>
      <c r="AA1076" s="16"/>
      <c r="AB1076" s="16"/>
      <c r="AC1076" s="16"/>
      <c r="AD1076" s="16"/>
      <c r="AE1076" s="16"/>
      <c r="AT1076" s="325" t="s">
        <v>398</v>
      </c>
      <c r="AU1076" s="325" t="s">
        <v>386</v>
      </c>
      <c r="AV1076" s="16" t="s">
        <v>386</v>
      </c>
      <c r="AW1076" s="16" t="s">
        <v>30</v>
      </c>
      <c r="AX1076" s="16" t="s">
        <v>84</v>
      </c>
      <c r="AY1076" s="325" t="s">
        <v>387</v>
      </c>
    </row>
    <row r="1077" s="13" customFormat="1" ht="20.88" customHeight="1">
      <c r="A1077" s="13"/>
      <c r="B1077" s="267"/>
      <c r="C1077" s="268"/>
      <c r="D1077" s="269" t="s">
        <v>75</v>
      </c>
      <c r="E1077" s="269" t="s">
        <v>552</v>
      </c>
      <c r="F1077" s="269" t="s">
        <v>553</v>
      </c>
      <c r="G1077" s="268"/>
      <c r="H1077" s="268"/>
      <c r="I1077" s="270"/>
      <c r="J1077" s="271">
        <f>BK1077</f>
        <v>0</v>
      </c>
      <c r="K1077" s="268"/>
      <c r="L1077" s="272"/>
      <c r="M1077" s="273"/>
      <c r="N1077" s="274"/>
      <c r="O1077" s="274"/>
      <c r="P1077" s="275">
        <f>SUM(P1078:P1089)</f>
        <v>0</v>
      </c>
      <c r="Q1077" s="274"/>
      <c r="R1077" s="275">
        <f>SUM(R1078:R1089)</f>
        <v>0.024711190000000001</v>
      </c>
      <c r="S1077" s="274"/>
      <c r="T1077" s="276">
        <f>SUM(T1078:T1089)</f>
        <v>0</v>
      </c>
      <c r="U1077" s="13"/>
      <c r="V1077" s="13"/>
      <c r="W1077" s="13"/>
      <c r="X1077" s="13"/>
      <c r="Y1077" s="13"/>
      <c r="Z1077" s="13"/>
      <c r="AA1077" s="13"/>
      <c r="AB1077" s="13"/>
      <c r="AC1077" s="13"/>
      <c r="AD1077" s="13"/>
      <c r="AE1077" s="13"/>
      <c r="AR1077" s="277" t="s">
        <v>92</v>
      </c>
      <c r="AT1077" s="278" t="s">
        <v>75</v>
      </c>
      <c r="AU1077" s="278" t="s">
        <v>99</v>
      </c>
      <c r="AY1077" s="277" t="s">
        <v>387</v>
      </c>
      <c r="BK1077" s="279">
        <f>SUM(BK1078:BK1089)</f>
        <v>0</v>
      </c>
    </row>
    <row r="1078" s="2" customFormat="1" ht="24.15" customHeight="1">
      <c r="A1078" s="42"/>
      <c r="B1078" s="43"/>
      <c r="C1078" s="280" t="s">
        <v>1268</v>
      </c>
      <c r="D1078" s="280" t="s">
        <v>393</v>
      </c>
      <c r="E1078" s="281" t="s">
        <v>555</v>
      </c>
      <c r="F1078" s="282" t="s">
        <v>556</v>
      </c>
      <c r="G1078" s="283" t="s">
        <v>405</v>
      </c>
      <c r="H1078" s="284">
        <v>302.61000000000001</v>
      </c>
      <c r="I1078" s="285"/>
      <c r="J1078" s="286">
        <f>ROUND(I1078*H1078,2)</f>
        <v>0</v>
      </c>
      <c r="K1078" s="287"/>
      <c r="L1078" s="45"/>
      <c r="M1078" s="288" t="s">
        <v>1</v>
      </c>
      <c r="N1078" s="289" t="s">
        <v>42</v>
      </c>
      <c r="O1078" s="101"/>
      <c r="P1078" s="290">
        <f>O1078*H1078</f>
        <v>0</v>
      </c>
      <c r="Q1078" s="290">
        <v>8.0000000000000007E-05</v>
      </c>
      <c r="R1078" s="290">
        <f>Q1078*H1078</f>
        <v>0.024208800000000003</v>
      </c>
      <c r="S1078" s="290">
        <v>0</v>
      </c>
      <c r="T1078" s="291">
        <f>S1078*H1078</f>
        <v>0</v>
      </c>
      <c r="U1078" s="42"/>
      <c r="V1078" s="42"/>
      <c r="W1078" s="42"/>
      <c r="X1078" s="42"/>
      <c r="Y1078" s="42"/>
      <c r="Z1078" s="42"/>
      <c r="AA1078" s="42"/>
      <c r="AB1078" s="42"/>
      <c r="AC1078" s="42"/>
      <c r="AD1078" s="42"/>
      <c r="AE1078" s="42"/>
      <c r="AR1078" s="292" t="s">
        <v>422</v>
      </c>
      <c r="AT1078" s="292" t="s">
        <v>393</v>
      </c>
      <c r="AU1078" s="292" t="s">
        <v>386</v>
      </c>
      <c r="AY1078" s="19" t="s">
        <v>387</v>
      </c>
      <c r="BE1078" s="162">
        <f>IF(N1078="základná",J1078,0)</f>
        <v>0</v>
      </c>
      <c r="BF1078" s="162">
        <f>IF(N1078="znížená",J1078,0)</f>
        <v>0</v>
      </c>
      <c r="BG1078" s="162">
        <f>IF(N1078="zákl. prenesená",J1078,0)</f>
        <v>0</v>
      </c>
      <c r="BH1078" s="162">
        <f>IF(N1078="zníž. prenesená",J1078,0)</f>
        <v>0</v>
      </c>
      <c r="BI1078" s="162">
        <f>IF(N1078="nulová",J1078,0)</f>
        <v>0</v>
      </c>
      <c r="BJ1078" s="19" t="s">
        <v>92</v>
      </c>
      <c r="BK1078" s="162">
        <f>ROUND(I1078*H1078,2)</f>
        <v>0</v>
      </c>
      <c r="BL1078" s="19" t="s">
        <v>422</v>
      </c>
      <c r="BM1078" s="292" t="s">
        <v>1269</v>
      </c>
    </row>
    <row r="1079" s="14" customFormat="1">
      <c r="A1079" s="14"/>
      <c r="B1079" s="293"/>
      <c r="C1079" s="294"/>
      <c r="D1079" s="295" t="s">
        <v>398</v>
      </c>
      <c r="E1079" s="296" t="s">
        <v>1</v>
      </c>
      <c r="F1079" s="297" t="s">
        <v>416</v>
      </c>
      <c r="G1079" s="294"/>
      <c r="H1079" s="296" t="s">
        <v>1</v>
      </c>
      <c r="I1079" s="298"/>
      <c r="J1079" s="294"/>
      <c r="K1079" s="294"/>
      <c r="L1079" s="299"/>
      <c r="M1079" s="300"/>
      <c r="N1079" s="301"/>
      <c r="O1079" s="301"/>
      <c r="P1079" s="301"/>
      <c r="Q1079" s="301"/>
      <c r="R1079" s="301"/>
      <c r="S1079" s="301"/>
      <c r="T1079" s="302"/>
      <c r="U1079" s="14"/>
      <c r="V1079" s="14"/>
      <c r="W1079" s="14"/>
      <c r="X1079" s="14"/>
      <c r="Y1079" s="14"/>
      <c r="Z1079" s="14"/>
      <c r="AA1079" s="14"/>
      <c r="AB1079" s="14"/>
      <c r="AC1079" s="14"/>
      <c r="AD1079" s="14"/>
      <c r="AE1079" s="14"/>
      <c r="AT1079" s="303" t="s">
        <v>398</v>
      </c>
      <c r="AU1079" s="303" t="s">
        <v>386</v>
      </c>
      <c r="AV1079" s="14" t="s">
        <v>84</v>
      </c>
      <c r="AW1079" s="14" t="s">
        <v>30</v>
      </c>
      <c r="AX1079" s="14" t="s">
        <v>76</v>
      </c>
      <c r="AY1079" s="303" t="s">
        <v>387</v>
      </c>
    </row>
    <row r="1080" s="15" customFormat="1">
      <c r="A1080" s="15"/>
      <c r="B1080" s="304"/>
      <c r="C1080" s="305"/>
      <c r="D1080" s="295" t="s">
        <v>398</v>
      </c>
      <c r="E1080" s="306" t="s">
        <v>1</v>
      </c>
      <c r="F1080" s="307" t="s">
        <v>1270</v>
      </c>
      <c r="G1080" s="305"/>
      <c r="H1080" s="308">
        <v>288.19999999999999</v>
      </c>
      <c r="I1080" s="309"/>
      <c r="J1080" s="305"/>
      <c r="K1080" s="305"/>
      <c r="L1080" s="310"/>
      <c r="M1080" s="311"/>
      <c r="N1080" s="312"/>
      <c r="O1080" s="312"/>
      <c r="P1080" s="312"/>
      <c r="Q1080" s="312"/>
      <c r="R1080" s="312"/>
      <c r="S1080" s="312"/>
      <c r="T1080" s="313"/>
      <c r="U1080" s="15"/>
      <c r="V1080" s="15"/>
      <c r="W1080" s="15"/>
      <c r="X1080" s="15"/>
      <c r="Y1080" s="15"/>
      <c r="Z1080" s="15"/>
      <c r="AA1080" s="15"/>
      <c r="AB1080" s="15"/>
      <c r="AC1080" s="15"/>
      <c r="AD1080" s="15"/>
      <c r="AE1080" s="15"/>
      <c r="AT1080" s="314" t="s">
        <v>398</v>
      </c>
      <c r="AU1080" s="314" t="s">
        <v>386</v>
      </c>
      <c r="AV1080" s="15" t="s">
        <v>92</v>
      </c>
      <c r="AW1080" s="15" t="s">
        <v>30</v>
      </c>
      <c r="AX1080" s="15" t="s">
        <v>76</v>
      </c>
      <c r="AY1080" s="314" t="s">
        <v>387</v>
      </c>
    </row>
    <row r="1081" s="17" customFormat="1">
      <c r="A1081" s="17"/>
      <c r="B1081" s="326"/>
      <c r="C1081" s="327"/>
      <c r="D1081" s="295" t="s">
        <v>398</v>
      </c>
      <c r="E1081" s="328" t="s">
        <v>173</v>
      </c>
      <c r="F1081" s="329" t="s">
        <v>411</v>
      </c>
      <c r="G1081" s="327"/>
      <c r="H1081" s="330">
        <v>288.19999999999999</v>
      </c>
      <c r="I1081" s="331"/>
      <c r="J1081" s="327"/>
      <c r="K1081" s="327"/>
      <c r="L1081" s="332"/>
      <c r="M1081" s="333"/>
      <c r="N1081" s="334"/>
      <c r="O1081" s="334"/>
      <c r="P1081" s="334"/>
      <c r="Q1081" s="334"/>
      <c r="R1081" s="334"/>
      <c r="S1081" s="334"/>
      <c r="T1081" s="335"/>
      <c r="U1081" s="17"/>
      <c r="V1081" s="17"/>
      <c r="W1081" s="17"/>
      <c r="X1081" s="17"/>
      <c r="Y1081" s="17"/>
      <c r="Z1081" s="17"/>
      <c r="AA1081" s="17"/>
      <c r="AB1081" s="17"/>
      <c r="AC1081" s="17"/>
      <c r="AD1081" s="17"/>
      <c r="AE1081" s="17"/>
      <c r="AT1081" s="336" t="s">
        <v>398</v>
      </c>
      <c r="AU1081" s="336" t="s">
        <v>386</v>
      </c>
      <c r="AV1081" s="17" t="s">
        <v>99</v>
      </c>
      <c r="AW1081" s="17" t="s">
        <v>30</v>
      </c>
      <c r="AX1081" s="17" t="s">
        <v>76</v>
      </c>
      <c r="AY1081" s="336" t="s">
        <v>387</v>
      </c>
    </row>
    <row r="1082" s="15" customFormat="1">
      <c r="A1082" s="15"/>
      <c r="B1082" s="304"/>
      <c r="C1082" s="305"/>
      <c r="D1082" s="295" t="s">
        <v>398</v>
      </c>
      <c r="E1082" s="306" t="s">
        <v>1</v>
      </c>
      <c r="F1082" s="307" t="s">
        <v>1271</v>
      </c>
      <c r="G1082" s="305"/>
      <c r="H1082" s="308">
        <v>14.41</v>
      </c>
      <c r="I1082" s="309"/>
      <c r="J1082" s="305"/>
      <c r="K1082" s="305"/>
      <c r="L1082" s="310"/>
      <c r="M1082" s="311"/>
      <c r="N1082" s="312"/>
      <c r="O1082" s="312"/>
      <c r="P1082" s="312"/>
      <c r="Q1082" s="312"/>
      <c r="R1082" s="312"/>
      <c r="S1082" s="312"/>
      <c r="T1082" s="313"/>
      <c r="U1082" s="15"/>
      <c r="V1082" s="15"/>
      <c r="W1082" s="15"/>
      <c r="X1082" s="15"/>
      <c r="Y1082" s="15"/>
      <c r="Z1082" s="15"/>
      <c r="AA1082" s="15"/>
      <c r="AB1082" s="15"/>
      <c r="AC1082" s="15"/>
      <c r="AD1082" s="15"/>
      <c r="AE1082" s="15"/>
      <c r="AT1082" s="314" t="s">
        <v>398</v>
      </c>
      <c r="AU1082" s="314" t="s">
        <v>386</v>
      </c>
      <c r="AV1082" s="15" t="s">
        <v>92</v>
      </c>
      <c r="AW1082" s="15" t="s">
        <v>30</v>
      </c>
      <c r="AX1082" s="15" t="s">
        <v>76</v>
      </c>
      <c r="AY1082" s="314" t="s">
        <v>387</v>
      </c>
    </row>
    <row r="1083" s="16" customFormat="1">
      <c r="A1083" s="16"/>
      <c r="B1083" s="315"/>
      <c r="C1083" s="316"/>
      <c r="D1083" s="295" t="s">
        <v>398</v>
      </c>
      <c r="E1083" s="317" t="s">
        <v>1</v>
      </c>
      <c r="F1083" s="318" t="s">
        <v>412</v>
      </c>
      <c r="G1083" s="316"/>
      <c r="H1083" s="319">
        <v>302.61000000000001</v>
      </c>
      <c r="I1083" s="320"/>
      <c r="J1083" s="316"/>
      <c r="K1083" s="316"/>
      <c r="L1083" s="321"/>
      <c r="M1083" s="322"/>
      <c r="N1083" s="323"/>
      <c r="O1083" s="323"/>
      <c r="P1083" s="323"/>
      <c r="Q1083" s="323"/>
      <c r="R1083" s="323"/>
      <c r="S1083" s="323"/>
      <c r="T1083" s="324"/>
      <c r="U1083" s="16"/>
      <c r="V1083" s="16"/>
      <c r="W1083" s="16"/>
      <c r="X1083" s="16"/>
      <c r="Y1083" s="16"/>
      <c r="Z1083" s="16"/>
      <c r="AA1083" s="16"/>
      <c r="AB1083" s="16"/>
      <c r="AC1083" s="16"/>
      <c r="AD1083" s="16"/>
      <c r="AE1083" s="16"/>
      <c r="AT1083" s="325" t="s">
        <v>398</v>
      </c>
      <c r="AU1083" s="325" t="s">
        <v>386</v>
      </c>
      <c r="AV1083" s="16" t="s">
        <v>386</v>
      </c>
      <c r="AW1083" s="16" t="s">
        <v>30</v>
      </c>
      <c r="AX1083" s="16" t="s">
        <v>84</v>
      </c>
      <c r="AY1083" s="325" t="s">
        <v>387</v>
      </c>
    </row>
    <row r="1084" s="2" customFormat="1" ht="24.15" customHeight="1">
      <c r="A1084" s="42"/>
      <c r="B1084" s="43"/>
      <c r="C1084" s="280" t="s">
        <v>1272</v>
      </c>
      <c r="D1084" s="280" t="s">
        <v>393</v>
      </c>
      <c r="E1084" s="281" t="s">
        <v>561</v>
      </c>
      <c r="F1084" s="282" t="s">
        <v>562</v>
      </c>
      <c r="G1084" s="283" t="s">
        <v>405</v>
      </c>
      <c r="H1084" s="284">
        <v>7.1769999999999996</v>
      </c>
      <c r="I1084" s="285"/>
      <c r="J1084" s="286">
        <f>ROUND(I1084*H1084,2)</f>
        <v>0</v>
      </c>
      <c r="K1084" s="287"/>
      <c r="L1084" s="45"/>
      <c r="M1084" s="288" t="s">
        <v>1</v>
      </c>
      <c r="N1084" s="289" t="s">
        <v>42</v>
      </c>
      <c r="O1084" s="101"/>
      <c r="P1084" s="290">
        <f>O1084*H1084</f>
        <v>0</v>
      </c>
      <c r="Q1084" s="290">
        <v>6.9999999999999994E-05</v>
      </c>
      <c r="R1084" s="290">
        <f>Q1084*H1084</f>
        <v>0.00050238999999999991</v>
      </c>
      <c r="S1084" s="290">
        <v>0</v>
      </c>
      <c r="T1084" s="291">
        <f>S1084*H1084</f>
        <v>0</v>
      </c>
      <c r="U1084" s="42"/>
      <c r="V1084" s="42"/>
      <c r="W1084" s="42"/>
      <c r="X1084" s="42"/>
      <c r="Y1084" s="42"/>
      <c r="Z1084" s="42"/>
      <c r="AA1084" s="42"/>
      <c r="AB1084" s="42"/>
      <c r="AC1084" s="42"/>
      <c r="AD1084" s="42"/>
      <c r="AE1084" s="42"/>
      <c r="AR1084" s="292" t="s">
        <v>422</v>
      </c>
      <c r="AT1084" s="292" t="s">
        <v>393</v>
      </c>
      <c r="AU1084" s="292" t="s">
        <v>386</v>
      </c>
      <c r="AY1084" s="19" t="s">
        <v>387</v>
      </c>
      <c r="BE1084" s="162">
        <f>IF(N1084="základná",J1084,0)</f>
        <v>0</v>
      </c>
      <c r="BF1084" s="162">
        <f>IF(N1084="znížená",J1084,0)</f>
        <v>0</v>
      </c>
      <c r="BG1084" s="162">
        <f>IF(N1084="zákl. prenesená",J1084,0)</f>
        <v>0</v>
      </c>
      <c r="BH1084" s="162">
        <f>IF(N1084="zníž. prenesená",J1084,0)</f>
        <v>0</v>
      </c>
      <c r="BI1084" s="162">
        <f>IF(N1084="nulová",J1084,0)</f>
        <v>0</v>
      </c>
      <c r="BJ1084" s="19" t="s">
        <v>92</v>
      </c>
      <c r="BK1084" s="162">
        <f>ROUND(I1084*H1084,2)</f>
        <v>0</v>
      </c>
      <c r="BL1084" s="19" t="s">
        <v>422</v>
      </c>
      <c r="BM1084" s="292" t="s">
        <v>1273</v>
      </c>
    </row>
    <row r="1085" s="14" customFormat="1">
      <c r="A1085" s="14"/>
      <c r="B1085" s="293"/>
      <c r="C1085" s="294"/>
      <c r="D1085" s="295" t="s">
        <v>398</v>
      </c>
      <c r="E1085" s="296" t="s">
        <v>1</v>
      </c>
      <c r="F1085" s="297" t="s">
        <v>564</v>
      </c>
      <c r="G1085" s="294"/>
      <c r="H1085" s="296" t="s">
        <v>1</v>
      </c>
      <c r="I1085" s="298"/>
      <c r="J1085" s="294"/>
      <c r="K1085" s="294"/>
      <c r="L1085" s="299"/>
      <c r="M1085" s="300"/>
      <c r="N1085" s="301"/>
      <c r="O1085" s="301"/>
      <c r="P1085" s="301"/>
      <c r="Q1085" s="301"/>
      <c r="R1085" s="301"/>
      <c r="S1085" s="301"/>
      <c r="T1085" s="302"/>
      <c r="U1085" s="14"/>
      <c r="V1085" s="14"/>
      <c r="W1085" s="14"/>
      <c r="X1085" s="14"/>
      <c r="Y1085" s="14"/>
      <c r="Z1085" s="14"/>
      <c r="AA1085" s="14"/>
      <c r="AB1085" s="14"/>
      <c r="AC1085" s="14"/>
      <c r="AD1085" s="14"/>
      <c r="AE1085" s="14"/>
      <c r="AT1085" s="303" t="s">
        <v>398</v>
      </c>
      <c r="AU1085" s="303" t="s">
        <v>386</v>
      </c>
      <c r="AV1085" s="14" t="s">
        <v>84</v>
      </c>
      <c r="AW1085" s="14" t="s">
        <v>30</v>
      </c>
      <c r="AX1085" s="14" t="s">
        <v>76</v>
      </c>
      <c r="AY1085" s="303" t="s">
        <v>387</v>
      </c>
    </row>
    <row r="1086" s="15" customFormat="1">
      <c r="A1086" s="15"/>
      <c r="B1086" s="304"/>
      <c r="C1086" s="305"/>
      <c r="D1086" s="295" t="s">
        <v>398</v>
      </c>
      <c r="E1086" s="306" t="s">
        <v>1</v>
      </c>
      <c r="F1086" s="307" t="s">
        <v>1274</v>
      </c>
      <c r="G1086" s="305"/>
      <c r="H1086" s="308">
        <v>5.8570000000000002</v>
      </c>
      <c r="I1086" s="309"/>
      <c r="J1086" s="305"/>
      <c r="K1086" s="305"/>
      <c r="L1086" s="310"/>
      <c r="M1086" s="311"/>
      <c r="N1086" s="312"/>
      <c r="O1086" s="312"/>
      <c r="P1086" s="312"/>
      <c r="Q1086" s="312"/>
      <c r="R1086" s="312"/>
      <c r="S1086" s="312"/>
      <c r="T1086" s="313"/>
      <c r="U1086" s="15"/>
      <c r="V1086" s="15"/>
      <c r="W1086" s="15"/>
      <c r="X1086" s="15"/>
      <c r="Y1086" s="15"/>
      <c r="Z1086" s="15"/>
      <c r="AA1086" s="15"/>
      <c r="AB1086" s="15"/>
      <c r="AC1086" s="15"/>
      <c r="AD1086" s="15"/>
      <c r="AE1086" s="15"/>
      <c r="AT1086" s="314" t="s">
        <v>398</v>
      </c>
      <c r="AU1086" s="314" t="s">
        <v>386</v>
      </c>
      <c r="AV1086" s="15" t="s">
        <v>92</v>
      </c>
      <c r="AW1086" s="15" t="s">
        <v>30</v>
      </c>
      <c r="AX1086" s="15" t="s">
        <v>76</v>
      </c>
      <c r="AY1086" s="314" t="s">
        <v>387</v>
      </c>
    </row>
    <row r="1087" s="15" customFormat="1">
      <c r="A1087" s="15"/>
      <c r="B1087" s="304"/>
      <c r="C1087" s="305"/>
      <c r="D1087" s="295" t="s">
        <v>398</v>
      </c>
      <c r="E1087" s="306" t="s">
        <v>1</v>
      </c>
      <c r="F1087" s="307" t="s">
        <v>1275</v>
      </c>
      <c r="G1087" s="305"/>
      <c r="H1087" s="308">
        <v>0.52800000000000002</v>
      </c>
      <c r="I1087" s="309"/>
      <c r="J1087" s="305"/>
      <c r="K1087" s="305"/>
      <c r="L1087" s="310"/>
      <c r="M1087" s="311"/>
      <c r="N1087" s="312"/>
      <c r="O1087" s="312"/>
      <c r="P1087" s="312"/>
      <c r="Q1087" s="312"/>
      <c r="R1087" s="312"/>
      <c r="S1087" s="312"/>
      <c r="T1087" s="313"/>
      <c r="U1087" s="15"/>
      <c r="V1087" s="15"/>
      <c r="W1087" s="15"/>
      <c r="X1087" s="15"/>
      <c r="Y1087" s="15"/>
      <c r="Z1087" s="15"/>
      <c r="AA1087" s="15"/>
      <c r="AB1087" s="15"/>
      <c r="AC1087" s="15"/>
      <c r="AD1087" s="15"/>
      <c r="AE1087" s="15"/>
      <c r="AT1087" s="314" t="s">
        <v>398</v>
      </c>
      <c r="AU1087" s="314" t="s">
        <v>386</v>
      </c>
      <c r="AV1087" s="15" t="s">
        <v>92</v>
      </c>
      <c r="AW1087" s="15" t="s">
        <v>30</v>
      </c>
      <c r="AX1087" s="15" t="s">
        <v>76</v>
      </c>
      <c r="AY1087" s="314" t="s">
        <v>387</v>
      </c>
    </row>
    <row r="1088" s="15" customFormat="1">
      <c r="A1088" s="15"/>
      <c r="B1088" s="304"/>
      <c r="C1088" s="305"/>
      <c r="D1088" s="295" t="s">
        <v>398</v>
      </c>
      <c r="E1088" s="306" t="s">
        <v>1</v>
      </c>
      <c r="F1088" s="307" t="s">
        <v>1276</v>
      </c>
      <c r="G1088" s="305"/>
      <c r="H1088" s="308">
        <v>0.79200000000000004</v>
      </c>
      <c r="I1088" s="309"/>
      <c r="J1088" s="305"/>
      <c r="K1088" s="305"/>
      <c r="L1088" s="310"/>
      <c r="M1088" s="311"/>
      <c r="N1088" s="312"/>
      <c r="O1088" s="312"/>
      <c r="P1088" s="312"/>
      <c r="Q1088" s="312"/>
      <c r="R1088" s="312"/>
      <c r="S1088" s="312"/>
      <c r="T1088" s="313"/>
      <c r="U1088" s="15"/>
      <c r="V1088" s="15"/>
      <c r="W1088" s="15"/>
      <c r="X1088" s="15"/>
      <c r="Y1088" s="15"/>
      <c r="Z1088" s="15"/>
      <c r="AA1088" s="15"/>
      <c r="AB1088" s="15"/>
      <c r="AC1088" s="15"/>
      <c r="AD1088" s="15"/>
      <c r="AE1088" s="15"/>
      <c r="AT1088" s="314" t="s">
        <v>398</v>
      </c>
      <c r="AU1088" s="314" t="s">
        <v>386</v>
      </c>
      <c r="AV1088" s="15" t="s">
        <v>92</v>
      </c>
      <c r="AW1088" s="15" t="s">
        <v>30</v>
      </c>
      <c r="AX1088" s="15" t="s">
        <v>76</v>
      </c>
      <c r="AY1088" s="314" t="s">
        <v>387</v>
      </c>
    </row>
    <row r="1089" s="16" customFormat="1">
      <c r="A1089" s="16"/>
      <c r="B1089" s="315"/>
      <c r="C1089" s="316"/>
      <c r="D1089" s="295" t="s">
        <v>398</v>
      </c>
      <c r="E1089" s="317" t="s">
        <v>1</v>
      </c>
      <c r="F1089" s="318" t="s">
        <v>412</v>
      </c>
      <c r="G1089" s="316"/>
      <c r="H1089" s="319">
        <v>7.1769999999999996</v>
      </c>
      <c r="I1089" s="320"/>
      <c r="J1089" s="316"/>
      <c r="K1089" s="316"/>
      <c r="L1089" s="321"/>
      <c r="M1089" s="322"/>
      <c r="N1089" s="323"/>
      <c r="O1089" s="323"/>
      <c r="P1089" s="323"/>
      <c r="Q1089" s="323"/>
      <c r="R1089" s="323"/>
      <c r="S1089" s="323"/>
      <c r="T1089" s="324"/>
      <c r="U1089" s="16"/>
      <c r="V1089" s="16"/>
      <c r="W1089" s="16"/>
      <c r="X1089" s="16"/>
      <c r="Y1089" s="16"/>
      <c r="Z1089" s="16"/>
      <c r="AA1089" s="16"/>
      <c r="AB1089" s="16"/>
      <c r="AC1089" s="16"/>
      <c r="AD1089" s="16"/>
      <c r="AE1089" s="16"/>
      <c r="AT1089" s="325" t="s">
        <v>398</v>
      </c>
      <c r="AU1089" s="325" t="s">
        <v>386</v>
      </c>
      <c r="AV1089" s="16" t="s">
        <v>386</v>
      </c>
      <c r="AW1089" s="16" t="s">
        <v>30</v>
      </c>
      <c r="AX1089" s="16" t="s">
        <v>84</v>
      </c>
      <c r="AY1089" s="325" t="s">
        <v>387</v>
      </c>
    </row>
    <row r="1090" s="12" customFormat="1" ht="22.8" customHeight="1">
      <c r="A1090" s="12"/>
      <c r="B1090" s="252"/>
      <c r="C1090" s="253"/>
      <c r="D1090" s="254" t="s">
        <v>75</v>
      </c>
      <c r="E1090" s="265" t="s">
        <v>567</v>
      </c>
      <c r="F1090" s="265" t="s">
        <v>568</v>
      </c>
      <c r="G1090" s="253"/>
      <c r="H1090" s="253"/>
      <c r="I1090" s="256"/>
      <c r="J1090" s="266">
        <f>BK1090</f>
        <v>0</v>
      </c>
      <c r="K1090" s="253"/>
      <c r="L1090" s="257"/>
      <c r="M1090" s="258"/>
      <c r="N1090" s="259"/>
      <c r="O1090" s="259"/>
      <c r="P1090" s="260">
        <f>P1091+P1212+P1305</f>
        <v>0</v>
      </c>
      <c r="Q1090" s="259"/>
      <c r="R1090" s="260">
        <f>R1091+R1212+R1305</f>
        <v>3791.7403364968004</v>
      </c>
      <c r="S1090" s="259"/>
      <c r="T1090" s="261">
        <f>T1091+T1212+T1305</f>
        <v>0</v>
      </c>
      <c r="U1090" s="12"/>
      <c r="V1090" s="12"/>
      <c r="W1090" s="12"/>
      <c r="X1090" s="12"/>
      <c r="Y1090" s="12"/>
      <c r="Z1090" s="12"/>
      <c r="AA1090" s="12"/>
      <c r="AB1090" s="12"/>
      <c r="AC1090" s="12"/>
      <c r="AD1090" s="12"/>
      <c r="AE1090" s="12"/>
      <c r="AR1090" s="262" t="s">
        <v>84</v>
      </c>
      <c r="AT1090" s="263" t="s">
        <v>75</v>
      </c>
      <c r="AU1090" s="263" t="s">
        <v>84</v>
      </c>
      <c r="AY1090" s="262" t="s">
        <v>387</v>
      </c>
      <c r="BK1090" s="264">
        <f>BK1091+BK1212+BK1305</f>
        <v>0</v>
      </c>
    </row>
    <row r="1091" s="12" customFormat="1" ht="20.88" customHeight="1">
      <c r="A1091" s="12"/>
      <c r="B1091" s="252"/>
      <c r="C1091" s="253"/>
      <c r="D1091" s="254" t="s">
        <v>75</v>
      </c>
      <c r="E1091" s="265" t="s">
        <v>390</v>
      </c>
      <c r="F1091" s="265" t="s">
        <v>391</v>
      </c>
      <c r="G1091" s="253"/>
      <c r="H1091" s="253"/>
      <c r="I1091" s="256"/>
      <c r="J1091" s="266">
        <f>BK1091</f>
        <v>0</v>
      </c>
      <c r="K1091" s="253"/>
      <c r="L1091" s="257"/>
      <c r="M1091" s="258"/>
      <c r="N1091" s="259"/>
      <c r="O1091" s="259"/>
      <c r="P1091" s="260">
        <f>P1092+P1183+P1210</f>
        <v>0</v>
      </c>
      <c r="Q1091" s="259"/>
      <c r="R1091" s="260">
        <f>R1092+R1183+R1210</f>
        <v>84.930334699999989</v>
      </c>
      <c r="S1091" s="259"/>
      <c r="T1091" s="261">
        <f>T1092+T1183+T1210</f>
        <v>0</v>
      </c>
      <c r="U1091" s="12"/>
      <c r="V1091" s="12"/>
      <c r="W1091" s="12"/>
      <c r="X1091" s="12"/>
      <c r="Y1091" s="12"/>
      <c r="Z1091" s="12"/>
      <c r="AA1091" s="12"/>
      <c r="AB1091" s="12"/>
      <c r="AC1091" s="12"/>
      <c r="AD1091" s="12"/>
      <c r="AE1091" s="12"/>
      <c r="AR1091" s="262" t="s">
        <v>84</v>
      </c>
      <c r="AT1091" s="263" t="s">
        <v>75</v>
      </c>
      <c r="AU1091" s="263" t="s">
        <v>92</v>
      </c>
      <c r="AY1091" s="262" t="s">
        <v>387</v>
      </c>
      <c r="BK1091" s="264">
        <f>BK1092+BK1183+BK1210</f>
        <v>0</v>
      </c>
    </row>
    <row r="1092" s="13" customFormat="1" ht="20.88" customHeight="1">
      <c r="A1092" s="13"/>
      <c r="B1092" s="267"/>
      <c r="C1092" s="268"/>
      <c r="D1092" s="269" t="s">
        <v>75</v>
      </c>
      <c r="E1092" s="269" t="s">
        <v>433</v>
      </c>
      <c r="F1092" s="269" t="s">
        <v>569</v>
      </c>
      <c r="G1092" s="268"/>
      <c r="H1092" s="268"/>
      <c r="I1092" s="270"/>
      <c r="J1092" s="271">
        <f>BK1092</f>
        <v>0</v>
      </c>
      <c r="K1092" s="268"/>
      <c r="L1092" s="272"/>
      <c r="M1092" s="273"/>
      <c r="N1092" s="274"/>
      <c r="O1092" s="274"/>
      <c r="P1092" s="275">
        <f>SUM(P1093:P1182)</f>
        <v>0</v>
      </c>
      <c r="Q1092" s="274"/>
      <c r="R1092" s="275">
        <f>SUM(R1093:R1182)</f>
        <v>31.268166699999998</v>
      </c>
      <c r="S1092" s="274"/>
      <c r="T1092" s="276">
        <f>SUM(T1093:T1182)</f>
        <v>0</v>
      </c>
      <c r="U1092" s="13"/>
      <c r="V1092" s="13"/>
      <c r="W1092" s="13"/>
      <c r="X1092" s="13"/>
      <c r="Y1092" s="13"/>
      <c r="Z1092" s="13"/>
      <c r="AA1092" s="13"/>
      <c r="AB1092" s="13"/>
      <c r="AC1092" s="13"/>
      <c r="AD1092" s="13"/>
      <c r="AE1092" s="13"/>
      <c r="AR1092" s="277" t="s">
        <v>84</v>
      </c>
      <c r="AT1092" s="278" t="s">
        <v>75</v>
      </c>
      <c r="AU1092" s="278" t="s">
        <v>99</v>
      </c>
      <c r="AY1092" s="277" t="s">
        <v>387</v>
      </c>
      <c r="BK1092" s="279">
        <f>SUM(BK1093:BK1182)</f>
        <v>0</v>
      </c>
    </row>
    <row r="1093" s="2" customFormat="1" ht="37.8" customHeight="1">
      <c r="A1093" s="42"/>
      <c r="B1093" s="43"/>
      <c r="C1093" s="280" t="s">
        <v>1277</v>
      </c>
      <c r="D1093" s="280" t="s">
        <v>393</v>
      </c>
      <c r="E1093" s="281" t="s">
        <v>969</v>
      </c>
      <c r="F1093" s="282" t="s">
        <v>970</v>
      </c>
      <c r="G1093" s="283" t="s">
        <v>405</v>
      </c>
      <c r="H1093" s="284">
        <v>292.11000000000001</v>
      </c>
      <c r="I1093" s="285"/>
      <c r="J1093" s="286">
        <f>ROUND(I1093*H1093,2)</f>
        <v>0</v>
      </c>
      <c r="K1093" s="287"/>
      <c r="L1093" s="45"/>
      <c r="M1093" s="288" t="s">
        <v>1</v>
      </c>
      <c r="N1093" s="289" t="s">
        <v>42</v>
      </c>
      <c r="O1093" s="101"/>
      <c r="P1093" s="290">
        <f>O1093*H1093</f>
        <v>0</v>
      </c>
      <c r="Q1093" s="290">
        <v>0.002</v>
      </c>
      <c r="R1093" s="290">
        <f>Q1093*H1093</f>
        <v>0.58422000000000007</v>
      </c>
      <c r="S1093" s="290">
        <v>0</v>
      </c>
      <c r="T1093" s="291">
        <f>S1093*H1093</f>
        <v>0</v>
      </c>
      <c r="U1093" s="42"/>
      <c r="V1093" s="42"/>
      <c r="W1093" s="42"/>
      <c r="X1093" s="42"/>
      <c r="Y1093" s="42"/>
      <c r="Z1093" s="42"/>
      <c r="AA1093" s="42"/>
      <c r="AB1093" s="42"/>
      <c r="AC1093" s="42"/>
      <c r="AD1093" s="42"/>
      <c r="AE1093" s="42"/>
      <c r="AR1093" s="292" t="s">
        <v>386</v>
      </c>
      <c r="AT1093" s="292" t="s">
        <v>393</v>
      </c>
      <c r="AU1093" s="292" t="s">
        <v>386</v>
      </c>
      <c r="AY1093" s="19" t="s">
        <v>387</v>
      </c>
      <c r="BE1093" s="162">
        <f>IF(N1093="základná",J1093,0)</f>
        <v>0</v>
      </c>
      <c r="BF1093" s="162">
        <f>IF(N1093="znížená",J1093,0)</f>
        <v>0</v>
      </c>
      <c r="BG1093" s="162">
        <f>IF(N1093="zákl. prenesená",J1093,0)</f>
        <v>0</v>
      </c>
      <c r="BH1093" s="162">
        <f>IF(N1093="zníž. prenesená",J1093,0)</f>
        <v>0</v>
      </c>
      <c r="BI1093" s="162">
        <f>IF(N1093="nulová",J1093,0)</f>
        <v>0</v>
      </c>
      <c r="BJ1093" s="19" t="s">
        <v>92</v>
      </c>
      <c r="BK1093" s="162">
        <f>ROUND(I1093*H1093,2)</f>
        <v>0</v>
      </c>
      <c r="BL1093" s="19" t="s">
        <v>386</v>
      </c>
      <c r="BM1093" s="292" t="s">
        <v>1278</v>
      </c>
    </row>
    <row r="1094" s="15" customFormat="1">
      <c r="A1094" s="15"/>
      <c r="B1094" s="304"/>
      <c r="C1094" s="305"/>
      <c r="D1094" s="295" t="s">
        <v>398</v>
      </c>
      <c r="E1094" s="306" t="s">
        <v>1</v>
      </c>
      <c r="F1094" s="307" t="s">
        <v>280</v>
      </c>
      <c r="G1094" s="305"/>
      <c r="H1094" s="308">
        <v>278.19999999999999</v>
      </c>
      <c r="I1094" s="309"/>
      <c r="J1094" s="305"/>
      <c r="K1094" s="305"/>
      <c r="L1094" s="310"/>
      <c r="M1094" s="311"/>
      <c r="N1094" s="312"/>
      <c r="O1094" s="312"/>
      <c r="P1094" s="312"/>
      <c r="Q1094" s="312"/>
      <c r="R1094" s="312"/>
      <c r="S1094" s="312"/>
      <c r="T1094" s="313"/>
      <c r="U1094" s="15"/>
      <c r="V1094" s="15"/>
      <c r="W1094" s="15"/>
      <c r="X1094" s="15"/>
      <c r="Y1094" s="15"/>
      <c r="Z1094" s="15"/>
      <c r="AA1094" s="15"/>
      <c r="AB1094" s="15"/>
      <c r="AC1094" s="15"/>
      <c r="AD1094" s="15"/>
      <c r="AE1094" s="15"/>
      <c r="AT1094" s="314" t="s">
        <v>398</v>
      </c>
      <c r="AU1094" s="314" t="s">
        <v>386</v>
      </c>
      <c r="AV1094" s="15" t="s">
        <v>92</v>
      </c>
      <c r="AW1094" s="15" t="s">
        <v>30</v>
      </c>
      <c r="AX1094" s="15" t="s">
        <v>76</v>
      </c>
      <c r="AY1094" s="314" t="s">
        <v>387</v>
      </c>
    </row>
    <row r="1095" s="17" customFormat="1">
      <c r="A1095" s="17"/>
      <c r="B1095" s="326"/>
      <c r="C1095" s="327"/>
      <c r="D1095" s="295" t="s">
        <v>398</v>
      </c>
      <c r="E1095" s="328" t="s">
        <v>1</v>
      </c>
      <c r="F1095" s="329" t="s">
        <v>411</v>
      </c>
      <c r="G1095" s="327"/>
      <c r="H1095" s="330">
        <v>278.19999999999999</v>
      </c>
      <c r="I1095" s="331"/>
      <c r="J1095" s="327"/>
      <c r="K1095" s="327"/>
      <c r="L1095" s="332"/>
      <c r="M1095" s="333"/>
      <c r="N1095" s="334"/>
      <c r="O1095" s="334"/>
      <c r="P1095" s="334"/>
      <c r="Q1095" s="334"/>
      <c r="R1095" s="334"/>
      <c r="S1095" s="334"/>
      <c r="T1095" s="335"/>
      <c r="U1095" s="17"/>
      <c r="V1095" s="17"/>
      <c r="W1095" s="17"/>
      <c r="X1095" s="17"/>
      <c r="Y1095" s="17"/>
      <c r="Z1095" s="17"/>
      <c r="AA1095" s="17"/>
      <c r="AB1095" s="17"/>
      <c r="AC1095" s="17"/>
      <c r="AD1095" s="17"/>
      <c r="AE1095" s="17"/>
      <c r="AT1095" s="336" t="s">
        <v>398</v>
      </c>
      <c r="AU1095" s="336" t="s">
        <v>386</v>
      </c>
      <c r="AV1095" s="17" t="s">
        <v>99</v>
      </c>
      <c r="AW1095" s="17" t="s">
        <v>30</v>
      </c>
      <c r="AX1095" s="17" t="s">
        <v>76</v>
      </c>
      <c r="AY1095" s="336" t="s">
        <v>387</v>
      </c>
    </row>
    <row r="1096" s="15" customFormat="1">
      <c r="A1096" s="15"/>
      <c r="B1096" s="304"/>
      <c r="C1096" s="305"/>
      <c r="D1096" s="295" t="s">
        <v>398</v>
      </c>
      <c r="E1096" s="306" t="s">
        <v>1</v>
      </c>
      <c r="F1096" s="307" t="s">
        <v>1279</v>
      </c>
      <c r="G1096" s="305"/>
      <c r="H1096" s="308">
        <v>13.91</v>
      </c>
      <c r="I1096" s="309"/>
      <c r="J1096" s="305"/>
      <c r="K1096" s="305"/>
      <c r="L1096" s="310"/>
      <c r="M1096" s="311"/>
      <c r="N1096" s="312"/>
      <c r="O1096" s="312"/>
      <c r="P1096" s="312"/>
      <c r="Q1096" s="312"/>
      <c r="R1096" s="312"/>
      <c r="S1096" s="312"/>
      <c r="T1096" s="313"/>
      <c r="U1096" s="15"/>
      <c r="V1096" s="15"/>
      <c r="W1096" s="15"/>
      <c r="X1096" s="15"/>
      <c r="Y1096" s="15"/>
      <c r="Z1096" s="15"/>
      <c r="AA1096" s="15"/>
      <c r="AB1096" s="15"/>
      <c r="AC1096" s="15"/>
      <c r="AD1096" s="15"/>
      <c r="AE1096" s="15"/>
      <c r="AT1096" s="314" t="s">
        <v>398</v>
      </c>
      <c r="AU1096" s="314" t="s">
        <v>386</v>
      </c>
      <c r="AV1096" s="15" t="s">
        <v>92</v>
      </c>
      <c r="AW1096" s="15" t="s">
        <v>30</v>
      </c>
      <c r="AX1096" s="15" t="s">
        <v>76</v>
      </c>
      <c r="AY1096" s="314" t="s">
        <v>387</v>
      </c>
    </row>
    <row r="1097" s="16" customFormat="1">
      <c r="A1097" s="16"/>
      <c r="B1097" s="315"/>
      <c r="C1097" s="316"/>
      <c r="D1097" s="295" t="s">
        <v>398</v>
      </c>
      <c r="E1097" s="317" t="s">
        <v>1</v>
      </c>
      <c r="F1097" s="318" t="s">
        <v>412</v>
      </c>
      <c r="G1097" s="316"/>
      <c r="H1097" s="319">
        <v>292.11000000000001</v>
      </c>
      <c r="I1097" s="320"/>
      <c r="J1097" s="316"/>
      <c r="K1097" s="316"/>
      <c r="L1097" s="321"/>
      <c r="M1097" s="322"/>
      <c r="N1097" s="323"/>
      <c r="O1097" s="323"/>
      <c r="P1097" s="323"/>
      <c r="Q1097" s="323"/>
      <c r="R1097" s="323"/>
      <c r="S1097" s="323"/>
      <c r="T1097" s="324"/>
      <c r="U1097" s="16"/>
      <c r="V1097" s="16"/>
      <c r="W1097" s="16"/>
      <c r="X1097" s="16"/>
      <c r="Y1097" s="16"/>
      <c r="Z1097" s="16"/>
      <c r="AA1097" s="16"/>
      <c r="AB1097" s="16"/>
      <c r="AC1097" s="16"/>
      <c r="AD1097" s="16"/>
      <c r="AE1097" s="16"/>
      <c r="AT1097" s="325" t="s">
        <v>398</v>
      </c>
      <c r="AU1097" s="325" t="s">
        <v>386</v>
      </c>
      <c r="AV1097" s="16" t="s">
        <v>386</v>
      </c>
      <c r="AW1097" s="16" t="s">
        <v>30</v>
      </c>
      <c r="AX1097" s="16" t="s">
        <v>84</v>
      </c>
      <c r="AY1097" s="325" t="s">
        <v>387</v>
      </c>
    </row>
    <row r="1098" s="2" customFormat="1" ht="24.15" customHeight="1">
      <c r="A1098" s="42"/>
      <c r="B1098" s="43"/>
      <c r="C1098" s="280" t="s">
        <v>1280</v>
      </c>
      <c r="D1098" s="280" t="s">
        <v>393</v>
      </c>
      <c r="E1098" s="281" t="s">
        <v>977</v>
      </c>
      <c r="F1098" s="282" t="s">
        <v>978</v>
      </c>
      <c r="G1098" s="283" t="s">
        <v>405</v>
      </c>
      <c r="H1098" s="284">
        <v>292.11000000000001</v>
      </c>
      <c r="I1098" s="285"/>
      <c r="J1098" s="286">
        <f>ROUND(I1098*H1098,2)</f>
        <v>0</v>
      </c>
      <c r="K1098" s="287"/>
      <c r="L1098" s="45"/>
      <c r="M1098" s="288" t="s">
        <v>1</v>
      </c>
      <c r="N1098" s="289" t="s">
        <v>42</v>
      </c>
      <c r="O1098" s="101"/>
      <c r="P1098" s="290">
        <f>O1098*H1098</f>
        <v>0</v>
      </c>
      <c r="Q1098" s="290">
        <v>0.00059999999999999995</v>
      </c>
      <c r="R1098" s="290">
        <f>Q1098*H1098</f>
        <v>0.17526600000000001</v>
      </c>
      <c r="S1098" s="290">
        <v>0</v>
      </c>
      <c r="T1098" s="291">
        <f>S1098*H1098</f>
        <v>0</v>
      </c>
      <c r="U1098" s="42"/>
      <c r="V1098" s="42"/>
      <c r="W1098" s="42"/>
      <c r="X1098" s="42"/>
      <c r="Y1098" s="42"/>
      <c r="Z1098" s="42"/>
      <c r="AA1098" s="42"/>
      <c r="AB1098" s="42"/>
      <c r="AC1098" s="42"/>
      <c r="AD1098" s="42"/>
      <c r="AE1098" s="42"/>
      <c r="AR1098" s="292" t="s">
        <v>386</v>
      </c>
      <c r="AT1098" s="292" t="s">
        <v>393</v>
      </c>
      <c r="AU1098" s="292" t="s">
        <v>386</v>
      </c>
      <c r="AY1098" s="19" t="s">
        <v>387</v>
      </c>
      <c r="BE1098" s="162">
        <f>IF(N1098="základná",J1098,0)</f>
        <v>0</v>
      </c>
      <c r="BF1098" s="162">
        <f>IF(N1098="znížená",J1098,0)</f>
        <v>0</v>
      </c>
      <c r="BG1098" s="162">
        <f>IF(N1098="zákl. prenesená",J1098,0)</f>
        <v>0</v>
      </c>
      <c r="BH1098" s="162">
        <f>IF(N1098="zníž. prenesená",J1098,0)</f>
        <v>0</v>
      </c>
      <c r="BI1098" s="162">
        <f>IF(N1098="nulová",J1098,0)</f>
        <v>0</v>
      </c>
      <c r="BJ1098" s="19" t="s">
        <v>92</v>
      </c>
      <c r="BK1098" s="162">
        <f>ROUND(I1098*H1098,2)</f>
        <v>0</v>
      </c>
      <c r="BL1098" s="19" t="s">
        <v>386</v>
      </c>
      <c r="BM1098" s="292" t="s">
        <v>1281</v>
      </c>
    </row>
    <row r="1099" s="14" customFormat="1">
      <c r="A1099" s="14"/>
      <c r="B1099" s="293"/>
      <c r="C1099" s="294"/>
      <c r="D1099" s="295" t="s">
        <v>398</v>
      </c>
      <c r="E1099" s="296" t="s">
        <v>1</v>
      </c>
      <c r="F1099" s="297" t="s">
        <v>980</v>
      </c>
      <c r="G1099" s="294"/>
      <c r="H1099" s="296" t="s">
        <v>1</v>
      </c>
      <c r="I1099" s="298"/>
      <c r="J1099" s="294"/>
      <c r="K1099" s="294"/>
      <c r="L1099" s="299"/>
      <c r="M1099" s="300"/>
      <c r="N1099" s="301"/>
      <c r="O1099" s="301"/>
      <c r="P1099" s="301"/>
      <c r="Q1099" s="301"/>
      <c r="R1099" s="301"/>
      <c r="S1099" s="301"/>
      <c r="T1099" s="302"/>
      <c r="U1099" s="14"/>
      <c r="V1099" s="14"/>
      <c r="W1099" s="14"/>
      <c r="X1099" s="14"/>
      <c r="Y1099" s="14"/>
      <c r="Z1099" s="14"/>
      <c r="AA1099" s="14"/>
      <c r="AB1099" s="14"/>
      <c r="AC1099" s="14"/>
      <c r="AD1099" s="14"/>
      <c r="AE1099" s="14"/>
      <c r="AT1099" s="303" t="s">
        <v>398</v>
      </c>
      <c r="AU1099" s="303" t="s">
        <v>386</v>
      </c>
      <c r="AV1099" s="14" t="s">
        <v>84</v>
      </c>
      <c r="AW1099" s="14" t="s">
        <v>30</v>
      </c>
      <c r="AX1099" s="14" t="s">
        <v>76</v>
      </c>
      <c r="AY1099" s="303" t="s">
        <v>387</v>
      </c>
    </row>
    <row r="1100" s="14" customFormat="1">
      <c r="A1100" s="14"/>
      <c r="B1100" s="293"/>
      <c r="C1100" s="294"/>
      <c r="D1100" s="295" t="s">
        <v>398</v>
      </c>
      <c r="E1100" s="296" t="s">
        <v>1</v>
      </c>
      <c r="F1100" s="297" t="s">
        <v>981</v>
      </c>
      <c r="G1100" s="294"/>
      <c r="H1100" s="296" t="s">
        <v>1</v>
      </c>
      <c r="I1100" s="298"/>
      <c r="J1100" s="294"/>
      <c r="K1100" s="294"/>
      <c r="L1100" s="299"/>
      <c r="M1100" s="300"/>
      <c r="N1100" s="301"/>
      <c r="O1100" s="301"/>
      <c r="P1100" s="301"/>
      <c r="Q1100" s="301"/>
      <c r="R1100" s="301"/>
      <c r="S1100" s="301"/>
      <c r="T1100" s="302"/>
      <c r="U1100" s="14"/>
      <c r="V1100" s="14"/>
      <c r="W1100" s="14"/>
      <c r="X1100" s="14"/>
      <c r="Y1100" s="14"/>
      <c r="Z1100" s="14"/>
      <c r="AA1100" s="14"/>
      <c r="AB1100" s="14"/>
      <c r="AC1100" s="14"/>
      <c r="AD1100" s="14"/>
      <c r="AE1100" s="14"/>
      <c r="AT1100" s="303" t="s">
        <v>398</v>
      </c>
      <c r="AU1100" s="303" t="s">
        <v>386</v>
      </c>
      <c r="AV1100" s="14" t="s">
        <v>84</v>
      </c>
      <c r="AW1100" s="14" t="s">
        <v>30</v>
      </c>
      <c r="AX1100" s="14" t="s">
        <v>76</v>
      </c>
      <c r="AY1100" s="303" t="s">
        <v>387</v>
      </c>
    </row>
    <row r="1101" s="15" customFormat="1">
      <c r="A1101" s="15"/>
      <c r="B1101" s="304"/>
      <c r="C1101" s="305"/>
      <c r="D1101" s="295" t="s">
        <v>398</v>
      </c>
      <c r="E1101" s="306" t="s">
        <v>1</v>
      </c>
      <c r="F1101" s="307" t="s">
        <v>281</v>
      </c>
      <c r="G1101" s="305"/>
      <c r="H1101" s="308">
        <v>278.19999999999999</v>
      </c>
      <c r="I1101" s="309"/>
      <c r="J1101" s="305"/>
      <c r="K1101" s="305"/>
      <c r="L1101" s="310"/>
      <c r="M1101" s="311"/>
      <c r="N1101" s="312"/>
      <c r="O1101" s="312"/>
      <c r="P1101" s="312"/>
      <c r="Q1101" s="312"/>
      <c r="R1101" s="312"/>
      <c r="S1101" s="312"/>
      <c r="T1101" s="313"/>
      <c r="U1101" s="15"/>
      <c r="V1101" s="15"/>
      <c r="W1101" s="15"/>
      <c r="X1101" s="15"/>
      <c r="Y1101" s="15"/>
      <c r="Z1101" s="15"/>
      <c r="AA1101" s="15"/>
      <c r="AB1101" s="15"/>
      <c r="AC1101" s="15"/>
      <c r="AD1101" s="15"/>
      <c r="AE1101" s="15"/>
      <c r="AT1101" s="314" t="s">
        <v>398</v>
      </c>
      <c r="AU1101" s="314" t="s">
        <v>386</v>
      </c>
      <c r="AV1101" s="15" t="s">
        <v>92</v>
      </c>
      <c r="AW1101" s="15" t="s">
        <v>30</v>
      </c>
      <c r="AX1101" s="15" t="s">
        <v>76</v>
      </c>
      <c r="AY1101" s="314" t="s">
        <v>387</v>
      </c>
    </row>
    <row r="1102" s="17" customFormat="1">
      <c r="A1102" s="17"/>
      <c r="B1102" s="326"/>
      <c r="C1102" s="327"/>
      <c r="D1102" s="295" t="s">
        <v>398</v>
      </c>
      <c r="E1102" s="328" t="s">
        <v>280</v>
      </c>
      <c r="F1102" s="329" t="s">
        <v>411</v>
      </c>
      <c r="G1102" s="327"/>
      <c r="H1102" s="330">
        <v>278.19999999999999</v>
      </c>
      <c r="I1102" s="331"/>
      <c r="J1102" s="327"/>
      <c r="K1102" s="327"/>
      <c r="L1102" s="332"/>
      <c r="M1102" s="333"/>
      <c r="N1102" s="334"/>
      <c r="O1102" s="334"/>
      <c r="P1102" s="334"/>
      <c r="Q1102" s="334"/>
      <c r="R1102" s="334"/>
      <c r="S1102" s="334"/>
      <c r="T1102" s="335"/>
      <c r="U1102" s="17"/>
      <c r="V1102" s="17"/>
      <c r="W1102" s="17"/>
      <c r="X1102" s="17"/>
      <c r="Y1102" s="17"/>
      <c r="Z1102" s="17"/>
      <c r="AA1102" s="17"/>
      <c r="AB1102" s="17"/>
      <c r="AC1102" s="17"/>
      <c r="AD1102" s="17"/>
      <c r="AE1102" s="17"/>
      <c r="AT1102" s="336" t="s">
        <v>398</v>
      </c>
      <c r="AU1102" s="336" t="s">
        <v>386</v>
      </c>
      <c r="AV1102" s="17" t="s">
        <v>99</v>
      </c>
      <c r="AW1102" s="17" t="s">
        <v>30</v>
      </c>
      <c r="AX1102" s="17" t="s">
        <v>76</v>
      </c>
      <c r="AY1102" s="336" t="s">
        <v>387</v>
      </c>
    </row>
    <row r="1103" s="15" customFormat="1">
      <c r="A1103" s="15"/>
      <c r="B1103" s="304"/>
      <c r="C1103" s="305"/>
      <c r="D1103" s="295" t="s">
        <v>398</v>
      </c>
      <c r="E1103" s="306" t="s">
        <v>1</v>
      </c>
      <c r="F1103" s="307" t="s">
        <v>1282</v>
      </c>
      <c r="G1103" s="305"/>
      <c r="H1103" s="308">
        <v>13.91</v>
      </c>
      <c r="I1103" s="309"/>
      <c r="J1103" s="305"/>
      <c r="K1103" s="305"/>
      <c r="L1103" s="310"/>
      <c r="M1103" s="311"/>
      <c r="N1103" s="312"/>
      <c r="O1103" s="312"/>
      <c r="P1103" s="312"/>
      <c r="Q1103" s="312"/>
      <c r="R1103" s="312"/>
      <c r="S1103" s="312"/>
      <c r="T1103" s="313"/>
      <c r="U1103" s="15"/>
      <c r="V1103" s="15"/>
      <c r="W1103" s="15"/>
      <c r="X1103" s="15"/>
      <c r="Y1103" s="15"/>
      <c r="Z1103" s="15"/>
      <c r="AA1103" s="15"/>
      <c r="AB1103" s="15"/>
      <c r="AC1103" s="15"/>
      <c r="AD1103" s="15"/>
      <c r="AE1103" s="15"/>
      <c r="AT1103" s="314" t="s">
        <v>398</v>
      </c>
      <c r="AU1103" s="314" t="s">
        <v>386</v>
      </c>
      <c r="AV1103" s="15" t="s">
        <v>92</v>
      </c>
      <c r="AW1103" s="15" t="s">
        <v>30</v>
      </c>
      <c r="AX1103" s="15" t="s">
        <v>76</v>
      </c>
      <c r="AY1103" s="314" t="s">
        <v>387</v>
      </c>
    </row>
    <row r="1104" s="16" customFormat="1">
      <c r="A1104" s="16"/>
      <c r="B1104" s="315"/>
      <c r="C1104" s="316"/>
      <c r="D1104" s="295" t="s">
        <v>398</v>
      </c>
      <c r="E1104" s="317" t="s">
        <v>1</v>
      </c>
      <c r="F1104" s="318" t="s">
        <v>412</v>
      </c>
      <c r="G1104" s="316"/>
      <c r="H1104" s="319">
        <v>292.11000000000001</v>
      </c>
      <c r="I1104" s="320"/>
      <c r="J1104" s="316"/>
      <c r="K1104" s="316"/>
      <c r="L1104" s="321"/>
      <c r="M1104" s="322"/>
      <c r="N1104" s="323"/>
      <c r="O1104" s="323"/>
      <c r="P1104" s="323"/>
      <c r="Q1104" s="323"/>
      <c r="R1104" s="323"/>
      <c r="S1104" s="323"/>
      <c r="T1104" s="324"/>
      <c r="U1104" s="16"/>
      <c r="V1104" s="16"/>
      <c r="W1104" s="16"/>
      <c r="X1104" s="16"/>
      <c r="Y1104" s="16"/>
      <c r="Z1104" s="16"/>
      <c r="AA1104" s="16"/>
      <c r="AB1104" s="16"/>
      <c r="AC1104" s="16"/>
      <c r="AD1104" s="16"/>
      <c r="AE1104" s="16"/>
      <c r="AT1104" s="325" t="s">
        <v>398</v>
      </c>
      <c r="AU1104" s="325" t="s">
        <v>386</v>
      </c>
      <c r="AV1104" s="16" t="s">
        <v>386</v>
      </c>
      <c r="AW1104" s="16" t="s">
        <v>30</v>
      </c>
      <c r="AX1104" s="16" t="s">
        <v>84</v>
      </c>
      <c r="AY1104" s="325" t="s">
        <v>387</v>
      </c>
    </row>
    <row r="1105" s="2" customFormat="1" ht="24.15" customHeight="1">
      <c r="A1105" s="42"/>
      <c r="B1105" s="43"/>
      <c r="C1105" s="280" t="s">
        <v>1283</v>
      </c>
      <c r="D1105" s="280" t="s">
        <v>393</v>
      </c>
      <c r="E1105" s="281" t="s">
        <v>984</v>
      </c>
      <c r="F1105" s="282" t="s">
        <v>985</v>
      </c>
      <c r="G1105" s="283" t="s">
        <v>405</v>
      </c>
      <c r="H1105" s="284">
        <v>292.11000000000001</v>
      </c>
      <c r="I1105" s="285"/>
      <c r="J1105" s="286">
        <f>ROUND(I1105*H1105,2)</f>
        <v>0</v>
      </c>
      <c r="K1105" s="287"/>
      <c r="L1105" s="45"/>
      <c r="M1105" s="288" t="s">
        <v>1</v>
      </c>
      <c r="N1105" s="289" t="s">
        <v>42</v>
      </c>
      <c r="O1105" s="101"/>
      <c r="P1105" s="290">
        <f>O1105*H1105</f>
        <v>0</v>
      </c>
      <c r="Q1105" s="290">
        <v>0</v>
      </c>
      <c r="R1105" s="290">
        <f>Q1105*H1105</f>
        <v>0</v>
      </c>
      <c r="S1105" s="290">
        <v>0</v>
      </c>
      <c r="T1105" s="291">
        <f>S1105*H1105</f>
        <v>0</v>
      </c>
      <c r="U1105" s="42"/>
      <c r="V1105" s="42"/>
      <c r="W1105" s="42"/>
      <c r="X1105" s="42"/>
      <c r="Y1105" s="42"/>
      <c r="Z1105" s="42"/>
      <c r="AA1105" s="42"/>
      <c r="AB1105" s="42"/>
      <c r="AC1105" s="42"/>
      <c r="AD1105" s="42"/>
      <c r="AE1105" s="42"/>
      <c r="AR1105" s="292" t="s">
        <v>386</v>
      </c>
      <c r="AT1105" s="292" t="s">
        <v>393</v>
      </c>
      <c r="AU1105" s="292" t="s">
        <v>386</v>
      </c>
      <c r="AY1105" s="19" t="s">
        <v>387</v>
      </c>
      <c r="BE1105" s="162">
        <f>IF(N1105="základná",J1105,0)</f>
        <v>0</v>
      </c>
      <c r="BF1105" s="162">
        <f>IF(N1105="znížená",J1105,0)</f>
        <v>0</v>
      </c>
      <c r="BG1105" s="162">
        <f>IF(N1105="zákl. prenesená",J1105,0)</f>
        <v>0</v>
      </c>
      <c r="BH1105" s="162">
        <f>IF(N1105="zníž. prenesená",J1105,0)</f>
        <v>0</v>
      </c>
      <c r="BI1105" s="162">
        <f>IF(N1105="nulová",J1105,0)</f>
        <v>0</v>
      </c>
      <c r="BJ1105" s="19" t="s">
        <v>92</v>
      </c>
      <c r="BK1105" s="162">
        <f>ROUND(I1105*H1105,2)</f>
        <v>0</v>
      </c>
      <c r="BL1105" s="19" t="s">
        <v>386</v>
      </c>
      <c r="BM1105" s="292" t="s">
        <v>1284</v>
      </c>
    </row>
    <row r="1106" s="15" customFormat="1">
      <c r="A1106" s="15"/>
      <c r="B1106" s="304"/>
      <c r="C1106" s="305"/>
      <c r="D1106" s="295" t="s">
        <v>398</v>
      </c>
      <c r="E1106" s="306" t="s">
        <v>1</v>
      </c>
      <c r="F1106" s="307" t="s">
        <v>280</v>
      </c>
      <c r="G1106" s="305"/>
      <c r="H1106" s="308">
        <v>278.19999999999999</v>
      </c>
      <c r="I1106" s="309"/>
      <c r="J1106" s="305"/>
      <c r="K1106" s="305"/>
      <c r="L1106" s="310"/>
      <c r="M1106" s="311"/>
      <c r="N1106" s="312"/>
      <c r="O1106" s="312"/>
      <c r="P1106" s="312"/>
      <c r="Q1106" s="312"/>
      <c r="R1106" s="312"/>
      <c r="S1106" s="312"/>
      <c r="T1106" s="313"/>
      <c r="U1106" s="15"/>
      <c r="V1106" s="15"/>
      <c r="W1106" s="15"/>
      <c r="X1106" s="15"/>
      <c r="Y1106" s="15"/>
      <c r="Z1106" s="15"/>
      <c r="AA1106" s="15"/>
      <c r="AB1106" s="15"/>
      <c r="AC1106" s="15"/>
      <c r="AD1106" s="15"/>
      <c r="AE1106" s="15"/>
      <c r="AT1106" s="314" t="s">
        <v>398</v>
      </c>
      <c r="AU1106" s="314" t="s">
        <v>386</v>
      </c>
      <c r="AV1106" s="15" t="s">
        <v>92</v>
      </c>
      <c r="AW1106" s="15" t="s">
        <v>30</v>
      </c>
      <c r="AX1106" s="15" t="s">
        <v>76</v>
      </c>
      <c r="AY1106" s="314" t="s">
        <v>387</v>
      </c>
    </row>
    <row r="1107" s="17" customFormat="1">
      <c r="A1107" s="17"/>
      <c r="B1107" s="326"/>
      <c r="C1107" s="327"/>
      <c r="D1107" s="295" t="s">
        <v>398</v>
      </c>
      <c r="E1107" s="328" t="s">
        <v>1</v>
      </c>
      <c r="F1107" s="329" t="s">
        <v>411</v>
      </c>
      <c r="G1107" s="327"/>
      <c r="H1107" s="330">
        <v>278.19999999999999</v>
      </c>
      <c r="I1107" s="331"/>
      <c r="J1107" s="327"/>
      <c r="K1107" s="327"/>
      <c r="L1107" s="332"/>
      <c r="M1107" s="333"/>
      <c r="N1107" s="334"/>
      <c r="O1107" s="334"/>
      <c r="P1107" s="334"/>
      <c r="Q1107" s="334"/>
      <c r="R1107" s="334"/>
      <c r="S1107" s="334"/>
      <c r="T1107" s="335"/>
      <c r="U1107" s="17"/>
      <c r="V1107" s="17"/>
      <c r="W1107" s="17"/>
      <c r="X1107" s="17"/>
      <c r="Y1107" s="17"/>
      <c r="Z1107" s="17"/>
      <c r="AA1107" s="17"/>
      <c r="AB1107" s="17"/>
      <c r="AC1107" s="17"/>
      <c r="AD1107" s="17"/>
      <c r="AE1107" s="17"/>
      <c r="AT1107" s="336" t="s">
        <v>398</v>
      </c>
      <c r="AU1107" s="336" t="s">
        <v>386</v>
      </c>
      <c r="AV1107" s="17" t="s">
        <v>99</v>
      </c>
      <c r="AW1107" s="17" t="s">
        <v>30</v>
      </c>
      <c r="AX1107" s="17" t="s">
        <v>76</v>
      </c>
      <c r="AY1107" s="336" t="s">
        <v>387</v>
      </c>
    </row>
    <row r="1108" s="15" customFormat="1">
      <c r="A1108" s="15"/>
      <c r="B1108" s="304"/>
      <c r="C1108" s="305"/>
      <c r="D1108" s="295" t="s">
        <v>398</v>
      </c>
      <c r="E1108" s="306" t="s">
        <v>1</v>
      </c>
      <c r="F1108" s="307" t="s">
        <v>1279</v>
      </c>
      <c r="G1108" s="305"/>
      <c r="H1108" s="308">
        <v>13.91</v>
      </c>
      <c r="I1108" s="309"/>
      <c r="J1108" s="305"/>
      <c r="K1108" s="305"/>
      <c r="L1108" s="310"/>
      <c r="M1108" s="311"/>
      <c r="N1108" s="312"/>
      <c r="O1108" s="312"/>
      <c r="P1108" s="312"/>
      <c r="Q1108" s="312"/>
      <c r="R1108" s="312"/>
      <c r="S1108" s="312"/>
      <c r="T1108" s="313"/>
      <c r="U1108" s="15"/>
      <c r="V1108" s="15"/>
      <c r="W1108" s="15"/>
      <c r="X1108" s="15"/>
      <c r="Y1108" s="15"/>
      <c r="Z1108" s="15"/>
      <c r="AA1108" s="15"/>
      <c r="AB1108" s="15"/>
      <c r="AC1108" s="15"/>
      <c r="AD1108" s="15"/>
      <c r="AE1108" s="15"/>
      <c r="AT1108" s="314" t="s">
        <v>398</v>
      </c>
      <c r="AU1108" s="314" t="s">
        <v>386</v>
      </c>
      <c r="AV1108" s="15" t="s">
        <v>92</v>
      </c>
      <c r="AW1108" s="15" t="s">
        <v>30</v>
      </c>
      <c r="AX1108" s="15" t="s">
        <v>76</v>
      </c>
      <c r="AY1108" s="314" t="s">
        <v>387</v>
      </c>
    </row>
    <row r="1109" s="16" customFormat="1">
      <c r="A1109" s="16"/>
      <c r="B1109" s="315"/>
      <c r="C1109" s="316"/>
      <c r="D1109" s="295" t="s">
        <v>398</v>
      </c>
      <c r="E1109" s="317" t="s">
        <v>1</v>
      </c>
      <c r="F1109" s="318" t="s">
        <v>412</v>
      </c>
      <c r="G1109" s="316"/>
      <c r="H1109" s="319">
        <v>292.11000000000001</v>
      </c>
      <c r="I1109" s="320"/>
      <c r="J1109" s="316"/>
      <c r="K1109" s="316"/>
      <c r="L1109" s="321"/>
      <c r="M1109" s="322"/>
      <c r="N1109" s="323"/>
      <c r="O1109" s="323"/>
      <c r="P1109" s="323"/>
      <c r="Q1109" s="323"/>
      <c r="R1109" s="323"/>
      <c r="S1109" s="323"/>
      <c r="T1109" s="324"/>
      <c r="U1109" s="16"/>
      <c r="V1109" s="16"/>
      <c r="W1109" s="16"/>
      <c r="X1109" s="16"/>
      <c r="Y1109" s="16"/>
      <c r="Z1109" s="16"/>
      <c r="AA1109" s="16"/>
      <c r="AB1109" s="16"/>
      <c r="AC1109" s="16"/>
      <c r="AD1109" s="16"/>
      <c r="AE1109" s="16"/>
      <c r="AT1109" s="325" t="s">
        <v>398</v>
      </c>
      <c r="AU1109" s="325" t="s">
        <v>386</v>
      </c>
      <c r="AV1109" s="16" t="s">
        <v>386</v>
      </c>
      <c r="AW1109" s="16" t="s">
        <v>30</v>
      </c>
      <c r="AX1109" s="16" t="s">
        <v>84</v>
      </c>
      <c r="AY1109" s="325" t="s">
        <v>387</v>
      </c>
    </row>
    <row r="1110" s="2" customFormat="1" ht="24.15" customHeight="1">
      <c r="A1110" s="42"/>
      <c r="B1110" s="43"/>
      <c r="C1110" s="280" t="s">
        <v>1285</v>
      </c>
      <c r="D1110" s="280" t="s">
        <v>393</v>
      </c>
      <c r="E1110" s="281" t="s">
        <v>988</v>
      </c>
      <c r="F1110" s="282" t="s">
        <v>989</v>
      </c>
      <c r="G1110" s="283" t="s">
        <v>405</v>
      </c>
      <c r="H1110" s="284">
        <v>292.11000000000001</v>
      </c>
      <c r="I1110" s="285"/>
      <c r="J1110" s="286">
        <f>ROUND(I1110*H1110,2)</f>
        <v>0</v>
      </c>
      <c r="K1110" s="287"/>
      <c r="L1110" s="45"/>
      <c r="M1110" s="288" t="s">
        <v>1</v>
      </c>
      <c r="N1110" s="289" t="s">
        <v>42</v>
      </c>
      <c r="O1110" s="101"/>
      <c r="P1110" s="290">
        <f>O1110*H1110</f>
        <v>0</v>
      </c>
      <c r="Q1110" s="290">
        <v>0.0049500000000000004</v>
      </c>
      <c r="R1110" s="290">
        <f>Q1110*H1110</f>
        <v>1.4459445000000002</v>
      </c>
      <c r="S1110" s="290">
        <v>0</v>
      </c>
      <c r="T1110" s="291">
        <f>S1110*H1110</f>
        <v>0</v>
      </c>
      <c r="U1110" s="42"/>
      <c r="V1110" s="42"/>
      <c r="W1110" s="42"/>
      <c r="X1110" s="42"/>
      <c r="Y1110" s="42"/>
      <c r="Z1110" s="42"/>
      <c r="AA1110" s="42"/>
      <c r="AB1110" s="42"/>
      <c r="AC1110" s="42"/>
      <c r="AD1110" s="42"/>
      <c r="AE1110" s="42"/>
      <c r="AR1110" s="292" t="s">
        <v>386</v>
      </c>
      <c r="AT1110" s="292" t="s">
        <v>393</v>
      </c>
      <c r="AU1110" s="292" t="s">
        <v>386</v>
      </c>
      <c r="AY1110" s="19" t="s">
        <v>387</v>
      </c>
      <c r="BE1110" s="162">
        <f>IF(N1110="základná",J1110,0)</f>
        <v>0</v>
      </c>
      <c r="BF1110" s="162">
        <f>IF(N1110="znížená",J1110,0)</f>
        <v>0</v>
      </c>
      <c r="BG1110" s="162">
        <f>IF(N1110="zákl. prenesená",J1110,0)</f>
        <v>0</v>
      </c>
      <c r="BH1110" s="162">
        <f>IF(N1110="zníž. prenesená",J1110,0)</f>
        <v>0</v>
      </c>
      <c r="BI1110" s="162">
        <f>IF(N1110="nulová",J1110,0)</f>
        <v>0</v>
      </c>
      <c r="BJ1110" s="19" t="s">
        <v>92</v>
      </c>
      <c r="BK1110" s="162">
        <f>ROUND(I1110*H1110,2)</f>
        <v>0</v>
      </c>
      <c r="BL1110" s="19" t="s">
        <v>386</v>
      </c>
      <c r="BM1110" s="292" t="s">
        <v>1286</v>
      </c>
    </row>
    <row r="1111" s="15" customFormat="1">
      <c r="A1111" s="15"/>
      <c r="B1111" s="304"/>
      <c r="C1111" s="305"/>
      <c r="D1111" s="295" t="s">
        <v>398</v>
      </c>
      <c r="E1111" s="306" t="s">
        <v>1</v>
      </c>
      <c r="F1111" s="307" t="s">
        <v>280</v>
      </c>
      <c r="G1111" s="305"/>
      <c r="H1111" s="308">
        <v>278.19999999999999</v>
      </c>
      <c r="I1111" s="309"/>
      <c r="J1111" s="305"/>
      <c r="K1111" s="305"/>
      <c r="L1111" s="310"/>
      <c r="M1111" s="311"/>
      <c r="N1111" s="312"/>
      <c r="O1111" s="312"/>
      <c r="P1111" s="312"/>
      <c r="Q1111" s="312"/>
      <c r="R1111" s="312"/>
      <c r="S1111" s="312"/>
      <c r="T1111" s="313"/>
      <c r="U1111" s="15"/>
      <c r="V1111" s="15"/>
      <c r="W1111" s="15"/>
      <c r="X1111" s="15"/>
      <c r="Y1111" s="15"/>
      <c r="Z1111" s="15"/>
      <c r="AA1111" s="15"/>
      <c r="AB1111" s="15"/>
      <c r="AC1111" s="15"/>
      <c r="AD1111" s="15"/>
      <c r="AE1111" s="15"/>
      <c r="AT1111" s="314" t="s">
        <v>398</v>
      </c>
      <c r="AU1111" s="314" t="s">
        <v>386</v>
      </c>
      <c r="AV1111" s="15" t="s">
        <v>92</v>
      </c>
      <c r="AW1111" s="15" t="s">
        <v>30</v>
      </c>
      <c r="AX1111" s="15" t="s">
        <v>76</v>
      </c>
      <c r="AY1111" s="314" t="s">
        <v>387</v>
      </c>
    </row>
    <row r="1112" s="17" customFormat="1">
      <c r="A1112" s="17"/>
      <c r="B1112" s="326"/>
      <c r="C1112" s="327"/>
      <c r="D1112" s="295" t="s">
        <v>398</v>
      </c>
      <c r="E1112" s="328" t="s">
        <v>1</v>
      </c>
      <c r="F1112" s="329" t="s">
        <v>411</v>
      </c>
      <c r="G1112" s="327"/>
      <c r="H1112" s="330">
        <v>278.19999999999999</v>
      </c>
      <c r="I1112" s="331"/>
      <c r="J1112" s="327"/>
      <c r="K1112" s="327"/>
      <c r="L1112" s="332"/>
      <c r="M1112" s="333"/>
      <c r="N1112" s="334"/>
      <c r="O1112" s="334"/>
      <c r="P1112" s="334"/>
      <c r="Q1112" s="334"/>
      <c r="R1112" s="334"/>
      <c r="S1112" s="334"/>
      <c r="T1112" s="335"/>
      <c r="U1112" s="17"/>
      <c r="V1112" s="17"/>
      <c r="W1112" s="17"/>
      <c r="X1112" s="17"/>
      <c r="Y1112" s="17"/>
      <c r="Z1112" s="17"/>
      <c r="AA1112" s="17"/>
      <c r="AB1112" s="17"/>
      <c r="AC1112" s="17"/>
      <c r="AD1112" s="17"/>
      <c r="AE1112" s="17"/>
      <c r="AT1112" s="336" t="s">
        <v>398</v>
      </c>
      <c r="AU1112" s="336" t="s">
        <v>386</v>
      </c>
      <c r="AV1112" s="17" t="s">
        <v>99</v>
      </c>
      <c r="AW1112" s="17" t="s">
        <v>30</v>
      </c>
      <c r="AX1112" s="17" t="s">
        <v>76</v>
      </c>
      <c r="AY1112" s="336" t="s">
        <v>387</v>
      </c>
    </row>
    <row r="1113" s="15" customFormat="1">
      <c r="A1113" s="15"/>
      <c r="B1113" s="304"/>
      <c r="C1113" s="305"/>
      <c r="D1113" s="295" t="s">
        <v>398</v>
      </c>
      <c r="E1113" s="306" t="s">
        <v>1</v>
      </c>
      <c r="F1113" s="307" t="s">
        <v>1279</v>
      </c>
      <c r="G1113" s="305"/>
      <c r="H1113" s="308">
        <v>13.91</v>
      </c>
      <c r="I1113" s="309"/>
      <c r="J1113" s="305"/>
      <c r="K1113" s="305"/>
      <c r="L1113" s="310"/>
      <c r="M1113" s="311"/>
      <c r="N1113" s="312"/>
      <c r="O1113" s="312"/>
      <c r="P1113" s="312"/>
      <c r="Q1113" s="312"/>
      <c r="R1113" s="312"/>
      <c r="S1113" s="312"/>
      <c r="T1113" s="313"/>
      <c r="U1113" s="15"/>
      <c r="V1113" s="15"/>
      <c r="W1113" s="15"/>
      <c r="X1113" s="15"/>
      <c r="Y1113" s="15"/>
      <c r="Z1113" s="15"/>
      <c r="AA1113" s="15"/>
      <c r="AB1113" s="15"/>
      <c r="AC1113" s="15"/>
      <c r="AD1113" s="15"/>
      <c r="AE1113" s="15"/>
      <c r="AT1113" s="314" t="s">
        <v>398</v>
      </c>
      <c r="AU1113" s="314" t="s">
        <v>386</v>
      </c>
      <c r="AV1113" s="15" t="s">
        <v>92</v>
      </c>
      <c r="AW1113" s="15" t="s">
        <v>30</v>
      </c>
      <c r="AX1113" s="15" t="s">
        <v>76</v>
      </c>
      <c r="AY1113" s="314" t="s">
        <v>387</v>
      </c>
    </row>
    <row r="1114" s="16" customFormat="1">
      <c r="A1114" s="16"/>
      <c r="B1114" s="315"/>
      <c r="C1114" s="316"/>
      <c r="D1114" s="295" t="s">
        <v>398</v>
      </c>
      <c r="E1114" s="317" t="s">
        <v>1</v>
      </c>
      <c r="F1114" s="318" t="s">
        <v>412</v>
      </c>
      <c r="G1114" s="316"/>
      <c r="H1114" s="319">
        <v>292.11000000000001</v>
      </c>
      <c r="I1114" s="320"/>
      <c r="J1114" s="316"/>
      <c r="K1114" s="316"/>
      <c r="L1114" s="321"/>
      <c r="M1114" s="322"/>
      <c r="N1114" s="323"/>
      <c r="O1114" s="323"/>
      <c r="P1114" s="323"/>
      <c r="Q1114" s="323"/>
      <c r="R1114" s="323"/>
      <c r="S1114" s="323"/>
      <c r="T1114" s="324"/>
      <c r="U1114" s="16"/>
      <c r="V1114" s="16"/>
      <c r="W1114" s="16"/>
      <c r="X1114" s="16"/>
      <c r="Y1114" s="16"/>
      <c r="Z1114" s="16"/>
      <c r="AA1114" s="16"/>
      <c r="AB1114" s="16"/>
      <c r="AC1114" s="16"/>
      <c r="AD1114" s="16"/>
      <c r="AE1114" s="16"/>
      <c r="AT1114" s="325" t="s">
        <v>398</v>
      </c>
      <c r="AU1114" s="325" t="s">
        <v>386</v>
      </c>
      <c r="AV1114" s="16" t="s">
        <v>386</v>
      </c>
      <c r="AW1114" s="16" t="s">
        <v>30</v>
      </c>
      <c r="AX1114" s="16" t="s">
        <v>84</v>
      </c>
      <c r="AY1114" s="325" t="s">
        <v>387</v>
      </c>
    </row>
    <row r="1115" s="2" customFormat="1" ht="24.15" customHeight="1">
      <c r="A1115" s="42"/>
      <c r="B1115" s="43"/>
      <c r="C1115" s="280" t="s">
        <v>1287</v>
      </c>
      <c r="D1115" s="280" t="s">
        <v>393</v>
      </c>
      <c r="E1115" s="281" t="s">
        <v>992</v>
      </c>
      <c r="F1115" s="282" t="s">
        <v>993</v>
      </c>
      <c r="G1115" s="283" t="s">
        <v>405</v>
      </c>
      <c r="H1115" s="284">
        <v>292.11000000000001</v>
      </c>
      <c r="I1115" s="285"/>
      <c r="J1115" s="286">
        <f>ROUND(I1115*H1115,2)</f>
        <v>0</v>
      </c>
      <c r="K1115" s="287"/>
      <c r="L1115" s="45"/>
      <c r="M1115" s="288" t="s">
        <v>1</v>
      </c>
      <c r="N1115" s="289" t="s">
        <v>42</v>
      </c>
      <c r="O1115" s="101"/>
      <c r="P1115" s="290">
        <f>O1115*H1115</f>
        <v>0</v>
      </c>
      <c r="Q1115" s="290">
        <v>0.0027499999999999998</v>
      </c>
      <c r="R1115" s="290">
        <f>Q1115*H1115</f>
        <v>0.80330250000000003</v>
      </c>
      <c r="S1115" s="290">
        <v>0</v>
      </c>
      <c r="T1115" s="291">
        <f>S1115*H1115</f>
        <v>0</v>
      </c>
      <c r="U1115" s="42"/>
      <c r="V1115" s="42"/>
      <c r="W1115" s="42"/>
      <c r="X1115" s="42"/>
      <c r="Y1115" s="42"/>
      <c r="Z1115" s="42"/>
      <c r="AA1115" s="42"/>
      <c r="AB1115" s="42"/>
      <c r="AC1115" s="42"/>
      <c r="AD1115" s="42"/>
      <c r="AE1115" s="42"/>
      <c r="AR1115" s="292" t="s">
        <v>386</v>
      </c>
      <c r="AT1115" s="292" t="s">
        <v>393</v>
      </c>
      <c r="AU1115" s="292" t="s">
        <v>386</v>
      </c>
      <c r="AY1115" s="19" t="s">
        <v>387</v>
      </c>
      <c r="BE1115" s="162">
        <f>IF(N1115="základná",J1115,0)</f>
        <v>0</v>
      </c>
      <c r="BF1115" s="162">
        <f>IF(N1115="znížená",J1115,0)</f>
        <v>0</v>
      </c>
      <c r="BG1115" s="162">
        <f>IF(N1115="zákl. prenesená",J1115,0)</f>
        <v>0</v>
      </c>
      <c r="BH1115" s="162">
        <f>IF(N1115="zníž. prenesená",J1115,0)</f>
        <v>0</v>
      </c>
      <c r="BI1115" s="162">
        <f>IF(N1115="nulová",J1115,0)</f>
        <v>0</v>
      </c>
      <c r="BJ1115" s="19" t="s">
        <v>92</v>
      </c>
      <c r="BK1115" s="162">
        <f>ROUND(I1115*H1115,2)</f>
        <v>0</v>
      </c>
      <c r="BL1115" s="19" t="s">
        <v>386</v>
      </c>
      <c r="BM1115" s="292" t="s">
        <v>1288</v>
      </c>
    </row>
    <row r="1116" s="14" customFormat="1">
      <c r="A1116" s="14"/>
      <c r="B1116" s="293"/>
      <c r="C1116" s="294"/>
      <c r="D1116" s="295" t="s">
        <v>398</v>
      </c>
      <c r="E1116" s="296" t="s">
        <v>1</v>
      </c>
      <c r="F1116" s="297" t="s">
        <v>995</v>
      </c>
      <c r="G1116" s="294"/>
      <c r="H1116" s="296" t="s">
        <v>1</v>
      </c>
      <c r="I1116" s="298"/>
      <c r="J1116" s="294"/>
      <c r="K1116" s="294"/>
      <c r="L1116" s="299"/>
      <c r="M1116" s="300"/>
      <c r="N1116" s="301"/>
      <c r="O1116" s="301"/>
      <c r="P1116" s="301"/>
      <c r="Q1116" s="301"/>
      <c r="R1116" s="301"/>
      <c r="S1116" s="301"/>
      <c r="T1116" s="302"/>
      <c r="U1116" s="14"/>
      <c r="V1116" s="14"/>
      <c r="W1116" s="14"/>
      <c r="X1116" s="14"/>
      <c r="Y1116" s="14"/>
      <c r="Z1116" s="14"/>
      <c r="AA1116" s="14"/>
      <c r="AB1116" s="14"/>
      <c r="AC1116" s="14"/>
      <c r="AD1116" s="14"/>
      <c r="AE1116" s="14"/>
      <c r="AT1116" s="303" t="s">
        <v>398</v>
      </c>
      <c r="AU1116" s="303" t="s">
        <v>386</v>
      </c>
      <c r="AV1116" s="14" t="s">
        <v>84</v>
      </c>
      <c r="AW1116" s="14" t="s">
        <v>30</v>
      </c>
      <c r="AX1116" s="14" t="s">
        <v>76</v>
      </c>
      <c r="AY1116" s="303" t="s">
        <v>387</v>
      </c>
    </row>
    <row r="1117" s="15" customFormat="1">
      <c r="A1117" s="15"/>
      <c r="B1117" s="304"/>
      <c r="C1117" s="305"/>
      <c r="D1117" s="295" t="s">
        <v>398</v>
      </c>
      <c r="E1117" s="306" t="s">
        <v>1</v>
      </c>
      <c r="F1117" s="307" t="s">
        <v>280</v>
      </c>
      <c r="G1117" s="305"/>
      <c r="H1117" s="308">
        <v>278.19999999999999</v>
      </c>
      <c r="I1117" s="309"/>
      <c r="J1117" s="305"/>
      <c r="K1117" s="305"/>
      <c r="L1117" s="310"/>
      <c r="M1117" s="311"/>
      <c r="N1117" s="312"/>
      <c r="O1117" s="312"/>
      <c r="P1117" s="312"/>
      <c r="Q1117" s="312"/>
      <c r="R1117" s="312"/>
      <c r="S1117" s="312"/>
      <c r="T1117" s="313"/>
      <c r="U1117" s="15"/>
      <c r="V1117" s="15"/>
      <c r="W1117" s="15"/>
      <c r="X1117" s="15"/>
      <c r="Y1117" s="15"/>
      <c r="Z1117" s="15"/>
      <c r="AA1117" s="15"/>
      <c r="AB1117" s="15"/>
      <c r="AC1117" s="15"/>
      <c r="AD1117" s="15"/>
      <c r="AE1117" s="15"/>
      <c r="AT1117" s="314" t="s">
        <v>398</v>
      </c>
      <c r="AU1117" s="314" t="s">
        <v>386</v>
      </c>
      <c r="AV1117" s="15" t="s">
        <v>92</v>
      </c>
      <c r="AW1117" s="15" t="s">
        <v>30</v>
      </c>
      <c r="AX1117" s="15" t="s">
        <v>76</v>
      </c>
      <c r="AY1117" s="314" t="s">
        <v>387</v>
      </c>
    </row>
    <row r="1118" s="17" customFormat="1">
      <c r="A1118" s="17"/>
      <c r="B1118" s="326"/>
      <c r="C1118" s="327"/>
      <c r="D1118" s="295" t="s">
        <v>398</v>
      </c>
      <c r="E1118" s="328" t="s">
        <v>1</v>
      </c>
      <c r="F1118" s="329" t="s">
        <v>411</v>
      </c>
      <c r="G1118" s="327"/>
      <c r="H1118" s="330">
        <v>278.19999999999999</v>
      </c>
      <c r="I1118" s="331"/>
      <c r="J1118" s="327"/>
      <c r="K1118" s="327"/>
      <c r="L1118" s="332"/>
      <c r="M1118" s="333"/>
      <c r="N1118" s="334"/>
      <c r="O1118" s="334"/>
      <c r="P1118" s="334"/>
      <c r="Q1118" s="334"/>
      <c r="R1118" s="334"/>
      <c r="S1118" s="334"/>
      <c r="T1118" s="335"/>
      <c r="U1118" s="17"/>
      <c r="V1118" s="17"/>
      <c r="W1118" s="17"/>
      <c r="X1118" s="17"/>
      <c r="Y1118" s="17"/>
      <c r="Z1118" s="17"/>
      <c r="AA1118" s="17"/>
      <c r="AB1118" s="17"/>
      <c r="AC1118" s="17"/>
      <c r="AD1118" s="17"/>
      <c r="AE1118" s="17"/>
      <c r="AT1118" s="336" t="s">
        <v>398</v>
      </c>
      <c r="AU1118" s="336" t="s">
        <v>386</v>
      </c>
      <c r="AV1118" s="17" t="s">
        <v>99</v>
      </c>
      <c r="AW1118" s="17" t="s">
        <v>30</v>
      </c>
      <c r="AX1118" s="17" t="s">
        <v>76</v>
      </c>
      <c r="AY1118" s="336" t="s">
        <v>387</v>
      </c>
    </row>
    <row r="1119" s="15" customFormat="1">
      <c r="A1119" s="15"/>
      <c r="B1119" s="304"/>
      <c r="C1119" s="305"/>
      <c r="D1119" s="295" t="s">
        <v>398</v>
      </c>
      <c r="E1119" s="306" t="s">
        <v>1</v>
      </c>
      <c r="F1119" s="307" t="s">
        <v>1279</v>
      </c>
      <c r="G1119" s="305"/>
      <c r="H1119" s="308">
        <v>13.91</v>
      </c>
      <c r="I1119" s="309"/>
      <c r="J1119" s="305"/>
      <c r="K1119" s="305"/>
      <c r="L1119" s="310"/>
      <c r="M1119" s="311"/>
      <c r="N1119" s="312"/>
      <c r="O1119" s="312"/>
      <c r="P1119" s="312"/>
      <c r="Q1119" s="312"/>
      <c r="R1119" s="312"/>
      <c r="S1119" s="312"/>
      <c r="T1119" s="313"/>
      <c r="U1119" s="15"/>
      <c r="V1119" s="15"/>
      <c r="W1119" s="15"/>
      <c r="X1119" s="15"/>
      <c r="Y1119" s="15"/>
      <c r="Z1119" s="15"/>
      <c r="AA1119" s="15"/>
      <c r="AB1119" s="15"/>
      <c r="AC1119" s="15"/>
      <c r="AD1119" s="15"/>
      <c r="AE1119" s="15"/>
      <c r="AT1119" s="314" t="s">
        <v>398</v>
      </c>
      <c r="AU1119" s="314" t="s">
        <v>386</v>
      </c>
      <c r="AV1119" s="15" t="s">
        <v>92</v>
      </c>
      <c r="AW1119" s="15" t="s">
        <v>30</v>
      </c>
      <c r="AX1119" s="15" t="s">
        <v>76</v>
      </c>
      <c r="AY1119" s="314" t="s">
        <v>387</v>
      </c>
    </row>
    <row r="1120" s="16" customFormat="1">
      <c r="A1120" s="16"/>
      <c r="B1120" s="315"/>
      <c r="C1120" s="316"/>
      <c r="D1120" s="295" t="s">
        <v>398</v>
      </c>
      <c r="E1120" s="317" t="s">
        <v>1</v>
      </c>
      <c r="F1120" s="318" t="s">
        <v>412</v>
      </c>
      <c r="G1120" s="316"/>
      <c r="H1120" s="319">
        <v>292.11000000000001</v>
      </c>
      <c r="I1120" s="320"/>
      <c r="J1120" s="316"/>
      <c r="K1120" s="316"/>
      <c r="L1120" s="321"/>
      <c r="M1120" s="322"/>
      <c r="N1120" s="323"/>
      <c r="O1120" s="323"/>
      <c r="P1120" s="323"/>
      <c r="Q1120" s="323"/>
      <c r="R1120" s="323"/>
      <c r="S1120" s="323"/>
      <c r="T1120" s="324"/>
      <c r="U1120" s="16"/>
      <c r="V1120" s="16"/>
      <c r="W1120" s="16"/>
      <c r="X1120" s="16"/>
      <c r="Y1120" s="16"/>
      <c r="Z1120" s="16"/>
      <c r="AA1120" s="16"/>
      <c r="AB1120" s="16"/>
      <c r="AC1120" s="16"/>
      <c r="AD1120" s="16"/>
      <c r="AE1120" s="16"/>
      <c r="AT1120" s="325" t="s">
        <v>398</v>
      </c>
      <c r="AU1120" s="325" t="s">
        <v>386</v>
      </c>
      <c r="AV1120" s="16" t="s">
        <v>386</v>
      </c>
      <c r="AW1120" s="16" t="s">
        <v>30</v>
      </c>
      <c r="AX1120" s="16" t="s">
        <v>84</v>
      </c>
      <c r="AY1120" s="325" t="s">
        <v>387</v>
      </c>
    </row>
    <row r="1121" s="2" customFormat="1" ht="24.15" customHeight="1">
      <c r="A1121" s="42"/>
      <c r="B1121" s="43"/>
      <c r="C1121" s="280" t="s">
        <v>1289</v>
      </c>
      <c r="D1121" s="280" t="s">
        <v>393</v>
      </c>
      <c r="E1121" s="281" t="s">
        <v>997</v>
      </c>
      <c r="F1121" s="282" t="s">
        <v>998</v>
      </c>
      <c r="G1121" s="283" t="s">
        <v>405</v>
      </c>
      <c r="H1121" s="284">
        <v>41.579999999999998</v>
      </c>
      <c r="I1121" s="285"/>
      <c r="J1121" s="286">
        <f>ROUND(I1121*H1121,2)</f>
        <v>0</v>
      </c>
      <c r="K1121" s="287"/>
      <c r="L1121" s="45"/>
      <c r="M1121" s="288" t="s">
        <v>1</v>
      </c>
      <c r="N1121" s="289" t="s">
        <v>42</v>
      </c>
      <c r="O1121" s="101"/>
      <c r="P1121" s="290">
        <f>O1121*H1121</f>
        <v>0</v>
      </c>
      <c r="Q1121" s="290">
        <v>0.010500000000000001</v>
      </c>
      <c r="R1121" s="290">
        <f>Q1121*H1121</f>
        <v>0.43659000000000003</v>
      </c>
      <c r="S1121" s="290">
        <v>0</v>
      </c>
      <c r="T1121" s="291">
        <f>S1121*H1121</f>
        <v>0</v>
      </c>
      <c r="U1121" s="42"/>
      <c r="V1121" s="42"/>
      <c r="W1121" s="42"/>
      <c r="X1121" s="42"/>
      <c r="Y1121" s="42"/>
      <c r="Z1121" s="42"/>
      <c r="AA1121" s="42"/>
      <c r="AB1121" s="42"/>
      <c r="AC1121" s="42"/>
      <c r="AD1121" s="42"/>
      <c r="AE1121" s="42"/>
      <c r="AR1121" s="292" t="s">
        <v>386</v>
      </c>
      <c r="AT1121" s="292" t="s">
        <v>393</v>
      </c>
      <c r="AU1121" s="292" t="s">
        <v>386</v>
      </c>
      <c r="AY1121" s="19" t="s">
        <v>387</v>
      </c>
      <c r="BE1121" s="162">
        <f>IF(N1121="základná",J1121,0)</f>
        <v>0</v>
      </c>
      <c r="BF1121" s="162">
        <f>IF(N1121="znížená",J1121,0)</f>
        <v>0</v>
      </c>
      <c r="BG1121" s="162">
        <f>IF(N1121="zákl. prenesená",J1121,0)</f>
        <v>0</v>
      </c>
      <c r="BH1121" s="162">
        <f>IF(N1121="zníž. prenesená",J1121,0)</f>
        <v>0</v>
      </c>
      <c r="BI1121" s="162">
        <f>IF(N1121="nulová",J1121,0)</f>
        <v>0</v>
      </c>
      <c r="BJ1121" s="19" t="s">
        <v>92</v>
      </c>
      <c r="BK1121" s="162">
        <f>ROUND(I1121*H1121,2)</f>
        <v>0</v>
      </c>
      <c r="BL1121" s="19" t="s">
        <v>386</v>
      </c>
      <c r="BM1121" s="292" t="s">
        <v>1290</v>
      </c>
    </row>
    <row r="1122" s="14" customFormat="1">
      <c r="A1122" s="14"/>
      <c r="B1122" s="293"/>
      <c r="C1122" s="294"/>
      <c r="D1122" s="295" t="s">
        <v>398</v>
      </c>
      <c r="E1122" s="296" t="s">
        <v>1</v>
      </c>
      <c r="F1122" s="297" t="s">
        <v>802</v>
      </c>
      <c r="G1122" s="294"/>
      <c r="H1122" s="296" t="s">
        <v>1</v>
      </c>
      <c r="I1122" s="298"/>
      <c r="J1122" s="294"/>
      <c r="K1122" s="294"/>
      <c r="L1122" s="299"/>
      <c r="M1122" s="300"/>
      <c r="N1122" s="301"/>
      <c r="O1122" s="301"/>
      <c r="P1122" s="301"/>
      <c r="Q1122" s="301"/>
      <c r="R1122" s="301"/>
      <c r="S1122" s="301"/>
      <c r="T1122" s="302"/>
      <c r="U1122" s="14"/>
      <c r="V1122" s="14"/>
      <c r="W1122" s="14"/>
      <c r="X1122" s="14"/>
      <c r="Y1122" s="14"/>
      <c r="Z1122" s="14"/>
      <c r="AA1122" s="14"/>
      <c r="AB1122" s="14"/>
      <c r="AC1122" s="14"/>
      <c r="AD1122" s="14"/>
      <c r="AE1122" s="14"/>
      <c r="AT1122" s="303" t="s">
        <v>398</v>
      </c>
      <c r="AU1122" s="303" t="s">
        <v>386</v>
      </c>
      <c r="AV1122" s="14" t="s">
        <v>84</v>
      </c>
      <c r="AW1122" s="14" t="s">
        <v>30</v>
      </c>
      <c r="AX1122" s="14" t="s">
        <v>76</v>
      </c>
      <c r="AY1122" s="303" t="s">
        <v>387</v>
      </c>
    </row>
    <row r="1123" s="15" customFormat="1">
      <c r="A1123" s="15"/>
      <c r="B1123" s="304"/>
      <c r="C1123" s="305"/>
      <c r="D1123" s="295" t="s">
        <v>398</v>
      </c>
      <c r="E1123" s="306" t="s">
        <v>1</v>
      </c>
      <c r="F1123" s="307" t="s">
        <v>275</v>
      </c>
      <c r="G1123" s="305"/>
      <c r="H1123" s="308">
        <v>39.600000000000001</v>
      </c>
      <c r="I1123" s="309"/>
      <c r="J1123" s="305"/>
      <c r="K1123" s="305"/>
      <c r="L1123" s="310"/>
      <c r="M1123" s="311"/>
      <c r="N1123" s="312"/>
      <c r="O1123" s="312"/>
      <c r="P1123" s="312"/>
      <c r="Q1123" s="312"/>
      <c r="R1123" s="312"/>
      <c r="S1123" s="312"/>
      <c r="T1123" s="313"/>
      <c r="U1123" s="15"/>
      <c r="V1123" s="15"/>
      <c r="W1123" s="15"/>
      <c r="X1123" s="15"/>
      <c r="Y1123" s="15"/>
      <c r="Z1123" s="15"/>
      <c r="AA1123" s="15"/>
      <c r="AB1123" s="15"/>
      <c r="AC1123" s="15"/>
      <c r="AD1123" s="15"/>
      <c r="AE1123" s="15"/>
      <c r="AT1123" s="314" t="s">
        <v>398</v>
      </c>
      <c r="AU1123" s="314" t="s">
        <v>386</v>
      </c>
      <c r="AV1123" s="15" t="s">
        <v>92</v>
      </c>
      <c r="AW1123" s="15" t="s">
        <v>30</v>
      </c>
      <c r="AX1123" s="15" t="s">
        <v>76</v>
      </c>
      <c r="AY1123" s="314" t="s">
        <v>387</v>
      </c>
    </row>
    <row r="1124" s="17" customFormat="1">
      <c r="A1124" s="17"/>
      <c r="B1124" s="326"/>
      <c r="C1124" s="327"/>
      <c r="D1124" s="295" t="s">
        <v>398</v>
      </c>
      <c r="E1124" s="328" t="s">
        <v>274</v>
      </c>
      <c r="F1124" s="329" t="s">
        <v>411</v>
      </c>
      <c r="G1124" s="327"/>
      <c r="H1124" s="330">
        <v>39.600000000000001</v>
      </c>
      <c r="I1124" s="331"/>
      <c r="J1124" s="327"/>
      <c r="K1124" s="327"/>
      <c r="L1124" s="332"/>
      <c r="M1124" s="333"/>
      <c r="N1124" s="334"/>
      <c r="O1124" s="334"/>
      <c r="P1124" s="334"/>
      <c r="Q1124" s="334"/>
      <c r="R1124" s="334"/>
      <c r="S1124" s="334"/>
      <c r="T1124" s="335"/>
      <c r="U1124" s="17"/>
      <c r="V1124" s="17"/>
      <c r="W1124" s="17"/>
      <c r="X1124" s="17"/>
      <c r="Y1124" s="17"/>
      <c r="Z1124" s="17"/>
      <c r="AA1124" s="17"/>
      <c r="AB1124" s="17"/>
      <c r="AC1124" s="17"/>
      <c r="AD1124" s="17"/>
      <c r="AE1124" s="17"/>
      <c r="AT1124" s="336" t="s">
        <v>398</v>
      </c>
      <c r="AU1124" s="336" t="s">
        <v>386</v>
      </c>
      <c r="AV1124" s="17" t="s">
        <v>99</v>
      </c>
      <c r="AW1124" s="17" t="s">
        <v>30</v>
      </c>
      <c r="AX1124" s="17" t="s">
        <v>76</v>
      </c>
      <c r="AY1124" s="336" t="s">
        <v>387</v>
      </c>
    </row>
    <row r="1125" s="15" customFormat="1">
      <c r="A1125" s="15"/>
      <c r="B1125" s="304"/>
      <c r="C1125" s="305"/>
      <c r="D1125" s="295" t="s">
        <v>398</v>
      </c>
      <c r="E1125" s="306" t="s">
        <v>1</v>
      </c>
      <c r="F1125" s="307" t="s">
        <v>1291</v>
      </c>
      <c r="G1125" s="305"/>
      <c r="H1125" s="308">
        <v>1.98</v>
      </c>
      <c r="I1125" s="309"/>
      <c r="J1125" s="305"/>
      <c r="K1125" s="305"/>
      <c r="L1125" s="310"/>
      <c r="M1125" s="311"/>
      <c r="N1125" s="312"/>
      <c r="O1125" s="312"/>
      <c r="P1125" s="312"/>
      <c r="Q1125" s="312"/>
      <c r="R1125" s="312"/>
      <c r="S1125" s="312"/>
      <c r="T1125" s="313"/>
      <c r="U1125" s="15"/>
      <c r="V1125" s="15"/>
      <c r="W1125" s="15"/>
      <c r="X1125" s="15"/>
      <c r="Y1125" s="15"/>
      <c r="Z1125" s="15"/>
      <c r="AA1125" s="15"/>
      <c r="AB1125" s="15"/>
      <c r="AC1125" s="15"/>
      <c r="AD1125" s="15"/>
      <c r="AE1125" s="15"/>
      <c r="AT1125" s="314" t="s">
        <v>398</v>
      </c>
      <c r="AU1125" s="314" t="s">
        <v>386</v>
      </c>
      <c r="AV1125" s="15" t="s">
        <v>92</v>
      </c>
      <c r="AW1125" s="15" t="s">
        <v>30</v>
      </c>
      <c r="AX1125" s="15" t="s">
        <v>76</v>
      </c>
      <c r="AY1125" s="314" t="s">
        <v>387</v>
      </c>
    </row>
    <row r="1126" s="16" customFormat="1">
      <c r="A1126" s="16"/>
      <c r="B1126" s="315"/>
      <c r="C1126" s="316"/>
      <c r="D1126" s="295" t="s">
        <v>398</v>
      </c>
      <c r="E1126" s="317" t="s">
        <v>1</v>
      </c>
      <c r="F1126" s="318" t="s">
        <v>412</v>
      </c>
      <c r="G1126" s="316"/>
      <c r="H1126" s="319">
        <v>41.579999999999998</v>
      </c>
      <c r="I1126" s="320"/>
      <c r="J1126" s="316"/>
      <c r="K1126" s="316"/>
      <c r="L1126" s="321"/>
      <c r="M1126" s="322"/>
      <c r="N1126" s="323"/>
      <c r="O1126" s="323"/>
      <c r="P1126" s="323"/>
      <c r="Q1126" s="323"/>
      <c r="R1126" s="323"/>
      <c r="S1126" s="323"/>
      <c r="T1126" s="324"/>
      <c r="U1126" s="16"/>
      <c r="V1126" s="16"/>
      <c r="W1126" s="16"/>
      <c r="X1126" s="16"/>
      <c r="Y1126" s="16"/>
      <c r="Z1126" s="16"/>
      <c r="AA1126" s="16"/>
      <c r="AB1126" s="16"/>
      <c r="AC1126" s="16"/>
      <c r="AD1126" s="16"/>
      <c r="AE1126" s="16"/>
      <c r="AT1126" s="325" t="s">
        <v>398</v>
      </c>
      <c r="AU1126" s="325" t="s">
        <v>386</v>
      </c>
      <c r="AV1126" s="16" t="s">
        <v>386</v>
      </c>
      <c r="AW1126" s="16" t="s">
        <v>30</v>
      </c>
      <c r="AX1126" s="16" t="s">
        <v>84</v>
      </c>
      <c r="AY1126" s="325" t="s">
        <v>387</v>
      </c>
    </row>
    <row r="1127" s="2" customFormat="1" ht="24.15" customHeight="1">
      <c r="A1127" s="42"/>
      <c r="B1127" s="43"/>
      <c r="C1127" s="280" t="s">
        <v>1292</v>
      </c>
      <c r="D1127" s="280" t="s">
        <v>393</v>
      </c>
      <c r="E1127" s="281" t="s">
        <v>1002</v>
      </c>
      <c r="F1127" s="282" t="s">
        <v>1003</v>
      </c>
      <c r="G1127" s="283" t="s">
        <v>405</v>
      </c>
      <c r="H1127" s="284">
        <v>41.579999999999998</v>
      </c>
      <c r="I1127" s="285"/>
      <c r="J1127" s="286">
        <f>ROUND(I1127*H1127,2)</f>
        <v>0</v>
      </c>
      <c r="K1127" s="287"/>
      <c r="L1127" s="45"/>
      <c r="M1127" s="288" t="s">
        <v>1</v>
      </c>
      <c r="N1127" s="289" t="s">
        <v>42</v>
      </c>
      <c r="O1127" s="101"/>
      <c r="P1127" s="290">
        <f>O1127*H1127</f>
        <v>0</v>
      </c>
      <c r="Q1127" s="290">
        <v>0.021000000000000001</v>
      </c>
      <c r="R1127" s="290">
        <f>Q1127*H1127</f>
        <v>0.87318000000000007</v>
      </c>
      <c r="S1127" s="290">
        <v>0</v>
      </c>
      <c r="T1127" s="291">
        <f>S1127*H1127</f>
        <v>0</v>
      </c>
      <c r="U1127" s="42"/>
      <c r="V1127" s="42"/>
      <c r="W1127" s="42"/>
      <c r="X1127" s="42"/>
      <c r="Y1127" s="42"/>
      <c r="Z1127" s="42"/>
      <c r="AA1127" s="42"/>
      <c r="AB1127" s="42"/>
      <c r="AC1127" s="42"/>
      <c r="AD1127" s="42"/>
      <c r="AE1127" s="42"/>
      <c r="AR1127" s="292" t="s">
        <v>386</v>
      </c>
      <c r="AT1127" s="292" t="s">
        <v>393</v>
      </c>
      <c r="AU1127" s="292" t="s">
        <v>386</v>
      </c>
      <c r="AY1127" s="19" t="s">
        <v>387</v>
      </c>
      <c r="BE1127" s="162">
        <f>IF(N1127="základná",J1127,0)</f>
        <v>0</v>
      </c>
      <c r="BF1127" s="162">
        <f>IF(N1127="znížená",J1127,0)</f>
        <v>0</v>
      </c>
      <c r="BG1127" s="162">
        <f>IF(N1127="zákl. prenesená",J1127,0)</f>
        <v>0</v>
      </c>
      <c r="BH1127" s="162">
        <f>IF(N1127="zníž. prenesená",J1127,0)</f>
        <v>0</v>
      </c>
      <c r="BI1127" s="162">
        <f>IF(N1127="nulová",J1127,0)</f>
        <v>0</v>
      </c>
      <c r="BJ1127" s="19" t="s">
        <v>92</v>
      </c>
      <c r="BK1127" s="162">
        <f>ROUND(I1127*H1127,2)</f>
        <v>0</v>
      </c>
      <c r="BL1127" s="19" t="s">
        <v>386</v>
      </c>
      <c r="BM1127" s="292" t="s">
        <v>1293</v>
      </c>
    </row>
    <row r="1128" s="14" customFormat="1">
      <c r="A1128" s="14"/>
      <c r="B1128" s="293"/>
      <c r="C1128" s="294"/>
      <c r="D1128" s="295" t="s">
        <v>398</v>
      </c>
      <c r="E1128" s="296" t="s">
        <v>1</v>
      </c>
      <c r="F1128" s="297" t="s">
        <v>802</v>
      </c>
      <c r="G1128" s="294"/>
      <c r="H1128" s="296" t="s">
        <v>1</v>
      </c>
      <c r="I1128" s="298"/>
      <c r="J1128" s="294"/>
      <c r="K1128" s="294"/>
      <c r="L1128" s="299"/>
      <c r="M1128" s="300"/>
      <c r="N1128" s="301"/>
      <c r="O1128" s="301"/>
      <c r="P1128" s="301"/>
      <c r="Q1128" s="301"/>
      <c r="R1128" s="301"/>
      <c r="S1128" s="301"/>
      <c r="T1128" s="302"/>
      <c r="U1128" s="14"/>
      <c r="V1128" s="14"/>
      <c r="W1128" s="14"/>
      <c r="X1128" s="14"/>
      <c r="Y1128" s="14"/>
      <c r="Z1128" s="14"/>
      <c r="AA1128" s="14"/>
      <c r="AB1128" s="14"/>
      <c r="AC1128" s="14"/>
      <c r="AD1128" s="14"/>
      <c r="AE1128" s="14"/>
      <c r="AT1128" s="303" t="s">
        <v>398</v>
      </c>
      <c r="AU1128" s="303" t="s">
        <v>386</v>
      </c>
      <c r="AV1128" s="14" t="s">
        <v>84</v>
      </c>
      <c r="AW1128" s="14" t="s">
        <v>30</v>
      </c>
      <c r="AX1128" s="14" t="s">
        <v>76</v>
      </c>
      <c r="AY1128" s="303" t="s">
        <v>387</v>
      </c>
    </row>
    <row r="1129" s="15" customFormat="1">
      <c r="A1129" s="15"/>
      <c r="B1129" s="304"/>
      <c r="C1129" s="305"/>
      <c r="D1129" s="295" t="s">
        <v>398</v>
      </c>
      <c r="E1129" s="306" t="s">
        <v>1</v>
      </c>
      <c r="F1129" s="307" t="s">
        <v>274</v>
      </c>
      <c r="G1129" s="305"/>
      <c r="H1129" s="308">
        <v>39.600000000000001</v>
      </c>
      <c r="I1129" s="309"/>
      <c r="J1129" s="305"/>
      <c r="K1129" s="305"/>
      <c r="L1129" s="310"/>
      <c r="M1129" s="311"/>
      <c r="N1129" s="312"/>
      <c r="O1129" s="312"/>
      <c r="P1129" s="312"/>
      <c r="Q1129" s="312"/>
      <c r="R1129" s="312"/>
      <c r="S1129" s="312"/>
      <c r="T1129" s="313"/>
      <c r="U1129" s="15"/>
      <c r="V1129" s="15"/>
      <c r="W1129" s="15"/>
      <c r="X1129" s="15"/>
      <c r="Y1129" s="15"/>
      <c r="Z1129" s="15"/>
      <c r="AA1129" s="15"/>
      <c r="AB1129" s="15"/>
      <c r="AC1129" s="15"/>
      <c r="AD1129" s="15"/>
      <c r="AE1129" s="15"/>
      <c r="AT1129" s="314" t="s">
        <v>398</v>
      </c>
      <c r="AU1129" s="314" t="s">
        <v>386</v>
      </c>
      <c r="AV1129" s="15" t="s">
        <v>92</v>
      </c>
      <c r="AW1129" s="15" t="s">
        <v>30</v>
      </c>
      <c r="AX1129" s="15" t="s">
        <v>76</v>
      </c>
      <c r="AY1129" s="314" t="s">
        <v>387</v>
      </c>
    </row>
    <row r="1130" s="17" customFormat="1">
      <c r="A1130" s="17"/>
      <c r="B1130" s="326"/>
      <c r="C1130" s="327"/>
      <c r="D1130" s="295" t="s">
        <v>398</v>
      </c>
      <c r="E1130" s="328" t="s">
        <v>1</v>
      </c>
      <c r="F1130" s="329" t="s">
        <v>411</v>
      </c>
      <c r="G1130" s="327"/>
      <c r="H1130" s="330">
        <v>39.600000000000001</v>
      </c>
      <c r="I1130" s="331"/>
      <c r="J1130" s="327"/>
      <c r="K1130" s="327"/>
      <c r="L1130" s="332"/>
      <c r="M1130" s="333"/>
      <c r="N1130" s="334"/>
      <c r="O1130" s="334"/>
      <c r="P1130" s="334"/>
      <c r="Q1130" s="334"/>
      <c r="R1130" s="334"/>
      <c r="S1130" s="334"/>
      <c r="T1130" s="335"/>
      <c r="U1130" s="17"/>
      <c r="V1130" s="17"/>
      <c r="W1130" s="17"/>
      <c r="X1130" s="17"/>
      <c r="Y1130" s="17"/>
      <c r="Z1130" s="17"/>
      <c r="AA1130" s="17"/>
      <c r="AB1130" s="17"/>
      <c r="AC1130" s="17"/>
      <c r="AD1130" s="17"/>
      <c r="AE1130" s="17"/>
      <c r="AT1130" s="336" t="s">
        <v>398</v>
      </c>
      <c r="AU1130" s="336" t="s">
        <v>386</v>
      </c>
      <c r="AV1130" s="17" t="s">
        <v>99</v>
      </c>
      <c r="AW1130" s="17" t="s">
        <v>30</v>
      </c>
      <c r="AX1130" s="17" t="s">
        <v>76</v>
      </c>
      <c r="AY1130" s="336" t="s">
        <v>387</v>
      </c>
    </row>
    <row r="1131" s="15" customFormat="1">
      <c r="A1131" s="15"/>
      <c r="B1131" s="304"/>
      <c r="C1131" s="305"/>
      <c r="D1131" s="295" t="s">
        <v>398</v>
      </c>
      <c r="E1131" s="306" t="s">
        <v>1</v>
      </c>
      <c r="F1131" s="307" t="s">
        <v>1291</v>
      </c>
      <c r="G1131" s="305"/>
      <c r="H1131" s="308">
        <v>1.98</v>
      </c>
      <c r="I1131" s="309"/>
      <c r="J1131" s="305"/>
      <c r="K1131" s="305"/>
      <c r="L1131" s="310"/>
      <c r="M1131" s="311"/>
      <c r="N1131" s="312"/>
      <c r="O1131" s="312"/>
      <c r="P1131" s="312"/>
      <c r="Q1131" s="312"/>
      <c r="R1131" s="312"/>
      <c r="S1131" s="312"/>
      <c r="T1131" s="313"/>
      <c r="U1131" s="15"/>
      <c r="V1131" s="15"/>
      <c r="W1131" s="15"/>
      <c r="X1131" s="15"/>
      <c r="Y1131" s="15"/>
      <c r="Z1131" s="15"/>
      <c r="AA1131" s="15"/>
      <c r="AB1131" s="15"/>
      <c r="AC1131" s="15"/>
      <c r="AD1131" s="15"/>
      <c r="AE1131" s="15"/>
      <c r="AT1131" s="314" t="s">
        <v>398</v>
      </c>
      <c r="AU1131" s="314" t="s">
        <v>386</v>
      </c>
      <c r="AV1131" s="15" t="s">
        <v>92</v>
      </c>
      <c r="AW1131" s="15" t="s">
        <v>30</v>
      </c>
      <c r="AX1131" s="15" t="s">
        <v>76</v>
      </c>
      <c r="AY1131" s="314" t="s">
        <v>387</v>
      </c>
    </row>
    <row r="1132" s="16" customFormat="1">
      <c r="A1132" s="16"/>
      <c r="B1132" s="315"/>
      <c r="C1132" s="316"/>
      <c r="D1132" s="295" t="s">
        <v>398</v>
      </c>
      <c r="E1132" s="317" t="s">
        <v>1</v>
      </c>
      <c r="F1132" s="318" t="s">
        <v>412</v>
      </c>
      <c r="G1132" s="316"/>
      <c r="H1132" s="319">
        <v>41.579999999999998</v>
      </c>
      <c r="I1132" s="320"/>
      <c r="J1132" s="316"/>
      <c r="K1132" s="316"/>
      <c r="L1132" s="321"/>
      <c r="M1132" s="322"/>
      <c r="N1132" s="323"/>
      <c r="O1132" s="323"/>
      <c r="P1132" s="323"/>
      <c r="Q1132" s="323"/>
      <c r="R1132" s="323"/>
      <c r="S1132" s="323"/>
      <c r="T1132" s="324"/>
      <c r="U1132" s="16"/>
      <c r="V1132" s="16"/>
      <c r="W1132" s="16"/>
      <c r="X1132" s="16"/>
      <c r="Y1132" s="16"/>
      <c r="Z1132" s="16"/>
      <c r="AA1132" s="16"/>
      <c r="AB1132" s="16"/>
      <c r="AC1132" s="16"/>
      <c r="AD1132" s="16"/>
      <c r="AE1132" s="16"/>
      <c r="AT1132" s="325" t="s">
        <v>398</v>
      </c>
      <c r="AU1132" s="325" t="s">
        <v>386</v>
      </c>
      <c r="AV1132" s="16" t="s">
        <v>386</v>
      </c>
      <c r="AW1132" s="16" t="s">
        <v>30</v>
      </c>
      <c r="AX1132" s="16" t="s">
        <v>84</v>
      </c>
      <c r="AY1132" s="325" t="s">
        <v>387</v>
      </c>
    </row>
    <row r="1133" s="2" customFormat="1" ht="24.15" customHeight="1">
      <c r="A1133" s="42"/>
      <c r="B1133" s="43"/>
      <c r="C1133" s="280" t="s">
        <v>1294</v>
      </c>
      <c r="D1133" s="280" t="s">
        <v>393</v>
      </c>
      <c r="E1133" s="281" t="s">
        <v>576</v>
      </c>
      <c r="F1133" s="282" t="s">
        <v>577</v>
      </c>
      <c r="G1133" s="283" t="s">
        <v>405</v>
      </c>
      <c r="H1133" s="284">
        <v>41.579999999999998</v>
      </c>
      <c r="I1133" s="285"/>
      <c r="J1133" s="286">
        <f>ROUND(I1133*H1133,2)</f>
        <v>0</v>
      </c>
      <c r="K1133" s="287"/>
      <c r="L1133" s="45"/>
      <c r="M1133" s="288" t="s">
        <v>1</v>
      </c>
      <c r="N1133" s="289" t="s">
        <v>42</v>
      </c>
      <c r="O1133" s="101"/>
      <c r="P1133" s="290">
        <f>O1133*H1133</f>
        <v>0</v>
      </c>
      <c r="Q1133" s="290">
        <v>0.0047200000000000002</v>
      </c>
      <c r="R1133" s="290">
        <f>Q1133*H1133</f>
        <v>0.1962576</v>
      </c>
      <c r="S1133" s="290">
        <v>0</v>
      </c>
      <c r="T1133" s="291">
        <f>S1133*H1133</f>
        <v>0</v>
      </c>
      <c r="U1133" s="42"/>
      <c r="V1133" s="42"/>
      <c r="W1133" s="42"/>
      <c r="X1133" s="42"/>
      <c r="Y1133" s="42"/>
      <c r="Z1133" s="42"/>
      <c r="AA1133" s="42"/>
      <c r="AB1133" s="42"/>
      <c r="AC1133" s="42"/>
      <c r="AD1133" s="42"/>
      <c r="AE1133" s="42"/>
      <c r="AR1133" s="292" t="s">
        <v>386</v>
      </c>
      <c r="AT1133" s="292" t="s">
        <v>393</v>
      </c>
      <c r="AU1133" s="292" t="s">
        <v>386</v>
      </c>
      <c r="AY1133" s="19" t="s">
        <v>387</v>
      </c>
      <c r="BE1133" s="162">
        <f>IF(N1133="základná",J1133,0)</f>
        <v>0</v>
      </c>
      <c r="BF1133" s="162">
        <f>IF(N1133="znížená",J1133,0)</f>
        <v>0</v>
      </c>
      <c r="BG1133" s="162">
        <f>IF(N1133="zákl. prenesená",J1133,0)</f>
        <v>0</v>
      </c>
      <c r="BH1133" s="162">
        <f>IF(N1133="zníž. prenesená",J1133,0)</f>
        <v>0</v>
      </c>
      <c r="BI1133" s="162">
        <f>IF(N1133="nulová",J1133,0)</f>
        <v>0</v>
      </c>
      <c r="BJ1133" s="19" t="s">
        <v>92</v>
      </c>
      <c r="BK1133" s="162">
        <f>ROUND(I1133*H1133,2)</f>
        <v>0</v>
      </c>
      <c r="BL1133" s="19" t="s">
        <v>386</v>
      </c>
      <c r="BM1133" s="292" t="s">
        <v>1295</v>
      </c>
    </row>
    <row r="1134" s="14" customFormat="1">
      <c r="A1134" s="14"/>
      <c r="B1134" s="293"/>
      <c r="C1134" s="294"/>
      <c r="D1134" s="295" t="s">
        <v>398</v>
      </c>
      <c r="E1134" s="296" t="s">
        <v>1</v>
      </c>
      <c r="F1134" s="297" t="s">
        <v>802</v>
      </c>
      <c r="G1134" s="294"/>
      <c r="H1134" s="296" t="s">
        <v>1</v>
      </c>
      <c r="I1134" s="298"/>
      <c r="J1134" s="294"/>
      <c r="K1134" s="294"/>
      <c r="L1134" s="299"/>
      <c r="M1134" s="300"/>
      <c r="N1134" s="301"/>
      <c r="O1134" s="301"/>
      <c r="P1134" s="301"/>
      <c r="Q1134" s="301"/>
      <c r="R1134" s="301"/>
      <c r="S1134" s="301"/>
      <c r="T1134" s="302"/>
      <c r="U1134" s="14"/>
      <c r="V1134" s="14"/>
      <c r="W1134" s="14"/>
      <c r="X1134" s="14"/>
      <c r="Y1134" s="14"/>
      <c r="Z1134" s="14"/>
      <c r="AA1134" s="14"/>
      <c r="AB1134" s="14"/>
      <c r="AC1134" s="14"/>
      <c r="AD1134" s="14"/>
      <c r="AE1134" s="14"/>
      <c r="AT1134" s="303" t="s">
        <v>398</v>
      </c>
      <c r="AU1134" s="303" t="s">
        <v>386</v>
      </c>
      <c r="AV1134" s="14" t="s">
        <v>84</v>
      </c>
      <c r="AW1134" s="14" t="s">
        <v>30</v>
      </c>
      <c r="AX1134" s="14" t="s">
        <v>76</v>
      </c>
      <c r="AY1134" s="303" t="s">
        <v>387</v>
      </c>
    </row>
    <row r="1135" s="15" customFormat="1">
      <c r="A1135" s="15"/>
      <c r="B1135" s="304"/>
      <c r="C1135" s="305"/>
      <c r="D1135" s="295" t="s">
        <v>398</v>
      </c>
      <c r="E1135" s="306" t="s">
        <v>1</v>
      </c>
      <c r="F1135" s="307" t="s">
        <v>274</v>
      </c>
      <c r="G1135" s="305"/>
      <c r="H1135" s="308">
        <v>39.600000000000001</v>
      </c>
      <c r="I1135" s="309"/>
      <c r="J1135" s="305"/>
      <c r="K1135" s="305"/>
      <c r="L1135" s="310"/>
      <c r="M1135" s="311"/>
      <c r="N1135" s="312"/>
      <c r="O1135" s="312"/>
      <c r="P1135" s="312"/>
      <c r="Q1135" s="312"/>
      <c r="R1135" s="312"/>
      <c r="S1135" s="312"/>
      <c r="T1135" s="313"/>
      <c r="U1135" s="15"/>
      <c r="V1135" s="15"/>
      <c r="W1135" s="15"/>
      <c r="X1135" s="15"/>
      <c r="Y1135" s="15"/>
      <c r="Z1135" s="15"/>
      <c r="AA1135" s="15"/>
      <c r="AB1135" s="15"/>
      <c r="AC1135" s="15"/>
      <c r="AD1135" s="15"/>
      <c r="AE1135" s="15"/>
      <c r="AT1135" s="314" t="s">
        <v>398</v>
      </c>
      <c r="AU1135" s="314" t="s">
        <v>386</v>
      </c>
      <c r="AV1135" s="15" t="s">
        <v>92</v>
      </c>
      <c r="AW1135" s="15" t="s">
        <v>30</v>
      </c>
      <c r="AX1135" s="15" t="s">
        <v>76</v>
      </c>
      <c r="AY1135" s="314" t="s">
        <v>387</v>
      </c>
    </row>
    <row r="1136" s="17" customFormat="1">
      <c r="A1136" s="17"/>
      <c r="B1136" s="326"/>
      <c r="C1136" s="327"/>
      <c r="D1136" s="295" t="s">
        <v>398</v>
      </c>
      <c r="E1136" s="328" t="s">
        <v>1</v>
      </c>
      <c r="F1136" s="329" t="s">
        <v>411</v>
      </c>
      <c r="G1136" s="327"/>
      <c r="H1136" s="330">
        <v>39.600000000000001</v>
      </c>
      <c r="I1136" s="331"/>
      <c r="J1136" s="327"/>
      <c r="K1136" s="327"/>
      <c r="L1136" s="332"/>
      <c r="M1136" s="333"/>
      <c r="N1136" s="334"/>
      <c r="O1136" s="334"/>
      <c r="P1136" s="334"/>
      <c r="Q1136" s="334"/>
      <c r="R1136" s="334"/>
      <c r="S1136" s="334"/>
      <c r="T1136" s="335"/>
      <c r="U1136" s="17"/>
      <c r="V1136" s="17"/>
      <c r="W1136" s="17"/>
      <c r="X1136" s="17"/>
      <c r="Y1136" s="17"/>
      <c r="Z1136" s="17"/>
      <c r="AA1136" s="17"/>
      <c r="AB1136" s="17"/>
      <c r="AC1136" s="17"/>
      <c r="AD1136" s="17"/>
      <c r="AE1136" s="17"/>
      <c r="AT1136" s="336" t="s">
        <v>398</v>
      </c>
      <c r="AU1136" s="336" t="s">
        <v>386</v>
      </c>
      <c r="AV1136" s="17" t="s">
        <v>99</v>
      </c>
      <c r="AW1136" s="17" t="s">
        <v>30</v>
      </c>
      <c r="AX1136" s="17" t="s">
        <v>76</v>
      </c>
      <c r="AY1136" s="336" t="s">
        <v>387</v>
      </c>
    </row>
    <row r="1137" s="15" customFormat="1">
      <c r="A1137" s="15"/>
      <c r="B1137" s="304"/>
      <c r="C1137" s="305"/>
      <c r="D1137" s="295" t="s">
        <v>398</v>
      </c>
      <c r="E1137" s="306" t="s">
        <v>1</v>
      </c>
      <c r="F1137" s="307" t="s">
        <v>1291</v>
      </c>
      <c r="G1137" s="305"/>
      <c r="H1137" s="308">
        <v>1.98</v>
      </c>
      <c r="I1137" s="309"/>
      <c r="J1137" s="305"/>
      <c r="K1137" s="305"/>
      <c r="L1137" s="310"/>
      <c r="M1137" s="311"/>
      <c r="N1137" s="312"/>
      <c r="O1137" s="312"/>
      <c r="P1137" s="312"/>
      <c r="Q1137" s="312"/>
      <c r="R1137" s="312"/>
      <c r="S1137" s="312"/>
      <c r="T1137" s="313"/>
      <c r="U1137" s="15"/>
      <c r="V1137" s="15"/>
      <c r="W1137" s="15"/>
      <c r="X1137" s="15"/>
      <c r="Y1137" s="15"/>
      <c r="Z1137" s="15"/>
      <c r="AA1137" s="15"/>
      <c r="AB1137" s="15"/>
      <c r="AC1137" s="15"/>
      <c r="AD1137" s="15"/>
      <c r="AE1137" s="15"/>
      <c r="AT1137" s="314" t="s">
        <v>398</v>
      </c>
      <c r="AU1137" s="314" t="s">
        <v>386</v>
      </c>
      <c r="AV1137" s="15" t="s">
        <v>92</v>
      </c>
      <c r="AW1137" s="15" t="s">
        <v>30</v>
      </c>
      <c r="AX1137" s="15" t="s">
        <v>76</v>
      </c>
      <c r="AY1137" s="314" t="s">
        <v>387</v>
      </c>
    </row>
    <row r="1138" s="16" customFormat="1">
      <c r="A1138" s="16"/>
      <c r="B1138" s="315"/>
      <c r="C1138" s="316"/>
      <c r="D1138" s="295" t="s">
        <v>398</v>
      </c>
      <c r="E1138" s="317" t="s">
        <v>1</v>
      </c>
      <c r="F1138" s="318" t="s">
        <v>412</v>
      </c>
      <c r="G1138" s="316"/>
      <c r="H1138" s="319">
        <v>41.579999999999998</v>
      </c>
      <c r="I1138" s="320"/>
      <c r="J1138" s="316"/>
      <c r="K1138" s="316"/>
      <c r="L1138" s="321"/>
      <c r="M1138" s="322"/>
      <c r="N1138" s="323"/>
      <c r="O1138" s="323"/>
      <c r="P1138" s="323"/>
      <c r="Q1138" s="323"/>
      <c r="R1138" s="323"/>
      <c r="S1138" s="323"/>
      <c r="T1138" s="324"/>
      <c r="U1138" s="16"/>
      <c r="V1138" s="16"/>
      <c r="W1138" s="16"/>
      <c r="X1138" s="16"/>
      <c r="Y1138" s="16"/>
      <c r="Z1138" s="16"/>
      <c r="AA1138" s="16"/>
      <c r="AB1138" s="16"/>
      <c r="AC1138" s="16"/>
      <c r="AD1138" s="16"/>
      <c r="AE1138" s="16"/>
      <c r="AT1138" s="325" t="s">
        <v>398</v>
      </c>
      <c r="AU1138" s="325" t="s">
        <v>386</v>
      </c>
      <c r="AV1138" s="16" t="s">
        <v>386</v>
      </c>
      <c r="AW1138" s="16" t="s">
        <v>30</v>
      </c>
      <c r="AX1138" s="16" t="s">
        <v>84</v>
      </c>
      <c r="AY1138" s="325" t="s">
        <v>387</v>
      </c>
    </row>
    <row r="1139" s="2" customFormat="1" ht="24.15" customHeight="1">
      <c r="A1139" s="42"/>
      <c r="B1139" s="43"/>
      <c r="C1139" s="280" t="s">
        <v>1296</v>
      </c>
      <c r="D1139" s="280" t="s">
        <v>393</v>
      </c>
      <c r="E1139" s="281" t="s">
        <v>581</v>
      </c>
      <c r="F1139" s="282" t="s">
        <v>582</v>
      </c>
      <c r="G1139" s="283" t="s">
        <v>396</v>
      </c>
      <c r="H1139" s="284">
        <v>469</v>
      </c>
      <c r="I1139" s="285"/>
      <c r="J1139" s="286">
        <f>ROUND(I1139*H1139,2)</f>
        <v>0</v>
      </c>
      <c r="K1139" s="287"/>
      <c r="L1139" s="45"/>
      <c r="M1139" s="288" t="s">
        <v>1</v>
      </c>
      <c r="N1139" s="289" t="s">
        <v>42</v>
      </c>
      <c r="O1139" s="101"/>
      <c r="P1139" s="290">
        <f>O1139*H1139</f>
        <v>0</v>
      </c>
      <c r="Q1139" s="290">
        <v>0.00107</v>
      </c>
      <c r="R1139" s="290">
        <f>Q1139*H1139</f>
        <v>0.50183</v>
      </c>
      <c r="S1139" s="290">
        <v>0</v>
      </c>
      <c r="T1139" s="291">
        <f>S1139*H1139</f>
        <v>0</v>
      </c>
      <c r="U1139" s="42"/>
      <c r="V1139" s="42"/>
      <c r="W1139" s="42"/>
      <c r="X1139" s="42"/>
      <c r="Y1139" s="42"/>
      <c r="Z1139" s="42"/>
      <c r="AA1139" s="42"/>
      <c r="AB1139" s="42"/>
      <c r="AC1139" s="42"/>
      <c r="AD1139" s="42"/>
      <c r="AE1139" s="42"/>
      <c r="AR1139" s="292" t="s">
        <v>386</v>
      </c>
      <c r="AT1139" s="292" t="s">
        <v>393</v>
      </c>
      <c r="AU1139" s="292" t="s">
        <v>386</v>
      </c>
      <c r="AY1139" s="19" t="s">
        <v>387</v>
      </c>
      <c r="BE1139" s="162">
        <f>IF(N1139="základná",J1139,0)</f>
        <v>0</v>
      </c>
      <c r="BF1139" s="162">
        <f>IF(N1139="znížená",J1139,0)</f>
        <v>0</v>
      </c>
      <c r="BG1139" s="162">
        <f>IF(N1139="zákl. prenesená",J1139,0)</f>
        <v>0</v>
      </c>
      <c r="BH1139" s="162">
        <f>IF(N1139="zníž. prenesená",J1139,0)</f>
        <v>0</v>
      </c>
      <c r="BI1139" s="162">
        <f>IF(N1139="nulová",J1139,0)</f>
        <v>0</v>
      </c>
      <c r="BJ1139" s="19" t="s">
        <v>92</v>
      </c>
      <c r="BK1139" s="162">
        <f>ROUND(I1139*H1139,2)</f>
        <v>0</v>
      </c>
      <c r="BL1139" s="19" t="s">
        <v>386</v>
      </c>
      <c r="BM1139" s="292" t="s">
        <v>1297</v>
      </c>
    </row>
    <row r="1140" s="15" customFormat="1">
      <c r="A1140" s="15"/>
      <c r="B1140" s="304"/>
      <c r="C1140" s="305"/>
      <c r="D1140" s="295" t="s">
        <v>398</v>
      </c>
      <c r="E1140" s="306" t="s">
        <v>1</v>
      </c>
      <c r="F1140" s="307" t="s">
        <v>242</v>
      </c>
      <c r="G1140" s="305"/>
      <c r="H1140" s="308">
        <v>469</v>
      </c>
      <c r="I1140" s="309"/>
      <c r="J1140" s="305"/>
      <c r="K1140" s="305"/>
      <c r="L1140" s="310"/>
      <c r="M1140" s="311"/>
      <c r="N1140" s="312"/>
      <c r="O1140" s="312"/>
      <c r="P1140" s="312"/>
      <c r="Q1140" s="312"/>
      <c r="R1140" s="312"/>
      <c r="S1140" s="312"/>
      <c r="T1140" s="313"/>
      <c r="U1140" s="15"/>
      <c r="V1140" s="15"/>
      <c r="W1140" s="15"/>
      <c r="X1140" s="15"/>
      <c r="Y1140" s="15"/>
      <c r="Z1140" s="15"/>
      <c r="AA1140" s="15"/>
      <c r="AB1140" s="15"/>
      <c r="AC1140" s="15"/>
      <c r="AD1140" s="15"/>
      <c r="AE1140" s="15"/>
      <c r="AT1140" s="314" t="s">
        <v>398</v>
      </c>
      <c r="AU1140" s="314" t="s">
        <v>386</v>
      </c>
      <c r="AV1140" s="15" t="s">
        <v>92</v>
      </c>
      <c r="AW1140" s="15" t="s">
        <v>30</v>
      </c>
      <c r="AX1140" s="15" t="s">
        <v>76</v>
      </c>
      <c r="AY1140" s="314" t="s">
        <v>387</v>
      </c>
    </row>
    <row r="1141" s="16" customFormat="1">
      <c r="A1141" s="16"/>
      <c r="B1141" s="315"/>
      <c r="C1141" s="316"/>
      <c r="D1141" s="295" t="s">
        <v>398</v>
      </c>
      <c r="E1141" s="317" t="s">
        <v>1</v>
      </c>
      <c r="F1141" s="318" t="s">
        <v>412</v>
      </c>
      <c r="G1141" s="316"/>
      <c r="H1141" s="319">
        <v>469</v>
      </c>
      <c r="I1141" s="320"/>
      <c r="J1141" s="316"/>
      <c r="K1141" s="316"/>
      <c r="L1141" s="321"/>
      <c r="M1141" s="322"/>
      <c r="N1141" s="323"/>
      <c r="O1141" s="323"/>
      <c r="P1141" s="323"/>
      <c r="Q1141" s="323"/>
      <c r="R1141" s="323"/>
      <c r="S1141" s="323"/>
      <c r="T1141" s="324"/>
      <c r="U1141" s="16"/>
      <c r="V1141" s="16"/>
      <c r="W1141" s="16"/>
      <c r="X1141" s="16"/>
      <c r="Y1141" s="16"/>
      <c r="Z1141" s="16"/>
      <c r="AA1141" s="16"/>
      <c r="AB1141" s="16"/>
      <c r="AC1141" s="16"/>
      <c r="AD1141" s="16"/>
      <c r="AE1141" s="16"/>
      <c r="AT1141" s="325" t="s">
        <v>398</v>
      </c>
      <c r="AU1141" s="325" t="s">
        <v>386</v>
      </c>
      <c r="AV1141" s="16" t="s">
        <v>386</v>
      </c>
      <c r="AW1141" s="16" t="s">
        <v>30</v>
      </c>
      <c r="AX1141" s="16" t="s">
        <v>84</v>
      </c>
      <c r="AY1141" s="325" t="s">
        <v>387</v>
      </c>
    </row>
    <row r="1142" s="2" customFormat="1" ht="24.15" customHeight="1">
      <c r="A1142" s="42"/>
      <c r="B1142" s="43"/>
      <c r="C1142" s="280" t="s">
        <v>1298</v>
      </c>
      <c r="D1142" s="280" t="s">
        <v>393</v>
      </c>
      <c r="E1142" s="281" t="s">
        <v>1013</v>
      </c>
      <c r="F1142" s="282" t="s">
        <v>1014</v>
      </c>
      <c r="G1142" s="283" t="s">
        <v>396</v>
      </c>
      <c r="H1142" s="284">
        <v>84</v>
      </c>
      <c r="I1142" s="285"/>
      <c r="J1142" s="286">
        <f>ROUND(I1142*H1142,2)</f>
        <v>0</v>
      </c>
      <c r="K1142" s="287"/>
      <c r="L1142" s="45"/>
      <c r="M1142" s="288" t="s">
        <v>1</v>
      </c>
      <c r="N1142" s="289" t="s">
        <v>42</v>
      </c>
      <c r="O1142" s="101"/>
      <c r="P1142" s="290">
        <f>O1142*H1142</f>
        <v>0</v>
      </c>
      <c r="Q1142" s="290">
        <v>0</v>
      </c>
      <c r="R1142" s="290">
        <f>Q1142*H1142</f>
        <v>0</v>
      </c>
      <c r="S1142" s="290">
        <v>0</v>
      </c>
      <c r="T1142" s="291">
        <f>S1142*H1142</f>
        <v>0</v>
      </c>
      <c r="U1142" s="42"/>
      <c r="V1142" s="42"/>
      <c r="W1142" s="42"/>
      <c r="X1142" s="42"/>
      <c r="Y1142" s="42"/>
      <c r="Z1142" s="42"/>
      <c r="AA1142" s="42"/>
      <c r="AB1142" s="42"/>
      <c r="AC1142" s="42"/>
      <c r="AD1142" s="42"/>
      <c r="AE1142" s="42"/>
      <c r="AR1142" s="292" t="s">
        <v>386</v>
      </c>
      <c r="AT1142" s="292" t="s">
        <v>393</v>
      </c>
      <c r="AU1142" s="292" t="s">
        <v>386</v>
      </c>
      <c r="AY1142" s="19" t="s">
        <v>387</v>
      </c>
      <c r="BE1142" s="162">
        <f>IF(N1142="základná",J1142,0)</f>
        <v>0</v>
      </c>
      <c r="BF1142" s="162">
        <f>IF(N1142="znížená",J1142,0)</f>
        <v>0</v>
      </c>
      <c r="BG1142" s="162">
        <f>IF(N1142="zákl. prenesená",J1142,0)</f>
        <v>0</v>
      </c>
      <c r="BH1142" s="162">
        <f>IF(N1142="zníž. prenesená",J1142,0)</f>
        <v>0</v>
      </c>
      <c r="BI1142" s="162">
        <f>IF(N1142="nulová",J1142,0)</f>
        <v>0</v>
      </c>
      <c r="BJ1142" s="19" t="s">
        <v>92</v>
      </c>
      <c r="BK1142" s="162">
        <f>ROUND(I1142*H1142,2)</f>
        <v>0</v>
      </c>
      <c r="BL1142" s="19" t="s">
        <v>386</v>
      </c>
      <c r="BM1142" s="292" t="s">
        <v>1299</v>
      </c>
    </row>
    <row r="1143" s="14" customFormat="1">
      <c r="A1143" s="14"/>
      <c r="B1143" s="293"/>
      <c r="C1143" s="294"/>
      <c r="D1143" s="295" t="s">
        <v>398</v>
      </c>
      <c r="E1143" s="296" t="s">
        <v>1</v>
      </c>
      <c r="F1143" s="297" t="s">
        <v>802</v>
      </c>
      <c r="G1143" s="294"/>
      <c r="H1143" s="296" t="s">
        <v>1</v>
      </c>
      <c r="I1143" s="298"/>
      <c r="J1143" s="294"/>
      <c r="K1143" s="294"/>
      <c r="L1143" s="299"/>
      <c r="M1143" s="300"/>
      <c r="N1143" s="301"/>
      <c r="O1143" s="301"/>
      <c r="P1143" s="301"/>
      <c r="Q1143" s="301"/>
      <c r="R1143" s="301"/>
      <c r="S1143" s="301"/>
      <c r="T1143" s="302"/>
      <c r="U1143" s="14"/>
      <c r="V1143" s="14"/>
      <c r="W1143" s="14"/>
      <c r="X1143" s="14"/>
      <c r="Y1143" s="14"/>
      <c r="Z1143" s="14"/>
      <c r="AA1143" s="14"/>
      <c r="AB1143" s="14"/>
      <c r="AC1143" s="14"/>
      <c r="AD1143" s="14"/>
      <c r="AE1143" s="14"/>
      <c r="AT1143" s="303" t="s">
        <v>398</v>
      </c>
      <c r="AU1143" s="303" t="s">
        <v>386</v>
      </c>
      <c r="AV1143" s="14" t="s">
        <v>84</v>
      </c>
      <c r="AW1143" s="14" t="s">
        <v>30</v>
      </c>
      <c r="AX1143" s="14" t="s">
        <v>76</v>
      </c>
      <c r="AY1143" s="303" t="s">
        <v>387</v>
      </c>
    </row>
    <row r="1144" s="15" customFormat="1">
      <c r="A1144" s="15"/>
      <c r="B1144" s="304"/>
      <c r="C1144" s="305"/>
      <c r="D1144" s="295" t="s">
        <v>398</v>
      </c>
      <c r="E1144" s="306" t="s">
        <v>1</v>
      </c>
      <c r="F1144" s="307" t="s">
        <v>322</v>
      </c>
      <c r="G1144" s="305"/>
      <c r="H1144" s="308">
        <v>80</v>
      </c>
      <c r="I1144" s="309"/>
      <c r="J1144" s="305"/>
      <c r="K1144" s="305"/>
      <c r="L1144" s="310"/>
      <c r="M1144" s="311"/>
      <c r="N1144" s="312"/>
      <c r="O1144" s="312"/>
      <c r="P1144" s="312"/>
      <c r="Q1144" s="312"/>
      <c r="R1144" s="312"/>
      <c r="S1144" s="312"/>
      <c r="T1144" s="313"/>
      <c r="U1144" s="15"/>
      <c r="V1144" s="15"/>
      <c r="W1144" s="15"/>
      <c r="X1144" s="15"/>
      <c r="Y1144" s="15"/>
      <c r="Z1144" s="15"/>
      <c r="AA1144" s="15"/>
      <c r="AB1144" s="15"/>
      <c r="AC1144" s="15"/>
      <c r="AD1144" s="15"/>
      <c r="AE1144" s="15"/>
      <c r="AT1144" s="314" t="s">
        <v>398</v>
      </c>
      <c r="AU1144" s="314" t="s">
        <v>386</v>
      </c>
      <c r="AV1144" s="15" t="s">
        <v>92</v>
      </c>
      <c r="AW1144" s="15" t="s">
        <v>30</v>
      </c>
      <c r="AX1144" s="15" t="s">
        <v>76</v>
      </c>
      <c r="AY1144" s="314" t="s">
        <v>387</v>
      </c>
    </row>
    <row r="1145" s="17" customFormat="1">
      <c r="A1145" s="17"/>
      <c r="B1145" s="326"/>
      <c r="C1145" s="327"/>
      <c r="D1145" s="295" t="s">
        <v>398</v>
      </c>
      <c r="E1145" s="328" t="s">
        <v>331</v>
      </c>
      <c r="F1145" s="329" t="s">
        <v>411</v>
      </c>
      <c r="G1145" s="327"/>
      <c r="H1145" s="330">
        <v>80</v>
      </c>
      <c r="I1145" s="331"/>
      <c r="J1145" s="327"/>
      <c r="K1145" s="327"/>
      <c r="L1145" s="332"/>
      <c r="M1145" s="333"/>
      <c r="N1145" s="334"/>
      <c r="O1145" s="334"/>
      <c r="P1145" s="334"/>
      <c r="Q1145" s="334"/>
      <c r="R1145" s="334"/>
      <c r="S1145" s="334"/>
      <c r="T1145" s="335"/>
      <c r="U1145" s="17"/>
      <c r="V1145" s="17"/>
      <c r="W1145" s="17"/>
      <c r="X1145" s="17"/>
      <c r="Y1145" s="17"/>
      <c r="Z1145" s="17"/>
      <c r="AA1145" s="17"/>
      <c r="AB1145" s="17"/>
      <c r="AC1145" s="17"/>
      <c r="AD1145" s="17"/>
      <c r="AE1145" s="17"/>
      <c r="AT1145" s="336" t="s">
        <v>398</v>
      </c>
      <c r="AU1145" s="336" t="s">
        <v>386</v>
      </c>
      <c r="AV1145" s="17" t="s">
        <v>99</v>
      </c>
      <c r="AW1145" s="17" t="s">
        <v>30</v>
      </c>
      <c r="AX1145" s="17" t="s">
        <v>76</v>
      </c>
      <c r="AY1145" s="336" t="s">
        <v>387</v>
      </c>
    </row>
    <row r="1146" s="15" customFormat="1">
      <c r="A1146" s="15"/>
      <c r="B1146" s="304"/>
      <c r="C1146" s="305"/>
      <c r="D1146" s="295" t="s">
        <v>398</v>
      </c>
      <c r="E1146" s="306" t="s">
        <v>1</v>
      </c>
      <c r="F1146" s="307" t="s">
        <v>1300</v>
      </c>
      <c r="G1146" s="305"/>
      <c r="H1146" s="308">
        <v>4</v>
      </c>
      <c r="I1146" s="309"/>
      <c r="J1146" s="305"/>
      <c r="K1146" s="305"/>
      <c r="L1146" s="310"/>
      <c r="M1146" s="311"/>
      <c r="N1146" s="312"/>
      <c r="O1146" s="312"/>
      <c r="P1146" s="312"/>
      <c r="Q1146" s="312"/>
      <c r="R1146" s="312"/>
      <c r="S1146" s="312"/>
      <c r="T1146" s="313"/>
      <c r="U1146" s="15"/>
      <c r="V1146" s="15"/>
      <c r="W1146" s="15"/>
      <c r="X1146" s="15"/>
      <c r="Y1146" s="15"/>
      <c r="Z1146" s="15"/>
      <c r="AA1146" s="15"/>
      <c r="AB1146" s="15"/>
      <c r="AC1146" s="15"/>
      <c r="AD1146" s="15"/>
      <c r="AE1146" s="15"/>
      <c r="AT1146" s="314" t="s">
        <v>398</v>
      </c>
      <c r="AU1146" s="314" t="s">
        <v>386</v>
      </c>
      <c r="AV1146" s="15" t="s">
        <v>92</v>
      </c>
      <c r="AW1146" s="15" t="s">
        <v>30</v>
      </c>
      <c r="AX1146" s="15" t="s">
        <v>76</v>
      </c>
      <c r="AY1146" s="314" t="s">
        <v>387</v>
      </c>
    </row>
    <row r="1147" s="16" customFormat="1">
      <c r="A1147" s="16"/>
      <c r="B1147" s="315"/>
      <c r="C1147" s="316"/>
      <c r="D1147" s="295" t="s">
        <v>398</v>
      </c>
      <c r="E1147" s="317" t="s">
        <v>1</v>
      </c>
      <c r="F1147" s="318" t="s">
        <v>412</v>
      </c>
      <c r="G1147" s="316"/>
      <c r="H1147" s="319">
        <v>84</v>
      </c>
      <c r="I1147" s="320"/>
      <c r="J1147" s="316"/>
      <c r="K1147" s="316"/>
      <c r="L1147" s="321"/>
      <c r="M1147" s="322"/>
      <c r="N1147" s="323"/>
      <c r="O1147" s="323"/>
      <c r="P1147" s="323"/>
      <c r="Q1147" s="323"/>
      <c r="R1147" s="323"/>
      <c r="S1147" s="323"/>
      <c r="T1147" s="324"/>
      <c r="U1147" s="16"/>
      <c r="V1147" s="16"/>
      <c r="W1147" s="16"/>
      <c r="X1147" s="16"/>
      <c r="Y1147" s="16"/>
      <c r="Z1147" s="16"/>
      <c r="AA1147" s="16"/>
      <c r="AB1147" s="16"/>
      <c r="AC1147" s="16"/>
      <c r="AD1147" s="16"/>
      <c r="AE1147" s="16"/>
      <c r="AT1147" s="325" t="s">
        <v>398</v>
      </c>
      <c r="AU1147" s="325" t="s">
        <v>386</v>
      </c>
      <c r="AV1147" s="16" t="s">
        <v>386</v>
      </c>
      <c r="AW1147" s="16" t="s">
        <v>30</v>
      </c>
      <c r="AX1147" s="16" t="s">
        <v>84</v>
      </c>
      <c r="AY1147" s="325" t="s">
        <v>387</v>
      </c>
    </row>
    <row r="1148" s="2" customFormat="1" ht="24.15" customHeight="1">
      <c r="A1148" s="42"/>
      <c r="B1148" s="43"/>
      <c r="C1148" s="280" t="s">
        <v>1301</v>
      </c>
      <c r="D1148" s="280" t="s">
        <v>393</v>
      </c>
      <c r="E1148" s="281" t="s">
        <v>1018</v>
      </c>
      <c r="F1148" s="282" t="s">
        <v>1019</v>
      </c>
      <c r="G1148" s="283" t="s">
        <v>396</v>
      </c>
      <c r="H1148" s="284">
        <v>44.100000000000001</v>
      </c>
      <c r="I1148" s="285"/>
      <c r="J1148" s="286">
        <f>ROUND(I1148*H1148,2)</f>
        <v>0</v>
      </c>
      <c r="K1148" s="287"/>
      <c r="L1148" s="45"/>
      <c r="M1148" s="288" t="s">
        <v>1</v>
      </c>
      <c r="N1148" s="289" t="s">
        <v>42</v>
      </c>
      <c r="O1148" s="101"/>
      <c r="P1148" s="290">
        <f>O1148*H1148</f>
        <v>0</v>
      </c>
      <c r="Q1148" s="290">
        <v>0</v>
      </c>
      <c r="R1148" s="290">
        <f>Q1148*H1148</f>
        <v>0</v>
      </c>
      <c r="S1148" s="290">
        <v>0</v>
      </c>
      <c r="T1148" s="291">
        <f>S1148*H1148</f>
        <v>0</v>
      </c>
      <c r="U1148" s="42"/>
      <c r="V1148" s="42"/>
      <c r="W1148" s="42"/>
      <c r="X1148" s="42"/>
      <c r="Y1148" s="42"/>
      <c r="Z1148" s="42"/>
      <c r="AA1148" s="42"/>
      <c r="AB1148" s="42"/>
      <c r="AC1148" s="42"/>
      <c r="AD1148" s="42"/>
      <c r="AE1148" s="42"/>
      <c r="AR1148" s="292" t="s">
        <v>386</v>
      </c>
      <c r="AT1148" s="292" t="s">
        <v>393</v>
      </c>
      <c r="AU1148" s="292" t="s">
        <v>386</v>
      </c>
      <c r="AY1148" s="19" t="s">
        <v>387</v>
      </c>
      <c r="BE1148" s="162">
        <f>IF(N1148="základná",J1148,0)</f>
        <v>0</v>
      </c>
      <c r="BF1148" s="162">
        <f>IF(N1148="znížená",J1148,0)</f>
        <v>0</v>
      </c>
      <c r="BG1148" s="162">
        <f>IF(N1148="zákl. prenesená",J1148,0)</f>
        <v>0</v>
      </c>
      <c r="BH1148" s="162">
        <f>IF(N1148="zníž. prenesená",J1148,0)</f>
        <v>0</v>
      </c>
      <c r="BI1148" s="162">
        <f>IF(N1148="nulová",J1148,0)</f>
        <v>0</v>
      </c>
      <c r="BJ1148" s="19" t="s">
        <v>92</v>
      </c>
      <c r="BK1148" s="162">
        <f>ROUND(I1148*H1148,2)</f>
        <v>0</v>
      </c>
      <c r="BL1148" s="19" t="s">
        <v>386</v>
      </c>
      <c r="BM1148" s="292" t="s">
        <v>1302</v>
      </c>
    </row>
    <row r="1149" s="14" customFormat="1">
      <c r="A1149" s="14"/>
      <c r="B1149" s="293"/>
      <c r="C1149" s="294"/>
      <c r="D1149" s="295" t="s">
        <v>398</v>
      </c>
      <c r="E1149" s="296" t="s">
        <v>1</v>
      </c>
      <c r="F1149" s="297" t="s">
        <v>802</v>
      </c>
      <c r="G1149" s="294"/>
      <c r="H1149" s="296" t="s">
        <v>1</v>
      </c>
      <c r="I1149" s="298"/>
      <c r="J1149" s="294"/>
      <c r="K1149" s="294"/>
      <c r="L1149" s="299"/>
      <c r="M1149" s="300"/>
      <c r="N1149" s="301"/>
      <c r="O1149" s="301"/>
      <c r="P1149" s="301"/>
      <c r="Q1149" s="301"/>
      <c r="R1149" s="301"/>
      <c r="S1149" s="301"/>
      <c r="T1149" s="302"/>
      <c r="U1149" s="14"/>
      <c r="V1149" s="14"/>
      <c r="W1149" s="14"/>
      <c r="X1149" s="14"/>
      <c r="Y1149" s="14"/>
      <c r="Z1149" s="14"/>
      <c r="AA1149" s="14"/>
      <c r="AB1149" s="14"/>
      <c r="AC1149" s="14"/>
      <c r="AD1149" s="14"/>
      <c r="AE1149" s="14"/>
      <c r="AT1149" s="303" t="s">
        <v>398</v>
      </c>
      <c r="AU1149" s="303" t="s">
        <v>386</v>
      </c>
      <c r="AV1149" s="14" t="s">
        <v>84</v>
      </c>
      <c r="AW1149" s="14" t="s">
        <v>30</v>
      </c>
      <c r="AX1149" s="14" t="s">
        <v>76</v>
      </c>
      <c r="AY1149" s="303" t="s">
        <v>387</v>
      </c>
    </row>
    <row r="1150" s="15" customFormat="1">
      <c r="A1150" s="15"/>
      <c r="B1150" s="304"/>
      <c r="C1150" s="305"/>
      <c r="D1150" s="295" t="s">
        <v>398</v>
      </c>
      <c r="E1150" s="306" t="s">
        <v>1</v>
      </c>
      <c r="F1150" s="307" t="s">
        <v>287</v>
      </c>
      <c r="G1150" s="305"/>
      <c r="H1150" s="308">
        <v>42</v>
      </c>
      <c r="I1150" s="309"/>
      <c r="J1150" s="305"/>
      <c r="K1150" s="305"/>
      <c r="L1150" s="310"/>
      <c r="M1150" s="311"/>
      <c r="N1150" s="312"/>
      <c r="O1150" s="312"/>
      <c r="P1150" s="312"/>
      <c r="Q1150" s="312"/>
      <c r="R1150" s="312"/>
      <c r="S1150" s="312"/>
      <c r="T1150" s="313"/>
      <c r="U1150" s="15"/>
      <c r="V1150" s="15"/>
      <c r="W1150" s="15"/>
      <c r="X1150" s="15"/>
      <c r="Y1150" s="15"/>
      <c r="Z1150" s="15"/>
      <c r="AA1150" s="15"/>
      <c r="AB1150" s="15"/>
      <c r="AC1150" s="15"/>
      <c r="AD1150" s="15"/>
      <c r="AE1150" s="15"/>
      <c r="AT1150" s="314" t="s">
        <v>398</v>
      </c>
      <c r="AU1150" s="314" t="s">
        <v>386</v>
      </c>
      <c r="AV1150" s="15" t="s">
        <v>92</v>
      </c>
      <c r="AW1150" s="15" t="s">
        <v>30</v>
      </c>
      <c r="AX1150" s="15" t="s">
        <v>76</v>
      </c>
      <c r="AY1150" s="314" t="s">
        <v>387</v>
      </c>
    </row>
    <row r="1151" s="17" customFormat="1">
      <c r="A1151" s="17"/>
      <c r="B1151" s="326"/>
      <c r="C1151" s="327"/>
      <c r="D1151" s="295" t="s">
        <v>398</v>
      </c>
      <c r="E1151" s="328" t="s">
        <v>286</v>
      </c>
      <c r="F1151" s="329" t="s">
        <v>411</v>
      </c>
      <c r="G1151" s="327"/>
      <c r="H1151" s="330">
        <v>42</v>
      </c>
      <c r="I1151" s="331"/>
      <c r="J1151" s="327"/>
      <c r="K1151" s="327"/>
      <c r="L1151" s="332"/>
      <c r="M1151" s="333"/>
      <c r="N1151" s="334"/>
      <c r="O1151" s="334"/>
      <c r="P1151" s="334"/>
      <c r="Q1151" s="334"/>
      <c r="R1151" s="334"/>
      <c r="S1151" s="334"/>
      <c r="T1151" s="335"/>
      <c r="U1151" s="17"/>
      <c r="V1151" s="17"/>
      <c r="W1151" s="17"/>
      <c r="X1151" s="17"/>
      <c r="Y1151" s="17"/>
      <c r="Z1151" s="17"/>
      <c r="AA1151" s="17"/>
      <c r="AB1151" s="17"/>
      <c r="AC1151" s="17"/>
      <c r="AD1151" s="17"/>
      <c r="AE1151" s="17"/>
      <c r="AT1151" s="336" t="s">
        <v>398</v>
      </c>
      <c r="AU1151" s="336" t="s">
        <v>386</v>
      </c>
      <c r="AV1151" s="17" t="s">
        <v>99</v>
      </c>
      <c r="AW1151" s="17" t="s">
        <v>30</v>
      </c>
      <c r="AX1151" s="17" t="s">
        <v>76</v>
      </c>
      <c r="AY1151" s="336" t="s">
        <v>387</v>
      </c>
    </row>
    <row r="1152" s="15" customFormat="1">
      <c r="A1152" s="15"/>
      <c r="B1152" s="304"/>
      <c r="C1152" s="305"/>
      <c r="D1152" s="295" t="s">
        <v>398</v>
      </c>
      <c r="E1152" s="306" t="s">
        <v>1</v>
      </c>
      <c r="F1152" s="307" t="s">
        <v>1303</v>
      </c>
      <c r="G1152" s="305"/>
      <c r="H1152" s="308">
        <v>2.1000000000000001</v>
      </c>
      <c r="I1152" s="309"/>
      <c r="J1152" s="305"/>
      <c r="K1152" s="305"/>
      <c r="L1152" s="310"/>
      <c r="M1152" s="311"/>
      <c r="N1152" s="312"/>
      <c r="O1152" s="312"/>
      <c r="P1152" s="312"/>
      <c r="Q1152" s="312"/>
      <c r="R1152" s="312"/>
      <c r="S1152" s="312"/>
      <c r="T1152" s="313"/>
      <c r="U1152" s="15"/>
      <c r="V1152" s="15"/>
      <c r="W1152" s="15"/>
      <c r="X1152" s="15"/>
      <c r="Y1152" s="15"/>
      <c r="Z1152" s="15"/>
      <c r="AA1152" s="15"/>
      <c r="AB1152" s="15"/>
      <c r="AC1152" s="15"/>
      <c r="AD1152" s="15"/>
      <c r="AE1152" s="15"/>
      <c r="AT1152" s="314" t="s">
        <v>398</v>
      </c>
      <c r="AU1152" s="314" t="s">
        <v>386</v>
      </c>
      <c r="AV1152" s="15" t="s">
        <v>92</v>
      </c>
      <c r="AW1152" s="15" t="s">
        <v>30</v>
      </c>
      <c r="AX1152" s="15" t="s">
        <v>76</v>
      </c>
      <c r="AY1152" s="314" t="s">
        <v>387</v>
      </c>
    </row>
    <row r="1153" s="16" customFormat="1">
      <c r="A1153" s="16"/>
      <c r="B1153" s="315"/>
      <c r="C1153" s="316"/>
      <c r="D1153" s="295" t="s">
        <v>398</v>
      </c>
      <c r="E1153" s="317" t="s">
        <v>1</v>
      </c>
      <c r="F1153" s="318" t="s">
        <v>412</v>
      </c>
      <c r="G1153" s="316"/>
      <c r="H1153" s="319">
        <v>44.100000000000001</v>
      </c>
      <c r="I1153" s="320"/>
      <c r="J1153" s="316"/>
      <c r="K1153" s="316"/>
      <c r="L1153" s="321"/>
      <c r="M1153" s="322"/>
      <c r="N1153" s="323"/>
      <c r="O1153" s="323"/>
      <c r="P1153" s="323"/>
      <c r="Q1153" s="323"/>
      <c r="R1153" s="323"/>
      <c r="S1153" s="323"/>
      <c r="T1153" s="324"/>
      <c r="U1153" s="16"/>
      <c r="V1153" s="16"/>
      <c r="W1153" s="16"/>
      <c r="X1153" s="16"/>
      <c r="Y1153" s="16"/>
      <c r="Z1153" s="16"/>
      <c r="AA1153" s="16"/>
      <c r="AB1153" s="16"/>
      <c r="AC1153" s="16"/>
      <c r="AD1153" s="16"/>
      <c r="AE1153" s="16"/>
      <c r="AT1153" s="325" t="s">
        <v>398</v>
      </c>
      <c r="AU1153" s="325" t="s">
        <v>386</v>
      </c>
      <c r="AV1153" s="16" t="s">
        <v>386</v>
      </c>
      <c r="AW1153" s="16" t="s">
        <v>30</v>
      </c>
      <c r="AX1153" s="16" t="s">
        <v>84</v>
      </c>
      <c r="AY1153" s="325" t="s">
        <v>387</v>
      </c>
    </row>
    <row r="1154" s="2" customFormat="1" ht="49.05" customHeight="1">
      <c r="A1154" s="42"/>
      <c r="B1154" s="43"/>
      <c r="C1154" s="280" t="s">
        <v>1304</v>
      </c>
      <c r="D1154" s="280" t="s">
        <v>393</v>
      </c>
      <c r="E1154" s="281" t="s">
        <v>1023</v>
      </c>
      <c r="F1154" s="282" t="s">
        <v>1024</v>
      </c>
      <c r="G1154" s="283" t="s">
        <v>396</v>
      </c>
      <c r="H1154" s="284">
        <v>55.439999999999998</v>
      </c>
      <c r="I1154" s="285"/>
      <c r="J1154" s="286">
        <f>ROUND(I1154*H1154,2)</f>
        <v>0</v>
      </c>
      <c r="K1154" s="287"/>
      <c r="L1154" s="45"/>
      <c r="M1154" s="288" t="s">
        <v>1</v>
      </c>
      <c r="N1154" s="289" t="s">
        <v>42</v>
      </c>
      <c r="O1154" s="101"/>
      <c r="P1154" s="290">
        <f>O1154*H1154</f>
        <v>0</v>
      </c>
      <c r="Q1154" s="290">
        <v>0</v>
      </c>
      <c r="R1154" s="290">
        <f>Q1154*H1154</f>
        <v>0</v>
      </c>
      <c r="S1154" s="290">
        <v>0</v>
      </c>
      <c r="T1154" s="291">
        <f>S1154*H1154</f>
        <v>0</v>
      </c>
      <c r="U1154" s="42"/>
      <c r="V1154" s="42"/>
      <c r="W1154" s="42"/>
      <c r="X1154" s="42"/>
      <c r="Y1154" s="42"/>
      <c r="Z1154" s="42"/>
      <c r="AA1154" s="42"/>
      <c r="AB1154" s="42"/>
      <c r="AC1154" s="42"/>
      <c r="AD1154" s="42"/>
      <c r="AE1154" s="42"/>
      <c r="AR1154" s="292" t="s">
        <v>386</v>
      </c>
      <c r="AT1154" s="292" t="s">
        <v>393</v>
      </c>
      <c r="AU1154" s="292" t="s">
        <v>386</v>
      </c>
      <c r="AY1154" s="19" t="s">
        <v>387</v>
      </c>
      <c r="BE1154" s="162">
        <f>IF(N1154="základná",J1154,0)</f>
        <v>0</v>
      </c>
      <c r="BF1154" s="162">
        <f>IF(N1154="znížená",J1154,0)</f>
        <v>0</v>
      </c>
      <c r="BG1154" s="162">
        <f>IF(N1154="zákl. prenesená",J1154,0)</f>
        <v>0</v>
      </c>
      <c r="BH1154" s="162">
        <f>IF(N1154="zníž. prenesená",J1154,0)</f>
        <v>0</v>
      </c>
      <c r="BI1154" s="162">
        <f>IF(N1154="nulová",J1154,0)</f>
        <v>0</v>
      </c>
      <c r="BJ1154" s="19" t="s">
        <v>92</v>
      </c>
      <c r="BK1154" s="162">
        <f>ROUND(I1154*H1154,2)</f>
        <v>0</v>
      </c>
      <c r="BL1154" s="19" t="s">
        <v>386</v>
      </c>
      <c r="BM1154" s="292" t="s">
        <v>1305</v>
      </c>
    </row>
    <row r="1155" s="14" customFormat="1">
      <c r="A1155" s="14"/>
      <c r="B1155" s="293"/>
      <c r="C1155" s="294"/>
      <c r="D1155" s="295" t="s">
        <v>398</v>
      </c>
      <c r="E1155" s="296" t="s">
        <v>1</v>
      </c>
      <c r="F1155" s="297" t="s">
        <v>802</v>
      </c>
      <c r="G1155" s="294"/>
      <c r="H1155" s="296" t="s">
        <v>1</v>
      </c>
      <c r="I1155" s="298"/>
      <c r="J1155" s="294"/>
      <c r="K1155" s="294"/>
      <c r="L1155" s="299"/>
      <c r="M1155" s="300"/>
      <c r="N1155" s="301"/>
      <c r="O1155" s="301"/>
      <c r="P1155" s="301"/>
      <c r="Q1155" s="301"/>
      <c r="R1155" s="301"/>
      <c r="S1155" s="301"/>
      <c r="T1155" s="302"/>
      <c r="U1155" s="14"/>
      <c r="V1155" s="14"/>
      <c r="W1155" s="14"/>
      <c r="X1155" s="14"/>
      <c r="Y1155" s="14"/>
      <c r="Z1155" s="14"/>
      <c r="AA1155" s="14"/>
      <c r="AB1155" s="14"/>
      <c r="AC1155" s="14"/>
      <c r="AD1155" s="14"/>
      <c r="AE1155" s="14"/>
      <c r="AT1155" s="303" t="s">
        <v>398</v>
      </c>
      <c r="AU1155" s="303" t="s">
        <v>386</v>
      </c>
      <c r="AV1155" s="14" t="s">
        <v>84</v>
      </c>
      <c r="AW1155" s="14" t="s">
        <v>30</v>
      </c>
      <c r="AX1155" s="14" t="s">
        <v>76</v>
      </c>
      <c r="AY1155" s="303" t="s">
        <v>387</v>
      </c>
    </row>
    <row r="1156" s="15" customFormat="1">
      <c r="A1156" s="15"/>
      <c r="B1156" s="304"/>
      <c r="C1156" s="305"/>
      <c r="D1156" s="295" t="s">
        <v>398</v>
      </c>
      <c r="E1156" s="306" t="s">
        <v>1</v>
      </c>
      <c r="F1156" s="307" t="s">
        <v>294</v>
      </c>
      <c r="G1156" s="305"/>
      <c r="H1156" s="308">
        <v>52.799999999999997</v>
      </c>
      <c r="I1156" s="309"/>
      <c r="J1156" s="305"/>
      <c r="K1156" s="305"/>
      <c r="L1156" s="310"/>
      <c r="M1156" s="311"/>
      <c r="N1156" s="312"/>
      <c r="O1156" s="312"/>
      <c r="P1156" s="312"/>
      <c r="Q1156" s="312"/>
      <c r="R1156" s="312"/>
      <c r="S1156" s="312"/>
      <c r="T1156" s="313"/>
      <c r="U1156" s="15"/>
      <c r="V1156" s="15"/>
      <c r="W1156" s="15"/>
      <c r="X1156" s="15"/>
      <c r="Y1156" s="15"/>
      <c r="Z1156" s="15"/>
      <c r="AA1156" s="15"/>
      <c r="AB1156" s="15"/>
      <c r="AC1156" s="15"/>
      <c r="AD1156" s="15"/>
      <c r="AE1156" s="15"/>
      <c r="AT1156" s="314" t="s">
        <v>398</v>
      </c>
      <c r="AU1156" s="314" t="s">
        <v>386</v>
      </c>
      <c r="AV1156" s="15" t="s">
        <v>92</v>
      </c>
      <c r="AW1156" s="15" t="s">
        <v>30</v>
      </c>
      <c r="AX1156" s="15" t="s">
        <v>76</v>
      </c>
      <c r="AY1156" s="314" t="s">
        <v>387</v>
      </c>
    </row>
    <row r="1157" s="17" customFormat="1">
      <c r="A1157" s="17"/>
      <c r="B1157" s="326"/>
      <c r="C1157" s="327"/>
      <c r="D1157" s="295" t="s">
        <v>398</v>
      </c>
      <c r="E1157" s="328" t="s">
        <v>293</v>
      </c>
      <c r="F1157" s="329" t="s">
        <v>411</v>
      </c>
      <c r="G1157" s="327"/>
      <c r="H1157" s="330">
        <v>52.799999999999997</v>
      </c>
      <c r="I1157" s="331"/>
      <c r="J1157" s="327"/>
      <c r="K1157" s="327"/>
      <c r="L1157" s="332"/>
      <c r="M1157" s="333"/>
      <c r="N1157" s="334"/>
      <c r="O1157" s="334"/>
      <c r="P1157" s="334"/>
      <c r="Q1157" s="334"/>
      <c r="R1157" s="334"/>
      <c r="S1157" s="334"/>
      <c r="T1157" s="335"/>
      <c r="U1157" s="17"/>
      <c r="V1157" s="17"/>
      <c r="W1157" s="17"/>
      <c r="X1157" s="17"/>
      <c r="Y1157" s="17"/>
      <c r="Z1157" s="17"/>
      <c r="AA1157" s="17"/>
      <c r="AB1157" s="17"/>
      <c r="AC1157" s="17"/>
      <c r="AD1157" s="17"/>
      <c r="AE1157" s="17"/>
      <c r="AT1157" s="336" t="s">
        <v>398</v>
      </c>
      <c r="AU1157" s="336" t="s">
        <v>386</v>
      </c>
      <c r="AV1157" s="17" t="s">
        <v>99</v>
      </c>
      <c r="AW1157" s="17" t="s">
        <v>30</v>
      </c>
      <c r="AX1157" s="17" t="s">
        <v>76</v>
      </c>
      <c r="AY1157" s="336" t="s">
        <v>387</v>
      </c>
    </row>
    <row r="1158" s="15" customFormat="1">
      <c r="A1158" s="15"/>
      <c r="B1158" s="304"/>
      <c r="C1158" s="305"/>
      <c r="D1158" s="295" t="s">
        <v>398</v>
      </c>
      <c r="E1158" s="306" t="s">
        <v>1</v>
      </c>
      <c r="F1158" s="307" t="s">
        <v>1306</v>
      </c>
      <c r="G1158" s="305"/>
      <c r="H1158" s="308">
        <v>2.6400000000000001</v>
      </c>
      <c r="I1158" s="309"/>
      <c r="J1158" s="305"/>
      <c r="K1158" s="305"/>
      <c r="L1158" s="310"/>
      <c r="M1158" s="311"/>
      <c r="N1158" s="312"/>
      <c r="O1158" s="312"/>
      <c r="P1158" s="312"/>
      <c r="Q1158" s="312"/>
      <c r="R1158" s="312"/>
      <c r="S1158" s="312"/>
      <c r="T1158" s="313"/>
      <c r="U1158" s="15"/>
      <c r="V1158" s="15"/>
      <c r="W1158" s="15"/>
      <c r="X1158" s="15"/>
      <c r="Y1158" s="15"/>
      <c r="Z1158" s="15"/>
      <c r="AA1158" s="15"/>
      <c r="AB1158" s="15"/>
      <c r="AC1158" s="15"/>
      <c r="AD1158" s="15"/>
      <c r="AE1158" s="15"/>
      <c r="AT1158" s="314" t="s">
        <v>398</v>
      </c>
      <c r="AU1158" s="314" t="s">
        <v>386</v>
      </c>
      <c r="AV1158" s="15" t="s">
        <v>92</v>
      </c>
      <c r="AW1158" s="15" t="s">
        <v>30</v>
      </c>
      <c r="AX1158" s="15" t="s">
        <v>76</v>
      </c>
      <c r="AY1158" s="314" t="s">
        <v>387</v>
      </c>
    </row>
    <row r="1159" s="16" customFormat="1">
      <c r="A1159" s="16"/>
      <c r="B1159" s="315"/>
      <c r="C1159" s="316"/>
      <c r="D1159" s="295" t="s">
        <v>398</v>
      </c>
      <c r="E1159" s="317" t="s">
        <v>1</v>
      </c>
      <c r="F1159" s="318" t="s">
        <v>412</v>
      </c>
      <c r="G1159" s="316"/>
      <c r="H1159" s="319">
        <v>55.439999999999998</v>
      </c>
      <c r="I1159" s="320"/>
      <c r="J1159" s="316"/>
      <c r="K1159" s="316"/>
      <c r="L1159" s="321"/>
      <c r="M1159" s="322"/>
      <c r="N1159" s="323"/>
      <c r="O1159" s="323"/>
      <c r="P1159" s="323"/>
      <c r="Q1159" s="323"/>
      <c r="R1159" s="323"/>
      <c r="S1159" s="323"/>
      <c r="T1159" s="324"/>
      <c r="U1159" s="16"/>
      <c r="V1159" s="16"/>
      <c r="W1159" s="16"/>
      <c r="X1159" s="16"/>
      <c r="Y1159" s="16"/>
      <c r="Z1159" s="16"/>
      <c r="AA1159" s="16"/>
      <c r="AB1159" s="16"/>
      <c r="AC1159" s="16"/>
      <c r="AD1159" s="16"/>
      <c r="AE1159" s="16"/>
      <c r="AT1159" s="325" t="s">
        <v>398</v>
      </c>
      <c r="AU1159" s="325" t="s">
        <v>386</v>
      </c>
      <c r="AV1159" s="16" t="s">
        <v>386</v>
      </c>
      <c r="AW1159" s="16" t="s">
        <v>30</v>
      </c>
      <c r="AX1159" s="16" t="s">
        <v>84</v>
      </c>
      <c r="AY1159" s="325" t="s">
        <v>387</v>
      </c>
    </row>
    <row r="1160" s="2" customFormat="1" ht="62.7" customHeight="1">
      <c r="A1160" s="42"/>
      <c r="B1160" s="43"/>
      <c r="C1160" s="280" t="s">
        <v>1307</v>
      </c>
      <c r="D1160" s="280" t="s">
        <v>393</v>
      </c>
      <c r="E1160" s="281" t="s">
        <v>585</v>
      </c>
      <c r="F1160" s="282" t="s">
        <v>586</v>
      </c>
      <c r="G1160" s="283" t="s">
        <v>396</v>
      </c>
      <c r="H1160" s="284">
        <v>1664.25</v>
      </c>
      <c r="I1160" s="285"/>
      <c r="J1160" s="286">
        <f>ROUND(I1160*H1160,2)</f>
        <v>0</v>
      </c>
      <c r="K1160" s="287"/>
      <c r="L1160" s="45"/>
      <c r="M1160" s="288" t="s">
        <v>1</v>
      </c>
      <c r="N1160" s="289" t="s">
        <v>42</v>
      </c>
      <c r="O1160" s="101"/>
      <c r="P1160" s="290">
        <f>O1160*H1160</f>
        <v>0</v>
      </c>
      <c r="Q1160" s="290">
        <v>0</v>
      </c>
      <c r="R1160" s="290">
        <f>Q1160*H1160</f>
        <v>0</v>
      </c>
      <c r="S1160" s="290">
        <v>0</v>
      </c>
      <c r="T1160" s="291">
        <f>S1160*H1160</f>
        <v>0</v>
      </c>
      <c r="U1160" s="42"/>
      <c r="V1160" s="42"/>
      <c r="W1160" s="42"/>
      <c r="X1160" s="42"/>
      <c r="Y1160" s="42"/>
      <c r="Z1160" s="42"/>
      <c r="AA1160" s="42"/>
      <c r="AB1160" s="42"/>
      <c r="AC1160" s="42"/>
      <c r="AD1160" s="42"/>
      <c r="AE1160" s="42"/>
      <c r="AR1160" s="292" t="s">
        <v>386</v>
      </c>
      <c r="AT1160" s="292" t="s">
        <v>393</v>
      </c>
      <c r="AU1160" s="292" t="s">
        <v>386</v>
      </c>
      <c r="AY1160" s="19" t="s">
        <v>387</v>
      </c>
      <c r="BE1160" s="162">
        <f>IF(N1160="základná",J1160,0)</f>
        <v>0</v>
      </c>
      <c r="BF1160" s="162">
        <f>IF(N1160="znížená",J1160,0)</f>
        <v>0</v>
      </c>
      <c r="BG1160" s="162">
        <f>IF(N1160="zákl. prenesená",J1160,0)</f>
        <v>0</v>
      </c>
      <c r="BH1160" s="162">
        <f>IF(N1160="zníž. prenesená",J1160,0)</f>
        <v>0</v>
      </c>
      <c r="BI1160" s="162">
        <f>IF(N1160="nulová",J1160,0)</f>
        <v>0</v>
      </c>
      <c r="BJ1160" s="19" t="s">
        <v>92</v>
      </c>
      <c r="BK1160" s="162">
        <f>ROUND(I1160*H1160,2)</f>
        <v>0</v>
      </c>
      <c r="BL1160" s="19" t="s">
        <v>386</v>
      </c>
      <c r="BM1160" s="292" t="s">
        <v>1308</v>
      </c>
    </row>
    <row r="1161" s="15" customFormat="1">
      <c r="A1161" s="15"/>
      <c r="B1161" s="304"/>
      <c r="C1161" s="305"/>
      <c r="D1161" s="295" t="s">
        <v>398</v>
      </c>
      <c r="E1161" s="306" t="s">
        <v>1</v>
      </c>
      <c r="F1161" s="307" t="s">
        <v>1309</v>
      </c>
      <c r="G1161" s="305"/>
      <c r="H1161" s="308">
        <v>951</v>
      </c>
      <c r="I1161" s="309"/>
      <c r="J1161" s="305"/>
      <c r="K1161" s="305"/>
      <c r="L1161" s="310"/>
      <c r="M1161" s="311"/>
      <c r="N1161" s="312"/>
      <c r="O1161" s="312"/>
      <c r="P1161" s="312"/>
      <c r="Q1161" s="312"/>
      <c r="R1161" s="312"/>
      <c r="S1161" s="312"/>
      <c r="T1161" s="313"/>
      <c r="U1161" s="15"/>
      <c r="V1161" s="15"/>
      <c r="W1161" s="15"/>
      <c r="X1161" s="15"/>
      <c r="Y1161" s="15"/>
      <c r="Z1161" s="15"/>
      <c r="AA1161" s="15"/>
      <c r="AB1161" s="15"/>
      <c r="AC1161" s="15"/>
      <c r="AD1161" s="15"/>
      <c r="AE1161" s="15"/>
      <c r="AT1161" s="314" t="s">
        <v>398</v>
      </c>
      <c r="AU1161" s="314" t="s">
        <v>386</v>
      </c>
      <c r="AV1161" s="15" t="s">
        <v>92</v>
      </c>
      <c r="AW1161" s="15" t="s">
        <v>30</v>
      </c>
      <c r="AX1161" s="15" t="s">
        <v>76</v>
      </c>
      <c r="AY1161" s="314" t="s">
        <v>387</v>
      </c>
    </row>
    <row r="1162" s="15" customFormat="1">
      <c r="A1162" s="15"/>
      <c r="B1162" s="304"/>
      <c r="C1162" s="305"/>
      <c r="D1162" s="295" t="s">
        <v>398</v>
      </c>
      <c r="E1162" s="306" t="s">
        <v>267</v>
      </c>
      <c r="F1162" s="307" t="s">
        <v>1310</v>
      </c>
      <c r="G1162" s="305"/>
      <c r="H1162" s="308">
        <v>634</v>
      </c>
      <c r="I1162" s="309"/>
      <c r="J1162" s="305"/>
      <c r="K1162" s="305"/>
      <c r="L1162" s="310"/>
      <c r="M1162" s="311"/>
      <c r="N1162" s="312"/>
      <c r="O1162" s="312"/>
      <c r="P1162" s="312"/>
      <c r="Q1162" s="312"/>
      <c r="R1162" s="312"/>
      <c r="S1162" s="312"/>
      <c r="T1162" s="313"/>
      <c r="U1162" s="15"/>
      <c r="V1162" s="15"/>
      <c r="W1162" s="15"/>
      <c r="X1162" s="15"/>
      <c r="Y1162" s="15"/>
      <c r="Z1162" s="15"/>
      <c r="AA1162" s="15"/>
      <c r="AB1162" s="15"/>
      <c r="AC1162" s="15"/>
      <c r="AD1162" s="15"/>
      <c r="AE1162" s="15"/>
      <c r="AT1162" s="314" t="s">
        <v>398</v>
      </c>
      <c r="AU1162" s="314" t="s">
        <v>386</v>
      </c>
      <c r="AV1162" s="15" t="s">
        <v>92</v>
      </c>
      <c r="AW1162" s="15" t="s">
        <v>30</v>
      </c>
      <c r="AX1162" s="15" t="s">
        <v>76</v>
      </c>
      <c r="AY1162" s="314" t="s">
        <v>387</v>
      </c>
    </row>
    <row r="1163" s="17" customFormat="1">
      <c r="A1163" s="17"/>
      <c r="B1163" s="326"/>
      <c r="C1163" s="327"/>
      <c r="D1163" s="295" t="s">
        <v>398</v>
      </c>
      <c r="E1163" s="328" t="s">
        <v>259</v>
      </c>
      <c r="F1163" s="329" t="s">
        <v>411</v>
      </c>
      <c r="G1163" s="327"/>
      <c r="H1163" s="330">
        <v>1585</v>
      </c>
      <c r="I1163" s="331"/>
      <c r="J1163" s="327"/>
      <c r="K1163" s="327"/>
      <c r="L1163" s="332"/>
      <c r="M1163" s="333"/>
      <c r="N1163" s="334"/>
      <c r="O1163" s="334"/>
      <c r="P1163" s="334"/>
      <c r="Q1163" s="334"/>
      <c r="R1163" s="334"/>
      <c r="S1163" s="334"/>
      <c r="T1163" s="335"/>
      <c r="U1163" s="17"/>
      <c r="V1163" s="17"/>
      <c r="W1163" s="17"/>
      <c r="X1163" s="17"/>
      <c r="Y1163" s="17"/>
      <c r="Z1163" s="17"/>
      <c r="AA1163" s="17"/>
      <c r="AB1163" s="17"/>
      <c r="AC1163" s="17"/>
      <c r="AD1163" s="17"/>
      <c r="AE1163" s="17"/>
      <c r="AT1163" s="336" t="s">
        <v>398</v>
      </c>
      <c r="AU1163" s="336" t="s">
        <v>386</v>
      </c>
      <c r="AV1163" s="17" t="s">
        <v>99</v>
      </c>
      <c r="AW1163" s="17" t="s">
        <v>30</v>
      </c>
      <c r="AX1163" s="17" t="s">
        <v>76</v>
      </c>
      <c r="AY1163" s="336" t="s">
        <v>387</v>
      </c>
    </row>
    <row r="1164" s="15" customFormat="1">
      <c r="A1164" s="15"/>
      <c r="B1164" s="304"/>
      <c r="C1164" s="305"/>
      <c r="D1164" s="295" t="s">
        <v>398</v>
      </c>
      <c r="E1164" s="306" t="s">
        <v>1</v>
      </c>
      <c r="F1164" s="307" t="s">
        <v>1311</v>
      </c>
      <c r="G1164" s="305"/>
      <c r="H1164" s="308">
        <v>79.25</v>
      </c>
      <c r="I1164" s="309"/>
      <c r="J1164" s="305"/>
      <c r="K1164" s="305"/>
      <c r="L1164" s="310"/>
      <c r="M1164" s="311"/>
      <c r="N1164" s="312"/>
      <c r="O1164" s="312"/>
      <c r="P1164" s="312"/>
      <c r="Q1164" s="312"/>
      <c r="R1164" s="312"/>
      <c r="S1164" s="312"/>
      <c r="T1164" s="313"/>
      <c r="U1164" s="15"/>
      <c r="V1164" s="15"/>
      <c r="W1164" s="15"/>
      <c r="X1164" s="15"/>
      <c r="Y1164" s="15"/>
      <c r="Z1164" s="15"/>
      <c r="AA1164" s="15"/>
      <c r="AB1164" s="15"/>
      <c r="AC1164" s="15"/>
      <c r="AD1164" s="15"/>
      <c r="AE1164" s="15"/>
      <c r="AT1164" s="314" t="s">
        <v>398</v>
      </c>
      <c r="AU1164" s="314" t="s">
        <v>386</v>
      </c>
      <c r="AV1164" s="15" t="s">
        <v>92</v>
      </c>
      <c r="AW1164" s="15" t="s">
        <v>30</v>
      </c>
      <c r="AX1164" s="15" t="s">
        <v>76</v>
      </c>
      <c r="AY1164" s="314" t="s">
        <v>387</v>
      </c>
    </row>
    <row r="1165" s="16" customFormat="1">
      <c r="A1165" s="16"/>
      <c r="B1165" s="315"/>
      <c r="C1165" s="316"/>
      <c r="D1165" s="295" t="s">
        <v>398</v>
      </c>
      <c r="E1165" s="317" t="s">
        <v>1</v>
      </c>
      <c r="F1165" s="318" t="s">
        <v>412</v>
      </c>
      <c r="G1165" s="316"/>
      <c r="H1165" s="319">
        <v>1664.25</v>
      </c>
      <c r="I1165" s="320"/>
      <c r="J1165" s="316"/>
      <c r="K1165" s="316"/>
      <c r="L1165" s="321"/>
      <c r="M1165" s="322"/>
      <c r="N1165" s="323"/>
      <c r="O1165" s="323"/>
      <c r="P1165" s="323"/>
      <c r="Q1165" s="323"/>
      <c r="R1165" s="323"/>
      <c r="S1165" s="323"/>
      <c r="T1165" s="324"/>
      <c r="U1165" s="16"/>
      <c r="V1165" s="16"/>
      <c r="W1165" s="16"/>
      <c r="X1165" s="16"/>
      <c r="Y1165" s="16"/>
      <c r="Z1165" s="16"/>
      <c r="AA1165" s="16"/>
      <c r="AB1165" s="16"/>
      <c r="AC1165" s="16"/>
      <c r="AD1165" s="16"/>
      <c r="AE1165" s="16"/>
      <c r="AT1165" s="325" t="s">
        <v>398</v>
      </c>
      <c r="AU1165" s="325" t="s">
        <v>386</v>
      </c>
      <c r="AV1165" s="16" t="s">
        <v>386</v>
      </c>
      <c r="AW1165" s="16" t="s">
        <v>30</v>
      </c>
      <c r="AX1165" s="16" t="s">
        <v>84</v>
      </c>
      <c r="AY1165" s="325" t="s">
        <v>387</v>
      </c>
    </row>
    <row r="1166" s="2" customFormat="1" ht="24.15" customHeight="1">
      <c r="A1166" s="42"/>
      <c r="B1166" s="43"/>
      <c r="C1166" s="337" t="s">
        <v>1312</v>
      </c>
      <c r="D1166" s="337" t="s">
        <v>592</v>
      </c>
      <c r="E1166" s="338" t="s">
        <v>593</v>
      </c>
      <c r="F1166" s="339" t="s">
        <v>594</v>
      </c>
      <c r="G1166" s="340" t="s">
        <v>180</v>
      </c>
      <c r="H1166" s="341">
        <v>2.9359999999999999</v>
      </c>
      <c r="I1166" s="342"/>
      <c r="J1166" s="343">
        <f>ROUND(I1166*H1166,2)</f>
        <v>0</v>
      </c>
      <c r="K1166" s="344"/>
      <c r="L1166" s="345"/>
      <c r="M1166" s="346" t="s">
        <v>1</v>
      </c>
      <c r="N1166" s="347" t="s">
        <v>42</v>
      </c>
      <c r="O1166" s="101"/>
      <c r="P1166" s="290">
        <f>O1166*H1166</f>
        <v>0</v>
      </c>
      <c r="Q1166" s="290">
        <v>0.001</v>
      </c>
      <c r="R1166" s="290">
        <f>Q1166*H1166</f>
        <v>0.0029359999999999998</v>
      </c>
      <c r="S1166" s="290">
        <v>0</v>
      </c>
      <c r="T1166" s="291">
        <f>S1166*H1166</f>
        <v>0</v>
      </c>
      <c r="U1166" s="42"/>
      <c r="V1166" s="42"/>
      <c r="W1166" s="42"/>
      <c r="X1166" s="42"/>
      <c r="Y1166" s="42"/>
      <c r="Z1166" s="42"/>
      <c r="AA1166" s="42"/>
      <c r="AB1166" s="42"/>
      <c r="AC1166" s="42"/>
      <c r="AD1166" s="42"/>
      <c r="AE1166" s="42"/>
      <c r="AR1166" s="292" t="s">
        <v>443</v>
      </c>
      <c r="AT1166" s="292" t="s">
        <v>592</v>
      </c>
      <c r="AU1166" s="292" t="s">
        <v>386</v>
      </c>
      <c r="AY1166" s="19" t="s">
        <v>387</v>
      </c>
      <c r="BE1166" s="162">
        <f>IF(N1166="základná",J1166,0)</f>
        <v>0</v>
      </c>
      <c r="BF1166" s="162">
        <f>IF(N1166="znížená",J1166,0)</f>
        <v>0</v>
      </c>
      <c r="BG1166" s="162">
        <f>IF(N1166="zákl. prenesená",J1166,0)</f>
        <v>0</v>
      </c>
      <c r="BH1166" s="162">
        <f>IF(N1166="zníž. prenesená",J1166,0)</f>
        <v>0</v>
      </c>
      <c r="BI1166" s="162">
        <f>IF(N1166="nulová",J1166,0)</f>
        <v>0</v>
      </c>
      <c r="BJ1166" s="19" t="s">
        <v>92</v>
      </c>
      <c r="BK1166" s="162">
        <f>ROUND(I1166*H1166,2)</f>
        <v>0</v>
      </c>
      <c r="BL1166" s="19" t="s">
        <v>386</v>
      </c>
      <c r="BM1166" s="292" t="s">
        <v>1313</v>
      </c>
    </row>
    <row r="1167" s="15" customFormat="1">
      <c r="A1167" s="15"/>
      <c r="B1167" s="304"/>
      <c r="C1167" s="305"/>
      <c r="D1167" s="295" t="s">
        <v>398</v>
      </c>
      <c r="E1167" s="306" t="s">
        <v>1</v>
      </c>
      <c r="F1167" s="307" t="s">
        <v>1314</v>
      </c>
      <c r="G1167" s="305"/>
      <c r="H1167" s="308">
        <v>665.70000000000005</v>
      </c>
      <c r="I1167" s="309"/>
      <c r="J1167" s="305"/>
      <c r="K1167" s="305"/>
      <c r="L1167" s="310"/>
      <c r="M1167" s="311"/>
      <c r="N1167" s="312"/>
      <c r="O1167" s="312"/>
      <c r="P1167" s="312"/>
      <c r="Q1167" s="312"/>
      <c r="R1167" s="312"/>
      <c r="S1167" s="312"/>
      <c r="T1167" s="313"/>
      <c r="U1167" s="15"/>
      <c r="V1167" s="15"/>
      <c r="W1167" s="15"/>
      <c r="X1167" s="15"/>
      <c r="Y1167" s="15"/>
      <c r="Z1167" s="15"/>
      <c r="AA1167" s="15"/>
      <c r="AB1167" s="15"/>
      <c r="AC1167" s="15"/>
      <c r="AD1167" s="15"/>
      <c r="AE1167" s="15"/>
      <c r="AT1167" s="314" t="s">
        <v>398</v>
      </c>
      <c r="AU1167" s="314" t="s">
        <v>386</v>
      </c>
      <c r="AV1167" s="15" t="s">
        <v>92</v>
      </c>
      <c r="AW1167" s="15" t="s">
        <v>30</v>
      </c>
      <c r="AX1167" s="15" t="s">
        <v>76</v>
      </c>
      <c r="AY1167" s="314" t="s">
        <v>387</v>
      </c>
    </row>
    <row r="1168" s="16" customFormat="1">
      <c r="A1168" s="16"/>
      <c r="B1168" s="315"/>
      <c r="C1168" s="316"/>
      <c r="D1168" s="295" t="s">
        <v>398</v>
      </c>
      <c r="E1168" s="317" t="s">
        <v>1</v>
      </c>
      <c r="F1168" s="318" t="s">
        <v>412</v>
      </c>
      <c r="G1168" s="316"/>
      <c r="H1168" s="319">
        <v>665.70000000000005</v>
      </c>
      <c r="I1168" s="320"/>
      <c r="J1168" s="316"/>
      <c r="K1168" s="316"/>
      <c r="L1168" s="321"/>
      <c r="M1168" s="322"/>
      <c r="N1168" s="323"/>
      <c r="O1168" s="323"/>
      <c r="P1168" s="323"/>
      <c r="Q1168" s="323"/>
      <c r="R1168" s="323"/>
      <c r="S1168" s="323"/>
      <c r="T1168" s="324"/>
      <c r="U1168" s="16"/>
      <c r="V1168" s="16"/>
      <c r="W1168" s="16"/>
      <c r="X1168" s="16"/>
      <c r="Y1168" s="16"/>
      <c r="Z1168" s="16"/>
      <c r="AA1168" s="16"/>
      <c r="AB1168" s="16"/>
      <c r="AC1168" s="16"/>
      <c r="AD1168" s="16"/>
      <c r="AE1168" s="16"/>
      <c r="AT1168" s="325" t="s">
        <v>398</v>
      </c>
      <c r="AU1168" s="325" t="s">
        <v>386</v>
      </c>
      <c r="AV1168" s="16" t="s">
        <v>386</v>
      </c>
      <c r="AW1168" s="16" t="s">
        <v>30</v>
      </c>
      <c r="AX1168" s="16" t="s">
        <v>84</v>
      </c>
      <c r="AY1168" s="325" t="s">
        <v>387</v>
      </c>
    </row>
    <row r="1169" s="15" customFormat="1">
      <c r="A1169" s="15"/>
      <c r="B1169" s="304"/>
      <c r="C1169" s="305"/>
      <c r="D1169" s="295" t="s">
        <v>398</v>
      </c>
      <c r="E1169" s="305"/>
      <c r="F1169" s="307" t="s">
        <v>1315</v>
      </c>
      <c r="G1169" s="305"/>
      <c r="H1169" s="308">
        <v>2.9359999999999999</v>
      </c>
      <c r="I1169" s="309"/>
      <c r="J1169" s="305"/>
      <c r="K1169" s="305"/>
      <c r="L1169" s="310"/>
      <c r="M1169" s="311"/>
      <c r="N1169" s="312"/>
      <c r="O1169" s="312"/>
      <c r="P1169" s="312"/>
      <c r="Q1169" s="312"/>
      <c r="R1169" s="312"/>
      <c r="S1169" s="312"/>
      <c r="T1169" s="313"/>
      <c r="U1169" s="15"/>
      <c r="V1169" s="15"/>
      <c r="W1169" s="15"/>
      <c r="X1169" s="15"/>
      <c r="Y1169" s="15"/>
      <c r="Z1169" s="15"/>
      <c r="AA1169" s="15"/>
      <c r="AB1169" s="15"/>
      <c r="AC1169" s="15"/>
      <c r="AD1169" s="15"/>
      <c r="AE1169" s="15"/>
      <c r="AT1169" s="314" t="s">
        <v>398</v>
      </c>
      <c r="AU1169" s="314" t="s">
        <v>386</v>
      </c>
      <c r="AV1169" s="15" t="s">
        <v>92</v>
      </c>
      <c r="AW1169" s="15" t="s">
        <v>4</v>
      </c>
      <c r="AX1169" s="15" t="s">
        <v>84</v>
      </c>
      <c r="AY1169" s="314" t="s">
        <v>387</v>
      </c>
    </row>
    <row r="1170" s="2" customFormat="1" ht="24.15" customHeight="1">
      <c r="A1170" s="42"/>
      <c r="B1170" s="43"/>
      <c r="C1170" s="280" t="s">
        <v>1316</v>
      </c>
      <c r="D1170" s="280" t="s">
        <v>393</v>
      </c>
      <c r="E1170" s="281" t="s">
        <v>1042</v>
      </c>
      <c r="F1170" s="282" t="s">
        <v>1043</v>
      </c>
      <c r="G1170" s="283" t="s">
        <v>405</v>
      </c>
      <c r="H1170" s="284">
        <v>292.11000000000001</v>
      </c>
      <c r="I1170" s="285"/>
      <c r="J1170" s="286">
        <f>ROUND(I1170*H1170,2)</f>
        <v>0</v>
      </c>
      <c r="K1170" s="287"/>
      <c r="L1170" s="45"/>
      <c r="M1170" s="288" t="s">
        <v>1</v>
      </c>
      <c r="N1170" s="289" t="s">
        <v>42</v>
      </c>
      <c r="O1170" s="101"/>
      <c r="P1170" s="290">
        <f>O1170*H1170</f>
        <v>0</v>
      </c>
      <c r="Q1170" s="290">
        <v>0.0040000000000000001</v>
      </c>
      <c r="R1170" s="290">
        <f>Q1170*H1170</f>
        <v>1.1684400000000002</v>
      </c>
      <c r="S1170" s="290">
        <v>0</v>
      </c>
      <c r="T1170" s="291">
        <f>S1170*H1170</f>
        <v>0</v>
      </c>
      <c r="U1170" s="42"/>
      <c r="V1170" s="42"/>
      <c r="W1170" s="42"/>
      <c r="X1170" s="42"/>
      <c r="Y1170" s="42"/>
      <c r="Z1170" s="42"/>
      <c r="AA1170" s="42"/>
      <c r="AB1170" s="42"/>
      <c r="AC1170" s="42"/>
      <c r="AD1170" s="42"/>
      <c r="AE1170" s="42"/>
      <c r="AR1170" s="292" t="s">
        <v>386</v>
      </c>
      <c r="AT1170" s="292" t="s">
        <v>393</v>
      </c>
      <c r="AU1170" s="292" t="s">
        <v>386</v>
      </c>
      <c r="AY1170" s="19" t="s">
        <v>387</v>
      </c>
      <c r="BE1170" s="162">
        <f>IF(N1170="základná",J1170,0)</f>
        <v>0</v>
      </c>
      <c r="BF1170" s="162">
        <f>IF(N1170="znížená",J1170,0)</f>
        <v>0</v>
      </c>
      <c r="BG1170" s="162">
        <f>IF(N1170="zákl. prenesená",J1170,0)</f>
        <v>0</v>
      </c>
      <c r="BH1170" s="162">
        <f>IF(N1170="zníž. prenesená",J1170,0)</f>
        <v>0</v>
      </c>
      <c r="BI1170" s="162">
        <f>IF(N1170="nulová",J1170,0)</f>
        <v>0</v>
      </c>
      <c r="BJ1170" s="19" t="s">
        <v>92</v>
      </c>
      <c r="BK1170" s="162">
        <f>ROUND(I1170*H1170,2)</f>
        <v>0</v>
      </c>
      <c r="BL1170" s="19" t="s">
        <v>386</v>
      </c>
      <c r="BM1170" s="292" t="s">
        <v>1317</v>
      </c>
    </row>
    <row r="1171" s="15" customFormat="1">
      <c r="A1171" s="15"/>
      <c r="B1171" s="304"/>
      <c r="C1171" s="305"/>
      <c r="D1171" s="295" t="s">
        <v>398</v>
      </c>
      <c r="E1171" s="306" t="s">
        <v>1</v>
      </c>
      <c r="F1171" s="307" t="s">
        <v>280</v>
      </c>
      <c r="G1171" s="305"/>
      <c r="H1171" s="308">
        <v>278.19999999999999</v>
      </c>
      <c r="I1171" s="309"/>
      <c r="J1171" s="305"/>
      <c r="K1171" s="305"/>
      <c r="L1171" s="310"/>
      <c r="M1171" s="311"/>
      <c r="N1171" s="312"/>
      <c r="O1171" s="312"/>
      <c r="P1171" s="312"/>
      <c r="Q1171" s="312"/>
      <c r="R1171" s="312"/>
      <c r="S1171" s="312"/>
      <c r="T1171" s="313"/>
      <c r="U1171" s="15"/>
      <c r="V1171" s="15"/>
      <c r="W1171" s="15"/>
      <c r="X1171" s="15"/>
      <c r="Y1171" s="15"/>
      <c r="Z1171" s="15"/>
      <c r="AA1171" s="15"/>
      <c r="AB1171" s="15"/>
      <c r="AC1171" s="15"/>
      <c r="AD1171" s="15"/>
      <c r="AE1171" s="15"/>
      <c r="AT1171" s="314" t="s">
        <v>398</v>
      </c>
      <c r="AU1171" s="314" t="s">
        <v>386</v>
      </c>
      <c r="AV1171" s="15" t="s">
        <v>92</v>
      </c>
      <c r="AW1171" s="15" t="s">
        <v>30</v>
      </c>
      <c r="AX1171" s="15" t="s">
        <v>76</v>
      </c>
      <c r="AY1171" s="314" t="s">
        <v>387</v>
      </c>
    </row>
    <row r="1172" s="17" customFormat="1">
      <c r="A1172" s="17"/>
      <c r="B1172" s="326"/>
      <c r="C1172" s="327"/>
      <c r="D1172" s="295" t="s">
        <v>398</v>
      </c>
      <c r="E1172" s="328" t="s">
        <v>1</v>
      </c>
      <c r="F1172" s="329" t="s">
        <v>411</v>
      </c>
      <c r="G1172" s="327"/>
      <c r="H1172" s="330">
        <v>278.19999999999999</v>
      </c>
      <c r="I1172" s="331"/>
      <c r="J1172" s="327"/>
      <c r="K1172" s="327"/>
      <c r="L1172" s="332"/>
      <c r="M1172" s="333"/>
      <c r="N1172" s="334"/>
      <c r="O1172" s="334"/>
      <c r="P1172" s="334"/>
      <c r="Q1172" s="334"/>
      <c r="R1172" s="334"/>
      <c r="S1172" s="334"/>
      <c r="T1172" s="335"/>
      <c r="U1172" s="17"/>
      <c r="V1172" s="17"/>
      <c r="W1172" s="17"/>
      <c r="X1172" s="17"/>
      <c r="Y1172" s="17"/>
      <c r="Z1172" s="17"/>
      <c r="AA1172" s="17"/>
      <c r="AB1172" s="17"/>
      <c r="AC1172" s="17"/>
      <c r="AD1172" s="17"/>
      <c r="AE1172" s="17"/>
      <c r="AT1172" s="336" t="s">
        <v>398</v>
      </c>
      <c r="AU1172" s="336" t="s">
        <v>386</v>
      </c>
      <c r="AV1172" s="17" t="s">
        <v>99</v>
      </c>
      <c r="AW1172" s="17" t="s">
        <v>30</v>
      </c>
      <c r="AX1172" s="17" t="s">
        <v>76</v>
      </c>
      <c r="AY1172" s="336" t="s">
        <v>387</v>
      </c>
    </row>
    <row r="1173" s="15" customFormat="1">
      <c r="A1173" s="15"/>
      <c r="B1173" s="304"/>
      <c r="C1173" s="305"/>
      <c r="D1173" s="295" t="s">
        <v>398</v>
      </c>
      <c r="E1173" s="306" t="s">
        <v>1</v>
      </c>
      <c r="F1173" s="307" t="s">
        <v>1279</v>
      </c>
      <c r="G1173" s="305"/>
      <c r="H1173" s="308">
        <v>13.91</v>
      </c>
      <c r="I1173" s="309"/>
      <c r="J1173" s="305"/>
      <c r="K1173" s="305"/>
      <c r="L1173" s="310"/>
      <c r="M1173" s="311"/>
      <c r="N1173" s="312"/>
      <c r="O1173" s="312"/>
      <c r="P1173" s="312"/>
      <c r="Q1173" s="312"/>
      <c r="R1173" s="312"/>
      <c r="S1173" s="312"/>
      <c r="T1173" s="313"/>
      <c r="U1173" s="15"/>
      <c r="V1173" s="15"/>
      <c r="W1173" s="15"/>
      <c r="X1173" s="15"/>
      <c r="Y1173" s="15"/>
      <c r="Z1173" s="15"/>
      <c r="AA1173" s="15"/>
      <c r="AB1173" s="15"/>
      <c r="AC1173" s="15"/>
      <c r="AD1173" s="15"/>
      <c r="AE1173" s="15"/>
      <c r="AT1173" s="314" t="s">
        <v>398</v>
      </c>
      <c r="AU1173" s="314" t="s">
        <v>386</v>
      </c>
      <c r="AV1173" s="15" t="s">
        <v>92</v>
      </c>
      <c r="AW1173" s="15" t="s">
        <v>30</v>
      </c>
      <c r="AX1173" s="15" t="s">
        <v>76</v>
      </c>
      <c r="AY1173" s="314" t="s">
        <v>387</v>
      </c>
    </row>
    <row r="1174" s="16" customFormat="1">
      <c r="A1174" s="16"/>
      <c r="B1174" s="315"/>
      <c r="C1174" s="316"/>
      <c r="D1174" s="295" t="s">
        <v>398</v>
      </c>
      <c r="E1174" s="317" t="s">
        <v>1</v>
      </c>
      <c r="F1174" s="318" t="s">
        <v>412</v>
      </c>
      <c r="G1174" s="316"/>
      <c r="H1174" s="319">
        <v>292.11000000000001</v>
      </c>
      <c r="I1174" s="320"/>
      <c r="J1174" s="316"/>
      <c r="K1174" s="316"/>
      <c r="L1174" s="321"/>
      <c r="M1174" s="322"/>
      <c r="N1174" s="323"/>
      <c r="O1174" s="323"/>
      <c r="P1174" s="323"/>
      <c r="Q1174" s="323"/>
      <c r="R1174" s="323"/>
      <c r="S1174" s="323"/>
      <c r="T1174" s="324"/>
      <c r="U1174" s="16"/>
      <c r="V1174" s="16"/>
      <c r="W1174" s="16"/>
      <c r="X1174" s="16"/>
      <c r="Y1174" s="16"/>
      <c r="Z1174" s="16"/>
      <c r="AA1174" s="16"/>
      <c r="AB1174" s="16"/>
      <c r="AC1174" s="16"/>
      <c r="AD1174" s="16"/>
      <c r="AE1174" s="16"/>
      <c r="AT1174" s="325" t="s">
        <v>398</v>
      </c>
      <c r="AU1174" s="325" t="s">
        <v>386</v>
      </c>
      <c r="AV1174" s="16" t="s">
        <v>386</v>
      </c>
      <c r="AW1174" s="16" t="s">
        <v>30</v>
      </c>
      <c r="AX1174" s="16" t="s">
        <v>84</v>
      </c>
      <c r="AY1174" s="325" t="s">
        <v>387</v>
      </c>
    </row>
    <row r="1175" s="2" customFormat="1" ht="24.15" customHeight="1">
      <c r="A1175" s="42"/>
      <c r="B1175" s="43"/>
      <c r="C1175" s="280" t="s">
        <v>1318</v>
      </c>
      <c r="D1175" s="280" t="s">
        <v>393</v>
      </c>
      <c r="E1175" s="281" t="s">
        <v>603</v>
      </c>
      <c r="F1175" s="282" t="s">
        <v>604</v>
      </c>
      <c r="G1175" s="283" t="s">
        <v>405</v>
      </c>
      <c r="H1175" s="284">
        <v>3039</v>
      </c>
      <c r="I1175" s="285"/>
      <c r="J1175" s="286">
        <f>ROUND(I1175*H1175,2)</f>
        <v>0</v>
      </c>
      <c r="K1175" s="287"/>
      <c r="L1175" s="45"/>
      <c r="M1175" s="288" t="s">
        <v>1</v>
      </c>
      <c r="N1175" s="289" t="s">
        <v>42</v>
      </c>
      <c r="O1175" s="101"/>
      <c r="P1175" s="290">
        <f>O1175*H1175</f>
        <v>0</v>
      </c>
      <c r="Q1175" s="290">
        <v>0.0082293999999999996</v>
      </c>
      <c r="R1175" s="290">
        <f>Q1175*H1175</f>
        <v>25.009146599999998</v>
      </c>
      <c r="S1175" s="290">
        <v>0</v>
      </c>
      <c r="T1175" s="291">
        <f>S1175*H1175</f>
        <v>0</v>
      </c>
      <c r="U1175" s="42"/>
      <c r="V1175" s="42"/>
      <c r="W1175" s="42"/>
      <c r="X1175" s="42"/>
      <c r="Y1175" s="42"/>
      <c r="Z1175" s="42"/>
      <c r="AA1175" s="42"/>
      <c r="AB1175" s="42"/>
      <c r="AC1175" s="42"/>
      <c r="AD1175" s="42"/>
      <c r="AE1175" s="42"/>
      <c r="AR1175" s="292" t="s">
        <v>386</v>
      </c>
      <c r="AT1175" s="292" t="s">
        <v>393</v>
      </c>
      <c r="AU1175" s="292" t="s">
        <v>386</v>
      </c>
      <c r="AY1175" s="19" t="s">
        <v>387</v>
      </c>
      <c r="BE1175" s="162">
        <f>IF(N1175="základná",J1175,0)</f>
        <v>0</v>
      </c>
      <c r="BF1175" s="162">
        <f>IF(N1175="znížená",J1175,0)</f>
        <v>0</v>
      </c>
      <c r="BG1175" s="162">
        <f>IF(N1175="zákl. prenesená",J1175,0)</f>
        <v>0</v>
      </c>
      <c r="BH1175" s="162">
        <f>IF(N1175="zníž. prenesená",J1175,0)</f>
        <v>0</v>
      </c>
      <c r="BI1175" s="162">
        <f>IF(N1175="nulová",J1175,0)</f>
        <v>0</v>
      </c>
      <c r="BJ1175" s="19" t="s">
        <v>92</v>
      </c>
      <c r="BK1175" s="162">
        <f>ROUND(I1175*H1175,2)</f>
        <v>0</v>
      </c>
      <c r="BL1175" s="19" t="s">
        <v>386</v>
      </c>
      <c r="BM1175" s="292" t="s">
        <v>1319</v>
      </c>
    </row>
    <row r="1176" s="15" customFormat="1">
      <c r="A1176" s="15"/>
      <c r="B1176" s="304"/>
      <c r="C1176" s="305"/>
      <c r="D1176" s="295" t="s">
        <v>398</v>
      </c>
      <c r="E1176" s="306" t="s">
        <v>1</v>
      </c>
      <c r="F1176" s="307" t="s">
        <v>226</v>
      </c>
      <c r="G1176" s="305"/>
      <c r="H1176" s="308">
        <v>3039</v>
      </c>
      <c r="I1176" s="309"/>
      <c r="J1176" s="305"/>
      <c r="K1176" s="305"/>
      <c r="L1176" s="310"/>
      <c r="M1176" s="311"/>
      <c r="N1176" s="312"/>
      <c r="O1176" s="312"/>
      <c r="P1176" s="312"/>
      <c r="Q1176" s="312"/>
      <c r="R1176" s="312"/>
      <c r="S1176" s="312"/>
      <c r="T1176" s="313"/>
      <c r="U1176" s="15"/>
      <c r="V1176" s="15"/>
      <c r="W1176" s="15"/>
      <c r="X1176" s="15"/>
      <c r="Y1176" s="15"/>
      <c r="Z1176" s="15"/>
      <c r="AA1176" s="15"/>
      <c r="AB1176" s="15"/>
      <c r="AC1176" s="15"/>
      <c r="AD1176" s="15"/>
      <c r="AE1176" s="15"/>
      <c r="AT1176" s="314" t="s">
        <v>398</v>
      </c>
      <c r="AU1176" s="314" t="s">
        <v>386</v>
      </c>
      <c r="AV1176" s="15" t="s">
        <v>92</v>
      </c>
      <c r="AW1176" s="15" t="s">
        <v>30</v>
      </c>
      <c r="AX1176" s="15" t="s">
        <v>84</v>
      </c>
      <c r="AY1176" s="314" t="s">
        <v>387</v>
      </c>
    </row>
    <row r="1177" s="2" customFormat="1" ht="24.15" customHeight="1">
      <c r="A1177" s="42"/>
      <c r="B1177" s="43"/>
      <c r="C1177" s="280" t="s">
        <v>1320</v>
      </c>
      <c r="D1177" s="280" t="s">
        <v>393</v>
      </c>
      <c r="E1177" s="281" t="s">
        <v>607</v>
      </c>
      <c r="F1177" s="282" t="s">
        <v>608</v>
      </c>
      <c r="G1177" s="283" t="s">
        <v>396</v>
      </c>
      <c r="H1177" s="284">
        <v>469</v>
      </c>
      <c r="I1177" s="285"/>
      <c r="J1177" s="286">
        <f>ROUND(I1177*H1177,2)</f>
        <v>0</v>
      </c>
      <c r="K1177" s="287"/>
      <c r="L1177" s="45"/>
      <c r="M1177" s="288" t="s">
        <v>1</v>
      </c>
      <c r="N1177" s="289" t="s">
        <v>42</v>
      </c>
      <c r="O1177" s="101"/>
      <c r="P1177" s="290">
        <f>O1177*H1177</f>
        <v>0</v>
      </c>
      <c r="Q1177" s="290">
        <v>0</v>
      </c>
      <c r="R1177" s="290">
        <f>Q1177*H1177</f>
        <v>0</v>
      </c>
      <c r="S1177" s="290">
        <v>0</v>
      </c>
      <c r="T1177" s="291">
        <f>S1177*H1177</f>
        <v>0</v>
      </c>
      <c r="U1177" s="42"/>
      <c r="V1177" s="42"/>
      <c r="W1177" s="42"/>
      <c r="X1177" s="42"/>
      <c r="Y1177" s="42"/>
      <c r="Z1177" s="42"/>
      <c r="AA1177" s="42"/>
      <c r="AB1177" s="42"/>
      <c r="AC1177" s="42"/>
      <c r="AD1177" s="42"/>
      <c r="AE1177" s="42"/>
      <c r="AR1177" s="292" t="s">
        <v>386</v>
      </c>
      <c r="AT1177" s="292" t="s">
        <v>393</v>
      </c>
      <c r="AU1177" s="292" t="s">
        <v>386</v>
      </c>
      <c r="AY1177" s="19" t="s">
        <v>387</v>
      </c>
      <c r="BE1177" s="162">
        <f>IF(N1177="základná",J1177,0)</f>
        <v>0</v>
      </c>
      <c r="BF1177" s="162">
        <f>IF(N1177="znížená",J1177,0)</f>
        <v>0</v>
      </c>
      <c r="BG1177" s="162">
        <f>IF(N1177="zákl. prenesená",J1177,0)</f>
        <v>0</v>
      </c>
      <c r="BH1177" s="162">
        <f>IF(N1177="zníž. prenesená",J1177,0)</f>
        <v>0</v>
      </c>
      <c r="BI1177" s="162">
        <f>IF(N1177="nulová",J1177,0)</f>
        <v>0</v>
      </c>
      <c r="BJ1177" s="19" t="s">
        <v>92</v>
      </c>
      <c r="BK1177" s="162">
        <f>ROUND(I1177*H1177,2)</f>
        <v>0</v>
      </c>
      <c r="BL1177" s="19" t="s">
        <v>386</v>
      </c>
      <c r="BM1177" s="292" t="s">
        <v>1321</v>
      </c>
    </row>
    <row r="1178" s="14" customFormat="1">
      <c r="A1178" s="14"/>
      <c r="B1178" s="293"/>
      <c r="C1178" s="294"/>
      <c r="D1178" s="295" t="s">
        <v>398</v>
      </c>
      <c r="E1178" s="296" t="s">
        <v>1</v>
      </c>
      <c r="F1178" s="297" t="s">
        <v>610</v>
      </c>
      <c r="G1178" s="294"/>
      <c r="H1178" s="296" t="s">
        <v>1</v>
      </c>
      <c r="I1178" s="298"/>
      <c r="J1178" s="294"/>
      <c r="K1178" s="294"/>
      <c r="L1178" s="299"/>
      <c r="M1178" s="300"/>
      <c r="N1178" s="301"/>
      <c r="O1178" s="301"/>
      <c r="P1178" s="301"/>
      <c r="Q1178" s="301"/>
      <c r="R1178" s="301"/>
      <c r="S1178" s="301"/>
      <c r="T1178" s="302"/>
      <c r="U1178" s="14"/>
      <c r="V1178" s="14"/>
      <c r="W1178" s="14"/>
      <c r="X1178" s="14"/>
      <c r="Y1178" s="14"/>
      <c r="Z1178" s="14"/>
      <c r="AA1178" s="14"/>
      <c r="AB1178" s="14"/>
      <c r="AC1178" s="14"/>
      <c r="AD1178" s="14"/>
      <c r="AE1178" s="14"/>
      <c r="AT1178" s="303" t="s">
        <v>398</v>
      </c>
      <c r="AU1178" s="303" t="s">
        <v>386</v>
      </c>
      <c r="AV1178" s="14" t="s">
        <v>84</v>
      </c>
      <c r="AW1178" s="14" t="s">
        <v>30</v>
      </c>
      <c r="AX1178" s="14" t="s">
        <v>76</v>
      </c>
      <c r="AY1178" s="303" t="s">
        <v>387</v>
      </c>
    </row>
    <row r="1179" s="15" customFormat="1">
      <c r="A1179" s="15"/>
      <c r="B1179" s="304"/>
      <c r="C1179" s="305"/>
      <c r="D1179" s="295" t="s">
        <v>398</v>
      </c>
      <c r="E1179" s="306" t="s">
        <v>1</v>
      </c>
      <c r="F1179" s="307" t="s">
        <v>243</v>
      </c>
      <c r="G1179" s="305"/>
      <c r="H1179" s="308">
        <v>469</v>
      </c>
      <c r="I1179" s="309"/>
      <c r="J1179" s="305"/>
      <c r="K1179" s="305"/>
      <c r="L1179" s="310"/>
      <c r="M1179" s="311"/>
      <c r="N1179" s="312"/>
      <c r="O1179" s="312"/>
      <c r="P1179" s="312"/>
      <c r="Q1179" s="312"/>
      <c r="R1179" s="312"/>
      <c r="S1179" s="312"/>
      <c r="T1179" s="313"/>
      <c r="U1179" s="15"/>
      <c r="V1179" s="15"/>
      <c r="W1179" s="15"/>
      <c r="X1179" s="15"/>
      <c r="Y1179" s="15"/>
      <c r="Z1179" s="15"/>
      <c r="AA1179" s="15"/>
      <c r="AB1179" s="15"/>
      <c r="AC1179" s="15"/>
      <c r="AD1179" s="15"/>
      <c r="AE1179" s="15"/>
      <c r="AT1179" s="314" t="s">
        <v>398</v>
      </c>
      <c r="AU1179" s="314" t="s">
        <v>386</v>
      </c>
      <c r="AV1179" s="15" t="s">
        <v>92</v>
      </c>
      <c r="AW1179" s="15" t="s">
        <v>30</v>
      </c>
      <c r="AX1179" s="15" t="s">
        <v>76</v>
      </c>
      <c r="AY1179" s="314" t="s">
        <v>387</v>
      </c>
    </row>
    <row r="1180" s="17" customFormat="1">
      <c r="A1180" s="17"/>
      <c r="B1180" s="326"/>
      <c r="C1180" s="327"/>
      <c r="D1180" s="295" t="s">
        <v>398</v>
      </c>
      <c r="E1180" s="328" t="s">
        <v>242</v>
      </c>
      <c r="F1180" s="329" t="s">
        <v>411</v>
      </c>
      <c r="G1180" s="327"/>
      <c r="H1180" s="330">
        <v>469</v>
      </c>
      <c r="I1180" s="331"/>
      <c r="J1180" s="327"/>
      <c r="K1180" s="327"/>
      <c r="L1180" s="332"/>
      <c r="M1180" s="333"/>
      <c r="N1180" s="334"/>
      <c r="O1180" s="334"/>
      <c r="P1180" s="334"/>
      <c r="Q1180" s="334"/>
      <c r="R1180" s="334"/>
      <c r="S1180" s="334"/>
      <c r="T1180" s="335"/>
      <c r="U1180" s="17"/>
      <c r="V1180" s="17"/>
      <c r="W1180" s="17"/>
      <c r="X1180" s="17"/>
      <c r="Y1180" s="17"/>
      <c r="Z1180" s="17"/>
      <c r="AA1180" s="17"/>
      <c r="AB1180" s="17"/>
      <c r="AC1180" s="17"/>
      <c r="AD1180" s="17"/>
      <c r="AE1180" s="17"/>
      <c r="AT1180" s="336" t="s">
        <v>398</v>
      </c>
      <c r="AU1180" s="336" t="s">
        <v>386</v>
      </c>
      <c r="AV1180" s="17" t="s">
        <v>99</v>
      </c>
      <c r="AW1180" s="17" t="s">
        <v>30</v>
      </c>
      <c r="AX1180" s="17" t="s">
        <v>76</v>
      </c>
      <c r="AY1180" s="336" t="s">
        <v>387</v>
      </c>
    </row>
    <row r="1181" s="16" customFormat="1">
      <c r="A1181" s="16"/>
      <c r="B1181" s="315"/>
      <c r="C1181" s="316"/>
      <c r="D1181" s="295" t="s">
        <v>398</v>
      </c>
      <c r="E1181" s="317" t="s">
        <v>1</v>
      </c>
      <c r="F1181" s="318" t="s">
        <v>412</v>
      </c>
      <c r="G1181" s="316"/>
      <c r="H1181" s="319">
        <v>469</v>
      </c>
      <c r="I1181" s="320"/>
      <c r="J1181" s="316"/>
      <c r="K1181" s="316"/>
      <c r="L1181" s="321"/>
      <c r="M1181" s="322"/>
      <c r="N1181" s="323"/>
      <c r="O1181" s="323"/>
      <c r="P1181" s="323"/>
      <c r="Q1181" s="323"/>
      <c r="R1181" s="323"/>
      <c r="S1181" s="323"/>
      <c r="T1181" s="324"/>
      <c r="U1181" s="16"/>
      <c r="V1181" s="16"/>
      <c r="W1181" s="16"/>
      <c r="X1181" s="16"/>
      <c r="Y1181" s="16"/>
      <c r="Z1181" s="16"/>
      <c r="AA1181" s="16"/>
      <c r="AB1181" s="16"/>
      <c r="AC1181" s="16"/>
      <c r="AD1181" s="16"/>
      <c r="AE1181" s="16"/>
      <c r="AT1181" s="325" t="s">
        <v>398</v>
      </c>
      <c r="AU1181" s="325" t="s">
        <v>386</v>
      </c>
      <c r="AV1181" s="16" t="s">
        <v>386</v>
      </c>
      <c r="AW1181" s="16" t="s">
        <v>30</v>
      </c>
      <c r="AX1181" s="16" t="s">
        <v>84</v>
      </c>
      <c r="AY1181" s="325" t="s">
        <v>387</v>
      </c>
    </row>
    <row r="1182" s="2" customFormat="1" ht="24.15" customHeight="1">
      <c r="A1182" s="42"/>
      <c r="B1182" s="43"/>
      <c r="C1182" s="337" t="s">
        <v>1322</v>
      </c>
      <c r="D1182" s="337" t="s">
        <v>592</v>
      </c>
      <c r="E1182" s="338" t="s">
        <v>612</v>
      </c>
      <c r="F1182" s="339" t="s">
        <v>613</v>
      </c>
      <c r="G1182" s="340" t="s">
        <v>396</v>
      </c>
      <c r="H1182" s="341">
        <v>473.69</v>
      </c>
      <c r="I1182" s="342"/>
      <c r="J1182" s="343">
        <f>ROUND(I1182*H1182,2)</f>
        <v>0</v>
      </c>
      <c r="K1182" s="344"/>
      <c r="L1182" s="345"/>
      <c r="M1182" s="346" t="s">
        <v>1</v>
      </c>
      <c r="N1182" s="347" t="s">
        <v>42</v>
      </c>
      <c r="O1182" s="101"/>
      <c r="P1182" s="290">
        <f>O1182*H1182</f>
        <v>0</v>
      </c>
      <c r="Q1182" s="290">
        <v>0.00014999999999999999</v>
      </c>
      <c r="R1182" s="290">
        <f>Q1182*H1182</f>
        <v>0.071053499999999992</v>
      </c>
      <c r="S1182" s="290">
        <v>0</v>
      </c>
      <c r="T1182" s="291">
        <f>S1182*H1182</f>
        <v>0</v>
      </c>
      <c r="U1182" s="42"/>
      <c r="V1182" s="42"/>
      <c r="W1182" s="42"/>
      <c r="X1182" s="42"/>
      <c r="Y1182" s="42"/>
      <c r="Z1182" s="42"/>
      <c r="AA1182" s="42"/>
      <c r="AB1182" s="42"/>
      <c r="AC1182" s="42"/>
      <c r="AD1182" s="42"/>
      <c r="AE1182" s="42"/>
      <c r="AR1182" s="292" t="s">
        <v>443</v>
      </c>
      <c r="AT1182" s="292" t="s">
        <v>592</v>
      </c>
      <c r="AU1182" s="292" t="s">
        <v>386</v>
      </c>
      <c r="AY1182" s="19" t="s">
        <v>387</v>
      </c>
      <c r="BE1182" s="162">
        <f>IF(N1182="základná",J1182,0)</f>
        <v>0</v>
      </c>
      <c r="BF1182" s="162">
        <f>IF(N1182="znížená",J1182,0)</f>
        <v>0</v>
      </c>
      <c r="BG1182" s="162">
        <f>IF(N1182="zákl. prenesená",J1182,0)</f>
        <v>0</v>
      </c>
      <c r="BH1182" s="162">
        <f>IF(N1182="zníž. prenesená",J1182,0)</f>
        <v>0</v>
      </c>
      <c r="BI1182" s="162">
        <f>IF(N1182="nulová",J1182,0)</f>
        <v>0</v>
      </c>
      <c r="BJ1182" s="19" t="s">
        <v>92</v>
      </c>
      <c r="BK1182" s="162">
        <f>ROUND(I1182*H1182,2)</f>
        <v>0</v>
      </c>
      <c r="BL1182" s="19" t="s">
        <v>386</v>
      </c>
      <c r="BM1182" s="292" t="s">
        <v>1323</v>
      </c>
    </row>
    <row r="1183" s="13" customFormat="1" ht="20.88" customHeight="1">
      <c r="A1183" s="13"/>
      <c r="B1183" s="267"/>
      <c r="C1183" s="268"/>
      <c r="D1183" s="269" t="s">
        <v>75</v>
      </c>
      <c r="E1183" s="269" t="s">
        <v>427</v>
      </c>
      <c r="F1183" s="269" t="s">
        <v>428</v>
      </c>
      <c r="G1183" s="268"/>
      <c r="H1183" s="268"/>
      <c r="I1183" s="270"/>
      <c r="J1183" s="271">
        <f>BK1183</f>
        <v>0</v>
      </c>
      <c r="K1183" s="268"/>
      <c r="L1183" s="272"/>
      <c r="M1183" s="273"/>
      <c r="N1183" s="274"/>
      <c r="O1183" s="274"/>
      <c r="P1183" s="275">
        <f>SUM(P1184:P1209)</f>
        <v>0</v>
      </c>
      <c r="Q1183" s="274"/>
      <c r="R1183" s="275">
        <f>SUM(R1184:R1209)</f>
        <v>53.662167999999994</v>
      </c>
      <c r="S1183" s="274"/>
      <c r="T1183" s="276">
        <f>SUM(T1184:T1209)</f>
        <v>0</v>
      </c>
      <c r="U1183" s="13"/>
      <c r="V1183" s="13"/>
      <c r="W1183" s="13"/>
      <c r="X1183" s="13"/>
      <c r="Y1183" s="13"/>
      <c r="Z1183" s="13"/>
      <c r="AA1183" s="13"/>
      <c r="AB1183" s="13"/>
      <c r="AC1183" s="13"/>
      <c r="AD1183" s="13"/>
      <c r="AE1183" s="13"/>
      <c r="AR1183" s="277" t="s">
        <v>84</v>
      </c>
      <c r="AT1183" s="278" t="s">
        <v>75</v>
      </c>
      <c r="AU1183" s="278" t="s">
        <v>99</v>
      </c>
      <c r="AY1183" s="277" t="s">
        <v>387</v>
      </c>
      <c r="BK1183" s="279">
        <f>SUM(BK1184:BK1209)</f>
        <v>0</v>
      </c>
    </row>
    <row r="1184" s="2" customFormat="1" ht="62.7" customHeight="1">
      <c r="A1184" s="42"/>
      <c r="B1184" s="43"/>
      <c r="C1184" s="280" t="s">
        <v>1324</v>
      </c>
      <c r="D1184" s="280" t="s">
        <v>393</v>
      </c>
      <c r="E1184" s="281" t="s">
        <v>632</v>
      </c>
      <c r="F1184" s="282" t="s">
        <v>633</v>
      </c>
      <c r="G1184" s="283" t="s">
        <v>396</v>
      </c>
      <c r="H1184" s="284">
        <v>30</v>
      </c>
      <c r="I1184" s="285"/>
      <c r="J1184" s="286">
        <f>ROUND(I1184*H1184,2)</f>
        <v>0</v>
      </c>
      <c r="K1184" s="287"/>
      <c r="L1184" s="45"/>
      <c r="M1184" s="288" t="s">
        <v>1</v>
      </c>
      <c r="N1184" s="289" t="s">
        <v>42</v>
      </c>
      <c r="O1184" s="101"/>
      <c r="P1184" s="290">
        <f>O1184*H1184</f>
        <v>0</v>
      </c>
      <c r="Q1184" s="290">
        <v>0.53791</v>
      </c>
      <c r="R1184" s="290">
        <f>Q1184*H1184</f>
        <v>16.1373</v>
      </c>
      <c r="S1184" s="290">
        <v>0</v>
      </c>
      <c r="T1184" s="291">
        <f>S1184*H1184</f>
        <v>0</v>
      </c>
      <c r="U1184" s="42"/>
      <c r="V1184" s="42"/>
      <c r="W1184" s="42"/>
      <c r="X1184" s="42"/>
      <c r="Y1184" s="42"/>
      <c r="Z1184" s="42"/>
      <c r="AA1184" s="42"/>
      <c r="AB1184" s="42"/>
      <c r="AC1184" s="42"/>
      <c r="AD1184" s="42"/>
      <c r="AE1184" s="42"/>
      <c r="AR1184" s="292" t="s">
        <v>386</v>
      </c>
      <c r="AT1184" s="292" t="s">
        <v>393</v>
      </c>
      <c r="AU1184" s="292" t="s">
        <v>386</v>
      </c>
      <c r="AY1184" s="19" t="s">
        <v>387</v>
      </c>
      <c r="BE1184" s="162">
        <f>IF(N1184="základná",J1184,0)</f>
        <v>0</v>
      </c>
      <c r="BF1184" s="162">
        <f>IF(N1184="znížená",J1184,0)</f>
        <v>0</v>
      </c>
      <c r="BG1184" s="162">
        <f>IF(N1184="zákl. prenesená",J1184,0)</f>
        <v>0</v>
      </c>
      <c r="BH1184" s="162">
        <f>IF(N1184="zníž. prenesená",J1184,0)</f>
        <v>0</v>
      </c>
      <c r="BI1184" s="162">
        <f>IF(N1184="nulová",J1184,0)</f>
        <v>0</v>
      </c>
      <c r="BJ1184" s="19" t="s">
        <v>92</v>
      </c>
      <c r="BK1184" s="162">
        <f>ROUND(I1184*H1184,2)</f>
        <v>0</v>
      </c>
      <c r="BL1184" s="19" t="s">
        <v>386</v>
      </c>
      <c r="BM1184" s="292" t="s">
        <v>1325</v>
      </c>
    </row>
    <row r="1185" s="14" customFormat="1">
      <c r="A1185" s="14"/>
      <c r="B1185" s="293"/>
      <c r="C1185" s="294"/>
      <c r="D1185" s="295" t="s">
        <v>398</v>
      </c>
      <c r="E1185" s="296" t="s">
        <v>1</v>
      </c>
      <c r="F1185" s="297" t="s">
        <v>635</v>
      </c>
      <c r="G1185" s="294"/>
      <c r="H1185" s="296" t="s">
        <v>1</v>
      </c>
      <c r="I1185" s="298"/>
      <c r="J1185" s="294"/>
      <c r="K1185" s="294"/>
      <c r="L1185" s="299"/>
      <c r="M1185" s="300"/>
      <c r="N1185" s="301"/>
      <c r="O1185" s="301"/>
      <c r="P1185" s="301"/>
      <c r="Q1185" s="301"/>
      <c r="R1185" s="301"/>
      <c r="S1185" s="301"/>
      <c r="T1185" s="302"/>
      <c r="U1185" s="14"/>
      <c r="V1185" s="14"/>
      <c r="W1185" s="14"/>
      <c r="X1185" s="14"/>
      <c r="Y1185" s="14"/>
      <c r="Z1185" s="14"/>
      <c r="AA1185" s="14"/>
      <c r="AB1185" s="14"/>
      <c r="AC1185" s="14"/>
      <c r="AD1185" s="14"/>
      <c r="AE1185" s="14"/>
      <c r="AT1185" s="303" t="s">
        <v>398</v>
      </c>
      <c r="AU1185" s="303" t="s">
        <v>386</v>
      </c>
      <c r="AV1185" s="14" t="s">
        <v>84</v>
      </c>
      <c r="AW1185" s="14" t="s">
        <v>30</v>
      </c>
      <c r="AX1185" s="14" t="s">
        <v>76</v>
      </c>
      <c r="AY1185" s="303" t="s">
        <v>387</v>
      </c>
    </row>
    <row r="1186" s="15" customFormat="1">
      <c r="A1186" s="15"/>
      <c r="B1186" s="304"/>
      <c r="C1186" s="305"/>
      <c r="D1186" s="295" t="s">
        <v>398</v>
      </c>
      <c r="E1186" s="306" t="s">
        <v>1</v>
      </c>
      <c r="F1186" s="307" t="s">
        <v>1326</v>
      </c>
      <c r="G1186" s="305"/>
      <c r="H1186" s="308">
        <v>8</v>
      </c>
      <c r="I1186" s="309"/>
      <c r="J1186" s="305"/>
      <c r="K1186" s="305"/>
      <c r="L1186" s="310"/>
      <c r="M1186" s="311"/>
      <c r="N1186" s="312"/>
      <c r="O1186" s="312"/>
      <c r="P1186" s="312"/>
      <c r="Q1186" s="312"/>
      <c r="R1186" s="312"/>
      <c r="S1186" s="312"/>
      <c r="T1186" s="313"/>
      <c r="U1186" s="15"/>
      <c r="V1186" s="15"/>
      <c r="W1186" s="15"/>
      <c r="X1186" s="15"/>
      <c r="Y1186" s="15"/>
      <c r="Z1186" s="15"/>
      <c r="AA1186" s="15"/>
      <c r="AB1186" s="15"/>
      <c r="AC1186" s="15"/>
      <c r="AD1186" s="15"/>
      <c r="AE1186" s="15"/>
      <c r="AT1186" s="314" t="s">
        <v>398</v>
      </c>
      <c r="AU1186" s="314" t="s">
        <v>386</v>
      </c>
      <c r="AV1186" s="15" t="s">
        <v>92</v>
      </c>
      <c r="AW1186" s="15" t="s">
        <v>30</v>
      </c>
      <c r="AX1186" s="15" t="s">
        <v>76</v>
      </c>
      <c r="AY1186" s="314" t="s">
        <v>387</v>
      </c>
    </row>
    <row r="1187" s="15" customFormat="1">
      <c r="A1187" s="15"/>
      <c r="B1187" s="304"/>
      <c r="C1187" s="305"/>
      <c r="D1187" s="295" t="s">
        <v>398</v>
      </c>
      <c r="E1187" s="306" t="s">
        <v>1</v>
      </c>
      <c r="F1187" s="307" t="s">
        <v>1327</v>
      </c>
      <c r="G1187" s="305"/>
      <c r="H1187" s="308">
        <v>22</v>
      </c>
      <c r="I1187" s="309"/>
      <c r="J1187" s="305"/>
      <c r="K1187" s="305"/>
      <c r="L1187" s="310"/>
      <c r="M1187" s="311"/>
      <c r="N1187" s="312"/>
      <c r="O1187" s="312"/>
      <c r="P1187" s="312"/>
      <c r="Q1187" s="312"/>
      <c r="R1187" s="312"/>
      <c r="S1187" s="312"/>
      <c r="T1187" s="313"/>
      <c r="U1187" s="15"/>
      <c r="V1187" s="15"/>
      <c r="W1187" s="15"/>
      <c r="X1187" s="15"/>
      <c r="Y1187" s="15"/>
      <c r="Z1187" s="15"/>
      <c r="AA1187" s="15"/>
      <c r="AB1187" s="15"/>
      <c r="AC1187" s="15"/>
      <c r="AD1187" s="15"/>
      <c r="AE1187" s="15"/>
      <c r="AT1187" s="314" t="s">
        <v>398</v>
      </c>
      <c r="AU1187" s="314" t="s">
        <v>386</v>
      </c>
      <c r="AV1187" s="15" t="s">
        <v>92</v>
      </c>
      <c r="AW1187" s="15" t="s">
        <v>30</v>
      </c>
      <c r="AX1187" s="15" t="s">
        <v>76</v>
      </c>
      <c r="AY1187" s="314" t="s">
        <v>387</v>
      </c>
    </row>
    <row r="1188" s="16" customFormat="1">
      <c r="A1188" s="16"/>
      <c r="B1188" s="315"/>
      <c r="C1188" s="316"/>
      <c r="D1188" s="295" t="s">
        <v>398</v>
      </c>
      <c r="E1188" s="317" t="s">
        <v>1</v>
      </c>
      <c r="F1188" s="318" t="s">
        <v>412</v>
      </c>
      <c r="G1188" s="316"/>
      <c r="H1188" s="319">
        <v>30</v>
      </c>
      <c r="I1188" s="320"/>
      <c r="J1188" s="316"/>
      <c r="K1188" s="316"/>
      <c r="L1188" s="321"/>
      <c r="M1188" s="322"/>
      <c r="N1188" s="323"/>
      <c r="O1188" s="323"/>
      <c r="P1188" s="323"/>
      <c r="Q1188" s="323"/>
      <c r="R1188" s="323"/>
      <c r="S1188" s="323"/>
      <c r="T1188" s="324"/>
      <c r="U1188" s="16"/>
      <c r="V1188" s="16"/>
      <c r="W1188" s="16"/>
      <c r="X1188" s="16"/>
      <c r="Y1188" s="16"/>
      <c r="Z1188" s="16"/>
      <c r="AA1188" s="16"/>
      <c r="AB1188" s="16"/>
      <c r="AC1188" s="16"/>
      <c r="AD1188" s="16"/>
      <c r="AE1188" s="16"/>
      <c r="AT1188" s="325" t="s">
        <v>398</v>
      </c>
      <c r="AU1188" s="325" t="s">
        <v>386</v>
      </c>
      <c r="AV1188" s="16" t="s">
        <v>386</v>
      </c>
      <c r="AW1188" s="16" t="s">
        <v>30</v>
      </c>
      <c r="AX1188" s="16" t="s">
        <v>84</v>
      </c>
      <c r="AY1188" s="325" t="s">
        <v>387</v>
      </c>
    </row>
    <row r="1189" s="2" customFormat="1" ht="62.7" customHeight="1">
      <c r="A1189" s="42"/>
      <c r="B1189" s="43"/>
      <c r="C1189" s="337" t="s">
        <v>1328</v>
      </c>
      <c r="D1189" s="337" t="s">
        <v>592</v>
      </c>
      <c r="E1189" s="338" t="s">
        <v>641</v>
      </c>
      <c r="F1189" s="339" t="s">
        <v>642</v>
      </c>
      <c r="G1189" s="340" t="s">
        <v>436</v>
      </c>
      <c r="H1189" s="341">
        <v>30</v>
      </c>
      <c r="I1189" s="342"/>
      <c r="J1189" s="343">
        <f>ROUND(I1189*H1189,2)</f>
        <v>0</v>
      </c>
      <c r="K1189" s="344"/>
      <c r="L1189" s="345"/>
      <c r="M1189" s="346" t="s">
        <v>1</v>
      </c>
      <c r="N1189" s="347" t="s">
        <v>42</v>
      </c>
      <c r="O1189" s="101"/>
      <c r="P1189" s="290">
        <f>O1189*H1189</f>
        <v>0</v>
      </c>
      <c r="Q1189" s="290">
        <v>0.0545</v>
      </c>
      <c r="R1189" s="290">
        <f>Q1189*H1189</f>
        <v>1.635</v>
      </c>
      <c r="S1189" s="290">
        <v>0</v>
      </c>
      <c r="T1189" s="291">
        <f>S1189*H1189</f>
        <v>0</v>
      </c>
      <c r="U1189" s="42"/>
      <c r="V1189" s="42"/>
      <c r="W1189" s="42"/>
      <c r="X1189" s="42"/>
      <c r="Y1189" s="42"/>
      <c r="Z1189" s="42"/>
      <c r="AA1189" s="42"/>
      <c r="AB1189" s="42"/>
      <c r="AC1189" s="42"/>
      <c r="AD1189" s="42"/>
      <c r="AE1189" s="42"/>
      <c r="AR1189" s="292" t="s">
        <v>443</v>
      </c>
      <c r="AT1189" s="292" t="s">
        <v>592</v>
      </c>
      <c r="AU1189" s="292" t="s">
        <v>386</v>
      </c>
      <c r="AY1189" s="19" t="s">
        <v>387</v>
      </c>
      <c r="BE1189" s="162">
        <f>IF(N1189="základná",J1189,0)</f>
        <v>0</v>
      </c>
      <c r="BF1189" s="162">
        <f>IF(N1189="znížená",J1189,0)</f>
        <v>0</v>
      </c>
      <c r="BG1189" s="162">
        <f>IF(N1189="zákl. prenesená",J1189,0)</f>
        <v>0</v>
      </c>
      <c r="BH1189" s="162">
        <f>IF(N1189="zníž. prenesená",J1189,0)</f>
        <v>0</v>
      </c>
      <c r="BI1189" s="162">
        <f>IF(N1189="nulová",J1189,0)</f>
        <v>0</v>
      </c>
      <c r="BJ1189" s="19" t="s">
        <v>92</v>
      </c>
      <c r="BK1189" s="162">
        <f>ROUND(I1189*H1189,2)</f>
        <v>0</v>
      </c>
      <c r="BL1189" s="19" t="s">
        <v>386</v>
      </c>
      <c r="BM1189" s="292" t="s">
        <v>1329</v>
      </c>
    </row>
    <row r="1190" s="2" customFormat="1" ht="37.8" customHeight="1">
      <c r="A1190" s="42"/>
      <c r="B1190" s="43"/>
      <c r="C1190" s="337" t="s">
        <v>1330</v>
      </c>
      <c r="D1190" s="337" t="s">
        <v>592</v>
      </c>
      <c r="E1190" s="338" t="s">
        <v>645</v>
      </c>
      <c r="F1190" s="339" t="s">
        <v>646</v>
      </c>
      <c r="G1190" s="340" t="s">
        <v>436</v>
      </c>
      <c r="H1190" s="341">
        <v>4</v>
      </c>
      <c r="I1190" s="342"/>
      <c r="J1190" s="343">
        <f>ROUND(I1190*H1190,2)</f>
        <v>0</v>
      </c>
      <c r="K1190" s="344"/>
      <c r="L1190" s="345"/>
      <c r="M1190" s="346" t="s">
        <v>1</v>
      </c>
      <c r="N1190" s="347" t="s">
        <v>42</v>
      </c>
      <c r="O1190" s="101"/>
      <c r="P1190" s="290">
        <f>O1190*H1190</f>
        <v>0</v>
      </c>
      <c r="Q1190" s="290">
        <v>0.0022000000000000001</v>
      </c>
      <c r="R1190" s="290">
        <f>Q1190*H1190</f>
        <v>0.0088000000000000005</v>
      </c>
      <c r="S1190" s="290">
        <v>0</v>
      </c>
      <c r="T1190" s="291">
        <f>S1190*H1190</f>
        <v>0</v>
      </c>
      <c r="U1190" s="42"/>
      <c r="V1190" s="42"/>
      <c r="W1190" s="42"/>
      <c r="X1190" s="42"/>
      <c r="Y1190" s="42"/>
      <c r="Z1190" s="42"/>
      <c r="AA1190" s="42"/>
      <c r="AB1190" s="42"/>
      <c r="AC1190" s="42"/>
      <c r="AD1190" s="42"/>
      <c r="AE1190" s="42"/>
      <c r="AR1190" s="292" t="s">
        <v>443</v>
      </c>
      <c r="AT1190" s="292" t="s">
        <v>592</v>
      </c>
      <c r="AU1190" s="292" t="s">
        <v>386</v>
      </c>
      <c r="AY1190" s="19" t="s">
        <v>387</v>
      </c>
      <c r="BE1190" s="162">
        <f>IF(N1190="základná",J1190,0)</f>
        <v>0</v>
      </c>
      <c r="BF1190" s="162">
        <f>IF(N1190="znížená",J1190,0)</f>
        <v>0</v>
      </c>
      <c r="BG1190" s="162">
        <f>IF(N1190="zákl. prenesená",J1190,0)</f>
        <v>0</v>
      </c>
      <c r="BH1190" s="162">
        <f>IF(N1190="zníž. prenesená",J1190,0)</f>
        <v>0</v>
      </c>
      <c r="BI1190" s="162">
        <f>IF(N1190="nulová",J1190,0)</f>
        <v>0</v>
      </c>
      <c r="BJ1190" s="19" t="s">
        <v>92</v>
      </c>
      <c r="BK1190" s="162">
        <f>ROUND(I1190*H1190,2)</f>
        <v>0</v>
      </c>
      <c r="BL1190" s="19" t="s">
        <v>386</v>
      </c>
      <c r="BM1190" s="292" t="s">
        <v>1331</v>
      </c>
    </row>
    <row r="1191" s="2" customFormat="1" ht="24.15" customHeight="1">
      <c r="A1191" s="42"/>
      <c r="B1191" s="43"/>
      <c r="C1191" s="337" t="s">
        <v>1332</v>
      </c>
      <c r="D1191" s="337" t="s">
        <v>592</v>
      </c>
      <c r="E1191" s="338" t="s">
        <v>655</v>
      </c>
      <c r="F1191" s="339" t="s">
        <v>656</v>
      </c>
      <c r="G1191" s="340" t="s">
        <v>180</v>
      </c>
      <c r="H1191" s="341">
        <v>0.23100000000000001</v>
      </c>
      <c r="I1191" s="342"/>
      <c r="J1191" s="343">
        <f>ROUND(I1191*H1191,2)</f>
        <v>0</v>
      </c>
      <c r="K1191" s="344"/>
      <c r="L1191" s="345"/>
      <c r="M1191" s="346" t="s">
        <v>1</v>
      </c>
      <c r="N1191" s="347" t="s">
        <v>42</v>
      </c>
      <c r="O1191" s="101"/>
      <c r="P1191" s="290">
        <f>O1191*H1191</f>
        <v>0</v>
      </c>
      <c r="Q1191" s="290">
        <v>0.001</v>
      </c>
      <c r="R1191" s="290">
        <f>Q1191*H1191</f>
        <v>0.000231</v>
      </c>
      <c r="S1191" s="290">
        <v>0</v>
      </c>
      <c r="T1191" s="291">
        <f>S1191*H1191</f>
        <v>0</v>
      </c>
      <c r="U1191" s="42"/>
      <c r="V1191" s="42"/>
      <c r="W1191" s="42"/>
      <c r="X1191" s="42"/>
      <c r="Y1191" s="42"/>
      <c r="Z1191" s="42"/>
      <c r="AA1191" s="42"/>
      <c r="AB1191" s="42"/>
      <c r="AC1191" s="42"/>
      <c r="AD1191" s="42"/>
      <c r="AE1191" s="42"/>
      <c r="AR1191" s="292" t="s">
        <v>443</v>
      </c>
      <c r="AT1191" s="292" t="s">
        <v>592</v>
      </c>
      <c r="AU1191" s="292" t="s">
        <v>386</v>
      </c>
      <c r="AY1191" s="19" t="s">
        <v>387</v>
      </c>
      <c r="BE1191" s="162">
        <f>IF(N1191="základná",J1191,0)</f>
        <v>0</v>
      </c>
      <c r="BF1191" s="162">
        <f>IF(N1191="znížená",J1191,0)</f>
        <v>0</v>
      </c>
      <c r="BG1191" s="162">
        <f>IF(N1191="zákl. prenesená",J1191,0)</f>
        <v>0</v>
      </c>
      <c r="BH1191" s="162">
        <f>IF(N1191="zníž. prenesená",J1191,0)</f>
        <v>0</v>
      </c>
      <c r="BI1191" s="162">
        <f>IF(N1191="nulová",J1191,0)</f>
        <v>0</v>
      </c>
      <c r="BJ1191" s="19" t="s">
        <v>92</v>
      </c>
      <c r="BK1191" s="162">
        <f>ROUND(I1191*H1191,2)</f>
        <v>0</v>
      </c>
      <c r="BL1191" s="19" t="s">
        <v>386</v>
      </c>
      <c r="BM1191" s="292" t="s">
        <v>1333</v>
      </c>
    </row>
    <row r="1192" s="2" customFormat="1">
      <c r="A1192" s="42"/>
      <c r="B1192" s="43"/>
      <c r="C1192" s="44"/>
      <c r="D1192" s="295" t="s">
        <v>652</v>
      </c>
      <c r="E1192" s="44"/>
      <c r="F1192" s="348" t="s">
        <v>658</v>
      </c>
      <c r="G1192" s="44"/>
      <c r="H1192" s="44"/>
      <c r="I1192" s="237"/>
      <c r="J1192" s="44"/>
      <c r="K1192" s="44"/>
      <c r="L1192" s="45"/>
      <c r="M1192" s="349"/>
      <c r="N1192" s="350"/>
      <c r="O1192" s="101"/>
      <c r="P1192" s="101"/>
      <c r="Q1192" s="101"/>
      <c r="R1192" s="101"/>
      <c r="S1192" s="101"/>
      <c r="T1192" s="102"/>
      <c r="U1192" s="42"/>
      <c r="V1192" s="42"/>
      <c r="W1192" s="42"/>
      <c r="X1192" s="42"/>
      <c r="Y1192" s="42"/>
      <c r="Z1192" s="42"/>
      <c r="AA1192" s="42"/>
      <c r="AB1192" s="42"/>
      <c r="AC1192" s="42"/>
      <c r="AD1192" s="42"/>
      <c r="AE1192" s="42"/>
      <c r="AT1192" s="19" t="s">
        <v>652</v>
      </c>
      <c r="AU1192" s="19" t="s">
        <v>386</v>
      </c>
    </row>
    <row r="1193" s="15" customFormat="1">
      <c r="A1193" s="15"/>
      <c r="B1193" s="304"/>
      <c r="C1193" s="305"/>
      <c r="D1193" s="295" t="s">
        <v>398</v>
      </c>
      <c r="E1193" s="305"/>
      <c r="F1193" s="307" t="s">
        <v>1334</v>
      </c>
      <c r="G1193" s="305"/>
      <c r="H1193" s="308">
        <v>0.23100000000000001</v>
      </c>
      <c r="I1193" s="309"/>
      <c r="J1193" s="305"/>
      <c r="K1193" s="305"/>
      <c r="L1193" s="310"/>
      <c r="M1193" s="311"/>
      <c r="N1193" s="312"/>
      <c r="O1193" s="312"/>
      <c r="P1193" s="312"/>
      <c r="Q1193" s="312"/>
      <c r="R1193" s="312"/>
      <c r="S1193" s="312"/>
      <c r="T1193" s="313"/>
      <c r="U1193" s="15"/>
      <c r="V1193" s="15"/>
      <c r="W1193" s="15"/>
      <c r="X1193" s="15"/>
      <c r="Y1193" s="15"/>
      <c r="Z1193" s="15"/>
      <c r="AA1193" s="15"/>
      <c r="AB1193" s="15"/>
      <c r="AC1193" s="15"/>
      <c r="AD1193" s="15"/>
      <c r="AE1193" s="15"/>
      <c r="AT1193" s="314" t="s">
        <v>398</v>
      </c>
      <c r="AU1193" s="314" t="s">
        <v>386</v>
      </c>
      <c r="AV1193" s="15" t="s">
        <v>92</v>
      </c>
      <c r="AW1193" s="15" t="s">
        <v>4</v>
      </c>
      <c r="AX1193" s="15" t="s">
        <v>84</v>
      </c>
      <c r="AY1193" s="314" t="s">
        <v>387</v>
      </c>
    </row>
    <row r="1194" s="2" customFormat="1" ht="33" customHeight="1">
      <c r="A1194" s="42"/>
      <c r="B1194" s="43"/>
      <c r="C1194" s="280" t="s">
        <v>1335</v>
      </c>
      <c r="D1194" s="280" t="s">
        <v>393</v>
      </c>
      <c r="E1194" s="281" t="s">
        <v>1067</v>
      </c>
      <c r="F1194" s="282" t="s">
        <v>1068</v>
      </c>
      <c r="G1194" s="283" t="s">
        <v>436</v>
      </c>
      <c r="H1194" s="284">
        <v>2</v>
      </c>
      <c r="I1194" s="285"/>
      <c r="J1194" s="286">
        <f>ROUND(I1194*H1194,2)</f>
        <v>0</v>
      </c>
      <c r="K1194" s="287"/>
      <c r="L1194" s="45"/>
      <c r="M1194" s="288" t="s">
        <v>1</v>
      </c>
      <c r="N1194" s="289" t="s">
        <v>42</v>
      </c>
      <c r="O1194" s="101"/>
      <c r="P1194" s="290">
        <f>O1194*H1194</f>
        <v>0</v>
      </c>
      <c r="Q1194" s="290">
        <v>0.16384000000000001</v>
      </c>
      <c r="R1194" s="290">
        <f>Q1194*H1194</f>
        <v>0.32768000000000003</v>
      </c>
      <c r="S1194" s="290">
        <v>0</v>
      </c>
      <c r="T1194" s="291">
        <f>S1194*H1194</f>
        <v>0</v>
      </c>
      <c r="U1194" s="42"/>
      <c r="V1194" s="42"/>
      <c r="W1194" s="42"/>
      <c r="X1194" s="42"/>
      <c r="Y1194" s="42"/>
      <c r="Z1194" s="42"/>
      <c r="AA1194" s="42"/>
      <c r="AB1194" s="42"/>
      <c r="AC1194" s="42"/>
      <c r="AD1194" s="42"/>
      <c r="AE1194" s="42"/>
      <c r="AR1194" s="292" t="s">
        <v>386</v>
      </c>
      <c r="AT1194" s="292" t="s">
        <v>393</v>
      </c>
      <c r="AU1194" s="292" t="s">
        <v>386</v>
      </c>
      <c r="AY1194" s="19" t="s">
        <v>387</v>
      </c>
      <c r="BE1194" s="162">
        <f>IF(N1194="základná",J1194,0)</f>
        <v>0</v>
      </c>
      <c r="BF1194" s="162">
        <f>IF(N1194="znížená",J1194,0)</f>
        <v>0</v>
      </c>
      <c r="BG1194" s="162">
        <f>IF(N1194="zákl. prenesená",J1194,0)</f>
        <v>0</v>
      </c>
      <c r="BH1194" s="162">
        <f>IF(N1194="zníž. prenesená",J1194,0)</f>
        <v>0</v>
      </c>
      <c r="BI1194" s="162">
        <f>IF(N1194="nulová",J1194,0)</f>
        <v>0</v>
      </c>
      <c r="BJ1194" s="19" t="s">
        <v>92</v>
      </c>
      <c r="BK1194" s="162">
        <f>ROUND(I1194*H1194,2)</f>
        <v>0</v>
      </c>
      <c r="BL1194" s="19" t="s">
        <v>386</v>
      </c>
      <c r="BM1194" s="292" t="s">
        <v>1336</v>
      </c>
    </row>
    <row r="1195" s="15" customFormat="1">
      <c r="A1195" s="15"/>
      <c r="B1195" s="304"/>
      <c r="C1195" s="305"/>
      <c r="D1195" s="295" t="s">
        <v>398</v>
      </c>
      <c r="E1195" s="306" t="s">
        <v>1</v>
      </c>
      <c r="F1195" s="307" t="s">
        <v>1266</v>
      </c>
      <c r="G1195" s="305"/>
      <c r="H1195" s="308">
        <v>2</v>
      </c>
      <c r="I1195" s="309"/>
      <c r="J1195" s="305"/>
      <c r="K1195" s="305"/>
      <c r="L1195" s="310"/>
      <c r="M1195" s="311"/>
      <c r="N1195" s="312"/>
      <c r="O1195" s="312"/>
      <c r="P1195" s="312"/>
      <c r="Q1195" s="312"/>
      <c r="R1195" s="312"/>
      <c r="S1195" s="312"/>
      <c r="T1195" s="313"/>
      <c r="U1195" s="15"/>
      <c r="V1195" s="15"/>
      <c r="W1195" s="15"/>
      <c r="X1195" s="15"/>
      <c r="Y1195" s="15"/>
      <c r="Z1195" s="15"/>
      <c r="AA1195" s="15"/>
      <c r="AB1195" s="15"/>
      <c r="AC1195" s="15"/>
      <c r="AD1195" s="15"/>
      <c r="AE1195" s="15"/>
      <c r="AT1195" s="314" t="s">
        <v>398</v>
      </c>
      <c r="AU1195" s="314" t="s">
        <v>386</v>
      </c>
      <c r="AV1195" s="15" t="s">
        <v>92</v>
      </c>
      <c r="AW1195" s="15" t="s">
        <v>30</v>
      </c>
      <c r="AX1195" s="15" t="s">
        <v>76</v>
      </c>
      <c r="AY1195" s="314" t="s">
        <v>387</v>
      </c>
    </row>
    <row r="1196" s="16" customFormat="1">
      <c r="A1196" s="16"/>
      <c r="B1196" s="315"/>
      <c r="C1196" s="316"/>
      <c r="D1196" s="295" t="s">
        <v>398</v>
      </c>
      <c r="E1196" s="317" t="s">
        <v>1</v>
      </c>
      <c r="F1196" s="318" t="s">
        <v>412</v>
      </c>
      <c r="G1196" s="316"/>
      <c r="H1196" s="319">
        <v>2</v>
      </c>
      <c r="I1196" s="320"/>
      <c r="J1196" s="316"/>
      <c r="K1196" s="316"/>
      <c r="L1196" s="321"/>
      <c r="M1196" s="322"/>
      <c r="N1196" s="323"/>
      <c r="O1196" s="323"/>
      <c r="P1196" s="323"/>
      <c r="Q1196" s="323"/>
      <c r="R1196" s="323"/>
      <c r="S1196" s="323"/>
      <c r="T1196" s="324"/>
      <c r="U1196" s="16"/>
      <c r="V1196" s="16"/>
      <c r="W1196" s="16"/>
      <c r="X1196" s="16"/>
      <c r="Y1196" s="16"/>
      <c r="Z1196" s="16"/>
      <c r="AA1196" s="16"/>
      <c r="AB1196" s="16"/>
      <c r="AC1196" s="16"/>
      <c r="AD1196" s="16"/>
      <c r="AE1196" s="16"/>
      <c r="AT1196" s="325" t="s">
        <v>398</v>
      </c>
      <c r="AU1196" s="325" t="s">
        <v>386</v>
      </c>
      <c r="AV1196" s="16" t="s">
        <v>386</v>
      </c>
      <c r="AW1196" s="16" t="s">
        <v>30</v>
      </c>
      <c r="AX1196" s="16" t="s">
        <v>84</v>
      </c>
      <c r="AY1196" s="325" t="s">
        <v>387</v>
      </c>
    </row>
    <row r="1197" s="2" customFormat="1" ht="44.25" customHeight="1">
      <c r="A1197" s="42"/>
      <c r="B1197" s="43"/>
      <c r="C1197" s="337" t="s">
        <v>1337</v>
      </c>
      <c r="D1197" s="337" t="s">
        <v>592</v>
      </c>
      <c r="E1197" s="338" t="s">
        <v>1072</v>
      </c>
      <c r="F1197" s="339" t="s">
        <v>1073</v>
      </c>
      <c r="G1197" s="340" t="s">
        <v>436</v>
      </c>
      <c r="H1197" s="341">
        <v>2</v>
      </c>
      <c r="I1197" s="342"/>
      <c r="J1197" s="343">
        <f>ROUND(I1197*H1197,2)</f>
        <v>0</v>
      </c>
      <c r="K1197" s="344"/>
      <c r="L1197" s="345"/>
      <c r="M1197" s="346" t="s">
        <v>1</v>
      </c>
      <c r="N1197" s="347" t="s">
        <v>42</v>
      </c>
      <c r="O1197" s="101"/>
      <c r="P1197" s="290">
        <f>O1197*H1197</f>
        <v>0</v>
      </c>
      <c r="Q1197" s="290">
        <v>0.031300000000000001</v>
      </c>
      <c r="R1197" s="290">
        <f>Q1197*H1197</f>
        <v>0.062600000000000003</v>
      </c>
      <c r="S1197" s="290">
        <v>0</v>
      </c>
      <c r="T1197" s="291">
        <f>S1197*H1197</f>
        <v>0</v>
      </c>
      <c r="U1197" s="42"/>
      <c r="V1197" s="42"/>
      <c r="W1197" s="42"/>
      <c r="X1197" s="42"/>
      <c r="Y1197" s="42"/>
      <c r="Z1197" s="42"/>
      <c r="AA1197" s="42"/>
      <c r="AB1197" s="42"/>
      <c r="AC1197" s="42"/>
      <c r="AD1197" s="42"/>
      <c r="AE1197" s="42"/>
      <c r="AR1197" s="292" t="s">
        <v>443</v>
      </c>
      <c r="AT1197" s="292" t="s">
        <v>592</v>
      </c>
      <c r="AU1197" s="292" t="s">
        <v>386</v>
      </c>
      <c r="AY1197" s="19" t="s">
        <v>387</v>
      </c>
      <c r="BE1197" s="162">
        <f>IF(N1197="základná",J1197,0)</f>
        <v>0</v>
      </c>
      <c r="BF1197" s="162">
        <f>IF(N1197="znížená",J1197,0)</f>
        <v>0</v>
      </c>
      <c r="BG1197" s="162">
        <f>IF(N1197="zákl. prenesená",J1197,0)</f>
        <v>0</v>
      </c>
      <c r="BH1197" s="162">
        <f>IF(N1197="zníž. prenesená",J1197,0)</f>
        <v>0</v>
      </c>
      <c r="BI1197" s="162">
        <f>IF(N1197="nulová",J1197,0)</f>
        <v>0</v>
      </c>
      <c r="BJ1197" s="19" t="s">
        <v>92</v>
      </c>
      <c r="BK1197" s="162">
        <f>ROUND(I1197*H1197,2)</f>
        <v>0</v>
      </c>
      <c r="BL1197" s="19" t="s">
        <v>386</v>
      </c>
      <c r="BM1197" s="292" t="s">
        <v>1338</v>
      </c>
    </row>
    <row r="1198" s="2" customFormat="1" ht="37.8" customHeight="1">
      <c r="A1198" s="42"/>
      <c r="B1198" s="43"/>
      <c r="C1198" s="280" t="s">
        <v>1339</v>
      </c>
      <c r="D1198" s="280" t="s">
        <v>393</v>
      </c>
      <c r="E1198" s="281" t="s">
        <v>661</v>
      </c>
      <c r="F1198" s="282" t="s">
        <v>662</v>
      </c>
      <c r="G1198" s="283" t="s">
        <v>396</v>
      </c>
      <c r="H1198" s="284">
        <v>95</v>
      </c>
      <c r="I1198" s="285"/>
      <c r="J1198" s="286">
        <f>ROUND(I1198*H1198,2)</f>
        <v>0</v>
      </c>
      <c r="K1198" s="287"/>
      <c r="L1198" s="45"/>
      <c r="M1198" s="288" t="s">
        <v>1</v>
      </c>
      <c r="N1198" s="289" t="s">
        <v>42</v>
      </c>
      <c r="O1198" s="101"/>
      <c r="P1198" s="290">
        <f>O1198*H1198</f>
        <v>0</v>
      </c>
      <c r="Q1198" s="290">
        <v>0.36276999999999998</v>
      </c>
      <c r="R1198" s="290">
        <f>Q1198*H1198</f>
        <v>34.463149999999999</v>
      </c>
      <c r="S1198" s="290">
        <v>0</v>
      </c>
      <c r="T1198" s="291">
        <f>S1198*H1198</f>
        <v>0</v>
      </c>
      <c r="U1198" s="42"/>
      <c r="V1198" s="42"/>
      <c r="W1198" s="42"/>
      <c r="X1198" s="42"/>
      <c r="Y1198" s="42"/>
      <c r="Z1198" s="42"/>
      <c r="AA1198" s="42"/>
      <c r="AB1198" s="42"/>
      <c r="AC1198" s="42"/>
      <c r="AD1198" s="42"/>
      <c r="AE1198" s="42"/>
      <c r="AR1198" s="292" t="s">
        <v>386</v>
      </c>
      <c r="AT1198" s="292" t="s">
        <v>393</v>
      </c>
      <c r="AU1198" s="292" t="s">
        <v>386</v>
      </c>
      <c r="AY1198" s="19" t="s">
        <v>387</v>
      </c>
      <c r="BE1198" s="162">
        <f>IF(N1198="základná",J1198,0)</f>
        <v>0</v>
      </c>
      <c r="BF1198" s="162">
        <f>IF(N1198="znížená",J1198,0)</f>
        <v>0</v>
      </c>
      <c r="BG1198" s="162">
        <f>IF(N1198="zákl. prenesená",J1198,0)</f>
        <v>0</v>
      </c>
      <c r="BH1198" s="162">
        <f>IF(N1198="zníž. prenesená",J1198,0)</f>
        <v>0</v>
      </c>
      <c r="BI1198" s="162">
        <f>IF(N1198="nulová",J1198,0)</f>
        <v>0</v>
      </c>
      <c r="BJ1198" s="19" t="s">
        <v>92</v>
      </c>
      <c r="BK1198" s="162">
        <f>ROUND(I1198*H1198,2)</f>
        <v>0</v>
      </c>
      <c r="BL1198" s="19" t="s">
        <v>386</v>
      </c>
      <c r="BM1198" s="292" t="s">
        <v>1340</v>
      </c>
    </row>
    <row r="1199" s="14" customFormat="1">
      <c r="A1199" s="14"/>
      <c r="B1199" s="293"/>
      <c r="C1199" s="294"/>
      <c r="D1199" s="295" t="s">
        <v>398</v>
      </c>
      <c r="E1199" s="296" t="s">
        <v>1</v>
      </c>
      <c r="F1199" s="297" t="s">
        <v>664</v>
      </c>
      <c r="G1199" s="294"/>
      <c r="H1199" s="296" t="s">
        <v>1</v>
      </c>
      <c r="I1199" s="298"/>
      <c r="J1199" s="294"/>
      <c r="K1199" s="294"/>
      <c r="L1199" s="299"/>
      <c r="M1199" s="300"/>
      <c r="N1199" s="301"/>
      <c r="O1199" s="301"/>
      <c r="P1199" s="301"/>
      <c r="Q1199" s="301"/>
      <c r="R1199" s="301"/>
      <c r="S1199" s="301"/>
      <c r="T1199" s="302"/>
      <c r="U1199" s="14"/>
      <c r="V1199" s="14"/>
      <c r="W1199" s="14"/>
      <c r="X1199" s="14"/>
      <c r="Y1199" s="14"/>
      <c r="Z1199" s="14"/>
      <c r="AA1199" s="14"/>
      <c r="AB1199" s="14"/>
      <c r="AC1199" s="14"/>
      <c r="AD1199" s="14"/>
      <c r="AE1199" s="14"/>
      <c r="AT1199" s="303" t="s">
        <v>398</v>
      </c>
      <c r="AU1199" s="303" t="s">
        <v>386</v>
      </c>
      <c r="AV1199" s="14" t="s">
        <v>84</v>
      </c>
      <c r="AW1199" s="14" t="s">
        <v>30</v>
      </c>
      <c r="AX1199" s="14" t="s">
        <v>76</v>
      </c>
      <c r="AY1199" s="303" t="s">
        <v>387</v>
      </c>
    </row>
    <row r="1200" s="15" customFormat="1">
      <c r="A1200" s="15"/>
      <c r="B1200" s="304"/>
      <c r="C1200" s="305"/>
      <c r="D1200" s="295" t="s">
        <v>398</v>
      </c>
      <c r="E1200" s="306" t="s">
        <v>1</v>
      </c>
      <c r="F1200" s="307" t="s">
        <v>1341</v>
      </c>
      <c r="G1200" s="305"/>
      <c r="H1200" s="308">
        <v>18</v>
      </c>
      <c r="I1200" s="309"/>
      <c r="J1200" s="305"/>
      <c r="K1200" s="305"/>
      <c r="L1200" s="310"/>
      <c r="M1200" s="311"/>
      <c r="N1200" s="312"/>
      <c r="O1200" s="312"/>
      <c r="P1200" s="312"/>
      <c r="Q1200" s="312"/>
      <c r="R1200" s="312"/>
      <c r="S1200" s="312"/>
      <c r="T1200" s="313"/>
      <c r="U1200" s="15"/>
      <c r="V1200" s="15"/>
      <c r="W1200" s="15"/>
      <c r="X1200" s="15"/>
      <c r="Y1200" s="15"/>
      <c r="Z1200" s="15"/>
      <c r="AA1200" s="15"/>
      <c r="AB1200" s="15"/>
      <c r="AC1200" s="15"/>
      <c r="AD1200" s="15"/>
      <c r="AE1200" s="15"/>
      <c r="AT1200" s="314" t="s">
        <v>398</v>
      </c>
      <c r="AU1200" s="314" t="s">
        <v>386</v>
      </c>
      <c r="AV1200" s="15" t="s">
        <v>92</v>
      </c>
      <c r="AW1200" s="15" t="s">
        <v>30</v>
      </c>
      <c r="AX1200" s="15" t="s">
        <v>76</v>
      </c>
      <c r="AY1200" s="314" t="s">
        <v>387</v>
      </c>
    </row>
    <row r="1201" s="15" customFormat="1">
      <c r="A1201" s="15"/>
      <c r="B1201" s="304"/>
      <c r="C1201" s="305"/>
      <c r="D1201" s="295" t="s">
        <v>398</v>
      </c>
      <c r="E1201" s="306" t="s">
        <v>1</v>
      </c>
      <c r="F1201" s="307" t="s">
        <v>1342</v>
      </c>
      <c r="G1201" s="305"/>
      <c r="H1201" s="308">
        <v>14</v>
      </c>
      <c r="I1201" s="309"/>
      <c r="J1201" s="305"/>
      <c r="K1201" s="305"/>
      <c r="L1201" s="310"/>
      <c r="M1201" s="311"/>
      <c r="N1201" s="312"/>
      <c r="O1201" s="312"/>
      <c r="P1201" s="312"/>
      <c r="Q1201" s="312"/>
      <c r="R1201" s="312"/>
      <c r="S1201" s="312"/>
      <c r="T1201" s="313"/>
      <c r="U1201" s="15"/>
      <c r="V1201" s="15"/>
      <c r="W1201" s="15"/>
      <c r="X1201" s="15"/>
      <c r="Y1201" s="15"/>
      <c r="Z1201" s="15"/>
      <c r="AA1201" s="15"/>
      <c r="AB1201" s="15"/>
      <c r="AC1201" s="15"/>
      <c r="AD1201" s="15"/>
      <c r="AE1201" s="15"/>
      <c r="AT1201" s="314" t="s">
        <v>398</v>
      </c>
      <c r="AU1201" s="314" t="s">
        <v>386</v>
      </c>
      <c r="AV1201" s="15" t="s">
        <v>92</v>
      </c>
      <c r="AW1201" s="15" t="s">
        <v>30</v>
      </c>
      <c r="AX1201" s="15" t="s">
        <v>76</v>
      </c>
      <c r="AY1201" s="314" t="s">
        <v>387</v>
      </c>
    </row>
    <row r="1202" s="15" customFormat="1">
      <c r="A1202" s="15"/>
      <c r="B1202" s="304"/>
      <c r="C1202" s="305"/>
      <c r="D1202" s="295" t="s">
        <v>398</v>
      </c>
      <c r="E1202" s="306" t="s">
        <v>1</v>
      </c>
      <c r="F1202" s="307" t="s">
        <v>1343</v>
      </c>
      <c r="G1202" s="305"/>
      <c r="H1202" s="308">
        <v>49</v>
      </c>
      <c r="I1202" s="309"/>
      <c r="J1202" s="305"/>
      <c r="K1202" s="305"/>
      <c r="L1202" s="310"/>
      <c r="M1202" s="311"/>
      <c r="N1202" s="312"/>
      <c r="O1202" s="312"/>
      <c r="P1202" s="312"/>
      <c r="Q1202" s="312"/>
      <c r="R1202" s="312"/>
      <c r="S1202" s="312"/>
      <c r="T1202" s="313"/>
      <c r="U1202" s="15"/>
      <c r="V1202" s="15"/>
      <c r="W1202" s="15"/>
      <c r="X1202" s="15"/>
      <c r="Y1202" s="15"/>
      <c r="Z1202" s="15"/>
      <c r="AA1202" s="15"/>
      <c r="AB1202" s="15"/>
      <c r="AC1202" s="15"/>
      <c r="AD1202" s="15"/>
      <c r="AE1202" s="15"/>
      <c r="AT1202" s="314" t="s">
        <v>398</v>
      </c>
      <c r="AU1202" s="314" t="s">
        <v>386</v>
      </c>
      <c r="AV1202" s="15" t="s">
        <v>92</v>
      </c>
      <c r="AW1202" s="15" t="s">
        <v>30</v>
      </c>
      <c r="AX1202" s="15" t="s">
        <v>76</v>
      </c>
      <c r="AY1202" s="314" t="s">
        <v>387</v>
      </c>
    </row>
    <row r="1203" s="15" customFormat="1">
      <c r="A1203" s="15"/>
      <c r="B1203" s="304"/>
      <c r="C1203" s="305"/>
      <c r="D1203" s="295" t="s">
        <v>398</v>
      </c>
      <c r="E1203" s="306" t="s">
        <v>1</v>
      </c>
      <c r="F1203" s="307" t="s">
        <v>1344</v>
      </c>
      <c r="G1203" s="305"/>
      <c r="H1203" s="308">
        <v>14</v>
      </c>
      <c r="I1203" s="309"/>
      <c r="J1203" s="305"/>
      <c r="K1203" s="305"/>
      <c r="L1203" s="310"/>
      <c r="M1203" s="311"/>
      <c r="N1203" s="312"/>
      <c r="O1203" s="312"/>
      <c r="P1203" s="312"/>
      <c r="Q1203" s="312"/>
      <c r="R1203" s="312"/>
      <c r="S1203" s="312"/>
      <c r="T1203" s="313"/>
      <c r="U1203" s="15"/>
      <c r="V1203" s="15"/>
      <c r="W1203" s="15"/>
      <c r="X1203" s="15"/>
      <c r="Y1203" s="15"/>
      <c r="Z1203" s="15"/>
      <c r="AA1203" s="15"/>
      <c r="AB1203" s="15"/>
      <c r="AC1203" s="15"/>
      <c r="AD1203" s="15"/>
      <c r="AE1203" s="15"/>
      <c r="AT1203" s="314" t="s">
        <v>398</v>
      </c>
      <c r="AU1203" s="314" t="s">
        <v>386</v>
      </c>
      <c r="AV1203" s="15" t="s">
        <v>92</v>
      </c>
      <c r="AW1203" s="15" t="s">
        <v>30</v>
      </c>
      <c r="AX1203" s="15" t="s">
        <v>76</v>
      </c>
      <c r="AY1203" s="314" t="s">
        <v>387</v>
      </c>
    </row>
    <row r="1204" s="16" customFormat="1">
      <c r="A1204" s="16"/>
      <c r="B1204" s="315"/>
      <c r="C1204" s="316"/>
      <c r="D1204" s="295" t="s">
        <v>398</v>
      </c>
      <c r="E1204" s="317" t="s">
        <v>1</v>
      </c>
      <c r="F1204" s="318" t="s">
        <v>412</v>
      </c>
      <c r="G1204" s="316"/>
      <c r="H1204" s="319">
        <v>95</v>
      </c>
      <c r="I1204" s="320"/>
      <c r="J1204" s="316"/>
      <c r="K1204" s="316"/>
      <c r="L1204" s="321"/>
      <c r="M1204" s="322"/>
      <c r="N1204" s="323"/>
      <c r="O1204" s="323"/>
      <c r="P1204" s="323"/>
      <c r="Q1204" s="323"/>
      <c r="R1204" s="323"/>
      <c r="S1204" s="323"/>
      <c r="T1204" s="324"/>
      <c r="U1204" s="16"/>
      <c r="V1204" s="16"/>
      <c r="W1204" s="16"/>
      <c r="X1204" s="16"/>
      <c r="Y1204" s="16"/>
      <c r="Z1204" s="16"/>
      <c r="AA1204" s="16"/>
      <c r="AB1204" s="16"/>
      <c r="AC1204" s="16"/>
      <c r="AD1204" s="16"/>
      <c r="AE1204" s="16"/>
      <c r="AT1204" s="325" t="s">
        <v>398</v>
      </c>
      <c r="AU1204" s="325" t="s">
        <v>386</v>
      </c>
      <c r="AV1204" s="16" t="s">
        <v>386</v>
      </c>
      <c r="AW1204" s="16" t="s">
        <v>30</v>
      </c>
      <c r="AX1204" s="16" t="s">
        <v>84</v>
      </c>
      <c r="AY1204" s="325" t="s">
        <v>387</v>
      </c>
    </row>
    <row r="1205" s="2" customFormat="1" ht="55.5" customHeight="1">
      <c r="A1205" s="42"/>
      <c r="B1205" s="43"/>
      <c r="C1205" s="337" t="s">
        <v>1345</v>
      </c>
      <c r="D1205" s="337" t="s">
        <v>592</v>
      </c>
      <c r="E1205" s="338" t="s">
        <v>667</v>
      </c>
      <c r="F1205" s="339" t="s">
        <v>668</v>
      </c>
      <c r="G1205" s="340" t="s">
        <v>436</v>
      </c>
      <c r="H1205" s="341">
        <v>95</v>
      </c>
      <c r="I1205" s="342"/>
      <c r="J1205" s="343">
        <f>ROUND(I1205*H1205,2)</f>
        <v>0</v>
      </c>
      <c r="K1205" s="344"/>
      <c r="L1205" s="345"/>
      <c r="M1205" s="346" t="s">
        <v>1</v>
      </c>
      <c r="N1205" s="347" t="s">
        <v>42</v>
      </c>
      <c r="O1205" s="101"/>
      <c r="P1205" s="290">
        <f>O1205*H1205</f>
        <v>0</v>
      </c>
      <c r="Q1205" s="290">
        <v>0.010699999999999999</v>
      </c>
      <c r="R1205" s="290">
        <f>Q1205*H1205</f>
        <v>1.0165</v>
      </c>
      <c r="S1205" s="290">
        <v>0</v>
      </c>
      <c r="T1205" s="291">
        <f>S1205*H1205</f>
        <v>0</v>
      </c>
      <c r="U1205" s="42"/>
      <c r="V1205" s="42"/>
      <c r="W1205" s="42"/>
      <c r="X1205" s="42"/>
      <c r="Y1205" s="42"/>
      <c r="Z1205" s="42"/>
      <c r="AA1205" s="42"/>
      <c r="AB1205" s="42"/>
      <c r="AC1205" s="42"/>
      <c r="AD1205" s="42"/>
      <c r="AE1205" s="42"/>
      <c r="AR1205" s="292" t="s">
        <v>443</v>
      </c>
      <c r="AT1205" s="292" t="s">
        <v>592</v>
      </c>
      <c r="AU1205" s="292" t="s">
        <v>386</v>
      </c>
      <c r="AY1205" s="19" t="s">
        <v>387</v>
      </c>
      <c r="BE1205" s="162">
        <f>IF(N1205="základná",J1205,0)</f>
        <v>0</v>
      </c>
      <c r="BF1205" s="162">
        <f>IF(N1205="znížená",J1205,0)</f>
        <v>0</v>
      </c>
      <c r="BG1205" s="162">
        <f>IF(N1205="zákl. prenesená",J1205,0)</f>
        <v>0</v>
      </c>
      <c r="BH1205" s="162">
        <f>IF(N1205="zníž. prenesená",J1205,0)</f>
        <v>0</v>
      </c>
      <c r="BI1205" s="162">
        <f>IF(N1205="nulová",J1205,0)</f>
        <v>0</v>
      </c>
      <c r="BJ1205" s="19" t="s">
        <v>92</v>
      </c>
      <c r="BK1205" s="162">
        <f>ROUND(I1205*H1205,2)</f>
        <v>0</v>
      </c>
      <c r="BL1205" s="19" t="s">
        <v>386</v>
      </c>
      <c r="BM1205" s="292" t="s">
        <v>1346</v>
      </c>
    </row>
    <row r="1206" s="2" customFormat="1" ht="37.8" customHeight="1">
      <c r="A1206" s="42"/>
      <c r="B1206" s="43"/>
      <c r="C1206" s="337" t="s">
        <v>1347</v>
      </c>
      <c r="D1206" s="337" t="s">
        <v>592</v>
      </c>
      <c r="E1206" s="338" t="s">
        <v>671</v>
      </c>
      <c r="F1206" s="339" t="s">
        <v>672</v>
      </c>
      <c r="G1206" s="340" t="s">
        <v>436</v>
      </c>
      <c r="H1206" s="341">
        <v>7</v>
      </c>
      <c r="I1206" s="342"/>
      <c r="J1206" s="343">
        <f>ROUND(I1206*H1206,2)</f>
        <v>0</v>
      </c>
      <c r="K1206" s="344"/>
      <c r="L1206" s="345"/>
      <c r="M1206" s="346" t="s">
        <v>1</v>
      </c>
      <c r="N1206" s="347" t="s">
        <v>42</v>
      </c>
      <c r="O1206" s="101"/>
      <c r="P1206" s="290">
        <f>O1206*H1206</f>
        <v>0</v>
      </c>
      <c r="Q1206" s="290">
        <v>0.0014</v>
      </c>
      <c r="R1206" s="290">
        <f>Q1206*H1206</f>
        <v>0.0097999999999999997</v>
      </c>
      <c r="S1206" s="290">
        <v>0</v>
      </c>
      <c r="T1206" s="291">
        <f>S1206*H1206</f>
        <v>0</v>
      </c>
      <c r="U1206" s="42"/>
      <c r="V1206" s="42"/>
      <c r="W1206" s="42"/>
      <c r="X1206" s="42"/>
      <c r="Y1206" s="42"/>
      <c r="Z1206" s="42"/>
      <c r="AA1206" s="42"/>
      <c r="AB1206" s="42"/>
      <c r="AC1206" s="42"/>
      <c r="AD1206" s="42"/>
      <c r="AE1206" s="42"/>
      <c r="AR1206" s="292" t="s">
        <v>443</v>
      </c>
      <c r="AT1206" s="292" t="s">
        <v>592</v>
      </c>
      <c r="AU1206" s="292" t="s">
        <v>386</v>
      </c>
      <c r="AY1206" s="19" t="s">
        <v>387</v>
      </c>
      <c r="BE1206" s="162">
        <f>IF(N1206="základná",J1206,0)</f>
        <v>0</v>
      </c>
      <c r="BF1206" s="162">
        <f>IF(N1206="znížená",J1206,0)</f>
        <v>0</v>
      </c>
      <c r="BG1206" s="162">
        <f>IF(N1206="zákl. prenesená",J1206,0)</f>
        <v>0</v>
      </c>
      <c r="BH1206" s="162">
        <f>IF(N1206="zníž. prenesená",J1206,0)</f>
        <v>0</v>
      </c>
      <c r="BI1206" s="162">
        <f>IF(N1206="nulová",J1206,0)</f>
        <v>0</v>
      </c>
      <c r="BJ1206" s="19" t="s">
        <v>92</v>
      </c>
      <c r="BK1206" s="162">
        <f>ROUND(I1206*H1206,2)</f>
        <v>0</v>
      </c>
      <c r="BL1206" s="19" t="s">
        <v>386</v>
      </c>
      <c r="BM1206" s="292" t="s">
        <v>1348</v>
      </c>
    </row>
    <row r="1207" s="2" customFormat="1" ht="24.15" customHeight="1">
      <c r="A1207" s="42"/>
      <c r="B1207" s="43"/>
      <c r="C1207" s="337" t="s">
        <v>1349</v>
      </c>
      <c r="D1207" s="337" t="s">
        <v>592</v>
      </c>
      <c r="E1207" s="338" t="s">
        <v>655</v>
      </c>
      <c r="F1207" s="339" t="s">
        <v>656</v>
      </c>
      <c r="G1207" s="340" t="s">
        <v>180</v>
      </c>
      <c r="H1207" s="341">
        <v>1.107</v>
      </c>
      <c r="I1207" s="342"/>
      <c r="J1207" s="343">
        <f>ROUND(I1207*H1207,2)</f>
        <v>0</v>
      </c>
      <c r="K1207" s="344"/>
      <c r="L1207" s="345"/>
      <c r="M1207" s="346" t="s">
        <v>1</v>
      </c>
      <c r="N1207" s="347" t="s">
        <v>42</v>
      </c>
      <c r="O1207" s="101"/>
      <c r="P1207" s="290">
        <f>O1207*H1207</f>
        <v>0</v>
      </c>
      <c r="Q1207" s="290">
        <v>0.001</v>
      </c>
      <c r="R1207" s="290">
        <f>Q1207*H1207</f>
        <v>0.0011069999999999999</v>
      </c>
      <c r="S1207" s="290">
        <v>0</v>
      </c>
      <c r="T1207" s="291">
        <f>S1207*H1207</f>
        <v>0</v>
      </c>
      <c r="U1207" s="42"/>
      <c r="V1207" s="42"/>
      <c r="W1207" s="42"/>
      <c r="X1207" s="42"/>
      <c r="Y1207" s="42"/>
      <c r="Z1207" s="42"/>
      <c r="AA1207" s="42"/>
      <c r="AB1207" s="42"/>
      <c r="AC1207" s="42"/>
      <c r="AD1207" s="42"/>
      <c r="AE1207" s="42"/>
      <c r="AR1207" s="292" t="s">
        <v>443</v>
      </c>
      <c r="AT1207" s="292" t="s">
        <v>592</v>
      </c>
      <c r="AU1207" s="292" t="s">
        <v>386</v>
      </c>
      <c r="AY1207" s="19" t="s">
        <v>387</v>
      </c>
      <c r="BE1207" s="162">
        <f>IF(N1207="základná",J1207,0)</f>
        <v>0</v>
      </c>
      <c r="BF1207" s="162">
        <f>IF(N1207="znížená",J1207,0)</f>
        <v>0</v>
      </c>
      <c r="BG1207" s="162">
        <f>IF(N1207="zákl. prenesená",J1207,0)</f>
        <v>0</v>
      </c>
      <c r="BH1207" s="162">
        <f>IF(N1207="zníž. prenesená",J1207,0)</f>
        <v>0</v>
      </c>
      <c r="BI1207" s="162">
        <f>IF(N1207="nulová",J1207,0)</f>
        <v>0</v>
      </c>
      <c r="BJ1207" s="19" t="s">
        <v>92</v>
      </c>
      <c r="BK1207" s="162">
        <f>ROUND(I1207*H1207,2)</f>
        <v>0</v>
      </c>
      <c r="BL1207" s="19" t="s">
        <v>386</v>
      </c>
      <c r="BM1207" s="292" t="s">
        <v>1350</v>
      </c>
    </row>
    <row r="1208" s="2" customFormat="1">
      <c r="A1208" s="42"/>
      <c r="B1208" s="43"/>
      <c r="C1208" s="44"/>
      <c r="D1208" s="295" t="s">
        <v>652</v>
      </c>
      <c r="E1208" s="44"/>
      <c r="F1208" s="348" t="s">
        <v>658</v>
      </c>
      <c r="G1208" s="44"/>
      <c r="H1208" s="44"/>
      <c r="I1208" s="237"/>
      <c r="J1208" s="44"/>
      <c r="K1208" s="44"/>
      <c r="L1208" s="45"/>
      <c r="M1208" s="349"/>
      <c r="N1208" s="350"/>
      <c r="O1208" s="101"/>
      <c r="P1208" s="101"/>
      <c r="Q1208" s="101"/>
      <c r="R1208" s="101"/>
      <c r="S1208" s="101"/>
      <c r="T1208" s="102"/>
      <c r="U1208" s="42"/>
      <c r="V1208" s="42"/>
      <c r="W1208" s="42"/>
      <c r="X1208" s="42"/>
      <c r="Y1208" s="42"/>
      <c r="Z1208" s="42"/>
      <c r="AA1208" s="42"/>
      <c r="AB1208" s="42"/>
      <c r="AC1208" s="42"/>
      <c r="AD1208" s="42"/>
      <c r="AE1208" s="42"/>
      <c r="AT1208" s="19" t="s">
        <v>652</v>
      </c>
      <c r="AU1208" s="19" t="s">
        <v>386</v>
      </c>
    </row>
    <row r="1209" s="15" customFormat="1">
      <c r="A1209" s="15"/>
      <c r="B1209" s="304"/>
      <c r="C1209" s="305"/>
      <c r="D1209" s="295" t="s">
        <v>398</v>
      </c>
      <c r="E1209" s="305"/>
      <c r="F1209" s="307" t="s">
        <v>1351</v>
      </c>
      <c r="G1209" s="305"/>
      <c r="H1209" s="308">
        <v>1.107</v>
      </c>
      <c r="I1209" s="309"/>
      <c r="J1209" s="305"/>
      <c r="K1209" s="305"/>
      <c r="L1209" s="310"/>
      <c r="M1209" s="311"/>
      <c r="N1209" s="312"/>
      <c r="O1209" s="312"/>
      <c r="P1209" s="312"/>
      <c r="Q1209" s="312"/>
      <c r="R1209" s="312"/>
      <c r="S1209" s="312"/>
      <c r="T1209" s="313"/>
      <c r="U1209" s="15"/>
      <c r="V1209" s="15"/>
      <c r="W1209" s="15"/>
      <c r="X1209" s="15"/>
      <c r="Y1209" s="15"/>
      <c r="Z1209" s="15"/>
      <c r="AA1209" s="15"/>
      <c r="AB1209" s="15"/>
      <c r="AC1209" s="15"/>
      <c r="AD1209" s="15"/>
      <c r="AE1209" s="15"/>
      <c r="AT1209" s="314" t="s">
        <v>398</v>
      </c>
      <c r="AU1209" s="314" t="s">
        <v>386</v>
      </c>
      <c r="AV1209" s="15" t="s">
        <v>92</v>
      </c>
      <c r="AW1209" s="15" t="s">
        <v>4</v>
      </c>
      <c r="AX1209" s="15" t="s">
        <v>84</v>
      </c>
      <c r="AY1209" s="314" t="s">
        <v>387</v>
      </c>
    </row>
    <row r="1210" s="13" customFormat="1" ht="20.88" customHeight="1">
      <c r="A1210" s="13"/>
      <c r="B1210" s="267"/>
      <c r="C1210" s="268"/>
      <c r="D1210" s="269" t="s">
        <v>75</v>
      </c>
      <c r="E1210" s="269" t="s">
        <v>544</v>
      </c>
      <c r="F1210" s="269" t="s">
        <v>545</v>
      </c>
      <c r="G1210" s="268"/>
      <c r="H1210" s="268"/>
      <c r="I1210" s="270"/>
      <c r="J1210" s="271">
        <f>BK1210</f>
        <v>0</v>
      </c>
      <c r="K1210" s="268"/>
      <c r="L1210" s="272"/>
      <c r="M1210" s="273"/>
      <c r="N1210" s="274"/>
      <c r="O1210" s="274"/>
      <c r="P1210" s="275">
        <f>P1211</f>
        <v>0</v>
      </c>
      <c r="Q1210" s="274"/>
      <c r="R1210" s="275">
        <f>R1211</f>
        <v>0</v>
      </c>
      <c r="S1210" s="274"/>
      <c r="T1210" s="276">
        <f>T1211</f>
        <v>0</v>
      </c>
      <c r="U1210" s="13"/>
      <c r="V1210" s="13"/>
      <c r="W1210" s="13"/>
      <c r="X1210" s="13"/>
      <c r="Y1210" s="13"/>
      <c r="Z1210" s="13"/>
      <c r="AA1210" s="13"/>
      <c r="AB1210" s="13"/>
      <c r="AC1210" s="13"/>
      <c r="AD1210" s="13"/>
      <c r="AE1210" s="13"/>
      <c r="AR1210" s="277" t="s">
        <v>84</v>
      </c>
      <c r="AT1210" s="278" t="s">
        <v>75</v>
      </c>
      <c r="AU1210" s="278" t="s">
        <v>99</v>
      </c>
      <c r="AY1210" s="277" t="s">
        <v>387</v>
      </c>
      <c r="BK1210" s="279">
        <f>BK1211</f>
        <v>0</v>
      </c>
    </row>
    <row r="1211" s="2" customFormat="1" ht="24.15" customHeight="1">
      <c r="A1211" s="42"/>
      <c r="B1211" s="43"/>
      <c r="C1211" s="280" t="s">
        <v>1352</v>
      </c>
      <c r="D1211" s="280" t="s">
        <v>393</v>
      </c>
      <c r="E1211" s="281" t="s">
        <v>547</v>
      </c>
      <c r="F1211" s="282" t="s">
        <v>548</v>
      </c>
      <c r="G1211" s="283" t="s">
        <v>525</v>
      </c>
      <c r="H1211" s="284">
        <v>84.930000000000007</v>
      </c>
      <c r="I1211" s="285"/>
      <c r="J1211" s="286">
        <f>ROUND(I1211*H1211,2)</f>
        <v>0</v>
      </c>
      <c r="K1211" s="287"/>
      <c r="L1211" s="45"/>
      <c r="M1211" s="288" t="s">
        <v>1</v>
      </c>
      <c r="N1211" s="289" t="s">
        <v>42</v>
      </c>
      <c r="O1211" s="101"/>
      <c r="P1211" s="290">
        <f>O1211*H1211</f>
        <v>0</v>
      </c>
      <c r="Q1211" s="290">
        <v>0</v>
      </c>
      <c r="R1211" s="290">
        <f>Q1211*H1211</f>
        <v>0</v>
      </c>
      <c r="S1211" s="290">
        <v>0</v>
      </c>
      <c r="T1211" s="291">
        <f>S1211*H1211</f>
        <v>0</v>
      </c>
      <c r="U1211" s="42"/>
      <c r="V1211" s="42"/>
      <c r="W1211" s="42"/>
      <c r="X1211" s="42"/>
      <c r="Y1211" s="42"/>
      <c r="Z1211" s="42"/>
      <c r="AA1211" s="42"/>
      <c r="AB1211" s="42"/>
      <c r="AC1211" s="42"/>
      <c r="AD1211" s="42"/>
      <c r="AE1211" s="42"/>
      <c r="AR1211" s="292" t="s">
        <v>386</v>
      </c>
      <c r="AT1211" s="292" t="s">
        <v>393</v>
      </c>
      <c r="AU1211" s="292" t="s">
        <v>386</v>
      </c>
      <c r="AY1211" s="19" t="s">
        <v>387</v>
      </c>
      <c r="BE1211" s="162">
        <f>IF(N1211="základná",J1211,0)</f>
        <v>0</v>
      </c>
      <c r="BF1211" s="162">
        <f>IF(N1211="znížená",J1211,0)</f>
        <v>0</v>
      </c>
      <c r="BG1211" s="162">
        <f>IF(N1211="zákl. prenesená",J1211,0)</f>
        <v>0</v>
      </c>
      <c r="BH1211" s="162">
        <f>IF(N1211="zníž. prenesená",J1211,0)</f>
        <v>0</v>
      </c>
      <c r="BI1211" s="162">
        <f>IF(N1211="nulová",J1211,0)</f>
        <v>0</v>
      </c>
      <c r="BJ1211" s="19" t="s">
        <v>92</v>
      </c>
      <c r="BK1211" s="162">
        <f>ROUND(I1211*H1211,2)</f>
        <v>0</v>
      </c>
      <c r="BL1211" s="19" t="s">
        <v>386</v>
      </c>
      <c r="BM1211" s="292" t="s">
        <v>1353</v>
      </c>
    </row>
    <row r="1212" s="12" customFormat="1" ht="20.88" customHeight="1">
      <c r="A1212" s="12"/>
      <c r="B1212" s="252"/>
      <c r="C1212" s="253"/>
      <c r="D1212" s="254" t="s">
        <v>75</v>
      </c>
      <c r="E1212" s="265" t="s">
        <v>550</v>
      </c>
      <c r="F1212" s="265" t="s">
        <v>551</v>
      </c>
      <c r="G1212" s="253"/>
      <c r="H1212" s="253"/>
      <c r="I1212" s="256"/>
      <c r="J1212" s="266">
        <f>BK1212</f>
        <v>0</v>
      </c>
      <c r="K1212" s="253"/>
      <c r="L1212" s="257"/>
      <c r="M1212" s="258"/>
      <c r="N1212" s="259"/>
      <c r="O1212" s="259"/>
      <c r="P1212" s="260">
        <f>P1213+P1231+P1239+P1245+P1255+P1279</f>
        <v>0</v>
      </c>
      <c r="Q1212" s="259"/>
      <c r="R1212" s="260">
        <f>R1213+R1231+R1239+R1245+R1255+R1279</f>
        <v>3706.8100017968004</v>
      </c>
      <c r="S1212" s="259"/>
      <c r="T1212" s="261">
        <f>T1213+T1231+T1239+T1245+T1255+T1279</f>
        <v>0</v>
      </c>
      <c r="U1212" s="12"/>
      <c r="V1212" s="12"/>
      <c r="W1212" s="12"/>
      <c r="X1212" s="12"/>
      <c r="Y1212" s="12"/>
      <c r="Z1212" s="12"/>
      <c r="AA1212" s="12"/>
      <c r="AB1212" s="12"/>
      <c r="AC1212" s="12"/>
      <c r="AD1212" s="12"/>
      <c r="AE1212" s="12"/>
      <c r="AR1212" s="262" t="s">
        <v>92</v>
      </c>
      <c r="AT1212" s="263" t="s">
        <v>75</v>
      </c>
      <c r="AU1212" s="263" t="s">
        <v>92</v>
      </c>
      <c r="AY1212" s="262" t="s">
        <v>387</v>
      </c>
      <c r="BK1212" s="264">
        <f>BK1213+BK1231+BK1239+BK1245+BK1255+BK1279</f>
        <v>0</v>
      </c>
    </row>
    <row r="1213" s="13" customFormat="1" ht="20.88" customHeight="1">
      <c r="A1213" s="13"/>
      <c r="B1213" s="267"/>
      <c r="C1213" s="268"/>
      <c r="D1213" s="269" t="s">
        <v>75</v>
      </c>
      <c r="E1213" s="269" t="s">
        <v>684</v>
      </c>
      <c r="F1213" s="269" t="s">
        <v>685</v>
      </c>
      <c r="G1213" s="268"/>
      <c r="H1213" s="268"/>
      <c r="I1213" s="270"/>
      <c r="J1213" s="271">
        <f>BK1213</f>
        <v>0</v>
      </c>
      <c r="K1213" s="268"/>
      <c r="L1213" s="272"/>
      <c r="M1213" s="273"/>
      <c r="N1213" s="274"/>
      <c r="O1213" s="274"/>
      <c r="P1213" s="275">
        <f>SUM(P1214:P1230)</f>
        <v>0</v>
      </c>
      <c r="Q1213" s="274"/>
      <c r="R1213" s="275">
        <f>SUM(R1214:R1230)</f>
        <v>3683.1494595000004</v>
      </c>
      <c r="S1213" s="274"/>
      <c r="T1213" s="276">
        <f>SUM(T1214:T1230)</f>
        <v>0</v>
      </c>
      <c r="U1213" s="13"/>
      <c r="V1213" s="13"/>
      <c r="W1213" s="13"/>
      <c r="X1213" s="13"/>
      <c r="Y1213" s="13"/>
      <c r="Z1213" s="13"/>
      <c r="AA1213" s="13"/>
      <c r="AB1213" s="13"/>
      <c r="AC1213" s="13"/>
      <c r="AD1213" s="13"/>
      <c r="AE1213" s="13"/>
      <c r="AR1213" s="277" t="s">
        <v>92</v>
      </c>
      <c r="AT1213" s="278" t="s">
        <v>75</v>
      </c>
      <c r="AU1213" s="278" t="s">
        <v>99</v>
      </c>
      <c r="AY1213" s="277" t="s">
        <v>387</v>
      </c>
      <c r="BK1213" s="279">
        <f>SUM(BK1214:BK1230)</f>
        <v>0</v>
      </c>
    </row>
    <row r="1214" s="2" customFormat="1" ht="24.15" customHeight="1">
      <c r="A1214" s="42"/>
      <c r="B1214" s="43"/>
      <c r="C1214" s="280" t="s">
        <v>1354</v>
      </c>
      <c r="D1214" s="280" t="s">
        <v>393</v>
      </c>
      <c r="E1214" s="281" t="s">
        <v>686</v>
      </c>
      <c r="F1214" s="282" t="s">
        <v>687</v>
      </c>
      <c r="G1214" s="283" t="s">
        <v>405</v>
      </c>
      <c r="H1214" s="284">
        <v>6078</v>
      </c>
      <c r="I1214" s="285"/>
      <c r="J1214" s="286">
        <f>ROUND(I1214*H1214,2)</f>
        <v>0</v>
      </c>
      <c r="K1214" s="287"/>
      <c r="L1214" s="45"/>
      <c r="M1214" s="288" t="s">
        <v>1</v>
      </c>
      <c r="N1214" s="289" t="s">
        <v>42</v>
      </c>
      <c r="O1214" s="101"/>
      <c r="P1214" s="290">
        <f>O1214*H1214</f>
        <v>0</v>
      </c>
      <c r="Q1214" s="290">
        <v>0.001</v>
      </c>
      <c r="R1214" s="290">
        <f>Q1214*H1214</f>
        <v>6.0780000000000003</v>
      </c>
      <c r="S1214" s="290">
        <v>0</v>
      </c>
      <c r="T1214" s="291">
        <f>S1214*H1214</f>
        <v>0</v>
      </c>
      <c r="U1214" s="42"/>
      <c r="V1214" s="42"/>
      <c r="W1214" s="42"/>
      <c r="X1214" s="42"/>
      <c r="Y1214" s="42"/>
      <c r="Z1214" s="42"/>
      <c r="AA1214" s="42"/>
      <c r="AB1214" s="42"/>
      <c r="AC1214" s="42"/>
      <c r="AD1214" s="42"/>
      <c r="AE1214" s="42"/>
      <c r="AR1214" s="292" t="s">
        <v>422</v>
      </c>
      <c r="AT1214" s="292" t="s">
        <v>393</v>
      </c>
      <c r="AU1214" s="292" t="s">
        <v>386</v>
      </c>
      <c r="AY1214" s="19" t="s">
        <v>387</v>
      </c>
      <c r="BE1214" s="162">
        <f>IF(N1214="základná",J1214,0)</f>
        <v>0</v>
      </c>
      <c r="BF1214" s="162">
        <f>IF(N1214="znížená",J1214,0)</f>
        <v>0</v>
      </c>
      <c r="BG1214" s="162">
        <f>IF(N1214="zákl. prenesená",J1214,0)</f>
        <v>0</v>
      </c>
      <c r="BH1214" s="162">
        <f>IF(N1214="zníž. prenesená",J1214,0)</f>
        <v>0</v>
      </c>
      <c r="BI1214" s="162">
        <f>IF(N1214="nulová",J1214,0)</f>
        <v>0</v>
      </c>
      <c r="BJ1214" s="19" t="s">
        <v>92</v>
      </c>
      <c r="BK1214" s="162">
        <f>ROUND(I1214*H1214,2)</f>
        <v>0</v>
      </c>
      <c r="BL1214" s="19" t="s">
        <v>422</v>
      </c>
      <c r="BM1214" s="292" t="s">
        <v>1355</v>
      </c>
    </row>
    <row r="1215" s="15" customFormat="1">
      <c r="A1215" s="15"/>
      <c r="B1215" s="304"/>
      <c r="C1215" s="305"/>
      <c r="D1215" s="295" t="s">
        <v>398</v>
      </c>
      <c r="E1215" s="306" t="s">
        <v>1</v>
      </c>
      <c r="F1215" s="307" t="s">
        <v>1356</v>
      </c>
      <c r="G1215" s="305"/>
      <c r="H1215" s="308">
        <v>6078</v>
      </c>
      <c r="I1215" s="309"/>
      <c r="J1215" s="305"/>
      <c r="K1215" s="305"/>
      <c r="L1215" s="310"/>
      <c r="M1215" s="311"/>
      <c r="N1215" s="312"/>
      <c r="O1215" s="312"/>
      <c r="P1215" s="312"/>
      <c r="Q1215" s="312"/>
      <c r="R1215" s="312"/>
      <c r="S1215" s="312"/>
      <c r="T1215" s="313"/>
      <c r="U1215" s="15"/>
      <c r="V1215" s="15"/>
      <c r="W1215" s="15"/>
      <c r="X1215" s="15"/>
      <c r="Y1215" s="15"/>
      <c r="Z1215" s="15"/>
      <c r="AA1215" s="15"/>
      <c r="AB1215" s="15"/>
      <c r="AC1215" s="15"/>
      <c r="AD1215" s="15"/>
      <c r="AE1215" s="15"/>
      <c r="AT1215" s="314" t="s">
        <v>398</v>
      </c>
      <c r="AU1215" s="314" t="s">
        <v>386</v>
      </c>
      <c r="AV1215" s="15" t="s">
        <v>92</v>
      </c>
      <c r="AW1215" s="15" t="s">
        <v>30</v>
      </c>
      <c r="AX1215" s="15" t="s">
        <v>84</v>
      </c>
      <c r="AY1215" s="314" t="s">
        <v>387</v>
      </c>
    </row>
    <row r="1216" s="2" customFormat="1" ht="21.75" customHeight="1">
      <c r="A1216" s="42"/>
      <c r="B1216" s="43"/>
      <c r="C1216" s="337" t="s">
        <v>1357</v>
      </c>
      <c r="D1216" s="337" t="s">
        <v>592</v>
      </c>
      <c r="E1216" s="338" t="s">
        <v>691</v>
      </c>
      <c r="F1216" s="339" t="s">
        <v>692</v>
      </c>
      <c r="G1216" s="340" t="s">
        <v>693</v>
      </c>
      <c r="H1216" s="341">
        <v>9117</v>
      </c>
      <c r="I1216" s="342"/>
      <c r="J1216" s="343">
        <f>ROUND(I1216*H1216,2)</f>
        <v>0</v>
      </c>
      <c r="K1216" s="344"/>
      <c r="L1216" s="345"/>
      <c r="M1216" s="346" t="s">
        <v>1</v>
      </c>
      <c r="N1216" s="347" t="s">
        <v>42</v>
      </c>
      <c r="O1216" s="101"/>
      <c r="P1216" s="290">
        <f>O1216*H1216</f>
        <v>0</v>
      </c>
      <c r="Q1216" s="290">
        <v>0.40300000000000002</v>
      </c>
      <c r="R1216" s="290">
        <f>Q1216*H1216</f>
        <v>3674.1510000000003</v>
      </c>
      <c r="S1216" s="290">
        <v>0</v>
      </c>
      <c r="T1216" s="291">
        <f>S1216*H1216</f>
        <v>0</v>
      </c>
      <c r="U1216" s="42"/>
      <c r="V1216" s="42"/>
      <c r="W1216" s="42"/>
      <c r="X1216" s="42"/>
      <c r="Y1216" s="42"/>
      <c r="Z1216" s="42"/>
      <c r="AA1216" s="42"/>
      <c r="AB1216" s="42"/>
      <c r="AC1216" s="42"/>
      <c r="AD1216" s="42"/>
      <c r="AE1216" s="42"/>
      <c r="AR1216" s="292" t="s">
        <v>575</v>
      </c>
      <c r="AT1216" s="292" t="s">
        <v>592</v>
      </c>
      <c r="AU1216" s="292" t="s">
        <v>386</v>
      </c>
      <c r="AY1216" s="19" t="s">
        <v>387</v>
      </c>
      <c r="BE1216" s="162">
        <f>IF(N1216="základná",J1216,0)</f>
        <v>0</v>
      </c>
      <c r="BF1216" s="162">
        <f>IF(N1216="znížená",J1216,0)</f>
        <v>0</v>
      </c>
      <c r="BG1216" s="162">
        <f>IF(N1216="zákl. prenesená",J1216,0)</f>
        <v>0</v>
      </c>
      <c r="BH1216" s="162">
        <f>IF(N1216="zníž. prenesená",J1216,0)</f>
        <v>0</v>
      </c>
      <c r="BI1216" s="162">
        <f>IF(N1216="nulová",J1216,0)</f>
        <v>0</v>
      </c>
      <c r="BJ1216" s="19" t="s">
        <v>92</v>
      </c>
      <c r="BK1216" s="162">
        <f>ROUND(I1216*H1216,2)</f>
        <v>0</v>
      </c>
      <c r="BL1216" s="19" t="s">
        <v>422</v>
      </c>
      <c r="BM1216" s="292" t="s">
        <v>1358</v>
      </c>
    </row>
    <row r="1217" s="2" customFormat="1">
      <c r="A1217" s="42"/>
      <c r="B1217" s="43"/>
      <c r="C1217" s="44"/>
      <c r="D1217" s="295" t="s">
        <v>652</v>
      </c>
      <c r="E1217" s="44"/>
      <c r="F1217" s="348" t="s">
        <v>695</v>
      </c>
      <c r="G1217" s="44"/>
      <c r="H1217" s="44"/>
      <c r="I1217" s="237"/>
      <c r="J1217" s="44"/>
      <c r="K1217" s="44"/>
      <c r="L1217" s="45"/>
      <c r="M1217" s="349"/>
      <c r="N1217" s="350"/>
      <c r="O1217" s="101"/>
      <c r="P1217" s="101"/>
      <c r="Q1217" s="101"/>
      <c r="R1217" s="101"/>
      <c r="S1217" s="101"/>
      <c r="T1217" s="102"/>
      <c r="U1217" s="42"/>
      <c r="V1217" s="42"/>
      <c r="W1217" s="42"/>
      <c r="X1217" s="42"/>
      <c r="Y1217" s="42"/>
      <c r="Z1217" s="42"/>
      <c r="AA1217" s="42"/>
      <c r="AB1217" s="42"/>
      <c r="AC1217" s="42"/>
      <c r="AD1217" s="42"/>
      <c r="AE1217" s="42"/>
      <c r="AT1217" s="19" t="s">
        <v>652</v>
      </c>
      <c r="AU1217" s="19" t="s">
        <v>386</v>
      </c>
    </row>
    <row r="1218" s="2" customFormat="1" ht="33" customHeight="1">
      <c r="A1218" s="42"/>
      <c r="B1218" s="43"/>
      <c r="C1218" s="280" t="s">
        <v>1359</v>
      </c>
      <c r="D1218" s="280" t="s">
        <v>393</v>
      </c>
      <c r="E1218" s="281" t="s">
        <v>697</v>
      </c>
      <c r="F1218" s="282" t="s">
        <v>698</v>
      </c>
      <c r="G1218" s="283" t="s">
        <v>405</v>
      </c>
      <c r="H1218" s="284">
        <v>341.35000000000002</v>
      </c>
      <c r="I1218" s="285"/>
      <c r="J1218" s="286">
        <f>ROUND(I1218*H1218,2)</f>
        <v>0</v>
      </c>
      <c r="K1218" s="287"/>
      <c r="L1218" s="45"/>
      <c r="M1218" s="288" t="s">
        <v>1</v>
      </c>
      <c r="N1218" s="289" t="s">
        <v>42</v>
      </c>
      <c r="O1218" s="101"/>
      <c r="P1218" s="290">
        <f>O1218*H1218</f>
        <v>0</v>
      </c>
      <c r="Q1218" s="290">
        <v>0.001</v>
      </c>
      <c r="R1218" s="290">
        <f>Q1218*H1218</f>
        <v>0.34135000000000004</v>
      </c>
      <c r="S1218" s="290">
        <v>0</v>
      </c>
      <c r="T1218" s="291">
        <f>S1218*H1218</f>
        <v>0</v>
      </c>
      <c r="U1218" s="42"/>
      <c r="V1218" s="42"/>
      <c r="W1218" s="42"/>
      <c r="X1218" s="42"/>
      <c r="Y1218" s="42"/>
      <c r="Z1218" s="42"/>
      <c r="AA1218" s="42"/>
      <c r="AB1218" s="42"/>
      <c r="AC1218" s="42"/>
      <c r="AD1218" s="42"/>
      <c r="AE1218" s="42"/>
      <c r="AR1218" s="292" t="s">
        <v>422</v>
      </c>
      <c r="AT1218" s="292" t="s">
        <v>393</v>
      </c>
      <c r="AU1218" s="292" t="s">
        <v>386</v>
      </c>
      <c r="AY1218" s="19" t="s">
        <v>387</v>
      </c>
      <c r="BE1218" s="162">
        <f>IF(N1218="základná",J1218,0)</f>
        <v>0</v>
      </c>
      <c r="BF1218" s="162">
        <f>IF(N1218="znížená",J1218,0)</f>
        <v>0</v>
      </c>
      <c r="BG1218" s="162">
        <f>IF(N1218="zákl. prenesená",J1218,0)</f>
        <v>0</v>
      </c>
      <c r="BH1218" s="162">
        <f>IF(N1218="zníž. prenesená",J1218,0)</f>
        <v>0</v>
      </c>
      <c r="BI1218" s="162">
        <f>IF(N1218="nulová",J1218,0)</f>
        <v>0</v>
      </c>
      <c r="BJ1218" s="19" t="s">
        <v>92</v>
      </c>
      <c r="BK1218" s="162">
        <f>ROUND(I1218*H1218,2)</f>
        <v>0</v>
      </c>
      <c r="BL1218" s="19" t="s">
        <v>422</v>
      </c>
      <c r="BM1218" s="292" t="s">
        <v>1360</v>
      </c>
    </row>
    <row r="1219" s="14" customFormat="1">
      <c r="A1219" s="14"/>
      <c r="B1219" s="293"/>
      <c r="C1219" s="294"/>
      <c r="D1219" s="295" t="s">
        <v>398</v>
      </c>
      <c r="E1219" s="296" t="s">
        <v>1</v>
      </c>
      <c r="F1219" s="297" t="s">
        <v>610</v>
      </c>
      <c r="G1219" s="294"/>
      <c r="H1219" s="296" t="s">
        <v>1</v>
      </c>
      <c r="I1219" s="298"/>
      <c r="J1219" s="294"/>
      <c r="K1219" s="294"/>
      <c r="L1219" s="299"/>
      <c r="M1219" s="300"/>
      <c r="N1219" s="301"/>
      <c r="O1219" s="301"/>
      <c r="P1219" s="301"/>
      <c r="Q1219" s="301"/>
      <c r="R1219" s="301"/>
      <c r="S1219" s="301"/>
      <c r="T1219" s="302"/>
      <c r="U1219" s="14"/>
      <c r="V1219" s="14"/>
      <c r="W1219" s="14"/>
      <c r="X1219" s="14"/>
      <c r="Y1219" s="14"/>
      <c r="Z1219" s="14"/>
      <c r="AA1219" s="14"/>
      <c r="AB1219" s="14"/>
      <c r="AC1219" s="14"/>
      <c r="AD1219" s="14"/>
      <c r="AE1219" s="14"/>
      <c r="AT1219" s="303" t="s">
        <v>398</v>
      </c>
      <c r="AU1219" s="303" t="s">
        <v>386</v>
      </c>
      <c r="AV1219" s="14" t="s">
        <v>84</v>
      </c>
      <c r="AW1219" s="14" t="s">
        <v>30</v>
      </c>
      <c r="AX1219" s="14" t="s">
        <v>76</v>
      </c>
      <c r="AY1219" s="303" t="s">
        <v>387</v>
      </c>
    </row>
    <row r="1220" s="15" customFormat="1">
      <c r="A1220" s="15"/>
      <c r="B1220" s="304"/>
      <c r="C1220" s="305"/>
      <c r="D1220" s="295" t="s">
        <v>398</v>
      </c>
      <c r="E1220" s="306" t="s">
        <v>1</v>
      </c>
      <c r="F1220" s="307" t="s">
        <v>234</v>
      </c>
      <c r="G1220" s="305"/>
      <c r="H1220" s="308">
        <v>271</v>
      </c>
      <c r="I1220" s="309"/>
      <c r="J1220" s="305"/>
      <c r="K1220" s="305"/>
      <c r="L1220" s="310"/>
      <c r="M1220" s="311"/>
      <c r="N1220" s="312"/>
      <c r="O1220" s="312"/>
      <c r="P1220" s="312"/>
      <c r="Q1220" s="312"/>
      <c r="R1220" s="312"/>
      <c r="S1220" s="312"/>
      <c r="T1220" s="313"/>
      <c r="U1220" s="15"/>
      <c r="V1220" s="15"/>
      <c r="W1220" s="15"/>
      <c r="X1220" s="15"/>
      <c r="Y1220" s="15"/>
      <c r="Z1220" s="15"/>
      <c r="AA1220" s="15"/>
      <c r="AB1220" s="15"/>
      <c r="AC1220" s="15"/>
      <c r="AD1220" s="15"/>
      <c r="AE1220" s="15"/>
      <c r="AT1220" s="314" t="s">
        <v>398</v>
      </c>
      <c r="AU1220" s="314" t="s">
        <v>386</v>
      </c>
      <c r="AV1220" s="15" t="s">
        <v>92</v>
      </c>
      <c r="AW1220" s="15" t="s">
        <v>30</v>
      </c>
      <c r="AX1220" s="15" t="s">
        <v>76</v>
      </c>
      <c r="AY1220" s="314" t="s">
        <v>387</v>
      </c>
    </row>
    <row r="1221" s="17" customFormat="1">
      <c r="A1221" s="17"/>
      <c r="B1221" s="326"/>
      <c r="C1221" s="327"/>
      <c r="D1221" s="295" t="s">
        <v>398</v>
      </c>
      <c r="E1221" s="328" t="s">
        <v>233</v>
      </c>
      <c r="F1221" s="329" t="s">
        <v>411</v>
      </c>
      <c r="G1221" s="327"/>
      <c r="H1221" s="330">
        <v>271</v>
      </c>
      <c r="I1221" s="331"/>
      <c r="J1221" s="327"/>
      <c r="K1221" s="327"/>
      <c r="L1221" s="332"/>
      <c r="M1221" s="333"/>
      <c r="N1221" s="334"/>
      <c r="O1221" s="334"/>
      <c r="P1221" s="334"/>
      <c r="Q1221" s="334"/>
      <c r="R1221" s="334"/>
      <c r="S1221" s="334"/>
      <c r="T1221" s="335"/>
      <c r="U1221" s="17"/>
      <c r="V1221" s="17"/>
      <c r="W1221" s="17"/>
      <c r="X1221" s="17"/>
      <c r="Y1221" s="17"/>
      <c r="Z1221" s="17"/>
      <c r="AA1221" s="17"/>
      <c r="AB1221" s="17"/>
      <c r="AC1221" s="17"/>
      <c r="AD1221" s="17"/>
      <c r="AE1221" s="17"/>
      <c r="AT1221" s="336" t="s">
        <v>398</v>
      </c>
      <c r="AU1221" s="336" t="s">
        <v>386</v>
      </c>
      <c r="AV1221" s="17" t="s">
        <v>99</v>
      </c>
      <c r="AW1221" s="17" t="s">
        <v>30</v>
      </c>
      <c r="AX1221" s="17" t="s">
        <v>76</v>
      </c>
      <c r="AY1221" s="336" t="s">
        <v>387</v>
      </c>
    </row>
    <row r="1222" s="15" customFormat="1">
      <c r="A1222" s="15"/>
      <c r="B1222" s="304"/>
      <c r="C1222" s="305"/>
      <c r="D1222" s="295" t="s">
        <v>398</v>
      </c>
      <c r="E1222" s="306" t="s">
        <v>1</v>
      </c>
      <c r="F1222" s="307" t="s">
        <v>1361</v>
      </c>
      <c r="G1222" s="305"/>
      <c r="H1222" s="308">
        <v>70.349999999999994</v>
      </c>
      <c r="I1222" s="309"/>
      <c r="J1222" s="305"/>
      <c r="K1222" s="305"/>
      <c r="L1222" s="310"/>
      <c r="M1222" s="311"/>
      <c r="N1222" s="312"/>
      <c r="O1222" s="312"/>
      <c r="P1222" s="312"/>
      <c r="Q1222" s="312"/>
      <c r="R1222" s="312"/>
      <c r="S1222" s="312"/>
      <c r="T1222" s="313"/>
      <c r="U1222" s="15"/>
      <c r="V1222" s="15"/>
      <c r="W1222" s="15"/>
      <c r="X1222" s="15"/>
      <c r="Y1222" s="15"/>
      <c r="Z1222" s="15"/>
      <c r="AA1222" s="15"/>
      <c r="AB1222" s="15"/>
      <c r="AC1222" s="15"/>
      <c r="AD1222" s="15"/>
      <c r="AE1222" s="15"/>
      <c r="AT1222" s="314" t="s">
        <v>398</v>
      </c>
      <c r="AU1222" s="314" t="s">
        <v>386</v>
      </c>
      <c r="AV1222" s="15" t="s">
        <v>92</v>
      </c>
      <c r="AW1222" s="15" t="s">
        <v>30</v>
      </c>
      <c r="AX1222" s="15" t="s">
        <v>76</v>
      </c>
      <c r="AY1222" s="314" t="s">
        <v>387</v>
      </c>
    </row>
    <row r="1223" s="16" customFormat="1">
      <c r="A1223" s="16"/>
      <c r="B1223" s="315"/>
      <c r="C1223" s="316"/>
      <c r="D1223" s="295" t="s">
        <v>398</v>
      </c>
      <c r="E1223" s="317" t="s">
        <v>1</v>
      </c>
      <c r="F1223" s="318" t="s">
        <v>412</v>
      </c>
      <c r="G1223" s="316"/>
      <c r="H1223" s="319">
        <v>341.35000000000002</v>
      </c>
      <c r="I1223" s="320"/>
      <c r="J1223" s="316"/>
      <c r="K1223" s="316"/>
      <c r="L1223" s="321"/>
      <c r="M1223" s="322"/>
      <c r="N1223" s="323"/>
      <c r="O1223" s="323"/>
      <c r="P1223" s="323"/>
      <c r="Q1223" s="323"/>
      <c r="R1223" s="323"/>
      <c r="S1223" s="323"/>
      <c r="T1223" s="324"/>
      <c r="U1223" s="16"/>
      <c r="V1223" s="16"/>
      <c r="W1223" s="16"/>
      <c r="X1223" s="16"/>
      <c r="Y1223" s="16"/>
      <c r="Z1223" s="16"/>
      <c r="AA1223" s="16"/>
      <c r="AB1223" s="16"/>
      <c r="AC1223" s="16"/>
      <c r="AD1223" s="16"/>
      <c r="AE1223" s="16"/>
      <c r="AT1223" s="325" t="s">
        <v>398</v>
      </c>
      <c r="AU1223" s="325" t="s">
        <v>386</v>
      </c>
      <c r="AV1223" s="16" t="s">
        <v>386</v>
      </c>
      <c r="AW1223" s="16" t="s">
        <v>30</v>
      </c>
      <c r="AX1223" s="16" t="s">
        <v>84</v>
      </c>
      <c r="AY1223" s="325" t="s">
        <v>387</v>
      </c>
    </row>
    <row r="1224" s="2" customFormat="1" ht="21.75" customHeight="1">
      <c r="A1224" s="42"/>
      <c r="B1224" s="43"/>
      <c r="C1224" s="337" t="s">
        <v>1362</v>
      </c>
      <c r="D1224" s="337" t="s">
        <v>592</v>
      </c>
      <c r="E1224" s="338" t="s">
        <v>702</v>
      </c>
      <c r="F1224" s="339" t="s">
        <v>703</v>
      </c>
      <c r="G1224" s="340" t="s">
        <v>693</v>
      </c>
      <c r="H1224" s="341">
        <v>853.375</v>
      </c>
      <c r="I1224" s="342"/>
      <c r="J1224" s="343">
        <f>ROUND(I1224*H1224,2)</f>
        <v>0</v>
      </c>
      <c r="K1224" s="344"/>
      <c r="L1224" s="345"/>
      <c r="M1224" s="346" t="s">
        <v>1</v>
      </c>
      <c r="N1224" s="347" t="s">
        <v>42</v>
      </c>
      <c r="O1224" s="101"/>
      <c r="P1224" s="290">
        <f>O1224*H1224</f>
        <v>0</v>
      </c>
      <c r="Q1224" s="290">
        <v>0.001</v>
      </c>
      <c r="R1224" s="290">
        <f>Q1224*H1224</f>
        <v>0.85337499999999999</v>
      </c>
      <c r="S1224" s="290">
        <v>0</v>
      </c>
      <c r="T1224" s="291">
        <f>S1224*H1224</f>
        <v>0</v>
      </c>
      <c r="U1224" s="42"/>
      <c r="V1224" s="42"/>
      <c r="W1224" s="42"/>
      <c r="X1224" s="42"/>
      <c r="Y1224" s="42"/>
      <c r="Z1224" s="42"/>
      <c r="AA1224" s="42"/>
      <c r="AB1224" s="42"/>
      <c r="AC1224" s="42"/>
      <c r="AD1224" s="42"/>
      <c r="AE1224" s="42"/>
      <c r="AR1224" s="292" t="s">
        <v>575</v>
      </c>
      <c r="AT1224" s="292" t="s">
        <v>592</v>
      </c>
      <c r="AU1224" s="292" t="s">
        <v>386</v>
      </c>
      <c r="AY1224" s="19" t="s">
        <v>387</v>
      </c>
      <c r="BE1224" s="162">
        <f>IF(N1224="základná",J1224,0)</f>
        <v>0</v>
      </c>
      <c r="BF1224" s="162">
        <f>IF(N1224="znížená",J1224,0)</f>
        <v>0</v>
      </c>
      <c r="BG1224" s="162">
        <f>IF(N1224="zákl. prenesená",J1224,0)</f>
        <v>0</v>
      </c>
      <c r="BH1224" s="162">
        <f>IF(N1224="zníž. prenesená",J1224,0)</f>
        <v>0</v>
      </c>
      <c r="BI1224" s="162">
        <f>IF(N1224="nulová",J1224,0)</f>
        <v>0</v>
      </c>
      <c r="BJ1224" s="19" t="s">
        <v>92</v>
      </c>
      <c r="BK1224" s="162">
        <f>ROUND(I1224*H1224,2)</f>
        <v>0</v>
      </c>
      <c r="BL1224" s="19" t="s">
        <v>422</v>
      </c>
      <c r="BM1224" s="292" t="s">
        <v>1363</v>
      </c>
    </row>
    <row r="1225" s="2" customFormat="1" ht="16.5" customHeight="1">
      <c r="A1225" s="42"/>
      <c r="B1225" s="43"/>
      <c r="C1225" s="280" t="s">
        <v>1364</v>
      </c>
      <c r="D1225" s="280" t="s">
        <v>393</v>
      </c>
      <c r="E1225" s="281" t="s">
        <v>706</v>
      </c>
      <c r="F1225" s="282" t="s">
        <v>707</v>
      </c>
      <c r="G1225" s="283" t="s">
        <v>396</v>
      </c>
      <c r="H1225" s="284">
        <v>469</v>
      </c>
      <c r="I1225" s="285"/>
      <c r="J1225" s="286">
        <f>ROUND(I1225*H1225,2)</f>
        <v>0</v>
      </c>
      <c r="K1225" s="287"/>
      <c r="L1225" s="45"/>
      <c r="M1225" s="288" t="s">
        <v>1</v>
      </c>
      <c r="N1225" s="289" t="s">
        <v>42</v>
      </c>
      <c r="O1225" s="101"/>
      <c r="P1225" s="290">
        <f>O1225*H1225</f>
        <v>0</v>
      </c>
      <c r="Q1225" s="290">
        <v>0.0025000000000000001</v>
      </c>
      <c r="R1225" s="290">
        <f>Q1225*H1225</f>
        <v>1.1725000000000001</v>
      </c>
      <c r="S1225" s="290">
        <v>0</v>
      </c>
      <c r="T1225" s="291">
        <f>S1225*H1225</f>
        <v>0</v>
      </c>
      <c r="U1225" s="42"/>
      <c r="V1225" s="42"/>
      <c r="W1225" s="42"/>
      <c r="X1225" s="42"/>
      <c r="Y1225" s="42"/>
      <c r="Z1225" s="42"/>
      <c r="AA1225" s="42"/>
      <c r="AB1225" s="42"/>
      <c r="AC1225" s="42"/>
      <c r="AD1225" s="42"/>
      <c r="AE1225" s="42"/>
      <c r="AR1225" s="292" t="s">
        <v>422</v>
      </c>
      <c r="AT1225" s="292" t="s">
        <v>393</v>
      </c>
      <c r="AU1225" s="292" t="s">
        <v>386</v>
      </c>
      <c r="AY1225" s="19" t="s">
        <v>387</v>
      </c>
      <c r="BE1225" s="162">
        <f>IF(N1225="základná",J1225,0)</f>
        <v>0</v>
      </c>
      <c r="BF1225" s="162">
        <f>IF(N1225="znížená",J1225,0)</f>
        <v>0</v>
      </c>
      <c r="BG1225" s="162">
        <f>IF(N1225="zákl. prenesená",J1225,0)</f>
        <v>0</v>
      </c>
      <c r="BH1225" s="162">
        <f>IF(N1225="zníž. prenesená",J1225,0)</f>
        <v>0</v>
      </c>
      <c r="BI1225" s="162">
        <f>IF(N1225="nulová",J1225,0)</f>
        <v>0</v>
      </c>
      <c r="BJ1225" s="19" t="s">
        <v>92</v>
      </c>
      <c r="BK1225" s="162">
        <f>ROUND(I1225*H1225,2)</f>
        <v>0</v>
      </c>
      <c r="BL1225" s="19" t="s">
        <v>422</v>
      </c>
      <c r="BM1225" s="292" t="s">
        <v>1365</v>
      </c>
    </row>
    <row r="1226" s="15" customFormat="1">
      <c r="A1226" s="15"/>
      <c r="B1226" s="304"/>
      <c r="C1226" s="305"/>
      <c r="D1226" s="295" t="s">
        <v>398</v>
      </c>
      <c r="E1226" s="306" t="s">
        <v>1</v>
      </c>
      <c r="F1226" s="307" t="s">
        <v>242</v>
      </c>
      <c r="G1226" s="305"/>
      <c r="H1226" s="308">
        <v>469</v>
      </c>
      <c r="I1226" s="309"/>
      <c r="J1226" s="305"/>
      <c r="K1226" s="305"/>
      <c r="L1226" s="310"/>
      <c r="M1226" s="311"/>
      <c r="N1226" s="312"/>
      <c r="O1226" s="312"/>
      <c r="P1226" s="312"/>
      <c r="Q1226" s="312"/>
      <c r="R1226" s="312"/>
      <c r="S1226" s="312"/>
      <c r="T1226" s="313"/>
      <c r="U1226" s="15"/>
      <c r="V1226" s="15"/>
      <c r="W1226" s="15"/>
      <c r="X1226" s="15"/>
      <c r="Y1226" s="15"/>
      <c r="Z1226" s="15"/>
      <c r="AA1226" s="15"/>
      <c r="AB1226" s="15"/>
      <c r="AC1226" s="15"/>
      <c r="AD1226" s="15"/>
      <c r="AE1226" s="15"/>
      <c r="AT1226" s="314" t="s">
        <v>398</v>
      </c>
      <c r="AU1226" s="314" t="s">
        <v>386</v>
      </c>
      <c r="AV1226" s="15" t="s">
        <v>92</v>
      </c>
      <c r="AW1226" s="15" t="s">
        <v>30</v>
      </c>
      <c r="AX1226" s="15" t="s">
        <v>76</v>
      </c>
      <c r="AY1226" s="314" t="s">
        <v>387</v>
      </c>
    </row>
    <row r="1227" s="16" customFormat="1">
      <c r="A1227" s="16"/>
      <c r="B1227" s="315"/>
      <c r="C1227" s="316"/>
      <c r="D1227" s="295" t="s">
        <v>398</v>
      </c>
      <c r="E1227" s="317" t="s">
        <v>1</v>
      </c>
      <c r="F1227" s="318" t="s">
        <v>412</v>
      </c>
      <c r="G1227" s="316"/>
      <c r="H1227" s="319">
        <v>469</v>
      </c>
      <c r="I1227" s="320"/>
      <c r="J1227" s="316"/>
      <c r="K1227" s="316"/>
      <c r="L1227" s="321"/>
      <c r="M1227" s="322"/>
      <c r="N1227" s="323"/>
      <c r="O1227" s="323"/>
      <c r="P1227" s="323"/>
      <c r="Q1227" s="323"/>
      <c r="R1227" s="323"/>
      <c r="S1227" s="323"/>
      <c r="T1227" s="324"/>
      <c r="U1227" s="16"/>
      <c r="V1227" s="16"/>
      <c r="W1227" s="16"/>
      <c r="X1227" s="16"/>
      <c r="Y1227" s="16"/>
      <c r="Z1227" s="16"/>
      <c r="AA1227" s="16"/>
      <c r="AB1227" s="16"/>
      <c r="AC1227" s="16"/>
      <c r="AD1227" s="16"/>
      <c r="AE1227" s="16"/>
      <c r="AT1227" s="325" t="s">
        <v>398</v>
      </c>
      <c r="AU1227" s="325" t="s">
        <v>386</v>
      </c>
      <c r="AV1227" s="16" t="s">
        <v>386</v>
      </c>
      <c r="AW1227" s="16" t="s">
        <v>30</v>
      </c>
      <c r="AX1227" s="16" t="s">
        <v>84</v>
      </c>
      <c r="AY1227" s="325" t="s">
        <v>387</v>
      </c>
    </row>
    <row r="1228" s="2" customFormat="1" ht="33" customHeight="1">
      <c r="A1228" s="42"/>
      <c r="B1228" s="43"/>
      <c r="C1228" s="280" t="s">
        <v>1366</v>
      </c>
      <c r="D1228" s="280" t="s">
        <v>393</v>
      </c>
      <c r="E1228" s="281" t="s">
        <v>710</v>
      </c>
      <c r="F1228" s="282" t="s">
        <v>711</v>
      </c>
      <c r="G1228" s="283" t="s">
        <v>396</v>
      </c>
      <c r="H1228" s="284">
        <v>286.64999999999998</v>
      </c>
      <c r="I1228" s="285"/>
      <c r="J1228" s="286">
        <f>ROUND(I1228*H1228,2)</f>
        <v>0</v>
      </c>
      <c r="K1228" s="287"/>
      <c r="L1228" s="45"/>
      <c r="M1228" s="288" t="s">
        <v>1</v>
      </c>
      <c r="N1228" s="289" t="s">
        <v>42</v>
      </c>
      <c r="O1228" s="101"/>
      <c r="P1228" s="290">
        <f>O1228*H1228</f>
        <v>0</v>
      </c>
      <c r="Q1228" s="290">
        <v>0.0019300000000000001</v>
      </c>
      <c r="R1228" s="290">
        <f>Q1228*H1228</f>
        <v>0.55323449999999996</v>
      </c>
      <c r="S1228" s="290">
        <v>0</v>
      </c>
      <c r="T1228" s="291">
        <f>S1228*H1228</f>
        <v>0</v>
      </c>
      <c r="U1228" s="42"/>
      <c r="V1228" s="42"/>
      <c r="W1228" s="42"/>
      <c r="X1228" s="42"/>
      <c r="Y1228" s="42"/>
      <c r="Z1228" s="42"/>
      <c r="AA1228" s="42"/>
      <c r="AB1228" s="42"/>
      <c r="AC1228" s="42"/>
      <c r="AD1228" s="42"/>
      <c r="AE1228" s="42"/>
      <c r="AR1228" s="292" t="s">
        <v>422</v>
      </c>
      <c r="AT1228" s="292" t="s">
        <v>393</v>
      </c>
      <c r="AU1228" s="292" t="s">
        <v>386</v>
      </c>
      <c r="AY1228" s="19" t="s">
        <v>387</v>
      </c>
      <c r="BE1228" s="162">
        <f>IF(N1228="základná",J1228,0)</f>
        <v>0</v>
      </c>
      <c r="BF1228" s="162">
        <f>IF(N1228="znížená",J1228,0)</f>
        <v>0</v>
      </c>
      <c r="BG1228" s="162">
        <f>IF(N1228="zákl. prenesená",J1228,0)</f>
        <v>0</v>
      </c>
      <c r="BH1228" s="162">
        <f>IF(N1228="zníž. prenesená",J1228,0)</f>
        <v>0</v>
      </c>
      <c r="BI1228" s="162">
        <f>IF(N1228="nulová",J1228,0)</f>
        <v>0</v>
      </c>
      <c r="BJ1228" s="19" t="s">
        <v>92</v>
      </c>
      <c r="BK1228" s="162">
        <f>ROUND(I1228*H1228,2)</f>
        <v>0</v>
      </c>
      <c r="BL1228" s="19" t="s">
        <v>422</v>
      </c>
      <c r="BM1228" s="292" t="s">
        <v>1367</v>
      </c>
    </row>
    <row r="1229" s="15" customFormat="1">
      <c r="A1229" s="15"/>
      <c r="B1229" s="304"/>
      <c r="C1229" s="305"/>
      <c r="D1229" s="295" t="s">
        <v>398</v>
      </c>
      <c r="E1229" s="306" t="s">
        <v>1</v>
      </c>
      <c r="F1229" s="307" t="s">
        <v>190</v>
      </c>
      <c r="G1229" s="305"/>
      <c r="H1229" s="308">
        <v>286.64999999999998</v>
      </c>
      <c r="I1229" s="309"/>
      <c r="J1229" s="305"/>
      <c r="K1229" s="305"/>
      <c r="L1229" s="310"/>
      <c r="M1229" s="311"/>
      <c r="N1229" s="312"/>
      <c r="O1229" s="312"/>
      <c r="P1229" s="312"/>
      <c r="Q1229" s="312"/>
      <c r="R1229" s="312"/>
      <c r="S1229" s="312"/>
      <c r="T1229" s="313"/>
      <c r="U1229" s="15"/>
      <c r="V1229" s="15"/>
      <c r="W1229" s="15"/>
      <c r="X1229" s="15"/>
      <c r="Y1229" s="15"/>
      <c r="Z1229" s="15"/>
      <c r="AA1229" s="15"/>
      <c r="AB1229" s="15"/>
      <c r="AC1229" s="15"/>
      <c r="AD1229" s="15"/>
      <c r="AE1229" s="15"/>
      <c r="AT1229" s="314" t="s">
        <v>398</v>
      </c>
      <c r="AU1229" s="314" t="s">
        <v>386</v>
      </c>
      <c r="AV1229" s="15" t="s">
        <v>92</v>
      </c>
      <c r="AW1229" s="15" t="s">
        <v>30</v>
      </c>
      <c r="AX1229" s="15" t="s">
        <v>84</v>
      </c>
      <c r="AY1229" s="314" t="s">
        <v>387</v>
      </c>
    </row>
    <row r="1230" s="2" customFormat="1" ht="24.15" customHeight="1">
      <c r="A1230" s="42"/>
      <c r="B1230" s="43"/>
      <c r="C1230" s="280" t="s">
        <v>1368</v>
      </c>
      <c r="D1230" s="280" t="s">
        <v>393</v>
      </c>
      <c r="E1230" s="281" t="s">
        <v>714</v>
      </c>
      <c r="F1230" s="282" t="s">
        <v>715</v>
      </c>
      <c r="G1230" s="283" t="s">
        <v>716</v>
      </c>
      <c r="H1230" s="351"/>
      <c r="I1230" s="285"/>
      <c r="J1230" s="286">
        <f>ROUND(I1230*H1230,2)</f>
        <v>0</v>
      </c>
      <c r="K1230" s="287"/>
      <c r="L1230" s="45"/>
      <c r="M1230" s="288" t="s">
        <v>1</v>
      </c>
      <c r="N1230" s="289" t="s">
        <v>42</v>
      </c>
      <c r="O1230" s="101"/>
      <c r="P1230" s="290">
        <f>O1230*H1230</f>
        <v>0</v>
      </c>
      <c r="Q1230" s="290">
        <v>0</v>
      </c>
      <c r="R1230" s="290">
        <f>Q1230*H1230</f>
        <v>0</v>
      </c>
      <c r="S1230" s="290">
        <v>0</v>
      </c>
      <c r="T1230" s="291">
        <f>S1230*H1230</f>
        <v>0</v>
      </c>
      <c r="U1230" s="42"/>
      <c r="V1230" s="42"/>
      <c r="W1230" s="42"/>
      <c r="X1230" s="42"/>
      <c r="Y1230" s="42"/>
      <c r="Z1230" s="42"/>
      <c r="AA1230" s="42"/>
      <c r="AB1230" s="42"/>
      <c r="AC1230" s="42"/>
      <c r="AD1230" s="42"/>
      <c r="AE1230" s="42"/>
      <c r="AR1230" s="292" t="s">
        <v>422</v>
      </c>
      <c r="AT1230" s="292" t="s">
        <v>393</v>
      </c>
      <c r="AU1230" s="292" t="s">
        <v>386</v>
      </c>
      <c r="AY1230" s="19" t="s">
        <v>387</v>
      </c>
      <c r="BE1230" s="162">
        <f>IF(N1230="základná",J1230,0)</f>
        <v>0</v>
      </c>
      <c r="BF1230" s="162">
        <f>IF(N1230="znížená",J1230,0)</f>
        <v>0</v>
      </c>
      <c r="BG1230" s="162">
        <f>IF(N1230="zákl. prenesená",J1230,0)</f>
        <v>0</v>
      </c>
      <c r="BH1230" s="162">
        <f>IF(N1230="zníž. prenesená",J1230,0)</f>
        <v>0</v>
      </c>
      <c r="BI1230" s="162">
        <f>IF(N1230="nulová",J1230,0)</f>
        <v>0</v>
      </c>
      <c r="BJ1230" s="19" t="s">
        <v>92</v>
      </c>
      <c r="BK1230" s="162">
        <f>ROUND(I1230*H1230,2)</f>
        <v>0</v>
      </c>
      <c r="BL1230" s="19" t="s">
        <v>422</v>
      </c>
      <c r="BM1230" s="292" t="s">
        <v>1369</v>
      </c>
    </row>
    <row r="1231" s="13" customFormat="1" ht="20.88" customHeight="1">
      <c r="A1231" s="13"/>
      <c r="B1231" s="267"/>
      <c r="C1231" s="268"/>
      <c r="D1231" s="269" t="s">
        <v>75</v>
      </c>
      <c r="E1231" s="269" t="s">
        <v>937</v>
      </c>
      <c r="F1231" s="269" t="s">
        <v>938</v>
      </c>
      <c r="G1231" s="268"/>
      <c r="H1231" s="268"/>
      <c r="I1231" s="270"/>
      <c r="J1231" s="271">
        <f>BK1231</f>
        <v>0</v>
      </c>
      <c r="K1231" s="268"/>
      <c r="L1231" s="272"/>
      <c r="M1231" s="273"/>
      <c r="N1231" s="274"/>
      <c r="O1231" s="274"/>
      <c r="P1231" s="275">
        <f>SUM(P1232:P1238)</f>
        <v>0</v>
      </c>
      <c r="Q1231" s="274"/>
      <c r="R1231" s="275">
        <f>SUM(R1232:R1238)</f>
        <v>0.0050700000000000007</v>
      </c>
      <c r="S1231" s="274"/>
      <c r="T1231" s="276">
        <f>SUM(T1232:T1238)</f>
        <v>0</v>
      </c>
      <c r="U1231" s="13"/>
      <c r="V1231" s="13"/>
      <c r="W1231" s="13"/>
      <c r="X1231" s="13"/>
      <c r="Y1231" s="13"/>
      <c r="Z1231" s="13"/>
      <c r="AA1231" s="13"/>
      <c r="AB1231" s="13"/>
      <c r="AC1231" s="13"/>
      <c r="AD1231" s="13"/>
      <c r="AE1231" s="13"/>
      <c r="AR1231" s="277" t="s">
        <v>92</v>
      </c>
      <c r="AT1231" s="278" t="s">
        <v>75</v>
      </c>
      <c r="AU1231" s="278" t="s">
        <v>99</v>
      </c>
      <c r="AY1231" s="277" t="s">
        <v>387</v>
      </c>
      <c r="BK1231" s="279">
        <f>SUM(BK1232:BK1238)</f>
        <v>0</v>
      </c>
    </row>
    <row r="1232" s="2" customFormat="1" ht="37.8" customHeight="1">
      <c r="A1232" s="42"/>
      <c r="B1232" s="43"/>
      <c r="C1232" s="280" t="s">
        <v>1370</v>
      </c>
      <c r="D1232" s="280" t="s">
        <v>393</v>
      </c>
      <c r="E1232" s="281" t="s">
        <v>1107</v>
      </c>
      <c r="F1232" s="282" t="s">
        <v>1108</v>
      </c>
      <c r="G1232" s="283" t="s">
        <v>436</v>
      </c>
      <c r="H1232" s="284">
        <v>3</v>
      </c>
      <c r="I1232" s="285"/>
      <c r="J1232" s="286">
        <f>ROUND(I1232*H1232,2)</f>
        <v>0</v>
      </c>
      <c r="K1232" s="287"/>
      <c r="L1232" s="45"/>
      <c r="M1232" s="288" t="s">
        <v>1</v>
      </c>
      <c r="N1232" s="289" t="s">
        <v>42</v>
      </c>
      <c r="O1232" s="101"/>
      <c r="P1232" s="290">
        <f>O1232*H1232</f>
        <v>0</v>
      </c>
      <c r="Q1232" s="290">
        <v>9.0000000000000006E-05</v>
      </c>
      <c r="R1232" s="290">
        <f>Q1232*H1232</f>
        <v>0.00027</v>
      </c>
      <c r="S1232" s="290">
        <v>0</v>
      </c>
      <c r="T1232" s="291">
        <f>S1232*H1232</f>
        <v>0</v>
      </c>
      <c r="U1232" s="42"/>
      <c r="V1232" s="42"/>
      <c r="W1232" s="42"/>
      <c r="X1232" s="42"/>
      <c r="Y1232" s="42"/>
      <c r="Z1232" s="42"/>
      <c r="AA1232" s="42"/>
      <c r="AB1232" s="42"/>
      <c r="AC1232" s="42"/>
      <c r="AD1232" s="42"/>
      <c r="AE1232" s="42"/>
      <c r="AR1232" s="292" t="s">
        <v>422</v>
      </c>
      <c r="AT1232" s="292" t="s">
        <v>393</v>
      </c>
      <c r="AU1232" s="292" t="s">
        <v>386</v>
      </c>
      <c r="AY1232" s="19" t="s">
        <v>387</v>
      </c>
      <c r="BE1232" s="162">
        <f>IF(N1232="základná",J1232,0)</f>
        <v>0</v>
      </c>
      <c r="BF1232" s="162">
        <f>IF(N1232="znížená",J1232,0)</f>
        <v>0</v>
      </c>
      <c r="BG1232" s="162">
        <f>IF(N1232="zákl. prenesená",J1232,0)</f>
        <v>0</v>
      </c>
      <c r="BH1232" s="162">
        <f>IF(N1232="zníž. prenesená",J1232,0)</f>
        <v>0</v>
      </c>
      <c r="BI1232" s="162">
        <f>IF(N1232="nulová",J1232,0)</f>
        <v>0</v>
      </c>
      <c r="BJ1232" s="19" t="s">
        <v>92</v>
      </c>
      <c r="BK1232" s="162">
        <f>ROUND(I1232*H1232,2)</f>
        <v>0</v>
      </c>
      <c r="BL1232" s="19" t="s">
        <v>422</v>
      </c>
      <c r="BM1232" s="292" t="s">
        <v>1371</v>
      </c>
    </row>
    <row r="1233" s="15" customFormat="1">
      <c r="A1233" s="15"/>
      <c r="B1233" s="304"/>
      <c r="C1233" s="305"/>
      <c r="D1233" s="295" t="s">
        <v>398</v>
      </c>
      <c r="E1233" s="306" t="s">
        <v>1</v>
      </c>
      <c r="F1233" s="307" t="s">
        <v>1267</v>
      </c>
      <c r="G1233" s="305"/>
      <c r="H1233" s="308">
        <v>3</v>
      </c>
      <c r="I1233" s="309"/>
      <c r="J1233" s="305"/>
      <c r="K1233" s="305"/>
      <c r="L1233" s="310"/>
      <c r="M1233" s="311"/>
      <c r="N1233" s="312"/>
      <c r="O1233" s="312"/>
      <c r="P1233" s="312"/>
      <c r="Q1233" s="312"/>
      <c r="R1233" s="312"/>
      <c r="S1233" s="312"/>
      <c r="T1233" s="313"/>
      <c r="U1233" s="15"/>
      <c r="V1233" s="15"/>
      <c r="W1233" s="15"/>
      <c r="X1233" s="15"/>
      <c r="Y1233" s="15"/>
      <c r="Z1233" s="15"/>
      <c r="AA1233" s="15"/>
      <c r="AB1233" s="15"/>
      <c r="AC1233" s="15"/>
      <c r="AD1233" s="15"/>
      <c r="AE1233" s="15"/>
      <c r="AT1233" s="314" t="s">
        <v>398</v>
      </c>
      <c r="AU1233" s="314" t="s">
        <v>386</v>
      </c>
      <c r="AV1233" s="15" t="s">
        <v>92</v>
      </c>
      <c r="AW1233" s="15" t="s">
        <v>30</v>
      </c>
      <c r="AX1233" s="15" t="s">
        <v>76</v>
      </c>
      <c r="AY1233" s="314" t="s">
        <v>387</v>
      </c>
    </row>
    <row r="1234" s="16" customFormat="1">
      <c r="A1234" s="16"/>
      <c r="B1234" s="315"/>
      <c r="C1234" s="316"/>
      <c r="D1234" s="295" t="s">
        <v>398</v>
      </c>
      <c r="E1234" s="317" t="s">
        <v>1</v>
      </c>
      <c r="F1234" s="318" t="s">
        <v>412</v>
      </c>
      <c r="G1234" s="316"/>
      <c r="H1234" s="319">
        <v>3</v>
      </c>
      <c r="I1234" s="320"/>
      <c r="J1234" s="316"/>
      <c r="K1234" s="316"/>
      <c r="L1234" s="321"/>
      <c r="M1234" s="322"/>
      <c r="N1234" s="323"/>
      <c r="O1234" s="323"/>
      <c r="P1234" s="323"/>
      <c r="Q1234" s="323"/>
      <c r="R1234" s="323"/>
      <c r="S1234" s="323"/>
      <c r="T1234" s="324"/>
      <c r="U1234" s="16"/>
      <c r="V1234" s="16"/>
      <c r="W1234" s="16"/>
      <c r="X1234" s="16"/>
      <c r="Y1234" s="16"/>
      <c r="Z1234" s="16"/>
      <c r="AA1234" s="16"/>
      <c r="AB1234" s="16"/>
      <c r="AC1234" s="16"/>
      <c r="AD1234" s="16"/>
      <c r="AE1234" s="16"/>
      <c r="AT1234" s="325" t="s">
        <v>398</v>
      </c>
      <c r="AU1234" s="325" t="s">
        <v>386</v>
      </c>
      <c r="AV1234" s="16" t="s">
        <v>386</v>
      </c>
      <c r="AW1234" s="16" t="s">
        <v>30</v>
      </c>
      <c r="AX1234" s="16" t="s">
        <v>84</v>
      </c>
      <c r="AY1234" s="325" t="s">
        <v>387</v>
      </c>
    </row>
    <row r="1235" s="2" customFormat="1" ht="76.35" customHeight="1">
      <c r="A1235" s="42"/>
      <c r="B1235" s="43"/>
      <c r="C1235" s="337" t="s">
        <v>1372</v>
      </c>
      <c r="D1235" s="337" t="s">
        <v>592</v>
      </c>
      <c r="E1235" s="338" t="s">
        <v>1112</v>
      </c>
      <c r="F1235" s="339" t="s">
        <v>1113</v>
      </c>
      <c r="G1235" s="340" t="s">
        <v>436</v>
      </c>
      <c r="H1235" s="341">
        <v>3</v>
      </c>
      <c r="I1235" s="342"/>
      <c r="J1235" s="343">
        <f>ROUND(I1235*H1235,2)</f>
        <v>0</v>
      </c>
      <c r="K1235" s="344"/>
      <c r="L1235" s="345"/>
      <c r="M1235" s="346" t="s">
        <v>1</v>
      </c>
      <c r="N1235" s="347" t="s">
        <v>42</v>
      </c>
      <c r="O1235" s="101"/>
      <c r="P1235" s="290">
        <f>O1235*H1235</f>
        <v>0</v>
      </c>
      <c r="Q1235" s="290">
        <v>0.0016000000000000001</v>
      </c>
      <c r="R1235" s="290">
        <f>Q1235*H1235</f>
        <v>0.0048000000000000004</v>
      </c>
      <c r="S1235" s="290">
        <v>0</v>
      </c>
      <c r="T1235" s="291">
        <f>S1235*H1235</f>
        <v>0</v>
      </c>
      <c r="U1235" s="42"/>
      <c r="V1235" s="42"/>
      <c r="W1235" s="42"/>
      <c r="X1235" s="42"/>
      <c r="Y1235" s="42"/>
      <c r="Z1235" s="42"/>
      <c r="AA1235" s="42"/>
      <c r="AB1235" s="42"/>
      <c r="AC1235" s="42"/>
      <c r="AD1235" s="42"/>
      <c r="AE1235" s="42"/>
      <c r="AR1235" s="292" t="s">
        <v>575</v>
      </c>
      <c r="AT1235" s="292" t="s">
        <v>592</v>
      </c>
      <c r="AU1235" s="292" t="s">
        <v>386</v>
      </c>
      <c r="AY1235" s="19" t="s">
        <v>387</v>
      </c>
      <c r="BE1235" s="162">
        <f>IF(N1235="základná",J1235,0)</f>
        <v>0</v>
      </c>
      <c r="BF1235" s="162">
        <f>IF(N1235="znížená",J1235,0)</f>
        <v>0</v>
      </c>
      <c r="BG1235" s="162">
        <f>IF(N1235="zákl. prenesená",J1235,0)</f>
        <v>0</v>
      </c>
      <c r="BH1235" s="162">
        <f>IF(N1235="zníž. prenesená",J1235,0)</f>
        <v>0</v>
      </c>
      <c r="BI1235" s="162">
        <f>IF(N1235="nulová",J1235,0)</f>
        <v>0</v>
      </c>
      <c r="BJ1235" s="19" t="s">
        <v>92</v>
      </c>
      <c r="BK1235" s="162">
        <f>ROUND(I1235*H1235,2)</f>
        <v>0</v>
      </c>
      <c r="BL1235" s="19" t="s">
        <v>422</v>
      </c>
      <c r="BM1235" s="292" t="s">
        <v>1373</v>
      </c>
    </row>
    <row r="1236" s="15" customFormat="1">
      <c r="A1236" s="15"/>
      <c r="B1236" s="304"/>
      <c r="C1236" s="305"/>
      <c r="D1236" s="295" t="s">
        <v>398</v>
      </c>
      <c r="E1236" s="306" t="s">
        <v>1</v>
      </c>
      <c r="F1236" s="307" t="s">
        <v>1267</v>
      </c>
      <c r="G1236" s="305"/>
      <c r="H1236" s="308">
        <v>3</v>
      </c>
      <c r="I1236" s="309"/>
      <c r="J1236" s="305"/>
      <c r="K1236" s="305"/>
      <c r="L1236" s="310"/>
      <c r="M1236" s="311"/>
      <c r="N1236" s="312"/>
      <c r="O1236" s="312"/>
      <c r="P1236" s="312"/>
      <c r="Q1236" s="312"/>
      <c r="R1236" s="312"/>
      <c r="S1236" s="312"/>
      <c r="T1236" s="313"/>
      <c r="U1236" s="15"/>
      <c r="V1236" s="15"/>
      <c r="W1236" s="15"/>
      <c r="X1236" s="15"/>
      <c r="Y1236" s="15"/>
      <c r="Z1236" s="15"/>
      <c r="AA1236" s="15"/>
      <c r="AB1236" s="15"/>
      <c r="AC1236" s="15"/>
      <c r="AD1236" s="15"/>
      <c r="AE1236" s="15"/>
      <c r="AT1236" s="314" t="s">
        <v>398</v>
      </c>
      <c r="AU1236" s="314" t="s">
        <v>386</v>
      </c>
      <c r="AV1236" s="15" t="s">
        <v>92</v>
      </c>
      <c r="AW1236" s="15" t="s">
        <v>30</v>
      </c>
      <c r="AX1236" s="15" t="s">
        <v>76</v>
      </c>
      <c r="AY1236" s="314" t="s">
        <v>387</v>
      </c>
    </row>
    <row r="1237" s="16" customFormat="1">
      <c r="A1237" s="16"/>
      <c r="B1237" s="315"/>
      <c r="C1237" s="316"/>
      <c r="D1237" s="295" t="s">
        <v>398</v>
      </c>
      <c r="E1237" s="317" t="s">
        <v>1</v>
      </c>
      <c r="F1237" s="318" t="s">
        <v>412</v>
      </c>
      <c r="G1237" s="316"/>
      <c r="H1237" s="319">
        <v>3</v>
      </c>
      <c r="I1237" s="320"/>
      <c r="J1237" s="316"/>
      <c r="K1237" s="316"/>
      <c r="L1237" s="321"/>
      <c r="M1237" s="322"/>
      <c r="N1237" s="323"/>
      <c r="O1237" s="323"/>
      <c r="P1237" s="323"/>
      <c r="Q1237" s="323"/>
      <c r="R1237" s="323"/>
      <c r="S1237" s="323"/>
      <c r="T1237" s="324"/>
      <c r="U1237" s="16"/>
      <c r="V1237" s="16"/>
      <c r="W1237" s="16"/>
      <c r="X1237" s="16"/>
      <c r="Y1237" s="16"/>
      <c r="Z1237" s="16"/>
      <c r="AA1237" s="16"/>
      <c r="AB1237" s="16"/>
      <c r="AC1237" s="16"/>
      <c r="AD1237" s="16"/>
      <c r="AE1237" s="16"/>
      <c r="AT1237" s="325" t="s">
        <v>398</v>
      </c>
      <c r="AU1237" s="325" t="s">
        <v>386</v>
      </c>
      <c r="AV1237" s="16" t="s">
        <v>386</v>
      </c>
      <c r="AW1237" s="16" t="s">
        <v>30</v>
      </c>
      <c r="AX1237" s="16" t="s">
        <v>84</v>
      </c>
      <c r="AY1237" s="325" t="s">
        <v>387</v>
      </c>
    </row>
    <row r="1238" s="2" customFormat="1" ht="24.15" customHeight="1">
      <c r="A1238" s="42"/>
      <c r="B1238" s="43"/>
      <c r="C1238" s="280" t="s">
        <v>236</v>
      </c>
      <c r="D1238" s="280" t="s">
        <v>393</v>
      </c>
      <c r="E1238" s="281" t="s">
        <v>1116</v>
      </c>
      <c r="F1238" s="282" t="s">
        <v>1117</v>
      </c>
      <c r="G1238" s="283" t="s">
        <v>716</v>
      </c>
      <c r="H1238" s="351"/>
      <c r="I1238" s="285"/>
      <c r="J1238" s="286">
        <f>ROUND(I1238*H1238,2)</f>
        <v>0</v>
      </c>
      <c r="K1238" s="287"/>
      <c r="L1238" s="45"/>
      <c r="M1238" s="288" t="s">
        <v>1</v>
      </c>
      <c r="N1238" s="289" t="s">
        <v>42</v>
      </c>
      <c r="O1238" s="101"/>
      <c r="P1238" s="290">
        <f>O1238*H1238</f>
        <v>0</v>
      </c>
      <c r="Q1238" s="290">
        <v>0</v>
      </c>
      <c r="R1238" s="290">
        <f>Q1238*H1238</f>
        <v>0</v>
      </c>
      <c r="S1238" s="290">
        <v>0</v>
      </c>
      <c r="T1238" s="291">
        <f>S1238*H1238</f>
        <v>0</v>
      </c>
      <c r="U1238" s="42"/>
      <c r="V1238" s="42"/>
      <c r="W1238" s="42"/>
      <c r="X1238" s="42"/>
      <c r="Y1238" s="42"/>
      <c r="Z1238" s="42"/>
      <c r="AA1238" s="42"/>
      <c r="AB1238" s="42"/>
      <c r="AC1238" s="42"/>
      <c r="AD1238" s="42"/>
      <c r="AE1238" s="42"/>
      <c r="AR1238" s="292" t="s">
        <v>422</v>
      </c>
      <c r="AT1238" s="292" t="s">
        <v>393</v>
      </c>
      <c r="AU1238" s="292" t="s">
        <v>386</v>
      </c>
      <c r="AY1238" s="19" t="s">
        <v>387</v>
      </c>
      <c r="BE1238" s="162">
        <f>IF(N1238="základná",J1238,0)</f>
        <v>0</v>
      </c>
      <c r="BF1238" s="162">
        <f>IF(N1238="znížená",J1238,0)</f>
        <v>0</v>
      </c>
      <c r="BG1238" s="162">
        <f>IF(N1238="zákl. prenesená",J1238,0)</f>
        <v>0</v>
      </c>
      <c r="BH1238" s="162">
        <f>IF(N1238="zníž. prenesená",J1238,0)</f>
        <v>0</v>
      </c>
      <c r="BI1238" s="162">
        <f>IF(N1238="nulová",J1238,0)</f>
        <v>0</v>
      </c>
      <c r="BJ1238" s="19" t="s">
        <v>92</v>
      </c>
      <c r="BK1238" s="162">
        <f>ROUND(I1238*H1238,2)</f>
        <v>0</v>
      </c>
      <c r="BL1238" s="19" t="s">
        <v>422</v>
      </c>
      <c r="BM1238" s="292" t="s">
        <v>1374</v>
      </c>
    </row>
    <row r="1239" s="13" customFormat="1" ht="20.88" customHeight="1">
      <c r="A1239" s="13"/>
      <c r="B1239" s="267"/>
      <c r="C1239" s="268"/>
      <c r="D1239" s="269" t="s">
        <v>75</v>
      </c>
      <c r="E1239" s="269" t="s">
        <v>718</v>
      </c>
      <c r="F1239" s="269" t="s">
        <v>719</v>
      </c>
      <c r="G1239" s="268"/>
      <c r="H1239" s="268"/>
      <c r="I1239" s="270"/>
      <c r="J1239" s="271">
        <f>BK1239</f>
        <v>0</v>
      </c>
      <c r="K1239" s="268"/>
      <c r="L1239" s="272"/>
      <c r="M1239" s="273"/>
      <c r="N1239" s="274"/>
      <c r="O1239" s="274"/>
      <c r="P1239" s="275">
        <f>SUM(P1240:P1244)</f>
        <v>0</v>
      </c>
      <c r="Q1239" s="274"/>
      <c r="R1239" s="275">
        <f>SUM(R1240:R1244)</f>
        <v>4.9767600000000005</v>
      </c>
      <c r="S1239" s="274"/>
      <c r="T1239" s="276">
        <f>SUM(T1240:T1244)</f>
        <v>0</v>
      </c>
      <c r="U1239" s="13"/>
      <c r="V1239" s="13"/>
      <c r="W1239" s="13"/>
      <c r="X1239" s="13"/>
      <c r="Y1239" s="13"/>
      <c r="Z1239" s="13"/>
      <c r="AA1239" s="13"/>
      <c r="AB1239" s="13"/>
      <c r="AC1239" s="13"/>
      <c r="AD1239" s="13"/>
      <c r="AE1239" s="13"/>
      <c r="AR1239" s="277" t="s">
        <v>92</v>
      </c>
      <c r="AT1239" s="278" t="s">
        <v>75</v>
      </c>
      <c r="AU1239" s="278" t="s">
        <v>99</v>
      </c>
      <c r="AY1239" s="277" t="s">
        <v>387</v>
      </c>
      <c r="BK1239" s="279">
        <f>SUM(BK1240:BK1244)</f>
        <v>0</v>
      </c>
    </row>
    <row r="1240" s="2" customFormat="1" ht="37.8" customHeight="1">
      <c r="A1240" s="42"/>
      <c r="B1240" s="43"/>
      <c r="C1240" s="280" t="s">
        <v>1375</v>
      </c>
      <c r="D1240" s="280" t="s">
        <v>393</v>
      </c>
      <c r="E1240" s="281" t="s">
        <v>721</v>
      </c>
      <c r="F1240" s="282" t="s">
        <v>722</v>
      </c>
      <c r="G1240" s="283" t="s">
        <v>405</v>
      </c>
      <c r="H1240" s="284">
        <v>402</v>
      </c>
      <c r="I1240" s="285"/>
      <c r="J1240" s="286">
        <f>ROUND(I1240*H1240,2)</f>
        <v>0</v>
      </c>
      <c r="K1240" s="287"/>
      <c r="L1240" s="45"/>
      <c r="M1240" s="288" t="s">
        <v>1</v>
      </c>
      <c r="N1240" s="289" t="s">
        <v>42</v>
      </c>
      <c r="O1240" s="101"/>
      <c r="P1240" s="290">
        <f>O1240*H1240</f>
        <v>0</v>
      </c>
      <c r="Q1240" s="290">
        <v>0.01238</v>
      </c>
      <c r="R1240" s="290">
        <f>Q1240*H1240</f>
        <v>4.9767600000000005</v>
      </c>
      <c r="S1240" s="290">
        <v>0</v>
      </c>
      <c r="T1240" s="291">
        <f>S1240*H1240</f>
        <v>0</v>
      </c>
      <c r="U1240" s="42"/>
      <c r="V1240" s="42"/>
      <c r="W1240" s="42"/>
      <c r="X1240" s="42"/>
      <c r="Y1240" s="42"/>
      <c r="Z1240" s="42"/>
      <c r="AA1240" s="42"/>
      <c r="AB1240" s="42"/>
      <c r="AC1240" s="42"/>
      <c r="AD1240" s="42"/>
      <c r="AE1240" s="42"/>
      <c r="AR1240" s="292" t="s">
        <v>422</v>
      </c>
      <c r="AT1240" s="292" t="s">
        <v>393</v>
      </c>
      <c r="AU1240" s="292" t="s">
        <v>386</v>
      </c>
      <c r="AY1240" s="19" t="s">
        <v>387</v>
      </c>
      <c r="BE1240" s="162">
        <f>IF(N1240="základná",J1240,0)</f>
        <v>0</v>
      </c>
      <c r="BF1240" s="162">
        <f>IF(N1240="znížená",J1240,0)</f>
        <v>0</v>
      </c>
      <c r="BG1240" s="162">
        <f>IF(N1240="zákl. prenesená",J1240,0)</f>
        <v>0</v>
      </c>
      <c r="BH1240" s="162">
        <f>IF(N1240="zníž. prenesená",J1240,0)</f>
        <v>0</v>
      </c>
      <c r="BI1240" s="162">
        <f>IF(N1240="nulová",J1240,0)</f>
        <v>0</v>
      </c>
      <c r="BJ1240" s="19" t="s">
        <v>92</v>
      </c>
      <c r="BK1240" s="162">
        <f>ROUND(I1240*H1240,2)</f>
        <v>0</v>
      </c>
      <c r="BL1240" s="19" t="s">
        <v>422</v>
      </c>
      <c r="BM1240" s="292" t="s">
        <v>1376</v>
      </c>
    </row>
    <row r="1241" s="14" customFormat="1">
      <c r="A1241" s="14"/>
      <c r="B1241" s="293"/>
      <c r="C1241" s="294"/>
      <c r="D1241" s="295" t="s">
        <v>398</v>
      </c>
      <c r="E1241" s="296" t="s">
        <v>1</v>
      </c>
      <c r="F1241" s="297" t="s">
        <v>610</v>
      </c>
      <c r="G1241" s="294"/>
      <c r="H1241" s="296" t="s">
        <v>1</v>
      </c>
      <c r="I1241" s="298"/>
      <c r="J1241" s="294"/>
      <c r="K1241" s="294"/>
      <c r="L1241" s="299"/>
      <c r="M1241" s="300"/>
      <c r="N1241" s="301"/>
      <c r="O1241" s="301"/>
      <c r="P1241" s="301"/>
      <c r="Q1241" s="301"/>
      <c r="R1241" s="301"/>
      <c r="S1241" s="301"/>
      <c r="T1241" s="302"/>
      <c r="U1241" s="14"/>
      <c r="V1241" s="14"/>
      <c r="W1241" s="14"/>
      <c r="X1241" s="14"/>
      <c r="Y1241" s="14"/>
      <c r="Z1241" s="14"/>
      <c r="AA1241" s="14"/>
      <c r="AB1241" s="14"/>
      <c r="AC1241" s="14"/>
      <c r="AD1241" s="14"/>
      <c r="AE1241" s="14"/>
      <c r="AT1241" s="303" t="s">
        <v>398</v>
      </c>
      <c r="AU1241" s="303" t="s">
        <v>386</v>
      </c>
      <c r="AV1241" s="14" t="s">
        <v>84</v>
      </c>
      <c r="AW1241" s="14" t="s">
        <v>30</v>
      </c>
      <c r="AX1241" s="14" t="s">
        <v>76</v>
      </c>
      <c r="AY1241" s="303" t="s">
        <v>387</v>
      </c>
    </row>
    <row r="1242" s="15" customFormat="1">
      <c r="A1242" s="15"/>
      <c r="B1242" s="304"/>
      <c r="C1242" s="305"/>
      <c r="D1242" s="295" t="s">
        <v>398</v>
      </c>
      <c r="E1242" s="306" t="s">
        <v>1</v>
      </c>
      <c r="F1242" s="307" t="s">
        <v>1377</v>
      </c>
      <c r="G1242" s="305"/>
      <c r="H1242" s="308">
        <v>402</v>
      </c>
      <c r="I1242" s="309"/>
      <c r="J1242" s="305"/>
      <c r="K1242" s="305"/>
      <c r="L1242" s="310"/>
      <c r="M1242" s="311"/>
      <c r="N1242" s="312"/>
      <c r="O1242" s="312"/>
      <c r="P1242" s="312"/>
      <c r="Q1242" s="312"/>
      <c r="R1242" s="312"/>
      <c r="S1242" s="312"/>
      <c r="T1242" s="313"/>
      <c r="U1242" s="15"/>
      <c r="V1242" s="15"/>
      <c r="W1242" s="15"/>
      <c r="X1242" s="15"/>
      <c r="Y1242" s="15"/>
      <c r="Z1242" s="15"/>
      <c r="AA1242" s="15"/>
      <c r="AB1242" s="15"/>
      <c r="AC1242" s="15"/>
      <c r="AD1242" s="15"/>
      <c r="AE1242" s="15"/>
      <c r="AT1242" s="314" t="s">
        <v>398</v>
      </c>
      <c r="AU1242" s="314" t="s">
        <v>386</v>
      </c>
      <c r="AV1242" s="15" t="s">
        <v>92</v>
      </c>
      <c r="AW1242" s="15" t="s">
        <v>30</v>
      </c>
      <c r="AX1242" s="15" t="s">
        <v>76</v>
      </c>
      <c r="AY1242" s="314" t="s">
        <v>387</v>
      </c>
    </row>
    <row r="1243" s="16" customFormat="1">
      <c r="A1243" s="16"/>
      <c r="B1243" s="315"/>
      <c r="C1243" s="316"/>
      <c r="D1243" s="295" t="s">
        <v>398</v>
      </c>
      <c r="E1243" s="317" t="s">
        <v>1</v>
      </c>
      <c r="F1243" s="318" t="s">
        <v>412</v>
      </c>
      <c r="G1243" s="316"/>
      <c r="H1243" s="319">
        <v>402</v>
      </c>
      <c r="I1243" s="320"/>
      <c r="J1243" s="316"/>
      <c r="K1243" s="316"/>
      <c r="L1243" s="321"/>
      <c r="M1243" s="322"/>
      <c r="N1243" s="323"/>
      <c r="O1243" s="323"/>
      <c r="P1243" s="323"/>
      <c r="Q1243" s="323"/>
      <c r="R1243" s="323"/>
      <c r="S1243" s="323"/>
      <c r="T1243" s="324"/>
      <c r="U1243" s="16"/>
      <c r="V1243" s="16"/>
      <c r="W1243" s="16"/>
      <c r="X1243" s="16"/>
      <c r="Y1243" s="16"/>
      <c r="Z1243" s="16"/>
      <c r="AA1243" s="16"/>
      <c r="AB1243" s="16"/>
      <c r="AC1243" s="16"/>
      <c r="AD1243" s="16"/>
      <c r="AE1243" s="16"/>
      <c r="AT1243" s="325" t="s">
        <v>398</v>
      </c>
      <c r="AU1243" s="325" t="s">
        <v>386</v>
      </c>
      <c r="AV1243" s="16" t="s">
        <v>386</v>
      </c>
      <c r="AW1243" s="16" t="s">
        <v>30</v>
      </c>
      <c r="AX1243" s="16" t="s">
        <v>84</v>
      </c>
      <c r="AY1243" s="325" t="s">
        <v>387</v>
      </c>
    </row>
    <row r="1244" s="2" customFormat="1" ht="24.15" customHeight="1">
      <c r="A1244" s="42"/>
      <c r="B1244" s="43"/>
      <c r="C1244" s="280" t="s">
        <v>1378</v>
      </c>
      <c r="D1244" s="280" t="s">
        <v>393</v>
      </c>
      <c r="E1244" s="281" t="s">
        <v>726</v>
      </c>
      <c r="F1244" s="282" t="s">
        <v>727</v>
      </c>
      <c r="G1244" s="283" t="s">
        <v>716</v>
      </c>
      <c r="H1244" s="351"/>
      <c r="I1244" s="285"/>
      <c r="J1244" s="286">
        <f>ROUND(I1244*H1244,2)</f>
        <v>0</v>
      </c>
      <c r="K1244" s="287"/>
      <c r="L1244" s="45"/>
      <c r="M1244" s="288" t="s">
        <v>1</v>
      </c>
      <c r="N1244" s="289" t="s">
        <v>42</v>
      </c>
      <c r="O1244" s="101"/>
      <c r="P1244" s="290">
        <f>O1244*H1244</f>
        <v>0</v>
      </c>
      <c r="Q1244" s="290">
        <v>0</v>
      </c>
      <c r="R1244" s="290">
        <f>Q1244*H1244</f>
        <v>0</v>
      </c>
      <c r="S1244" s="290">
        <v>0</v>
      </c>
      <c r="T1244" s="291">
        <f>S1244*H1244</f>
        <v>0</v>
      </c>
      <c r="U1244" s="42"/>
      <c r="V1244" s="42"/>
      <c r="W1244" s="42"/>
      <c r="X1244" s="42"/>
      <c r="Y1244" s="42"/>
      <c r="Z1244" s="42"/>
      <c r="AA1244" s="42"/>
      <c r="AB1244" s="42"/>
      <c r="AC1244" s="42"/>
      <c r="AD1244" s="42"/>
      <c r="AE1244" s="42"/>
      <c r="AR1244" s="292" t="s">
        <v>422</v>
      </c>
      <c r="AT1244" s="292" t="s">
        <v>393</v>
      </c>
      <c r="AU1244" s="292" t="s">
        <v>386</v>
      </c>
      <c r="AY1244" s="19" t="s">
        <v>387</v>
      </c>
      <c r="BE1244" s="162">
        <f>IF(N1244="základná",J1244,0)</f>
        <v>0</v>
      </c>
      <c r="BF1244" s="162">
        <f>IF(N1244="znížená",J1244,0)</f>
        <v>0</v>
      </c>
      <c r="BG1244" s="162">
        <f>IF(N1244="zákl. prenesená",J1244,0)</f>
        <v>0</v>
      </c>
      <c r="BH1244" s="162">
        <f>IF(N1244="zníž. prenesená",J1244,0)</f>
        <v>0</v>
      </c>
      <c r="BI1244" s="162">
        <f>IF(N1244="nulová",J1244,0)</f>
        <v>0</v>
      </c>
      <c r="BJ1244" s="19" t="s">
        <v>92</v>
      </c>
      <c r="BK1244" s="162">
        <f>ROUND(I1244*H1244,2)</f>
        <v>0</v>
      </c>
      <c r="BL1244" s="19" t="s">
        <v>422</v>
      </c>
      <c r="BM1244" s="292" t="s">
        <v>1379</v>
      </c>
    </row>
    <row r="1245" s="13" customFormat="1" ht="20.88" customHeight="1">
      <c r="A1245" s="13"/>
      <c r="B1245" s="267"/>
      <c r="C1245" s="268"/>
      <c r="D1245" s="269" t="s">
        <v>75</v>
      </c>
      <c r="E1245" s="269" t="s">
        <v>729</v>
      </c>
      <c r="F1245" s="269" t="s">
        <v>730</v>
      </c>
      <c r="G1245" s="268"/>
      <c r="H1245" s="268"/>
      <c r="I1245" s="270"/>
      <c r="J1245" s="271">
        <f>BK1245</f>
        <v>0</v>
      </c>
      <c r="K1245" s="268"/>
      <c r="L1245" s="272"/>
      <c r="M1245" s="273"/>
      <c r="N1245" s="274"/>
      <c r="O1245" s="274"/>
      <c r="P1245" s="275">
        <f>SUM(P1246:P1254)</f>
        <v>0</v>
      </c>
      <c r="Q1245" s="274"/>
      <c r="R1245" s="275">
        <f>SUM(R1246:R1254)</f>
        <v>3.6996640759999995</v>
      </c>
      <c r="S1245" s="274"/>
      <c r="T1245" s="276">
        <f>SUM(T1246:T1254)</f>
        <v>0</v>
      </c>
      <c r="U1245" s="13"/>
      <c r="V1245" s="13"/>
      <c r="W1245" s="13"/>
      <c r="X1245" s="13"/>
      <c r="Y1245" s="13"/>
      <c r="Z1245" s="13"/>
      <c r="AA1245" s="13"/>
      <c r="AB1245" s="13"/>
      <c r="AC1245" s="13"/>
      <c r="AD1245" s="13"/>
      <c r="AE1245" s="13"/>
      <c r="AR1245" s="277" t="s">
        <v>92</v>
      </c>
      <c r="AT1245" s="278" t="s">
        <v>75</v>
      </c>
      <c r="AU1245" s="278" t="s">
        <v>99</v>
      </c>
      <c r="AY1245" s="277" t="s">
        <v>387</v>
      </c>
      <c r="BK1245" s="279">
        <f>SUM(BK1246:BK1254)</f>
        <v>0</v>
      </c>
    </row>
    <row r="1246" s="2" customFormat="1" ht="37.8" customHeight="1">
      <c r="A1246" s="42"/>
      <c r="B1246" s="43"/>
      <c r="C1246" s="280" t="s">
        <v>1380</v>
      </c>
      <c r="D1246" s="280" t="s">
        <v>393</v>
      </c>
      <c r="E1246" s="281" t="s">
        <v>732</v>
      </c>
      <c r="F1246" s="282" t="s">
        <v>733</v>
      </c>
      <c r="G1246" s="283" t="s">
        <v>396</v>
      </c>
      <c r="H1246" s="284">
        <v>286.64999999999998</v>
      </c>
      <c r="I1246" s="285"/>
      <c r="J1246" s="286">
        <f>ROUND(I1246*H1246,2)</f>
        <v>0</v>
      </c>
      <c r="K1246" s="287"/>
      <c r="L1246" s="45"/>
      <c r="M1246" s="288" t="s">
        <v>1</v>
      </c>
      <c r="N1246" s="289" t="s">
        <v>42</v>
      </c>
      <c r="O1246" s="101"/>
      <c r="P1246" s="290">
        <f>O1246*H1246</f>
        <v>0</v>
      </c>
      <c r="Q1246" s="290">
        <v>0.0035760399999999999</v>
      </c>
      <c r="R1246" s="290">
        <f>Q1246*H1246</f>
        <v>1.025071866</v>
      </c>
      <c r="S1246" s="290">
        <v>0</v>
      </c>
      <c r="T1246" s="291">
        <f>S1246*H1246</f>
        <v>0</v>
      </c>
      <c r="U1246" s="42"/>
      <c r="V1246" s="42"/>
      <c r="W1246" s="42"/>
      <c r="X1246" s="42"/>
      <c r="Y1246" s="42"/>
      <c r="Z1246" s="42"/>
      <c r="AA1246" s="42"/>
      <c r="AB1246" s="42"/>
      <c r="AC1246" s="42"/>
      <c r="AD1246" s="42"/>
      <c r="AE1246" s="42"/>
      <c r="AR1246" s="292" t="s">
        <v>422</v>
      </c>
      <c r="AT1246" s="292" t="s">
        <v>393</v>
      </c>
      <c r="AU1246" s="292" t="s">
        <v>386</v>
      </c>
      <c r="AY1246" s="19" t="s">
        <v>387</v>
      </c>
      <c r="BE1246" s="162">
        <f>IF(N1246="základná",J1246,0)</f>
        <v>0</v>
      </c>
      <c r="BF1246" s="162">
        <f>IF(N1246="znížená",J1246,0)</f>
        <v>0</v>
      </c>
      <c r="BG1246" s="162">
        <f>IF(N1246="zákl. prenesená",J1246,0)</f>
        <v>0</v>
      </c>
      <c r="BH1246" s="162">
        <f>IF(N1246="zníž. prenesená",J1246,0)</f>
        <v>0</v>
      </c>
      <c r="BI1246" s="162">
        <f>IF(N1246="nulová",J1246,0)</f>
        <v>0</v>
      </c>
      <c r="BJ1246" s="19" t="s">
        <v>92</v>
      </c>
      <c r="BK1246" s="162">
        <f>ROUND(I1246*H1246,2)</f>
        <v>0</v>
      </c>
      <c r="BL1246" s="19" t="s">
        <v>422</v>
      </c>
      <c r="BM1246" s="292" t="s">
        <v>1381</v>
      </c>
    </row>
    <row r="1247" s="15" customFormat="1">
      <c r="A1247" s="15"/>
      <c r="B1247" s="304"/>
      <c r="C1247" s="305"/>
      <c r="D1247" s="295" t="s">
        <v>398</v>
      </c>
      <c r="E1247" s="306" t="s">
        <v>1</v>
      </c>
      <c r="F1247" s="307" t="s">
        <v>1382</v>
      </c>
      <c r="G1247" s="305"/>
      <c r="H1247" s="308">
        <v>286.64999999999998</v>
      </c>
      <c r="I1247" s="309"/>
      <c r="J1247" s="305"/>
      <c r="K1247" s="305"/>
      <c r="L1247" s="310"/>
      <c r="M1247" s="311"/>
      <c r="N1247" s="312"/>
      <c r="O1247" s="312"/>
      <c r="P1247" s="312"/>
      <c r="Q1247" s="312"/>
      <c r="R1247" s="312"/>
      <c r="S1247" s="312"/>
      <c r="T1247" s="313"/>
      <c r="U1247" s="15"/>
      <c r="V1247" s="15"/>
      <c r="W1247" s="15"/>
      <c r="X1247" s="15"/>
      <c r="Y1247" s="15"/>
      <c r="Z1247" s="15"/>
      <c r="AA1247" s="15"/>
      <c r="AB1247" s="15"/>
      <c r="AC1247" s="15"/>
      <c r="AD1247" s="15"/>
      <c r="AE1247" s="15"/>
      <c r="AT1247" s="314" t="s">
        <v>398</v>
      </c>
      <c r="AU1247" s="314" t="s">
        <v>386</v>
      </c>
      <c r="AV1247" s="15" t="s">
        <v>92</v>
      </c>
      <c r="AW1247" s="15" t="s">
        <v>30</v>
      </c>
      <c r="AX1247" s="15" t="s">
        <v>76</v>
      </c>
      <c r="AY1247" s="314" t="s">
        <v>387</v>
      </c>
    </row>
    <row r="1248" s="16" customFormat="1">
      <c r="A1248" s="16"/>
      <c r="B1248" s="315"/>
      <c r="C1248" s="316"/>
      <c r="D1248" s="295" t="s">
        <v>398</v>
      </c>
      <c r="E1248" s="317" t="s">
        <v>190</v>
      </c>
      <c r="F1248" s="318" t="s">
        <v>412</v>
      </c>
      <c r="G1248" s="316"/>
      <c r="H1248" s="319">
        <v>286.64999999999998</v>
      </c>
      <c r="I1248" s="320"/>
      <c r="J1248" s="316"/>
      <c r="K1248" s="316"/>
      <c r="L1248" s="321"/>
      <c r="M1248" s="322"/>
      <c r="N1248" s="323"/>
      <c r="O1248" s="323"/>
      <c r="P1248" s="323"/>
      <c r="Q1248" s="323"/>
      <c r="R1248" s="323"/>
      <c r="S1248" s="323"/>
      <c r="T1248" s="324"/>
      <c r="U1248" s="16"/>
      <c r="V1248" s="16"/>
      <c r="W1248" s="16"/>
      <c r="X1248" s="16"/>
      <c r="Y1248" s="16"/>
      <c r="Z1248" s="16"/>
      <c r="AA1248" s="16"/>
      <c r="AB1248" s="16"/>
      <c r="AC1248" s="16"/>
      <c r="AD1248" s="16"/>
      <c r="AE1248" s="16"/>
      <c r="AT1248" s="325" t="s">
        <v>398</v>
      </c>
      <c r="AU1248" s="325" t="s">
        <v>386</v>
      </c>
      <c r="AV1248" s="16" t="s">
        <v>386</v>
      </c>
      <c r="AW1248" s="16" t="s">
        <v>30</v>
      </c>
      <c r="AX1248" s="16" t="s">
        <v>84</v>
      </c>
      <c r="AY1248" s="325" t="s">
        <v>387</v>
      </c>
    </row>
    <row r="1249" s="2" customFormat="1" ht="55.5" customHeight="1">
      <c r="A1249" s="42"/>
      <c r="B1249" s="43"/>
      <c r="C1249" s="337" t="s">
        <v>1383</v>
      </c>
      <c r="D1249" s="337" t="s">
        <v>592</v>
      </c>
      <c r="E1249" s="338" t="s">
        <v>737</v>
      </c>
      <c r="F1249" s="339" t="s">
        <v>738</v>
      </c>
      <c r="G1249" s="340" t="s">
        <v>396</v>
      </c>
      <c r="H1249" s="341">
        <v>300.983</v>
      </c>
      <c r="I1249" s="342"/>
      <c r="J1249" s="343">
        <f>ROUND(I1249*H1249,2)</f>
        <v>0</v>
      </c>
      <c r="K1249" s="344"/>
      <c r="L1249" s="345"/>
      <c r="M1249" s="346" t="s">
        <v>1</v>
      </c>
      <c r="N1249" s="347" t="s">
        <v>42</v>
      </c>
      <c r="O1249" s="101"/>
      <c r="P1249" s="290">
        <f>O1249*H1249</f>
        <v>0</v>
      </c>
      <c r="Q1249" s="290">
        <v>0.0088699999999999994</v>
      </c>
      <c r="R1249" s="290">
        <f>Q1249*H1249</f>
        <v>2.6697192099999998</v>
      </c>
      <c r="S1249" s="290">
        <v>0</v>
      </c>
      <c r="T1249" s="291">
        <f>S1249*H1249</f>
        <v>0</v>
      </c>
      <c r="U1249" s="42"/>
      <c r="V1249" s="42"/>
      <c r="W1249" s="42"/>
      <c r="X1249" s="42"/>
      <c r="Y1249" s="42"/>
      <c r="Z1249" s="42"/>
      <c r="AA1249" s="42"/>
      <c r="AB1249" s="42"/>
      <c r="AC1249" s="42"/>
      <c r="AD1249" s="42"/>
      <c r="AE1249" s="42"/>
      <c r="AR1249" s="292" t="s">
        <v>575</v>
      </c>
      <c r="AT1249" s="292" t="s">
        <v>592</v>
      </c>
      <c r="AU1249" s="292" t="s">
        <v>386</v>
      </c>
      <c r="AY1249" s="19" t="s">
        <v>387</v>
      </c>
      <c r="BE1249" s="162">
        <f>IF(N1249="základná",J1249,0)</f>
        <v>0</v>
      </c>
      <c r="BF1249" s="162">
        <f>IF(N1249="znížená",J1249,0)</f>
        <v>0</v>
      </c>
      <c r="BG1249" s="162">
        <f>IF(N1249="zákl. prenesená",J1249,0)</f>
        <v>0</v>
      </c>
      <c r="BH1249" s="162">
        <f>IF(N1249="zníž. prenesená",J1249,0)</f>
        <v>0</v>
      </c>
      <c r="BI1249" s="162">
        <f>IF(N1249="nulová",J1249,0)</f>
        <v>0</v>
      </c>
      <c r="BJ1249" s="19" t="s">
        <v>92</v>
      </c>
      <c r="BK1249" s="162">
        <f>ROUND(I1249*H1249,2)</f>
        <v>0</v>
      </c>
      <c r="BL1249" s="19" t="s">
        <v>422</v>
      </c>
      <c r="BM1249" s="292" t="s">
        <v>1384</v>
      </c>
    </row>
    <row r="1250" s="15" customFormat="1">
      <c r="A1250" s="15"/>
      <c r="B1250" s="304"/>
      <c r="C1250" s="305"/>
      <c r="D1250" s="295" t="s">
        <v>398</v>
      </c>
      <c r="E1250" s="305"/>
      <c r="F1250" s="307" t="s">
        <v>1385</v>
      </c>
      <c r="G1250" s="305"/>
      <c r="H1250" s="308">
        <v>300.983</v>
      </c>
      <c r="I1250" s="309"/>
      <c r="J1250" s="305"/>
      <c r="K1250" s="305"/>
      <c r="L1250" s="310"/>
      <c r="M1250" s="311"/>
      <c r="N1250" s="312"/>
      <c r="O1250" s="312"/>
      <c r="P1250" s="312"/>
      <c r="Q1250" s="312"/>
      <c r="R1250" s="312"/>
      <c r="S1250" s="312"/>
      <c r="T1250" s="313"/>
      <c r="U1250" s="15"/>
      <c r="V1250" s="15"/>
      <c r="W1250" s="15"/>
      <c r="X1250" s="15"/>
      <c r="Y1250" s="15"/>
      <c r="Z1250" s="15"/>
      <c r="AA1250" s="15"/>
      <c r="AB1250" s="15"/>
      <c r="AC1250" s="15"/>
      <c r="AD1250" s="15"/>
      <c r="AE1250" s="15"/>
      <c r="AT1250" s="314" t="s">
        <v>398</v>
      </c>
      <c r="AU1250" s="314" t="s">
        <v>386</v>
      </c>
      <c r="AV1250" s="15" t="s">
        <v>92</v>
      </c>
      <c r="AW1250" s="15" t="s">
        <v>4</v>
      </c>
      <c r="AX1250" s="15" t="s">
        <v>84</v>
      </c>
      <c r="AY1250" s="314" t="s">
        <v>387</v>
      </c>
    </row>
    <row r="1251" s="2" customFormat="1" ht="24.15" customHeight="1">
      <c r="A1251" s="42"/>
      <c r="B1251" s="43"/>
      <c r="C1251" s="337" t="s">
        <v>1386</v>
      </c>
      <c r="D1251" s="337" t="s">
        <v>592</v>
      </c>
      <c r="E1251" s="338" t="s">
        <v>742</v>
      </c>
      <c r="F1251" s="339" t="s">
        <v>656</v>
      </c>
      <c r="G1251" s="340" t="s">
        <v>180</v>
      </c>
      <c r="H1251" s="341">
        <v>4.8730000000000002</v>
      </c>
      <c r="I1251" s="342"/>
      <c r="J1251" s="343">
        <f>ROUND(I1251*H1251,2)</f>
        <v>0</v>
      </c>
      <c r="K1251" s="344"/>
      <c r="L1251" s="345"/>
      <c r="M1251" s="346" t="s">
        <v>1</v>
      </c>
      <c r="N1251" s="347" t="s">
        <v>42</v>
      </c>
      <c r="O1251" s="101"/>
      <c r="P1251" s="290">
        <f>O1251*H1251</f>
        <v>0</v>
      </c>
      <c r="Q1251" s="290">
        <v>0.001</v>
      </c>
      <c r="R1251" s="290">
        <f>Q1251*H1251</f>
        <v>0.0048730000000000006</v>
      </c>
      <c r="S1251" s="290">
        <v>0</v>
      </c>
      <c r="T1251" s="291">
        <f>S1251*H1251</f>
        <v>0</v>
      </c>
      <c r="U1251" s="42"/>
      <c r="V1251" s="42"/>
      <c r="W1251" s="42"/>
      <c r="X1251" s="42"/>
      <c r="Y1251" s="42"/>
      <c r="Z1251" s="42"/>
      <c r="AA1251" s="42"/>
      <c r="AB1251" s="42"/>
      <c r="AC1251" s="42"/>
      <c r="AD1251" s="42"/>
      <c r="AE1251" s="42"/>
      <c r="AR1251" s="292" t="s">
        <v>575</v>
      </c>
      <c r="AT1251" s="292" t="s">
        <v>592</v>
      </c>
      <c r="AU1251" s="292" t="s">
        <v>386</v>
      </c>
      <c r="AY1251" s="19" t="s">
        <v>387</v>
      </c>
      <c r="BE1251" s="162">
        <f>IF(N1251="základná",J1251,0)</f>
        <v>0</v>
      </c>
      <c r="BF1251" s="162">
        <f>IF(N1251="znížená",J1251,0)</f>
        <v>0</v>
      </c>
      <c r="BG1251" s="162">
        <f>IF(N1251="zákl. prenesená",J1251,0)</f>
        <v>0</v>
      </c>
      <c r="BH1251" s="162">
        <f>IF(N1251="zníž. prenesená",J1251,0)</f>
        <v>0</v>
      </c>
      <c r="BI1251" s="162">
        <f>IF(N1251="nulová",J1251,0)</f>
        <v>0</v>
      </c>
      <c r="BJ1251" s="19" t="s">
        <v>92</v>
      </c>
      <c r="BK1251" s="162">
        <f>ROUND(I1251*H1251,2)</f>
        <v>0</v>
      </c>
      <c r="BL1251" s="19" t="s">
        <v>422</v>
      </c>
      <c r="BM1251" s="292" t="s">
        <v>1387</v>
      </c>
    </row>
    <row r="1252" s="2" customFormat="1">
      <c r="A1252" s="42"/>
      <c r="B1252" s="43"/>
      <c r="C1252" s="44"/>
      <c r="D1252" s="295" t="s">
        <v>652</v>
      </c>
      <c r="E1252" s="44"/>
      <c r="F1252" s="348" t="s">
        <v>658</v>
      </c>
      <c r="G1252" s="44"/>
      <c r="H1252" s="44"/>
      <c r="I1252" s="237"/>
      <c r="J1252" s="44"/>
      <c r="K1252" s="44"/>
      <c r="L1252" s="45"/>
      <c r="M1252" s="349"/>
      <c r="N1252" s="350"/>
      <c r="O1252" s="101"/>
      <c r="P1252" s="101"/>
      <c r="Q1252" s="101"/>
      <c r="R1252" s="101"/>
      <c r="S1252" s="101"/>
      <c r="T1252" s="102"/>
      <c r="U1252" s="42"/>
      <c r="V1252" s="42"/>
      <c r="W1252" s="42"/>
      <c r="X1252" s="42"/>
      <c r="Y1252" s="42"/>
      <c r="Z1252" s="42"/>
      <c r="AA1252" s="42"/>
      <c r="AB1252" s="42"/>
      <c r="AC1252" s="42"/>
      <c r="AD1252" s="42"/>
      <c r="AE1252" s="42"/>
      <c r="AT1252" s="19" t="s">
        <v>652</v>
      </c>
      <c r="AU1252" s="19" t="s">
        <v>386</v>
      </c>
    </row>
    <row r="1253" s="15" customFormat="1">
      <c r="A1253" s="15"/>
      <c r="B1253" s="304"/>
      <c r="C1253" s="305"/>
      <c r="D1253" s="295" t="s">
        <v>398</v>
      </c>
      <c r="E1253" s="305"/>
      <c r="F1253" s="307" t="s">
        <v>1388</v>
      </c>
      <c r="G1253" s="305"/>
      <c r="H1253" s="308">
        <v>4.8730000000000002</v>
      </c>
      <c r="I1253" s="309"/>
      <c r="J1253" s="305"/>
      <c r="K1253" s="305"/>
      <c r="L1253" s="310"/>
      <c r="M1253" s="311"/>
      <c r="N1253" s="312"/>
      <c r="O1253" s="312"/>
      <c r="P1253" s="312"/>
      <c r="Q1253" s="312"/>
      <c r="R1253" s="312"/>
      <c r="S1253" s="312"/>
      <c r="T1253" s="313"/>
      <c r="U1253" s="15"/>
      <c r="V1253" s="15"/>
      <c r="W1253" s="15"/>
      <c r="X1253" s="15"/>
      <c r="Y1253" s="15"/>
      <c r="Z1253" s="15"/>
      <c r="AA1253" s="15"/>
      <c r="AB1253" s="15"/>
      <c r="AC1253" s="15"/>
      <c r="AD1253" s="15"/>
      <c r="AE1253" s="15"/>
      <c r="AT1253" s="314" t="s">
        <v>398</v>
      </c>
      <c r="AU1253" s="314" t="s">
        <v>386</v>
      </c>
      <c r="AV1253" s="15" t="s">
        <v>92</v>
      </c>
      <c r="AW1253" s="15" t="s">
        <v>4</v>
      </c>
      <c r="AX1253" s="15" t="s">
        <v>84</v>
      </c>
      <c r="AY1253" s="314" t="s">
        <v>387</v>
      </c>
    </row>
    <row r="1254" s="2" customFormat="1" ht="24.15" customHeight="1">
      <c r="A1254" s="42"/>
      <c r="B1254" s="43"/>
      <c r="C1254" s="280" t="s">
        <v>1389</v>
      </c>
      <c r="D1254" s="280" t="s">
        <v>393</v>
      </c>
      <c r="E1254" s="281" t="s">
        <v>746</v>
      </c>
      <c r="F1254" s="282" t="s">
        <v>747</v>
      </c>
      <c r="G1254" s="283" t="s">
        <v>716</v>
      </c>
      <c r="H1254" s="351"/>
      <c r="I1254" s="285"/>
      <c r="J1254" s="286">
        <f>ROUND(I1254*H1254,2)</f>
        <v>0</v>
      </c>
      <c r="K1254" s="287"/>
      <c r="L1254" s="45"/>
      <c r="M1254" s="288" t="s">
        <v>1</v>
      </c>
      <c r="N1254" s="289" t="s">
        <v>42</v>
      </c>
      <c r="O1254" s="101"/>
      <c r="P1254" s="290">
        <f>O1254*H1254</f>
        <v>0</v>
      </c>
      <c r="Q1254" s="290">
        <v>0</v>
      </c>
      <c r="R1254" s="290">
        <f>Q1254*H1254</f>
        <v>0</v>
      </c>
      <c r="S1254" s="290">
        <v>0</v>
      </c>
      <c r="T1254" s="291">
        <f>S1254*H1254</f>
        <v>0</v>
      </c>
      <c r="U1254" s="42"/>
      <c r="V1254" s="42"/>
      <c r="W1254" s="42"/>
      <c r="X1254" s="42"/>
      <c r="Y1254" s="42"/>
      <c r="Z1254" s="42"/>
      <c r="AA1254" s="42"/>
      <c r="AB1254" s="42"/>
      <c r="AC1254" s="42"/>
      <c r="AD1254" s="42"/>
      <c r="AE1254" s="42"/>
      <c r="AR1254" s="292" t="s">
        <v>422</v>
      </c>
      <c r="AT1254" s="292" t="s">
        <v>393</v>
      </c>
      <c r="AU1254" s="292" t="s">
        <v>386</v>
      </c>
      <c r="AY1254" s="19" t="s">
        <v>387</v>
      </c>
      <c r="BE1254" s="162">
        <f>IF(N1254="základná",J1254,0)</f>
        <v>0</v>
      </c>
      <c r="BF1254" s="162">
        <f>IF(N1254="znížená",J1254,0)</f>
        <v>0</v>
      </c>
      <c r="BG1254" s="162">
        <f>IF(N1254="zákl. prenesená",J1254,0)</f>
        <v>0</v>
      </c>
      <c r="BH1254" s="162">
        <f>IF(N1254="zníž. prenesená",J1254,0)</f>
        <v>0</v>
      </c>
      <c r="BI1254" s="162">
        <f>IF(N1254="nulová",J1254,0)</f>
        <v>0</v>
      </c>
      <c r="BJ1254" s="19" t="s">
        <v>92</v>
      </c>
      <c r="BK1254" s="162">
        <f>ROUND(I1254*H1254,2)</f>
        <v>0</v>
      </c>
      <c r="BL1254" s="19" t="s">
        <v>422</v>
      </c>
      <c r="BM1254" s="292" t="s">
        <v>1390</v>
      </c>
    </row>
    <row r="1255" s="13" customFormat="1" ht="20.88" customHeight="1">
      <c r="A1255" s="13"/>
      <c r="B1255" s="267"/>
      <c r="C1255" s="268"/>
      <c r="D1255" s="269" t="s">
        <v>75</v>
      </c>
      <c r="E1255" s="269" t="s">
        <v>767</v>
      </c>
      <c r="F1255" s="269" t="s">
        <v>768</v>
      </c>
      <c r="G1255" s="268"/>
      <c r="H1255" s="268"/>
      <c r="I1255" s="270"/>
      <c r="J1255" s="271">
        <f>BK1255</f>
        <v>0</v>
      </c>
      <c r="K1255" s="268"/>
      <c r="L1255" s="272"/>
      <c r="M1255" s="273"/>
      <c r="N1255" s="274"/>
      <c r="O1255" s="274"/>
      <c r="P1255" s="275">
        <f>SUM(P1256:P1278)</f>
        <v>0</v>
      </c>
      <c r="Q1255" s="274"/>
      <c r="R1255" s="275">
        <f>SUM(R1256:R1278)</f>
        <v>12.211624125</v>
      </c>
      <c r="S1255" s="274"/>
      <c r="T1255" s="276">
        <f>SUM(T1256:T1278)</f>
        <v>0</v>
      </c>
      <c r="U1255" s="13"/>
      <c r="V1255" s="13"/>
      <c r="W1255" s="13"/>
      <c r="X1255" s="13"/>
      <c r="Y1255" s="13"/>
      <c r="Z1255" s="13"/>
      <c r="AA1255" s="13"/>
      <c r="AB1255" s="13"/>
      <c r="AC1255" s="13"/>
      <c r="AD1255" s="13"/>
      <c r="AE1255" s="13"/>
      <c r="AR1255" s="277" t="s">
        <v>92</v>
      </c>
      <c r="AT1255" s="278" t="s">
        <v>75</v>
      </c>
      <c r="AU1255" s="278" t="s">
        <v>99</v>
      </c>
      <c r="AY1255" s="277" t="s">
        <v>387</v>
      </c>
      <c r="BK1255" s="279">
        <f>SUM(BK1256:BK1278)</f>
        <v>0</v>
      </c>
    </row>
    <row r="1256" s="2" customFormat="1" ht="37.8" customHeight="1">
      <c r="A1256" s="42"/>
      <c r="B1256" s="43"/>
      <c r="C1256" s="280" t="s">
        <v>1391</v>
      </c>
      <c r="D1256" s="280" t="s">
        <v>393</v>
      </c>
      <c r="E1256" s="281" t="s">
        <v>770</v>
      </c>
      <c r="F1256" s="282" t="s">
        <v>771</v>
      </c>
      <c r="G1256" s="283" t="s">
        <v>396</v>
      </c>
      <c r="H1256" s="284">
        <v>1011</v>
      </c>
      <c r="I1256" s="285"/>
      <c r="J1256" s="286">
        <f>ROUND(I1256*H1256,2)</f>
        <v>0</v>
      </c>
      <c r="K1256" s="287"/>
      <c r="L1256" s="45"/>
      <c r="M1256" s="288" t="s">
        <v>1</v>
      </c>
      <c r="N1256" s="289" t="s">
        <v>42</v>
      </c>
      <c r="O1256" s="101"/>
      <c r="P1256" s="290">
        <f>O1256*H1256</f>
        <v>0</v>
      </c>
      <c r="Q1256" s="290">
        <v>0.00174</v>
      </c>
      <c r="R1256" s="290">
        <f>Q1256*H1256</f>
        <v>1.7591399999999999</v>
      </c>
      <c r="S1256" s="290">
        <v>0</v>
      </c>
      <c r="T1256" s="291">
        <f>S1256*H1256</f>
        <v>0</v>
      </c>
      <c r="U1256" s="42"/>
      <c r="V1256" s="42"/>
      <c r="W1256" s="42"/>
      <c r="X1256" s="42"/>
      <c r="Y1256" s="42"/>
      <c r="Z1256" s="42"/>
      <c r="AA1256" s="42"/>
      <c r="AB1256" s="42"/>
      <c r="AC1256" s="42"/>
      <c r="AD1256" s="42"/>
      <c r="AE1256" s="42"/>
      <c r="AR1256" s="292" t="s">
        <v>422</v>
      </c>
      <c r="AT1256" s="292" t="s">
        <v>393</v>
      </c>
      <c r="AU1256" s="292" t="s">
        <v>386</v>
      </c>
      <c r="AY1256" s="19" t="s">
        <v>387</v>
      </c>
      <c r="BE1256" s="162">
        <f>IF(N1256="základná",J1256,0)</f>
        <v>0</v>
      </c>
      <c r="BF1256" s="162">
        <f>IF(N1256="znížená",J1256,0)</f>
        <v>0</v>
      </c>
      <c r="BG1256" s="162">
        <f>IF(N1256="zákl. prenesená",J1256,0)</f>
        <v>0</v>
      </c>
      <c r="BH1256" s="162">
        <f>IF(N1256="zníž. prenesená",J1256,0)</f>
        <v>0</v>
      </c>
      <c r="BI1256" s="162">
        <f>IF(N1256="nulová",J1256,0)</f>
        <v>0</v>
      </c>
      <c r="BJ1256" s="19" t="s">
        <v>92</v>
      </c>
      <c r="BK1256" s="162">
        <f>ROUND(I1256*H1256,2)</f>
        <v>0</v>
      </c>
      <c r="BL1256" s="19" t="s">
        <v>422</v>
      </c>
      <c r="BM1256" s="292" t="s">
        <v>1392</v>
      </c>
    </row>
    <row r="1257" s="14" customFormat="1">
      <c r="A1257" s="14"/>
      <c r="B1257" s="293"/>
      <c r="C1257" s="294"/>
      <c r="D1257" s="295" t="s">
        <v>398</v>
      </c>
      <c r="E1257" s="296" t="s">
        <v>1</v>
      </c>
      <c r="F1257" s="297" t="s">
        <v>773</v>
      </c>
      <c r="G1257" s="294"/>
      <c r="H1257" s="296" t="s">
        <v>1</v>
      </c>
      <c r="I1257" s="298"/>
      <c r="J1257" s="294"/>
      <c r="K1257" s="294"/>
      <c r="L1257" s="299"/>
      <c r="M1257" s="300"/>
      <c r="N1257" s="301"/>
      <c r="O1257" s="301"/>
      <c r="P1257" s="301"/>
      <c r="Q1257" s="301"/>
      <c r="R1257" s="301"/>
      <c r="S1257" s="301"/>
      <c r="T1257" s="302"/>
      <c r="U1257" s="14"/>
      <c r="V1257" s="14"/>
      <c r="W1257" s="14"/>
      <c r="X1257" s="14"/>
      <c r="Y1257" s="14"/>
      <c r="Z1257" s="14"/>
      <c r="AA1257" s="14"/>
      <c r="AB1257" s="14"/>
      <c r="AC1257" s="14"/>
      <c r="AD1257" s="14"/>
      <c r="AE1257" s="14"/>
      <c r="AT1257" s="303" t="s">
        <v>398</v>
      </c>
      <c r="AU1257" s="303" t="s">
        <v>386</v>
      </c>
      <c r="AV1257" s="14" t="s">
        <v>84</v>
      </c>
      <c r="AW1257" s="14" t="s">
        <v>30</v>
      </c>
      <c r="AX1257" s="14" t="s">
        <v>76</v>
      </c>
      <c r="AY1257" s="303" t="s">
        <v>387</v>
      </c>
    </row>
    <row r="1258" s="15" customFormat="1">
      <c r="A1258" s="15"/>
      <c r="B1258" s="304"/>
      <c r="C1258" s="305"/>
      <c r="D1258" s="295" t="s">
        <v>398</v>
      </c>
      <c r="E1258" s="306" t="s">
        <v>1</v>
      </c>
      <c r="F1258" s="307" t="s">
        <v>242</v>
      </c>
      <c r="G1258" s="305"/>
      <c r="H1258" s="308">
        <v>469</v>
      </c>
      <c r="I1258" s="309"/>
      <c r="J1258" s="305"/>
      <c r="K1258" s="305"/>
      <c r="L1258" s="310"/>
      <c r="M1258" s="311"/>
      <c r="N1258" s="312"/>
      <c r="O1258" s="312"/>
      <c r="P1258" s="312"/>
      <c r="Q1258" s="312"/>
      <c r="R1258" s="312"/>
      <c r="S1258" s="312"/>
      <c r="T1258" s="313"/>
      <c r="U1258" s="15"/>
      <c r="V1258" s="15"/>
      <c r="W1258" s="15"/>
      <c r="X1258" s="15"/>
      <c r="Y1258" s="15"/>
      <c r="Z1258" s="15"/>
      <c r="AA1258" s="15"/>
      <c r="AB1258" s="15"/>
      <c r="AC1258" s="15"/>
      <c r="AD1258" s="15"/>
      <c r="AE1258" s="15"/>
      <c r="AT1258" s="314" t="s">
        <v>398</v>
      </c>
      <c r="AU1258" s="314" t="s">
        <v>386</v>
      </c>
      <c r="AV1258" s="15" t="s">
        <v>92</v>
      </c>
      <c r="AW1258" s="15" t="s">
        <v>30</v>
      </c>
      <c r="AX1258" s="15" t="s">
        <v>76</v>
      </c>
      <c r="AY1258" s="314" t="s">
        <v>387</v>
      </c>
    </row>
    <row r="1259" s="15" customFormat="1">
      <c r="A1259" s="15"/>
      <c r="B1259" s="304"/>
      <c r="C1259" s="305"/>
      <c r="D1259" s="295" t="s">
        <v>398</v>
      </c>
      <c r="E1259" s="306" t="s">
        <v>1</v>
      </c>
      <c r="F1259" s="307" t="s">
        <v>1393</v>
      </c>
      <c r="G1259" s="305"/>
      <c r="H1259" s="308">
        <v>542</v>
      </c>
      <c r="I1259" s="309"/>
      <c r="J1259" s="305"/>
      <c r="K1259" s="305"/>
      <c r="L1259" s="310"/>
      <c r="M1259" s="311"/>
      <c r="N1259" s="312"/>
      <c r="O1259" s="312"/>
      <c r="P1259" s="312"/>
      <c r="Q1259" s="312"/>
      <c r="R1259" s="312"/>
      <c r="S1259" s="312"/>
      <c r="T1259" s="313"/>
      <c r="U1259" s="15"/>
      <c r="V1259" s="15"/>
      <c r="W1259" s="15"/>
      <c r="X1259" s="15"/>
      <c r="Y1259" s="15"/>
      <c r="Z1259" s="15"/>
      <c r="AA1259" s="15"/>
      <c r="AB1259" s="15"/>
      <c r="AC1259" s="15"/>
      <c r="AD1259" s="15"/>
      <c r="AE1259" s="15"/>
      <c r="AT1259" s="314" t="s">
        <v>398</v>
      </c>
      <c r="AU1259" s="314" t="s">
        <v>386</v>
      </c>
      <c r="AV1259" s="15" t="s">
        <v>92</v>
      </c>
      <c r="AW1259" s="15" t="s">
        <v>30</v>
      </c>
      <c r="AX1259" s="15" t="s">
        <v>76</v>
      </c>
      <c r="AY1259" s="314" t="s">
        <v>387</v>
      </c>
    </row>
    <row r="1260" s="16" customFormat="1">
      <c r="A1260" s="16"/>
      <c r="B1260" s="315"/>
      <c r="C1260" s="316"/>
      <c r="D1260" s="295" t="s">
        <v>398</v>
      </c>
      <c r="E1260" s="317" t="s">
        <v>1</v>
      </c>
      <c r="F1260" s="318" t="s">
        <v>412</v>
      </c>
      <c r="G1260" s="316"/>
      <c r="H1260" s="319">
        <v>1011</v>
      </c>
      <c r="I1260" s="320"/>
      <c r="J1260" s="316"/>
      <c r="K1260" s="316"/>
      <c r="L1260" s="321"/>
      <c r="M1260" s="322"/>
      <c r="N1260" s="323"/>
      <c r="O1260" s="323"/>
      <c r="P1260" s="323"/>
      <c r="Q1260" s="323"/>
      <c r="R1260" s="323"/>
      <c r="S1260" s="323"/>
      <c r="T1260" s="324"/>
      <c r="U1260" s="16"/>
      <c r="V1260" s="16"/>
      <c r="W1260" s="16"/>
      <c r="X1260" s="16"/>
      <c r="Y1260" s="16"/>
      <c r="Z1260" s="16"/>
      <c r="AA1260" s="16"/>
      <c r="AB1260" s="16"/>
      <c r="AC1260" s="16"/>
      <c r="AD1260" s="16"/>
      <c r="AE1260" s="16"/>
      <c r="AT1260" s="325" t="s">
        <v>398</v>
      </c>
      <c r="AU1260" s="325" t="s">
        <v>386</v>
      </c>
      <c r="AV1260" s="16" t="s">
        <v>386</v>
      </c>
      <c r="AW1260" s="16" t="s">
        <v>30</v>
      </c>
      <c r="AX1260" s="16" t="s">
        <v>84</v>
      </c>
      <c r="AY1260" s="325" t="s">
        <v>387</v>
      </c>
    </row>
    <row r="1261" s="2" customFormat="1" ht="37.8" customHeight="1">
      <c r="A1261" s="42"/>
      <c r="B1261" s="43"/>
      <c r="C1261" s="280" t="s">
        <v>1394</v>
      </c>
      <c r="D1261" s="280" t="s">
        <v>393</v>
      </c>
      <c r="E1261" s="281" t="s">
        <v>776</v>
      </c>
      <c r="F1261" s="282" t="s">
        <v>777</v>
      </c>
      <c r="G1261" s="283" t="s">
        <v>405</v>
      </c>
      <c r="H1261" s="284">
        <v>3109.3499999999999</v>
      </c>
      <c r="I1261" s="285"/>
      <c r="J1261" s="286">
        <f>ROUND(I1261*H1261,2)</f>
        <v>0</v>
      </c>
      <c r="K1261" s="287"/>
      <c r="L1261" s="45"/>
      <c r="M1261" s="288" t="s">
        <v>1</v>
      </c>
      <c r="N1261" s="289" t="s">
        <v>42</v>
      </c>
      <c r="O1261" s="101"/>
      <c r="P1261" s="290">
        <f>O1261*H1261</f>
        <v>0</v>
      </c>
      <c r="Q1261" s="290">
        <v>0.0021654999999999999</v>
      </c>
      <c r="R1261" s="290">
        <f>Q1261*H1261</f>
        <v>6.7332974249999991</v>
      </c>
      <c r="S1261" s="290">
        <v>0</v>
      </c>
      <c r="T1261" s="291">
        <f>S1261*H1261</f>
        <v>0</v>
      </c>
      <c r="U1261" s="42"/>
      <c r="V1261" s="42"/>
      <c r="W1261" s="42"/>
      <c r="X1261" s="42"/>
      <c r="Y1261" s="42"/>
      <c r="Z1261" s="42"/>
      <c r="AA1261" s="42"/>
      <c r="AB1261" s="42"/>
      <c r="AC1261" s="42"/>
      <c r="AD1261" s="42"/>
      <c r="AE1261" s="42"/>
      <c r="AR1261" s="292" t="s">
        <v>422</v>
      </c>
      <c r="AT1261" s="292" t="s">
        <v>393</v>
      </c>
      <c r="AU1261" s="292" t="s">
        <v>386</v>
      </c>
      <c r="AY1261" s="19" t="s">
        <v>387</v>
      </c>
      <c r="BE1261" s="162">
        <f>IF(N1261="základná",J1261,0)</f>
        <v>0</v>
      </c>
      <c r="BF1261" s="162">
        <f>IF(N1261="znížená",J1261,0)</f>
        <v>0</v>
      </c>
      <c r="BG1261" s="162">
        <f>IF(N1261="zákl. prenesená",J1261,0)</f>
        <v>0</v>
      </c>
      <c r="BH1261" s="162">
        <f>IF(N1261="zníž. prenesená",J1261,0)</f>
        <v>0</v>
      </c>
      <c r="BI1261" s="162">
        <f>IF(N1261="nulová",J1261,0)</f>
        <v>0</v>
      </c>
      <c r="BJ1261" s="19" t="s">
        <v>92</v>
      </c>
      <c r="BK1261" s="162">
        <f>ROUND(I1261*H1261,2)</f>
        <v>0</v>
      </c>
      <c r="BL1261" s="19" t="s">
        <v>422</v>
      </c>
      <c r="BM1261" s="292" t="s">
        <v>1395</v>
      </c>
    </row>
    <row r="1262" s="15" customFormat="1">
      <c r="A1262" s="15"/>
      <c r="B1262" s="304"/>
      <c r="C1262" s="305"/>
      <c r="D1262" s="295" t="s">
        <v>398</v>
      </c>
      <c r="E1262" s="306" t="s">
        <v>1</v>
      </c>
      <c r="F1262" s="307" t="s">
        <v>226</v>
      </c>
      <c r="G1262" s="305"/>
      <c r="H1262" s="308">
        <v>3039</v>
      </c>
      <c r="I1262" s="309"/>
      <c r="J1262" s="305"/>
      <c r="K1262" s="305"/>
      <c r="L1262" s="310"/>
      <c r="M1262" s="311"/>
      <c r="N1262" s="312"/>
      <c r="O1262" s="312"/>
      <c r="P1262" s="312"/>
      <c r="Q1262" s="312"/>
      <c r="R1262" s="312"/>
      <c r="S1262" s="312"/>
      <c r="T1262" s="313"/>
      <c r="U1262" s="15"/>
      <c r="V1262" s="15"/>
      <c r="W1262" s="15"/>
      <c r="X1262" s="15"/>
      <c r="Y1262" s="15"/>
      <c r="Z1262" s="15"/>
      <c r="AA1262" s="15"/>
      <c r="AB1262" s="15"/>
      <c r="AC1262" s="15"/>
      <c r="AD1262" s="15"/>
      <c r="AE1262" s="15"/>
      <c r="AT1262" s="314" t="s">
        <v>398</v>
      </c>
      <c r="AU1262" s="314" t="s">
        <v>386</v>
      </c>
      <c r="AV1262" s="15" t="s">
        <v>92</v>
      </c>
      <c r="AW1262" s="15" t="s">
        <v>30</v>
      </c>
      <c r="AX1262" s="15" t="s">
        <v>76</v>
      </c>
      <c r="AY1262" s="314" t="s">
        <v>387</v>
      </c>
    </row>
    <row r="1263" s="15" customFormat="1">
      <c r="A1263" s="15"/>
      <c r="B1263" s="304"/>
      <c r="C1263" s="305"/>
      <c r="D1263" s="295" t="s">
        <v>398</v>
      </c>
      <c r="E1263" s="306" t="s">
        <v>1</v>
      </c>
      <c r="F1263" s="307" t="s">
        <v>1361</v>
      </c>
      <c r="G1263" s="305"/>
      <c r="H1263" s="308">
        <v>70.349999999999994</v>
      </c>
      <c r="I1263" s="309"/>
      <c r="J1263" s="305"/>
      <c r="K1263" s="305"/>
      <c r="L1263" s="310"/>
      <c r="M1263" s="311"/>
      <c r="N1263" s="312"/>
      <c r="O1263" s="312"/>
      <c r="P1263" s="312"/>
      <c r="Q1263" s="312"/>
      <c r="R1263" s="312"/>
      <c r="S1263" s="312"/>
      <c r="T1263" s="313"/>
      <c r="U1263" s="15"/>
      <c r="V1263" s="15"/>
      <c r="W1263" s="15"/>
      <c r="X1263" s="15"/>
      <c r="Y1263" s="15"/>
      <c r="Z1263" s="15"/>
      <c r="AA1263" s="15"/>
      <c r="AB1263" s="15"/>
      <c r="AC1263" s="15"/>
      <c r="AD1263" s="15"/>
      <c r="AE1263" s="15"/>
      <c r="AT1263" s="314" t="s">
        <v>398</v>
      </c>
      <c r="AU1263" s="314" t="s">
        <v>386</v>
      </c>
      <c r="AV1263" s="15" t="s">
        <v>92</v>
      </c>
      <c r="AW1263" s="15" t="s">
        <v>30</v>
      </c>
      <c r="AX1263" s="15" t="s">
        <v>76</v>
      </c>
      <c r="AY1263" s="314" t="s">
        <v>387</v>
      </c>
    </row>
    <row r="1264" s="16" customFormat="1">
      <c r="A1264" s="16"/>
      <c r="B1264" s="315"/>
      <c r="C1264" s="316"/>
      <c r="D1264" s="295" t="s">
        <v>398</v>
      </c>
      <c r="E1264" s="317" t="s">
        <v>1</v>
      </c>
      <c r="F1264" s="318" t="s">
        <v>412</v>
      </c>
      <c r="G1264" s="316"/>
      <c r="H1264" s="319">
        <v>3109.3499999999999</v>
      </c>
      <c r="I1264" s="320"/>
      <c r="J1264" s="316"/>
      <c r="K1264" s="316"/>
      <c r="L1264" s="321"/>
      <c r="M1264" s="322"/>
      <c r="N1264" s="323"/>
      <c r="O1264" s="323"/>
      <c r="P1264" s="323"/>
      <c r="Q1264" s="323"/>
      <c r="R1264" s="323"/>
      <c r="S1264" s="323"/>
      <c r="T1264" s="324"/>
      <c r="U1264" s="16"/>
      <c r="V1264" s="16"/>
      <c r="W1264" s="16"/>
      <c r="X1264" s="16"/>
      <c r="Y1264" s="16"/>
      <c r="Z1264" s="16"/>
      <c r="AA1264" s="16"/>
      <c r="AB1264" s="16"/>
      <c r="AC1264" s="16"/>
      <c r="AD1264" s="16"/>
      <c r="AE1264" s="16"/>
      <c r="AT1264" s="325" t="s">
        <v>398</v>
      </c>
      <c r="AU1264" s="325" t="s">
        <v>386</v>
      </c>
      <c r="AV1264" s="16" t="s">
        <v>386</v>
      </c>
      <c r="AW1264" s="16" t="s">
        <v>30</v>
      </c>
      <c r="AX1264" s="16" t="s">
        <v>84</v>
      </c>
      <c r="AY1264" s="325" t="s">
        <v>387</v>
      </c>
    </row>
    <row r="1265" s="2" customFormat="1" ht="49.05" customHeight="1">
      <c r="A1265" s="42"/>
      <c r="B1265" s="43"/>
      <c r="C1265" s="280" t="s">
        <v>1396</v>
      </c>
      <c r="D1265" s="280" t="s">
        <v>393</v>
      </c>
      <c r="E1265" s="281" t="s">
        <v>780</v>
      </c>
      <c r="F1265" s="282" t="s">
        <v>781</v>
      </c>
      <c r="G1265" s="283" t="s">
        <v>405</v>
      </c>
      <c r="H1265" s="284">
        <v>319.09500000000003</v>
      </c>
      <c r="I1265" s="285"/>
      <c r="J1265" s="286">
        <f>ROUND(I1265*H1265,2)</f>
        <v>0</v>
      </c>
      <c r="K1265" s="287"/>
      <c r="L1265" s="45"/>
      <c r="M1265" s="288" t="s">
        <v>1</v>
      </c>
      <c r="N1265" s="289" t="s">
        <v>42</v>
      </c>
      <c r="O1265" s="101"/>
      <c r="P1265" s="290">
        <f>O1265*H1265</f>
        <v>0</v>
      </c>
      <c r="Q1265" s="290">
        <v>0.0038600000000000001</v>
      </c>
      <c r="R1265" s="290">
        <f>Q1265*H1265</f>
        <v>1.2317067000000002</v>
      </c>
      <c r="S1265" s="290">
        <v>0</v>
      </c>
      <c r="T1265" s="291">
        <f>S1265*H1265</f>
        <v>0</v>
      </c>
      <c r="U1265" s="42"/>
      <c r="V1265" s="42"/>
      <c r="W1265" s="42"/>
      <c r="X1265" s="42"/>
      <c r="Y1265" s="42"/>
      <c r="Z1265" s="42"/>
      <c r="AA1265" s="42"/>
      <c r="AB1265" s="42"/>
      <c r="AC1265" s="42"/>
      <c r="AD1265" s="42"/>
      <c r="AE1265" s="42"/>
      <c r="AR1265" s="292" t="s">
        <v>422</v>
      </c>
      <c r="AT1265" s="292" t="s">
        <v>393</v>
      </c>
      <c r="AU1265" s="292" t="s">
        <v>386</v>
      </c>
      <c r="AY1265" s="19" t="s">
        <v>387</v>
      </c>
      <c r="BE1265" s="162">
        <f>IF(N1265="základná",J1265,0)</f>
        <v>0</v>
      </c>
      <c r="BF1265" s="162">
        <f>IF(N1265="znížená",J1265,0)</f>
        <v>0</v>
      </c>
      <c r="BG1265" s="162">
        <f>IF(N1265="zákl. prenesená",J1265,0)</f>
        <v>0</v>
      </c>
      <c r="BH1265" s="162">
        <f>IF(N1265="zníž. prenesená",J1265,0)</f>
        <v>0</v>
      </c>
      <c r="BI1265" s="162">
        <f>IF(N1265="nulová",J1265,0)</f>
        <v>0</v>
      </c>
      <c r="BJ1265" s="19" t="s">
        <v>92</v>
      </c>
      <c r="BK1265" s="162">
        <f>ROUND(I1265*H1265,2)</f>
        <v>0</v>
      </c>
      <c r="BL1265" s="19" t="s">
        <v>422</v>
      </c>
      <c r="BM1265" s="292" t="s">
        <v>1397</v>
      </c>
    </row>
    <row r="1266" s="14" customFormat="1">
      <c r="A1266" s="14"/>
      <c r="B1266" s="293"/>
      <c r="C1266" s="294"/>
      <c r="D1266" s="295" t="s">
        <v>398</v>
      </c>
      <c r="E1266" s="296" t="s">
        <v>1</v>
      </c>
      <c r="F1266" s="297" t="s">
        <v>610</v>
      </c>
      <c r="G1266" s="294"/>
      <c r="H1266" s="296" t="s">
        <v>1</v>
      </c>
      <c r="I1266" s="298"/>
      <c r="J1266" s="294"/>
      <c r="K1266" s="294"/>
      <c r="L1266" s="299"/>
      <c r="M1266" s="300"/>
      <c r="N1266" s="301"/>
      <c r="O1266" s="301"/>
      <c r="P1266" s="301"/>
      <c r="Q1266" s="301"/>
      <c r="R1266" s="301"/>
      <c r="S1266" s="301"/>
      <c r="T1266" s="302"/>
      <c r="U1266" s="14"/>
      <c r="V1266" s="14"/>
      <c r="W1266" s="14"/>
      <c r="X1266" s="14"/>
      <c r="Y1266" s="14"/>
      <c r="Z1266" s="14"/>
      <c r="AA1266" s="14"/>
      <c r="AB1266" s="14"/>
      <c r="AC1266" s="14"/>
      <c r="AD1266" s="14"/>
      <c r="AE1266" s="14"/>
      <c r="AT1266" s="303" t="s">
        <v>398</v>
      </c>
      <c r="AU1266" s="303" t="s">
        <v>386</v>
      </c>
      <c r="AV1266" s="14" t="s">
        <v>84</v>
      </c>
      <c r="AW1266" s="14" t="s">
        <v>30</v>
      </c>
      <c r="AX1266" s="14" t="s">
        <v>76</v>
      </c>
      <c r="AY1266" s="303" t="s">
        <v>387</v>
      </c>
    </row>
    <row r="1267" s="14" customFormat="1">
      <c r="A1267" s="14"/>
      <c r="B1267" s="293"/>
      <c r="C1267" s="294"/>
      <c r="D1267" s="295" t="s">
        <v>398</v>
      </c>
      <c r="E1267" s="296" t="s">
        <v>1</v>
      </c>
      <c r="F1267" s="297" t="s">
        <v>783</v>
      </c>
      <c r="G1267" s="294"/>
      <c r="H1267" s="296" t="s">
        <v>1</v>
      </c>
      <c r="I1267" s="298"/>
      <c r="J1267" s="294"/>
      <c r="K1267" s="294"/>
      <c r="L1267" s="299"/>
      <c r="M1267" s="300"/>
      <c r="N1267" s="301"/>
      <c r="O1267" s="301"/>
      <c r="P1267" s="301"/>
      <c r="Q1267" s="301"/>
      <c r="R1267" s="301"/>
      <c r="S1267" s="301"/>
      <c r="T1267" s="302"/>
      <c r="U1267" s="14"/>
      <c r="V1267" s="14"/>
      <c r="W1267" s="14"/>
      <c r="X1267" s="14"/>
      <c r="Y1267" s="14"/>
      <c r="Z1267" s="14"/>
      <c r="AA1267" s="14"/>
      <c r="AB1267" s="14"/>
      <c r="AC1267" s="14"/>
      <c r="AD1267" s="14"/>
      <c r="AE1267" s="14"/>
      <c r="AT1267" s="303" t="s">
        <v>398</v>
      </c>
      <c r="AU1267" s="303" t="s">
        <v>386</v>
      </c>
      <c r="AV1267" s="14" t="s">
        <v>84</v>
      </c>
      <c r="AW1267" s="14" t="s">
        <v>30</v>
      </c>
      <c r="AX1267" s="14" t="s">
        <v>76</v>
      </c>
      <c r="AY1267" s="303" t="s">
        <v>387</v>
      </c>
    </row>
    <row r="1268" s="15" customFormat="1">
      <c r="A1268" s="15"/>
      <c r="B1268" s="304"/>
      <c r="C1268" s="305"/>
      <c r="D1268" s="295" t="s">
        <v>398</v>
      </c>
      <c r="E1268" s="306" t="s">
        <v>1</v>
      </c>
      <c r="F1268" s="307" t="s">
        <v>1398</v>
      </c>
      <c r="G1268" s="305"/>
      <c r="H1268" s="308">
        <v>303.89999999999998</v>
      </c>
      <c r="I1268" s="309"/>
      <c r="J1268" s="305"/>
      <c r="K1268" s="305"/>
      <c r="L1268" s="310"/>
      <c r="M1268" s="311"/>
      <c r="N1268" s="312"/>
      <c r="O1268" s="312"/>
      <c r="P1268" s="312"/>
      <c r="Q1268" s="312"/>
      <c r="R1268" s="312"/>
      <c r="S1268" s="312"/>
      <c r="T1268" s="313"/>
      <c r="U1268" s="15"/>
      <c r="V1268" s="15"/>
      <c r="W1268" s="15"/>
      <c r="X1268" s="15"/>
      <c r="Y1268" s="15"/>
      <c r="Z1268" s="15"/>
      <c r="AA1268" s="15"/>
      <c r="AB1268" s="15"/>
      <c r="AC1268" s="15"/>
      <c r="AD1268" s="15"/>
      <c r="AE1268" s="15"/>
      <c r="AT1268" s="314" t="s">
        <v>398</v>
      </c>
      <c r="AU1268" s="314" t="s">
        <v>386</v>
      </c>
      <c r="AV1268" s="15" t="s">
        <v>92</v>
      </c>
      <c r="AW1268" s="15" t="s">
        <v>30</v>
      </c>
      <c r="AX1268" s="15" t="s">
        <v>76</v>
      </c>
      <c r="AY1268" s="314" t="s">
        <v>387</v>
      </c>
    </row>
    <row r="1269" s="17" customFormat="1">
      <c r="A1269" s="17"/>
      <c r="B1269" s="326"/>
      <c r="C1269" s="327"/>
      <c r="D1269" s="295" t="s">
        <v>398</v>
      </c>
      <c r="E1269" s="328" t="s">
        <v>1399</v>
      </c>
      <c r="F1269" s="329" t="s">
        <v>411</v>
      </c>
      <c r="G1269" s="327"/>
      <c r="H1269" s="330">
        <v>303.89999999999998</v>
      </c>
      <c r="I1269" s="331"/>
      <c r="J1269" s="327"/>
      <c r="K1269" s="327"/>
      <c r="L1269" s="332"/>
      <c r="M1269" s="333"/>
      <c r="N1269" s="334"/>
      <c r="O1269" s="334"/>
      <c r="P1269" s="334"/>
      <c r="Q1269" s="334"/>
      <c r="R1269" s="334"/>
      <c r="S1269" s="334"/>
      <c r="T1269" s="335"/>
      <c r="U1269" s="17"/>
      <c r="V1269" s="17"/>
      <c r="W1269" s="17"/>
      <c r="X1269" s="17"/>
      <c r="Y1269" s="17"/>
      <c r="Z1269" s="17"/>
      <c r="AA1269" s="17"/>
      <c r="AB1269" s="17"/>
      <c r="AC1269" s="17"/>
      <c r="AD1269" s="17"/>
      <c r="AE1269" s="17"/>
      <c r="AT1269" s="336" t="s">
        <v>398</v>
      </c>
      <c r="AU1269" s="336" t="s">
        <v>386</v>
      </c>
      <c r="AV1269" s="17" t="s">
        <v>99</v>
      </c>
      <c r="AW1269" s="17" t="s">
        <v>30</v>
      </c>
      <c r="AX1269" s="17" t="s">
        <v>76</v>
      </c>
      <c r="AY1269" s="336" t="s">
        <v>387</v>
      </c>
    </row>
    <row r="1270" s="15" customFormat="1">
      <c r="A1270" s="15"/>
      <c r="B1270" s="304"/>
      <c r="C1270" s="305"/>
      <c r="D1270" s="295" t="s">
        <v>398</v>
      </c>
      <c r="E1270" s="306" t="s">
        <v>1</v>
      </c>
      <c r="F1270" s="307" t="s">
        <v>1400</v>
      </c>
      <c r="G1270" s="305"/>
      <c r="H1270" s="308">
        <v>15.195</v>
      </c>
      <c r="I1270" s="309"/>
      <c r="J1270" s="305"/>
      <c r="K1270" s="305"/>
      <c r="L1270" s="310"/>
      <c r="M1270" s="311"/>
      <c r="N1270" s="312"/>
      <c r="O1270" s="312"/>
      <c r="P1270" s="312"/>
      <c r="Q1270" s="312"/>
      <c r="R1270" s="312"/>
      <c r="S1270" s="312"/>
      <c r="T1270" s="313"/>
      <c r="U1270" s="15"/>
      <c r="V1270" s="15"/>
      <c r="W1270" s="15"/>
      <c r="X1270" s="15"/>
      <c r="Y1270" s="15"/>
      <c r="Z1270" s="15"/>
      <c r="AA1270" s="15"/>
      <c r="AB1270" s="15"/>
      <c r="AC1270" s="15"/>
      <c r="AD1270" s="15"/>
      <c r="AE1270" s="15"/>
      <c r="AT1270" s="314" t="s">
        <v>398</v>
      </c>
      <c r="AU1270" s="314" t="s">
        <v>386</v>
      </c>
      <c r="AV1270" s="15" t="s">
        <v>92</v>
      </c>
      <c r="AW1270" s="15" t="s">
        <v>30</v>
      </c>
      <c r="AX1270" s="15" t="s">
        <v>76</v>
      </c>
      <c r="AY1270" s="314" t="s">
        <v>387</v>
      </c>
    </row>
    <row r="1271" s="16" customFormat="1">
      <c r="A1271" s="16"/>
      <c r="B1271" s="315"/>
      <c r="C1271" s="316"/>
      <c r="D1271" s="295" t="s">
        <v>398</v>
      </c>
      <c r="E1271" s="317" t="s">
        <v>1</v>
      </c>
      <c r="F1271" s="318" t="s">
        <v>412</v>
      </c>
      <c r="G1271" s="316"/>
      <c r="H1271" s="319">
        <v>319.09500000000003</v>
      </c>
      <c r="I1271" s="320"/>
      <c r="J1271" s="316"/>
      <c r="K1271" s="316"/>
      <c r="L1271" s="321"/>
      <c r="M1271" s="322"/>
      <c r="N1271" s="323"/>
      <c r="O1271" s="323"/>
      <c r="P1271" s="323"/>
      <c r="Q1271" s="323"/>
      <c r="R1271" s="323"/>
      <c r="S1271" s="323"/>
      <c r="T1271" s="324"/>
      <c r="U1271" s="16"/>
      <c r="V1271" s="16"/>
      <c r="W1271" s="16"/>
      <c r="X1271" s="16"/>
      <c r="Y1271" s="16"/>
      <c r="Z1271" s="16"/>
      <c r="AA1271" s="16"/>
      <c r="AB1271" s="16"/>
      <c r="AC1271" s="16"/>
      <c r="AD1271" s="16"/>
      <c r="AE1271" s="16"/>
      <c r="AT1271" s="325" t="s">
        <v>398</v>
      </c>
      <c r="AU1271" s="325" t="s">
        <v>386</v>
      </c>
      <c r="AV1271" s="16" t="s">
        <v>386</v>
      </c>
      <c r="AW1271" s="16" t="s">
        <v>30</v>
      </c>
      <c r="AX1271" s="16" t="s">
        <v>84</v>
      </c>
      <c r="AY1271" s="325" t="s">
        <v>387</v>
      </c>
    </row>
    <row r="1272" s="2" customFormat="1" ht="24.15" customHeight="1">
      <c r="A1272" s="42"/>
      <c r="B1272" s="43"/>
      <c r="C1272" s="280" t="s">
        <v>1401</v>
      </c>
      <c r="D1272" s="280" t="s">
        <v>393</v>
      </c>
      <c r="E1272" s="281" t="s">
        <v>788</v>
      </c>
      <c r="F1272" s="282" t="s">
        <v>789</v>
      </c>
      <c r="G1272" s="283" t="s">
        <v>405</v>
      </c>
      <c r="H1272" s="284">
        <v>3109.3499999999999</v>
      </c>
      <c r="I1272" s="285"/>
      <c r="J1272" s="286">
        <f>ROUND(I1272*H1272,2)</f>
        <v>0</v>
      </c>
      <c r="K1272" s="287"/>
      <c r="L1272" s="45"/>
      <c r="M1272" s="288" t="s">
        <v>1</v>
      </c>
      <c r="N1272" s="289" t="s">
        <v>42</v>
      </c>
      <c r="O1272" s="101"/>
      <c r="P1272" s="290">
        <f>O1272*H1272</f>
        <v>0</v>
      </c>
      <c r="Q1272" s="290">
        <v>0.00080000000000000004</v>
      </c>
      <c r="R1272" s="290">
        <f>Q1272*H1272</f>
        <v>2.4874800000000001</v>
      </c>
      <c r="S1272" s="290">
        <v>0</v>
      </c>
      <c r="T1272" s="291">
        <f>S1272*H1272</f>
        <v>0</v>
      </c>
      <c r="U1272" s="42"/>
      <c r="V1272" s="42"/>
      <c r="W1272" s="42"/>
      <c r="X1272" s="42"/>
      <c r="Y1272" s="42"/>
      <c r="Z1272" s="42"/>
      <c r="AA1272" s="42"/>
      <c r="AB1272" s="42"/>
      <c r="AC1272" s="42"/>
      <c r="AD1272" s="42"/>
      <c r="AE1272" s="42"/>
      <c r="AR1272" s="292" t="s">
        <v>422</v>
      </c>
      <c r="AT1272" s="292" t="s">
        <v>393</v>
      </c>
      <c r="AU1272" s="292" t="s">
        <v>386</v>
      </c>
      <c r="AY1272" s="19" t="s">
        <v>387</v>
      </c>
      <c r="BE1272" s="162">
        <f>IF(N1272="základná",J1272,0)</f>
        <v>0</v>
      </c>
      <c r="BF1272" s="162">
        <f>IF(N1272="znížená",J1272,0)</f>
        <v>0</v>
      </c>
      <c r="BG1272" s="162">
        <f>IF(N1272="zákl. prenesená",J1272,0)</f>
        <v>0</v>
      </c>
      <c r="BH1272" s="162">
        <f>IF(N1272="zníž. prenesená",J1272,0)</f>
        <v>0</v>
      </c>
      <c r="BI1272" s="162">
        <f>IF(N1272="nulová",J1272,0)</f>
        <v>0</v>
      </c>
      <c r="BJ1272" s="19" t="s">
        <v>92</v>
      </c>
      <c r="BK1272" s="162">
        <f>ROUND(I1272*H1272,2)</f>
        <v>0</v>
      </c>
      <c r="BL1272" s="19" t="s">
        <v>422</v>
      </c>
      <c r="BM1272" s="292" t="s">
        <v>1402</v>
      </c>
    </row>
    <row r="1273" s="14" customFormat="1">
      <c r="A1273" s="14"/>
      <c r="B1273" s="293"/>
      <c r="C1273" s="294"/>
      <c r="D1273" s="295" t="s">
        <v>398</v>
      </c>
      <c r="E1273" s="296" t="s">
        <v>1</v>
      </c>
      <c r="F1273" s="297" t="s">
        <v>791</v>
      </c>
      <c r="G1273" s="294"/>
      <c r="H1273" s="296" t="s">
        <v>1</v>
      </c>
      <c r="I1273" s="298"/>
      <c r="J1273" s="294"/>
      <c r="K1273" s="294"/>
      <c r="L1273" s="299"/>
      <c r="M1273" s="300"/>
      <c r="N1273" s="301"/>
      <c r="O1273" s="301"/>
      <c r="P1273" s="301"/>
      <c r="Q1273" s="301"/>
      <c r="R1273" s="301"/>
      <c r="S1273" s="301"/>
      <c r="T1273" s="302"/>
      <c r="U1273" s="14"/>
      <c r="V1273" s="14"/>
      <c r="W1273" s="14"/>
      <c r="X1273" s="14"/>
      <c r="Y1273" s="14"/>
      <c r="Z1273" s="14"/>
      <c r="AA1273" s="14"/>
      <c r="AB1273" s="14"/>
      <c r="AC1273" s="14"/>
      <c r="AD1273" s="14"/>
      <c r="AE1273" s="14"/>
      <c r="AT1273" s="303" t="s">
        <v>398</v>
      </c>
      <c r="AU1273" s="303" t="s">
        <v>386</v>
      </c>
      <c r="AV1273" s="14" t="s">
        <v>84</v>
      </c>
      <c r="AW1273" s="14" t="s">
        <v>30</v>
      </c>
      <c r="AX1273" s="14" t="s">
        <v>76</v>
      </c>
      <c r="AY1273" s="303" t="s">
        <v>387</v>
      </c>
    </row>
    <row r="1274" s="15" customFormat="1">
      <c r="A1274" s="15"/>
      <c r="B1274" s="304"/>
      <c r="C1274" s="305"/>
      <c r="D1274" s="295" t="s">
        <v>398</v>
      </c>
      <c r="E1274" s="306" t="s">
        <v>1</v>
      </c>
      <c r="F1274" s="307" t="s">
        <v>154</v>
      </c>
      <c r="G1274" s="305"/>
      <c r="H1274" s="308">
        <v>3039</v>
      </c>
      <c r="I1274" s="309"/>
      <c r="J1274" s="305"/>
      <c r="K1274" s="305"/>
      <c r="L1274" s="310"/>
      <c r="M1274" s="311"/>
      <c r="N1274" s="312"/>
      <c r="O1274" s="312"/>
      <c r="P1274" s="312"/>
      <c r="Q1274" s="312"/>
      <c r="R1274" s="312"/>
      <c r="S1274" s="312"/>
      <c r="T1274" s="313"/>
      <c r="U1274" s="15"/>
      <c r="V1274" s="15"/>
      <c r="W1274" s="15"/>
      <c r="X1274" s="15"/>
      <c r="Y1274" s="15"/>
      <c r="Z1274" s="15"/>
      <c r="AA1274" s="15"/>
      <c r="AB1274" s="15"/>
      <c r="AC1274" s="15"/>
      <c r="AD1274" s="15"/>
      <c r="AE1274" s="15"/>
      <c r="AT1274" s="314" t="s">
        <v>398</v>
      </c>
      <c r="AU1274" s="314" t="s">
        <v>386</v>
      </c>
      <c r="AV1274" s="15" t="s">
        <v>92</v>
      </c>
      <c r="AW1274" s="15" t="s">
        <v>30</v>
      </c>
      <c r="AX1274" s="15" t="s">
        <v>76</v>
      </c>
      <c r="AY1274" s="314" t="s">
        <v>387</v>
      </c>
    </row>
    <row r="1275" s="17" customFormat="1">
      <c r="A1275" s="17"/>
      <c r="B1275" s="326"/>
      <c r="C1275" s="327"/>
      <c r="D1275" s="295" t="s">
        <v>398</v>
      </c>
      <c r="E1275" s="328" t="s">
        <v>226</v>
      </c>
      <c r="F1275" s="329" t="s">
        <v>411</v>
      </c>
      <c r="G1275" s="327"/>
      <c r="H1275" s="330">
        <v>3039</v>
      </c>
      <c r="I1275" s="331"/>
      <c r="J1275" s="327"/>
      <c r="K1275" s="327"/>
      <c r="L1275" s="332"/>
      <c r="M1275" s="333"/>
      <c r="N1275" s="334"/>
      <c r="O1275" s="334"/>
      <c r="P1275" s="334"/>
      <c r="Q1275" s="334"/>
      <c r="R1275" s="334"/>
      <c r="S1275" s="334"/>
      <c r="T1275" s="335"/>
      <c r="U1275" s="17"/>
      <c r="V1275" s="17"/>
      <c r="W1275" s="17"/>
      <c r="X1275" s="17"/>
      <c r="Y1275" s="17"/>
      <c r="Z1275" s="17"/>
      <c r="AA1275" s="17"/>
      <c r="AB1275" s="17"/>
      <c r="AC1275" s="17"/>
      <c r="AD1275" s="17"/>
      <c r="AE1275" s="17"/>
      <c r="AT1275" s="336" t="s">
        <v>398</v>
      </c>
      <c r="AU1275" s="336" t="s">
        <v>386</v>
      </c>
      <c r="AV1275" s="17" t="s">
        <v>99</v>
      </c>
      <c r="AW1275" s="17" t="s">
        <v>30</v>
      </c>
      <c r="AX1275" s="17" t="s">
        <v>76</v>
      </c>
      <c r="AY1275" s="336" t="s">
        <v>387</v>
      </c>
    </row>
    <row r="1276" s="15" customFormat="1">
      <c r="A1276" s="15"/>
      <c r="B1276" s="304"/>
      <c r="C1276" s="305"/>
      <c r="D1276" s="295" t="s">
        <v>398</v>
      </c>
      <c r="E1276" s="306" t="s">
        <v>1</v>
      </c>
      <c r="F1276" s="307" t="s">
        <v>1361</v>
      </c>
      <c r="G1276" s="305"/>
      <c r="H1276" s="308">
        <v>70.349999999999994</v>
      </c>
      <c r="I1276" s="309"/>
      <c r="J1276" s="305"/>
      <c r="K1276" s="305"/>
      <c r="L1276" s="310"/>
      <c r="M1276" s="311"/>
      <c r="N1276" s="312"/>
      <c r="O1276" s="312"/>
      <c r="P1276" s="312"/>
      <c r="Q1276" s="312"/>
      <c r="R1276" s="312"/>
      <c r="S1276" s="312"/>
      <c r="T1276" s="313"/>
      <c r="U1276" s="15"/>
      <c r="V1276" s="15"/>
      <c r="W1276" s="15"/>
      <c r="X1276" s="15"/>
      <c r="Y1276" s="15"/>
      <c r="Z1276" s="15"/>
      <c r="AA1276" s="15"/>
      <c r="AB1276" s="15"/>
      <c r="AC1276" s="15"/>
      <c r="AD1276" s="15"/>
      <c r="AE1276" s="15"/>
      <c r="AT1276" s="314" t="s">
        <v>398</v>
      </c>
      <c r="AU1276" s="314" t="s">
        <v>386</v>
      </c>
      <c r="AV1276" s="15" t="s">
        <v>92</v>
      </c>
      <c r="AW1276" s="15" t="s">
        <v>30</v>
      </c>
      <c r="AX1276" s="15" t="s">
        <v>76</v>
      </c>
      <c r="AY1276" s="314" t="s">
        <v>387</v>
      </c>
    </row>
    <row r="1277" s="16" customFormat="1">
      <c r="A1277" s="16"/>
      <c r="B1277" s="315"/>
      <c r="C1277" s="316"/>
      <c r="D1277" s="295" t="s">
        <v>398</v>
      </c>
      <c r="E1277" s="317" t="s">
        <v>1</v>
      </c>
      <c r="F1277" s="318" t="s">
        <v>412</v>
      </c>
      <c r="G1277" s="316"/>
      <c r="H1277" s="319">
        <v>3109.3499999999999</v>
      </c>
      <c r="I1277" s="320"/>
      <c r="J1277" s="316"/>
      <c r="K1277" s="316"/>
      <c r="L1277" s="321"/>
      <c r="M1277" s="322"/>
      <c r="N1277" s="323"/>
      <c r="O1277" s="323"/>
      <c r="P1277" s="323"/>
      <c r="Q1277" s="323"/>
      <c r="R1277" s="323"/>
      <c r="S1277" s="323"/>
      <c r="T1277" s="324"/>
      <c r="U1277" s="16"/>
      <c r="V1277" s="16"/>
      <c r="W1277" s="16"/>
      <c r="X1277" s="16"/>
      <c r="Y1277" s="16"/>
      <c r="Z1277" s="16"/>
      <c r="AA1277" s="16"/>
      <c r="AB1277" s="16"/>
      <c r="AC1277" s="16"/>
      <c r="AD1277" s="16"/>
      <c r="AE1277" s="16"/>
      <c r="AT1277" s="325" t="s">
        <v>398</v>
      </c>
      <c r="AU1277" s="325" t="s">
        <v>386</v>
      </c>
      <c r="AV1277" s="16" t="s">
        <v>386</v>
      </c>
      <c r="AW1277" s="16" t="s">
        <v>30</v>
      </c>
      <c r="AX1277" s="16" t="s">
        <v>84</v>
      </c>
      <c r="AY1277" s="325" t="s">
        <v>387</v>
      </c>
    </row>
    <row r="1278" s="2" customFormat="1" ht="24.15" customHeight="1">
      <c r="A1278" s="42"/>
      <c r="B1278" s="43"/>
      <c r="C1278" s="280" t="s">
        <v>1403</v>
      </c>
      <c r="D1278" s="280" t="s">
        <v>393</v>
      </c>
      <c r="E1278" s="281" t="s">
        <v>793</v>
      </c>
      <c r="F1278" s="282" t="s">
        <v>794</v>
      </c>
      <c r="G1278" s="283" t="s">
        <v>716</v>
      </c>
      <c r="H1278" s="351"/>
      <c r="I1278" s="285"/>
      <c r="J1278" s="286">
        <f>ROUND(I1278*H1278,2)</f>
        <v>0</v>
      </c>
      <c r="K1278" s="287"/>
      <c r="L1278" s="45"/>
      <c r="M1278" s="288" t="s">
        <v>1</v>
      </c>
      <c r="N1278" s="289" t="s">
        <v>42</v>
      </c>
      <c r="O1278" s="101"/>
      <c r="P1278" s="290">
        <f>O1278*H1278</f>
        <v>0</v>
      </c>
      <c r="Q1278" s="290">
        <v>0</v>
      </c>
      <c r="R1278" s="290">
        <f>Q1278*H1278</f>
        <v>0</v>
      </c>
      <c r="S1278" s="290">
        <v>0</v>
      </c>
      <c r="T1278" s="291">
        <f>S1278*H1278</f>
        <v>0</v>
      </c>
      <c r="U1278" s="42"/>
      <c r="V1278" s="42"/>
      <c r="W1278" s="42"/>
      <c r="X1278" s="42"/>
      <c r="Y1278" s="42"/>
      <c r="Z1278" s="42"/>
      <c r="AA1278" s="42"/>
      <c r="AB1278" s="42"/>
      <c r="AC1278" s="42"/>
      <c r="AD1278" s="42"/>
      <c r="AE1278" s="42"/>
      <c r="AR1278" s="292" t="s">
        <v>422</v>
      </c>
      <c r="AT1278" s="292" t="s">
        <v>393</v>
      </c>
      <c r="AU1278" s="292" t="s">
        <v>386</v>
      </c>
      <c r="AY1278" s="19" t="s">
        <v>387</v>
      </c>
      <c r="BE1278" s="162">
        <f>IF(N1278="základná",J1278,0)</f>
        <v>0</v>
      </c>
      <c r="BF1278" s="162">
        <f>IF(N1278="znížená",J1278,0)</f>
        <v>0</v>
      </c>
      <c r="BG1278" s="162">
        <f>IF(N1278="zákl. prenesená",J1278,0)</f>
        <v>0</v>
      </c>
      <c r="BH1278" s="162">
        <f>IF(N1278="zníž. prenesená",J1278,0)</f>
        <v>0</v>
      </c>
      <c r="BI1278" s="162">
        <f>IF(N1278="nulová",J1278,0)</f>
        <v>0</v>
      </c>
      <c r="BJ1278" s="19" t="s">
        <v>92</v>
      </c>
      <c r="BK1278" s="162">
        <f>ROUND(I1278*H1278,2)</f>
        <v>0</v>
      </c>
      <c r="BL1278" s="19" t="s">
        <v>422</v>
      </c>
      <c r="BM1278" s="292" t="s">
        <v>1404</v>
      </c>
    </row>
    <row r="1279" s="13" customFormat="1" ht="20.88" customHeight="1">
      <c r="A1279" s="13"/>
      <c r="B1279" s="267"/>
      <c r="C1279" s="268"/>
      <c r="D1279" s="269" t="s">
        <v>75</v>
      </c>
      <c r="E1279" s="269" t="s">
        <v>796</v>
      </c>
      <c r="F1279" s="269" t="s">
        <v>797</v>
      </c>
      <c r="G1279" s="268"/>
      <c r="H1279" s="268"/>
      <c r="I1279" s="270"/>
      <c r="J1279" s="271">
        <f>BK1279</f>
        <v>0</v>
      </c>
      <c r="K1279" s="268"/>
      <c r="L1279" s="272"/>
      <c r="M1279" s="273"/>
      <c r="N1279" s="274"/>
      <c r="O1279" s="274"/>
      <c r="P1279" s="275">
        <f>SUM(P1280:P1304)</f>
        <v>0</v>
      </c>
      <c r="Q1279" s="274"/>
      <c r="R1279" s="275">
        <f>SUM(R1280:R1304)</f>
        <v>2.7674240958</v>
      </c>
      <c r="S1279" s="274"/>
      <c r="T1279" s="276">
        <f>SUM(T1280:T1304)</f>
        <v>0</v>
      </c>
      <c r="U1279" s="13"/>
      <c r="V1279" s="13"/>
      <c r="W1279" s="13"/>
      <c r="X1279" s="13"/>
      <c r="Y1279" s="13"/>
      <c r="Z1279" s="13"/>
      <c r="AA1279" s="13"/>
      <c r="AB1279" s="13"/>
      <c r="AC1279" s="13"/>
      <c r="AD1279" s="13"/>
      <c r="AE1279" s="13"/>
      <c r="AR1279" s="277" t="s">
        <v>92</v>
      </c>
      <c r="AT1279" s="278" t="s">
        <v>75</v>
      </c>
      <c r="AU1279" s="278" t="s">
        <v>99</v>
      </c>
      <c r="AY1279" s="277" t="s">
        <v>387</v>
      </c>
      <c r="BK1279" s="279">
        <f>SUM(BK1280:BK1304)</f>
        <v>0</v>
      </c>
    </row>
    <row r="1280" s="2" customFormat="1" ht="24.15" customHeight="1">
      <c r="A1280" s="42"/>
      <c r="B1280" s="43"/>
      <c r="C1280" s="280" t="s">
        <v>1405</v>
      </c>
      <c r="D1280" s="280" t="s">
        <v>393</v>
      </c>
      <c r="E1280" s="281" t="s">
        <v>799</v>
      </c>
      <c r="F1280" s="282" t="s">
        <v>800</v>
      </c>
      <c r="G1280" s="283" t="s">
        <v>405</v>
      </c>
      <c r="H1280" s="284">
        <v>544.63499999999999</v>
      </c>
      <c r="I1280" s="285"/>
      <c r="J1280" s="286">
        <f>ROUND(I1280*H1280,2)</f>
        <v>0</v>
      </c>
      <c r="K1280" s="287"/>
      <c r="L1280" s="45"/>
      <c r="M1280" s="288" t="s">
        <v>1</v>
      </c>
      <c r="N1280" s="289" t="s">
        <v>42</v>
      </c>
      <c r="O1280" s="101"/>
      <c r="P1280" s="290">
        <f>O1280*H1280</f>
        <v>0</v>
      </c>
      <c r="Q1280" s="290">
        <v>0.00046000000000000001</v>
      </c>
      <c r="R1280" s="290">
        <f>Q1280*H1280</f>
        <v>0.25053209999999998</v>
      </c>
      <c r="S1280" s="290">
        <v>0</v>
      </c>
      <c r="T1280" s="291">
        <f>S1280*H1280</f>
        <v>0</v>
      </c>
      <c r="U1280" s="42"/>
      <c r="V1280" s="42"/>
      <c r="W1280" s="42"/>
      <c r="X1280" s="42"/>
      <c r="Y1280" s="42"/>
      <c r="Z1280" s="42"/>
      <c r="AA1280" s="42"/>
      <c r="AB1280" s="42"/>
      <c r="AC1280" s="42"/>
      <c r="AD1280" s="42"/>
      <c r="AE1280" s="42"/>
      <c r="AR1280" s="292" t="s">
        <v>422</v>
      </c>
      <c r="AT1280" s="292" t="s">
        <v>393</v>
      </c>
      <c r="AU1280" s="292" t="s">
        <v>386</v>
      </c>
      <c r="AY1280" s="19" t="s">
        <v>387</v>
      </c>
      <c r="BE1280" s="162">
        <f>IF(N1280="základná",J1280,0)</f>
        <v>0</v>
      </c>
      <c r="BF1280" s="162">
        <f>IF(N1280="znížená",J1280,0)</f>
        <v>0</v>
      </c>
      <c r="BG1280" s="162">
        <f>IF(N1280="zákl. prenesená",J1280,0)</f>
        <v>0</v>
      </c>
      <c r="BH1280" s="162">
        <f>IF(N1280="zníž. prenesená",J1280,0)</f>
        <v>0</v>
      </c>
      <c r="BI1280" s="162">
        <f>IF(N1280="nulová",J1280,0)</f>
        <v>0</v>
      </c>
      <c r="BJ1280" s="19" t="s">
        <v>92</v>
      </c>
      <c r="BK1280" s="162">
        <f>ROUND(I1280*H1280,2)</f>
        <v>0</v>
      </c>
      <c r="BL1280" s="19" t="s">
        <v>422</v>
      </c>
      <c r="BM1280" s="292" t="s">
        <v>1406</v>
      </c>
    </row>
    <row r="1281" s="14" customFormat="1">
      <c r="A1281" s="14"/>
      <c r="B1281" s="293"/>
      <c r="C1281" s="294"/>
      <c r="D1281" s="295" t="s">
        <v>398</v>
      </c>
      <c r="E1281" s="296" t="s">
        <v>1</v>
      </c>
      <c r="F1281" s="297" t="s">
        <v>802</v>
      </c>
      <c r="G1281" s="294"/>
      <c r="H1281" s="296" t="s">
        <v>1</v>
      </c>
      <c r="I1281" s="298"/>
      <c r="J1281" s="294"/>
      <c r="K1281" s="294"/>
      <c r="L1281" s="299"/>
      <c r="M1281" s="300"/>
      <c r="N1281" s="301"/>
      <c r="O1281" s="301"/>
      <c r="P1281" s="301"/>
      <c r="Q1281" s="301"/>
      <c r="R1281" s="301"/>
      <c r="S1281" s="301"/>
      <c r="T1281" s="302"/>
      <c r="U1281" s="14"/>
      <c r="V1281" s="14"/>
      <c r="W1281" s="14"/>
      <c r="X1281" s="14"/>
      <c r="Y1281" s="14"/>
      <c r="Z1281" s="14"/>
      <c r="AA1281" s="14"/>
      <c r="AB1281" s="14"/>
      <c r="AC1281" s="14"/>
      <c r="AD1281" s="14"/>
      <c r="AE1281" s="14"/>
      <c r="AT1281" s="303" t="s">
        <v>398</v>
      </c>
      <c r="AU1281" s="303" t="s">
        <v>386</v>
      </c>
      <c r="AV1281" s="14" t="s">
        <v>84</v>
      </c>
      <c r="AW1281" s="14" t="s">
        <v>30</v>
      </c>
      <c r="AX1281" s="14" t="s">
        <v>76</v>
      </c>
      <c r="AY1281" s="303" t="s">
        <v>387</v>
      </c>
    </row>
    <row r="1282" s="15" customFormat="1">
      <c r="A1282" s="15"/>
      <c r="B1282" s="304"/>
      <c r="C1282" s="305"/>
      <c r="D1282" s="295" t="s">
        <v>398</v>
      </c>
      <c r="E1282" s="306" t="s">
        <v>1</v>
      </c>
      <c r="F1282" s="307" t="s">
        <v>1407</v>
      </c>
      <c r="G1282" s="305"/>
      <c r="H1282" s="308">
        <v>518.70000000000005</v>
      </c>
      <c r="I1282" s="309"/>
      <c r="J1282" s="305"/>
      <c r="K1282" s="305"/>
      <c r="L1282" s="310"/>
      <c r="M1282" s="311"/>
      <c r="N1282" s="312"/>
      <c r="O1282" s="312"/>
      <c r="P1282" s="312"/>
      <c r="Q1282" s="312"/>
      <c r="R1282" s="312"/>
      <c r="S1282" s="312"/>
      <c r="T1282" s="313"/>
      <c r="U1282" s="15"/>
      <c r="V1282" s="15"/>
      <c r="W1282" s="15"/>
      <c r="X1282" s="15"/>
      <c r="Y1282" s="15"/>
      <c r="Z1282" s="15"/>
      <c r="AA1282" s="15"/>
      <c r="AB1282" s="15"/>
      <c r="AC1282" s="15"/>
      <c r="AD1282" s="15"/>
      <c r="AE1282" s="15"/>
      <c r="AT1282" s="314" t="s">
        <v>398</v>
      </c>
      <c r="AU1282" s="314" t="s">
        <v>386</v>
      </c>
      <c r="AV1282" s="15" t="s">
        <v>92</v>
      </c>
      <c r="AW1282" s="15" t="s">
        <v>30</v>
      </c>
      <c r="AX1282" s="15" t="s">
        <v>76</v>
      </c>
      <c r="AY1282" s="314" t="s">
        <v>387</v>
      </c>
    </row>
    <row r="1283" s="17" customFormat="1">
      <c r="A1283" s="17"/>
      <c r="B1283" s="326"/>
      <c r="C1283" s="327"/>
      <c r="D1283" s="295" t="s">
        <v>398</v>
      </c>
      <c r="E1283" s="328" t="s">
        <v>204</v>
      </c>
      <c r="F1283" s="329" t="s">
        <v>411</v>
      </c>
      <c r="G1283" s="327"/>
      <c r="H1283" s="330">
        <v>518.70000000000005</v>
      </c>
      <c r="I1283" s="331"/>
      <c r="J1283" s="327"/>
      <c r="K1283" s="327"/>
      <c r="L1283" s="332"/>
      <c r="M1283" s="333"/>
      <c r="N1283" s="334"/>
      <c r="O1283" s="334"/>
      <c r="P1283" s="334"/>
      <c r="Q1283" s="334"/>
      <c r="R1283" s="334"/>
      <c r="S1283" s="334"/>
      <c r="T1283" s="335"/>
      <c r="U1283" s="17"/>
      <c r="V1283" s="17"/>
      <c r="W1283" s="17"/>
      <c r="X1283" s="17"/>
      <c r="Y1283" s="17"/>
      <c r="Z1283" s="17"/>
      <c r="AA1283" s="17"/>
      <c r="AB1283" s="17"/>
      <c r="AC1283" s="17"/>
      <c r="AD1283" s="17"/>
      <c r="AE1283" s="17"/>
      <c r="AT1283" s="336" t="s">
        <v>398</v>
      </c>
      <c r="AU1283" s="336" t="s">
        <v>386</v>
      </c>
      <c r="AV1283" s="17" t="s">
        <v>99</v>
      </c>
      <c r="AW1283" s="17" t="s">
        <v>30</v>
      </c>
      <c r="AX1283" s="17" t="s">
        <v>76</v>
      </c>
      <c r="AY1283" s="336" t="s">
        <v>387</v>
      </c>
    </row>
    <row r="1284" s="15" customFormat="1">
      <c r="A1284" s="15"/>
      <c r="B1284" s="304"/>
      <c r="C1284" s="305"/>
      <c r="D1284" s="295" t="s">
        <v>398</v>
      </c>
      <c r="E1284" s="306" t="s">
        <v>1</v>
      </c>
      <c r="F1284" s="307" t="s">
        <v>1408</v>
      </c>
      <c r="G1284" s="305"/>
      <c r="H1284" s="308">
        <v>25.934999999999999</v>
      </c>
      <c r="I1284" s="309"/>
      <c r="J1284" s="305"/>
      <c r="K1284" s="305"/>
      <c r="L1284" s="310"/>
      <c r="M1284" s="311"/>
      <c r="N1284" s="312"/>
      <c r="O1284" s="312"/>
      <c r="P1284" s="312"/>
      <c r="Q1284" s="312"/>
      <c r="R1284" s="312"/>
      <c r="S1284" s="312"/>
      <c r="T1284" s="313"/>
      <c r="U1284" s="15"/>
      <c r="V1284" s="15"/>
      <c r="W1284" s="15"/>
      <c r="X1284" s="15"/>
      <c r="Y1284" s="15"/>
      <c r="Z1284" s="15"/>
      <c r="AA1284" s="15"/>
      <c r="AB1284" s="15"/>
      <c r="AC1284" s="15"/>
      <c r="AD1284" s="15"/>
      <c r="AE1284" s="15"/>
      <c r="AT1284" s="314" t="s">
        <v>398</v>
      </c>
      <c r="AU1284" s="314" t="s">
        <v>386</v>
      </c>
      <c r="AV1284" s="15" t="s">
        <v>92</v>
      </c>
      <c r="AW1284" s="15" t="s">
        <v>30</v>
      </c>
      <c r="AX1284" s="15" t="s">
        <v>76</v>
      </c>
      <c r="AY1284" s="314" t="s">
        <v>387</v>
      </c>
    </row>
    <row r="1285" s="16" customFormat="1">
      <c r="A1285" s="16"/>
      <c r="B1285" s="315"/>
      <c r="C1285" s="316"/>
      <c r="D1285" s="295" t="s">
        <v>398</v>
      </c>
      <c r="E1285" s="317" t="s">
        <v>1</v>
      </c>
      <c r="F1285" s="318" t="s">
        <v>412</v>
      </c>
      <c r="G1285" s="316"/>
      <c r="H1285" s="319">
        <v>544.63499999999999</v>
      </c>
      <c r="I1285" s="320"/>
      <c r="J1285" s="316"/>
      <c r="K1285" s="316"/>
      <c r="L1285" s="321"/>
      <c r="M1285" s="322"/>
      <c r="N1285" s="323"/>
      <c r="O1285" s="323"/>
      <c r="P1285" s="323"/>
      <c r="Q1285" s="323"/>
      <c r="R1285" s="323"/>
      <c r="S1285" s="323"/>
      <c r="T1285" s="324"/>
      <c r="U1285" s="16"/>
      <c r="V1285" s="16"/>
      <c r="W1285" s="16"/>
      <c r="X1285" s="16"/>
      <c r="Y1285" s="16"/>
      <c r="Z1285" s="16"/>
      <c r="AA1285" s="16"/>
      <c r="AB1285" s="16"/>
      <c r="AC1285" s="16"/>
      <c r="AD1285" s="16"/>
      <c r="AE1285" s="16"/>
      <c r="AT1285" s="325" t="s">
        <v>398</v>
      </c>
      <c r="AU1285" s="325" t="s">
        <v>386</v>
      </c>
      <c r="AV1285" s="16" t="s">
        <v>386</v>
      </c>
      <c r="AW1285" s="16" t="s">
        <v>30</v>
      </c>
      <c r="AX1285" s="16" t="s">
        <v>84</v>
      </c>
      <c r="AY1285" s="325" t="s">
        <v>387</v>
      </c>
    </row>
    <row r="1286" s="2" customFormat="1" ht="24.15" customHeight="1">
      <c r="A1286" s="42"/>
      <c r="B1286" s="43"/>
      <c r="C1286" s="280" t="s">
        <v>1409</v>
      </c>
      <c r="D1286" s="280" t="s">
        <v>393</v>
      </c>
      <c r="E1286" s="281" t="s">
        <v>806</v>
      </c>
      <c r="F1286" s="282" t="s">
        <v>807</v>
      </c>
      <c r="G1286" s="283" t="s">
        <v>405</v>
      </c>
      <c r="H1286" s="284">
        <v>1470</v>
      </c>
      <c r="I1286" s="285"/>
      <c r="J1286" s="286">
        <f>ROUND(I1286*H1286,2)</f>
        <v>0</v>
      </c>
      <c r="K1286" s="287"/>
      <c r="L1286" s="45"/>
      <c r="M1286" s="288" t="s">
        <v>1</v>
      </c>
      <c r="N1286" s="289" t="s">
        <v>42</v>
      </c>
      <c r="O1286" s="101"/>
      <c r="P1286" s="290">
        <f>O1286*H1286</f>
        <v>0</v>
      </c>
      <c r="Q1286" s="290">
        <v>0.00051000000000000004</v>
      </c>
      <c r="R1286" s="290">
        <f>Q1286*H1286</f>
        <v>0.74970000000000003</v>
      </c>
      <c r="S1286" s="290">
        <v>0</v>
      </c>
      <c r="T1286" s="291">
        <f>S1286*H1286</f>
        <v>0</v>
      </c>
      <c r="U1286" s="42"/>
      <c r="V1286" s="42"/>
      <c r="W1286" s="42"/>
      <c r="X1286" s="42"/>
      <c r="Y1286" s="42"/>
      <c r="Z1286" s="42"/>
      <c r="AA1286" s="42"/>
      <c r="AB1286" s="42"/>
      <c r="AC1286" s="42"/>
      <c r="AD1286" s="42"/>
      <c r="AE1286" s="42"/>
      <c r="AR1286" s="292" t="s">
        <v>422</v>
      </c>
      <c r="AT1286" s="292" t="s">
        <v>393</v>
      </c>
      <c r="AU1286" s="292" t="s">
        <v>386</v>
      </c>
      <c r="AY1286" s="19" t="s">
        <v>387</v>
      </c>
      <c r="BE1286" s="162">
        <f>IF(N1286="základná",J1286,0)</f>
        <v>0</v>
      </c>
      <c r="BF1286" s="162">
        <f>IF(N1286="znížená",J1286,0)</f>
        <v>0</v>
      </c>
      <c r="BG1286" s="162">
        <f>IF(N1286="zákl. prenesená",J1286,0)</f>
        <v>0</v>
      </c>
      <c r="BH1286" s="162">
        <f>IF(N1286="zníž. prenesená",J1286,0)</f>
        <v>0</v>
      </c>
      <c r="BI1286" s="162">
        <f>IF(N1286="nulová",J1286,0)</f>
        <v>0</v>
      </c>
      <c r="BJ1286" s="19" t="s">
        <v>92</v>
      </c>
      <c r="BK1286" s="162">
        <f>ROUND(I1286*H1286,2)</f>
        <v>0</v>
      </c>
      <c r="BL1286" s="19" t="s">
        <v>422</v>
      </c>
      <c r="BM1286" s="292" t="s">
        <v>1410</v>
      </c>
    </row>
    <row r="1287" s="14" customFormat="1">
      <c r="A1287" s="14"/>
      <c r="B1287" s="293"/>
      <c r="C1287" s="294"/>
      <c r="D1287" s="295" t="s">
        <v>398</v>
      </c>
      <c r="E1287" s="296" t="s">
        <v>1</v>
      </c>
      <c r="F1287" s="297" t="s">
        <v>802</v>
      </c>
      <c r="G1287" s="294"/>
      <c r="H1287" s="296" t="s">
        <v>1</v>
      </c>
      <c r="I1287" s="298"/>
      <c r="J1287" s="294"/>
      <c r="K1287" s="294"/>
      <c r="L1287" s="299"/>
      <c r="M1287" s="300"/>
      <c r="N1287" s="301"/>
      <c r="O1287" s="301"/>
      <c r="P1287" s="301"/>
      <c r="Q1287" s="301"/>
      <c r="R1287" s="301"/>
      <c r="S1287" s="301"/>
      <c r="T1287" s="302"/>
      <c r="U1287" s="14"/>
      <c r="V1287" s="14"/>
      <c r="W1287" s="14"/>
      <c r="X1287" s="14"/>
      <c r="Y1287" s="14"/>
      <c r="Z1287" s="14"/>
      <c r="AA1287" s="14"/>
      <c r="AB1287" s="14"/>
      <c r="AC1287" s="14"/>
      <c r="AD1287" s="14"/>
      <c r="AE1287" s="14"/>
      <c r="AT1287" s="303" t="s">
        <v>398</v>
      </c>
      <c r="AU1287" s="303" t="s">
        <v>386</v>
      </c>
      <c r="AV1287" s="14" t="s">
        <v>84</v>
      </c>
      <c r="AW1287" s="14" t="s">
        <v>30</v>
      </c>
      <c r="AX1287" s="14" t="s">
        <v>76</v>
      </c>
      <c r="AY1287" s="303" t="s">
        <v>387</v>
      </c>
    </row>
    <row r="1288" s="14" customFormat="1">
      <c r="A1288" s="14"/>
      <c r="B1288" s="293"/>
      <c r="C1288" s="294"/>
      <c r="D1288" s="295" t="s">
        <v>398</v>
      </c>
      <c r="E1288" s="296" t="s">
        <v>1</v>
      </c>
      <c r="F1288" s="297" t="s">
        <v>809</v>
      </c>
      <c r="G1288" s="294"/>
      <c r="H1288" s="296" t="s">
        <v>1</v>
      </c>
      <c r="I1288" s="298"/>
      <c r="J1288" s="294"/>
      <c r="K1288" s="294"/>
      <c r="L1288" s="299"/>
      <c r="M1288" s="300"/>
      <c r="N1288" s="301"/>
      <c r="O1288" s="301"/>
      <c r="P1288" s="301"/>
      <c r="Q1288" s="301"/>
      <c r="R1288" s="301"/>
      <c r="S1288" s="301"/>
      <c r="T1288" s="302"/>
      <c r="U1288" s="14"/>
      <c r="V1288" s="14"/>
      <c r="W1288" s="14"/>
      <c r="X1288" s="14"/>
      <c r="Y1288" s="14"/>
      <c r="Z1288" s="14"/>
      <c r="AA1288" s="14"/>
      <c r="AB1288" s="14"/>
      <c r="AC1288" s="14"/>
      <c r="AD1288" s="14"/>
      <c r="AE1288" s="14"/>
      <c r="AT1288" s="303" t="s">
        <v>398</v>
      </c>
      <c r="AU1288" s="303" t="s">
        <v>386</v>
      </c>
      <c r="AV1288" s="14" t="s">
        <v>84</v>
      </c>
      <c r="AW1288" s="14" t="s">
        <v>30</v>
      </c>
      <c r="AX1288" s="14" t="s">
        <v>76</v>
      </c>
      <c r="AY1288" s="303" t="s">
        <v>387</v>
      </c>
    </row>
    <row r="1289" s="15" customFormat="1">
      <c r="A1289" s="15"/>
      <c r="B1289" s="304"/>
      <c r="C1289" s="305"/>
      <c r="D1289" s="295" t="s">
        <v>398</v>
      </c>
      <c r="E1289" s="306" t="s">
        <v>1</v>
      </c>
      <c r="F1289" s="307" t="s">
        <v>1411</v>
      </c>
      <c r="G1289" s="305"/>
      <c r="H1289" s="308">
        <v>1400</v>
      </c>
      <c r="I1289" s="309"/>
      <c r="J1289" s="305"/>
      <c r="K1289" s="305"/>
      <c r="L1289" s="310"/>
      <c r="M1289" s="311"/>
      <c r="N1289" s="312"/>
      <c r="O1289" s="312"/>
      <c r="P1289" s="312"/>
      <c r="Q1289" s="312"/>
      <c r="R1289" s="312"/>
      <c r="S1289" s="312"/>
      <c r="T1289" s="313"/>
      <c r="U1289" s="15"/>
      <c r="V1289" s="15"/>
      <c r="W1289" s="15"/>
      <c r="X1289" s="15"/>
      <c r="Y1289" s="15"/>
      <c r="Z1289" s="15"/>
      <c r="AA1289" s="15"/>
      <c r="AB1289" s="15"/>
      <c r="AC1289" s="15"/>
      <c r="AD1289" s="15"/>
      <c r="AE1289" s="15"/>
      <c r="AT1289" s="314" t="s">
        <v>398</v>
      </c>
      <c r="AU1289" s="314" t="s">
        <v>386</v>
      </c>
      <c r="AV1289" s="15" t="s">
        <v>92</v>
      </c>
      <c r="AW1289" s="15" t="s">
        <v>30</v>
      </c>
      <c r="AX1289" s="15" t="s">
        <v>76</v>
      </c>
      <c r="AY1289" s="314" t="s">
        <v>387</v>
      </c>
    </row>
    <row r="1290" s="17" customFormat="1">
      <c r="A1290" s="17"/>
      <c r="B1290" s="326"/>
      <c r="C1290" s="327"/>
      <c r="D1290" s="295" t="s">
        <v>398</v>
      </c>
      <c r="E1290" s="328" t="s">
        <v>302</v>
      </c>
      <c r="F1290" s="329" t="s">
        <v>411</v>
      </c>
      <c r="G1290" s="327"/>
      <c r="H1290" s="330">
        <v>1400</v>
      </c>
      <c r="I1290" s="331"/>
      <c r="J1290" s="327"/>
      <c r="K1290" s="327"/>
      <c r="L1290" s="332"/>
      <c r="M1290" s="333"/>
      <c r="N1290" s="334"/>
      <c r="O1290" s="334"/>
      <c r="P1290" s="334"/>
      <c r="Q1290" s="334"/>
      <c r="R1290" s="334"/>
      <c r="S1290" s="334"/>
      <c r="T1290" s="335"/>
      <c r="U1290" s="17"/>
      <c r="V1290" s="17"/>
      <c r="W1290" s="17"/>
      <c r="X1290" s="17"/>
      <c r="Y1290" s="17"/>
      <c r="Z1290" s="17"/>
      <c r="AA1290" s="17"/>
      <c r="AB1290" s="17"/>
      <c r="AC1290" s="17"/>
      <c r="AD1290" s="17"/>
      <c r="AE1290" s="17"/>
      <c r="AT1290" s="336" t="s">
        <v>398</v>
      </c>
      <c r="AU1290" s="336" t="s">
        <v>386</v>
      </c>
      <c r="AV1290" s="17" t="s">
        <v>99</v>
      </c>
      <c r="AW1290" s="17" t="s">
        <v>30</v>
      </c>
      <c r="AX1290" s="17" t="s">
        <v>76</v>
      </c>
      <c r="AY1290" s="336" t="s">
        <v>387</v>
      </c>
    </row>
    <row r="1291" s="15" customFormat="1">
      <c r="A1291" s="15"/>
      <c r="B1291" s="304"/>
      <c r="C1291" s="305"/>
      <c r="D1291" s="295" t="s">
        <v>398</v>
      </c>
      <c r="E1291" s="306" t="s">
        <v>1</v>
      </c>
      <c r="F1291" s="307" t="s">
        <v>1412</v>
      </c>
      <c r="G1291" s="305"/>
      <c r="H1291" s="308">
        <v>70</v>
      </c>
      <c r="I1291" s="309"/>
      <c r="J1291" s="305"/>
      <c r="K1291" s="305"/>
      <c r="L1291" s="310"/>
      <c r="M1291" s="311"/>
      <c r="N1291" s="312"/>
      <c r="O1291" s="312"/>
      <c r="P1291" s="312"/>
      <c r="Q1291" s="312"/>
      <c r="R1291" s="312"/>
      <c r="S1291" s="312"/>
      <c r="T1291" s="313"/>
      <c r="U1291" s="15"/>
      <c r="V1291" s="15"/>
      <c r="W1291" s="15"/>
      <c r="X1291" s="15"/>
      <c r="Y1291" s="15"/>
      <c r="Z1291" s="15"/>
      <c r="AA1291" s="15"/>
      <c r="AB1291" s="15"/>
      <c r="AC1291" s="15"/>
      <c r="AD1291" s="15"/>
      <c r="AE1291" s="15"/>
      <c r="AT1291" s="314" t="s">
        <v>398</v>
      </c>
      <c r="AU1291" s="314" t="s">
        <v>386</v>
      </c>
      <c r="AV1291" s="15" t="s">
        <v>92</v>
      </c>
      <c r="AW1291" s="15" t="s">
        <v>30</v>
      </c>
      <c r="AX1291" s="15" t="s">
        <v>76</v>
      </c>
      <c r="AY1291" s="314" t="s">
        <v>387</v>
      </c>
    </row>
    <row r="1292" s="16" customFormat="1">
      <c r="A1292" s="16"/>
      <c r="B1292" s="315"/>
      <c r="C1292" s="316"/>
      <c r="D1292" s="295" t="s">
        <v>398</v>
      </c>
      <c r="E1292" s="317" t="s">
        <v>1</v>
      </c>
      <c r="F1292" s="318" t="s">
        <v>412</v>
      </c>
      <c r="G1292" s="316"/>
      <c r="H1292" s="319">
        <v>1470</v>
      </c>
      <c r="I1292" s="320"/>
      <c r="J1292" s="316"/>
      <c r="K1292" s="316"/>
      <c r="L1292" s="321"/>
      <c r="M1292" s="322"/>
      <c r="N1292" s="323"/>
      <c r="O1292" s="323"/>
      <c r="P1292" s="323"/>
      <c r="Q1292" s="323"/>
      <c r="R1292" s="323"/>
      <c r="S1292" s="323"/>
      <c r="T1292" s="324"/>
      <c r="U1292" s="16"/>
      <c r="V1292" s="16"/>
      <c r="W1292" s="16"/>
      <c r="X1292" s="16"/>
      <c r="Y1292" s="16"/>
      <c r="Z1292" s="16"/>
      <c r="AA1292" s="16"/>
      <c r="AB1292" s="16"/>
      <c r="AC1292" s="16"/>
      <c r="AD1292" s="16"/>
      <c r="AE1292" s="16"/>
      <c r="AT1292" s="325" t="s">
        <v>398</v>
      </c>
      <c r="AU1292" s="325" t="s">
        <v>386</v>
      </c>
      <c r="AV1292" s="16" t="s">
        <v>386</v>
      </c>
      <c r="AW1292" s="16" t="s">
        <v>30</v>
      </c>
      <c r="AX1292" s="16" t="s">
        <v>84</v>
      </c>
      <c r="AY1292" s="325" t="s">
        <v>387</v>
      </c>
    </row>
    <row r="1293" s="2" customFormat="1" ht="37.8" customHeight="1">
      <c r="A1293" s="42"/>
      <c r="B1293" s="43"/>
      <c r="C1293" s="280" t="s">
        <v>1413</v>
      </c>
      <c r="D1293" s="280" t="s">
        <v>393</v>
      </c>
      <c r="E1293" s="281" t="s">
        <v>813</v>
      </c>
      <c r="F1293" s="282" t="s">
        <v>814</v>
      </c>
      <c r="G1293" s="283" t="s">
        <v>405</v>
      </c>
      <c r="H1293" s="284">
        <v>544.63499999999999</v>
      </c>
      <c r="I1293" s="285"/>
      <c r="J1293" s="286">
        <f>ROUND(I1293*H1293,2)</f>
        <v>0</v>
      </c>
      <c r="K1293" s="287"/>
      <c r="L1293" s="45"/>
      <c r="M1293" s="288" t="s">
        <v>1</v>
      </c>
      <c r="N1293" s="289" t="s">
        <v>42</v>
      </c>
      <c r="O1293" s="101"/>
      <c r="P1293" s="290">
        <f>O1293*H1293</f>
        <v>0</v>
      </c>
      <c r="Q1293" s="290">
        <v>0.00033948000000000002</v>
      </c>
      <c r="R1293" s="290">
        <f>Q1293*H1293</f>
        <v>0.18489268980000001</v>
      </c>
      <c r="S1293" s="290">
        <v>0</v>
      </c>
      <c r="T1293" s="291">
        <f>S1293*H1293</f>
        <v>0</v>
      </c>
      <c r="U1293" s="42"/>
      <c r="V1293" s="42"/>
      <c r="W1293" s="42"/>
      <c r="X1293" s="42"/>
      <c r="Y1293" s="42"/>
      <c r="Z1293" s="42"/>
      <c r="AA1293" s="42"/>
      <c r="AB1293" s="42"/>
      <c r="AC1293" s="42"/>
      <c r="AD1293" s="42"/>
      <c r="AE1293" s="42"/>
      <c r="AR1293" s="292" t="s">
        <v>422</v>
      </c>
      <c r="AT1293" s="292" t="s">
        <v>393</v>
      </c>
      <c r="AU1293" s="292" t="s">
        <v>386</v>
      </c>
      <c r="AY1293" s="19" t="s">
        <v>387</v>
      </c>
      <c r="BE1293" s="162">
        <f>IF(N1293="základná",J1293,0)</f>
        <v>0</v>
      </c>
      <c r="BF1293" s="162">
        <f>IF(N1293="znížená",J1293,0)</f>
        <v>0</v>
      </c>
      <c r="BG1293" s="162">
        <f>IF(N1293="zákl. prenesená",J1293,0)</f>
        <v>0</v>
      </c>
      <c r="BH1293" s="162">
        <f>IF(N1293="zníž. prenesená",J1293,0)</f>
        <v>0</v>
      </c>
      <c r="BI1293" s="162">
        <f>IF(N1293="nulová",J1293,0)</f>
        <v>0</v>
      </c>
      <c r="BJ1293" s="19" t="s">
        <v>92</v>
      </c>
      <c r="BK1293" s="162">
        <f>ROUND(I1293*H1293,2)</f>
        <v>0</v>
      </c>
      <c r="BL1293" s="19" t="s">
        <v>422</v>
      </c>
      <c r="BM1293" s="292" t="s">
        <v>1414</v>
      </c>
    </row>
    <row r="1294" s="14" customFormat="1">
      <c r="A1294" s="14"/>
      <c r="B1294" s="293"/>
      <c r="C1294" s="294"/>
      <c r="D1294" s="295" t="s">
        <v>398</v>
      </c>
      <c r="E1294" s="296" t="s">
        <v>1</v>
      </c>
      <c r="F1294" s="297" t="s">
        <v>816</v>
      </c>
      <c r="G1294" s="294"/>
      <c r="H1294" s="296" t="s">
        <v>1</v>
      </c>
      <c r="I1294" s="298"/>
      <c r="J1294" s="294"/>
      <c r="K1294" s="294"/>
      <c r="L1294" s="299"/>
      <c r="M1294" s="300"/>
      <c r="N1294" s="301"/>
      <c r="O1294" s="301"/>
      <c r="P1294" s="301"/>
      <c r="Q1294" s="301"/>
      <c r="R1294" s="301"/>
      <c r="S1294" s="301"/>
      <c r="T1294" s="302"/>
      <c r="U1294" s="14"/>
      <c r="V1294" s="14"/>
      <c r="W1294" s="14"/>
      <c r="X1294" s="14"/>
      <c r="Y1294" s="14"/>
      <c r="Z1294" s="14"/>
      <c r="AA1294" s="14"/>
      <c r="AB1294" s="14"/>
      <c r="AC1294" s="14"/>
      <c r="AD1294" s="14"/>
      <c r="AE1294" s="14"/>
      <c r="AT1294" s="303" t="s">
        <v>398</v>
      </c>
      <c r="AU1294" s="303" t="s">
        <v>386</v>
      </c>
      <c r="AV1294" s="14" t="s">
        <v>84</v>
      </c>
      <c r="AW1294" s="14" t="s">
        <v>30</v>
      </c>
      <c r="AX1294" s="14" t="s">
        <v>76</v>
      </c>
      <c r="AY1294" s="303" t="s">
        <v>387</v>
      </c>
    </row>
    <row r="1295" s="15" customFormat="1">
      <c r="A1295" s="15"/>
      <c r="B1295" s="304"/>
      <c r="C1295" s="305"/>
      <c r="D1295" s="295" t="s">
        <v>398</v>
      </c>
      <c r="E1295" s="306" t="s">
        <v>1</v>
      </c>
      <c r="F1295" s="307" t="s">
        <v>204</v>
      </c>
      <c r="G1295" s="305"/>
      <c r="H1295" s="308">
        <v>518.70000000000005</v>
      </c>
      <c r="I1295" s="309"/>
      <c r="J1295" s="305"/>
      <c r="K1295" s="305"/>
      <c r="L1295" s="310"/>
      <c r="M1295" s="311"/>
      <c r="N1295" s="312"/>
      <c r="O1295" s="312"/>
      <c r="P1295" s="312"/>
      <c r="Q1295" s="312"/>
      <c r="R1295" s="312"/>
      <c r="S1295" s="312"/>
      <c r="T1295" s="313"/>
      <c r="U1295" s="15"/>
      <c r="V1295" s="15"/>
      <c r="W1295" s="15"/>
      <c r="X1295" s="15"/>
      <c r="Y1295" s="15"/>
      <c r="Z1295" s="15"/>
      <c r="AA1295" s="15"/>
      <c r="AB1295" s="15"/>
      <c r="AC1295" s="15"/>
      <c r="AD1295" s="15"/>
      <c r="AE1295" s="15"/>
      <c r="AT1295" s="314" t="s">
        <v>398</v>
      </c>
      <c r="AU1295" s="314" t="s">
        <v>386</v>
      </c>
      <c r="AV1295" s="15" t="s">
        <v>92</v>
      </c>
      <c r="AW1295" s="15" t="s">
        <v>30</v>
      </c>
      <c r="AX1295" s="15" t="s">
        <v>76</v>
      </c>
      <c r="AY1295" s="314" t="s">
        <v>387</v>
      </c>
    </row>
    <row r="1296" s="17" customFormat="1">
      <c r="A1296" s="17"/>
      <c r="B1296" s="326"/>
      <c r="C1296" s="327"/>
      <c r="D1296" s="295" t="s">
        <v>398</v>
      </c>
      <c r="E1296" s="328" t="s">
        <v>1</v>
      </c>
      <c r="F1296" s="329" t="s">
        <v>411</v>
      </c>
      <c r="G1296" s="327"/>
      <c r="H1296" s="330">
        <v>518.70000000000005</v>
      </c>
      <c r="I1296" s="331"/>
      <c r="J1296" s="327"/>
      <c r="K1296" s="327"/>
      <c r="L1296" s="332"/>
      <c r="M1296" s="333"/>
      <c r="N1296" s="334"/>
      <c r="O1296" s="334"/>
      <c r="P1296" s="334"/>
      <c r="Q1296" s="334"/>
      <c r="R1296" s="334"/>
      <c r="S1296" s="334"/>
      <c r="T1296" s="335"/>
      <c r="U1296" s="17"/>
      <c r="V1296" s="17"/>
      <c r="W1296" s="17"/>
      <c r="X1296" s="17"/>
      <c r="Y1296" s="17"/>
      <c r="Z1296" s="17"/>
      <c r="AA1296" s="17"/>
      <c r="AB1296" s="17"/>
      <c r="AC1296" s="17"/>
      <c r="AD1296" s="17"/>
      <c r="AE1296" s="17"/>
      <c r="AT1296" s="336" t="s">
        <v>398</v>
      </c>
      <c r="AU1296" s="336" t="s">
        <v>386</v>
      </c>
      <c r="AV1296" s="17" t="s">
        <v>99</v>
      </c>
      <c r="AW1296" s="17" t="s">
        <v>30</v>
      </c>
      <c r="AX1296" s="17" t="s">
        <v>76</v>
      </c>
      <c r="AY1296" s="336" t="s">
        <v>387</v>
      </c>
    </row>
    <row r="1297" s="15" customFormat="1">
      <c r="A1297" s="15"/>
      <c r="B1297" s="304"/>
      <c r="C1297" s="305"/>
      <c r="D1297" s="295" t="s">
        <v>398</v>
      </c>
      <c r="E1297" s="306" t="s">
        <v>1</v>
      </c>
      <c r="F1297" s="307" t="s">
        <v>1408</v>
      </c>
      <c r="G1297" s="305"/>
      <c r="H1297" s="308">
        <v>25.934999999999999</v>
      </c>
      <c r="I1297" s="309"/>
      <c r="J1297" s="305"/>
      <c r="K1297" s="305"/>
      <c r="L1297" s="310"/>
      <c r="M1297" s="311"/>
      <c r="N1297" s="312"/>
      <c r="O1297" s="312"/>
      <c r="P1297" s="312"/>
      <c r="Q1297" s="312"/>
      <c r="R1297" s="312"/>
      <c r="S1297" s="312"/>
      <c r="T1297" s="313"/>
      <c r="U1297" s="15"/>
      <c r="V1297" s="15"/>
      <c r="W1297" s="15"/>
      <c r="X1297" s="15"/>
      <c r="Y1297" s="15"/>
      <c r="Z1297" s="15"/>
      <c r="AA1297" s="15"/>
      <c r="AB1297" s="15"/>
      <c r="AC1297" s="15"/>
      <c r="AD1297" s="15"/>
      <c r="AE1297" s="15"/>
      <c r="AT1297" s="314" t="s">
        <v>398</v>
      </c>
      <c r="AU1297" s="314" t="s">
        <v>386</v>
      </c>
      <c r="AV1297" s="15" t="s">
        <v>92</v>
      </c>
      <c r="AW1297" s="15" t="s">
        <v>30</v>
      </c>
      <c r="AX1297" s="15" t="s">
        <v>76</v>
      </c>
      <c r="AY1297" s="314" t="s">
        <v>387</v>
      </c>
    </row>
    <row r="1298" s="16" customFormat="1">
      <c r="A1298" s="16"/>
      <c r="B1298" s="315"/>
      <c r="C1298" s="316"/>
      <c r="D1298" s="295" t="s">
        <v>398</v>
      </c>
      <c r="E1298" s="317" t="s">
        <v>1</v>
      </c>
      <c r="F1298" s="318" t="s">
        <v>412</v>
      </c>
      <c r="G1298" s="316"/>
      <c r="H1298" s="319">
        <v>544.63499999999999</v>
      </c>
      <c r="I1298" s="320"/>
      <c r="J1298" s="316"/>
      <c r="K1298" s="316"/>
      <c r="L1298" s="321"/>
      <c r="M1298" s="322"/>
      <c r="N1298" s="323"/>
      <c r="O1298" s="323"/>
      <c r="P1298" s="323"/>
      <c r="Q1298" s="323"/>
      <c r="R1298" s="323"/>
      <c r="S1298" s="323"/>
      <c r="T1298" s="324"/>
      <c r="U1298" s="16"/>
      <c r="V1298" s="16"/>
      <c r="W1298" s="16"/>
      <c r="X1298" s="16"/>
      <c r="Y1298" s="16"/>
      <c r="Z1298" s="16"/>
      <c r="AA1298" s="16"/>
      <c r="AB1298" s="16"/>
      <c r="AC1298" s="16"/>
      <c r="AD1298" s="16"/>
      <c r="AE1298" s="16"/>
      <c r="AT1298" s="325" t="s">
        <v>398</v>
      </c>
      <c r="AU1298" s="325" t="s">
        <v>386</v>
      </c>
      <c r="AV1298" s="16" t="s">
        <v>386</v>
      </c>
      <c r="AW1298" s="16" t="s">
        <v>30</v>
      </c>
      <c r="AX1298" s="16" t="s">
        <v>84</v>
      </c>
      <c r="AY1298" s="325" t="s">
        <v>387</v>
      </c>
    </row>
    <row r="1299" s="2" customFormat="1" ht="33" customHeight="1">
      <c r="A1299" s="42"/>
      <c r="B1299" s="43"/>
      <c r="C1299" s="280" t="s">
        <v>1415</v>
      </c>
      <c r="D1299" s="280" t="s">
        <v>393</v>
      </c>
      <c r="E1299" s="281" t="s">
        <v>817</v>
      </c>
      <c r="F1299" s="282" t="s">
        <v>818</v>
      </c>
      <c r="G1299" s="283" t="s">
        <v>405</v>
      </c>
      <c r="H1299" s="284">
        <v>4660.9499999999998</v>
      </c>
      <c r="I1299" s="285"/>
      <c r="J1299" s="286">
        <f>ROUND(I1299*H1299,2)</f>
        <v>0</v>
      </c>
      <c r="K1299" s="287"/>
      <c r="L1299" s="45"/>
      <c r="M1299" s="288" t="s">
        <v>1</v>
      </c>
      <c r="N1299" s="289" t="s">
        <v>42</v>
      </c>
      <c r="O1299" s="101"/>
      <c r="P1299" s="290">
        <f>O1299*H1299</f>
        <v>0</v>
      </c>
      <c r="Q1299" s="290">
        <v>0.00033948000000000002</v>
      </c>
      <c r="R1299" s="290">
        <f>Q1299*H1299</f>
        <v>1.5822993060000001</v>
      </c>
      <c r="S1299" s="290">
        <v>0</v>
      </c>
      <c r="T1299" s="291">
        <f>S1299*H1299</f>
        <v>0</v>
      </c>
      <c r="U1299" s="42"/>
      <c r="V1299" s="42"/>
      <c r="W1299" s="42"/>
      <c r="X1299" s="42"/>
      <c r="Y1299" s="42"/>
      <c r="Z1299" s="42"/>
      <c r="AA1299" s="42"/>
      <c r="AB1299" s="42"/>
      <c r="AC1299" s="42"/>
      <c r="AD1299" s="42"/>
      <c r="AE1299" s="42"/>
      <c r="AR1299" s="292" t="s">
        <v>422</v>
      </c>
      <c r="AT1299" s="292" t="s">
        <v>393</v>
      </c>
      <c r="AU1299" s="292" t="s">
        <v>386</v>
      </c>
      <c r="AY1299" s="19" t="s">
        <v>387</v>
      </c>
      <c r="BE1299" s="162">
        <f>IF(N1299="základná",J1299,0)</f>
        <v>0</v>
      </c>
      <c r="BF1299" s="162">
        <f>IF(N1299="znížená",J1299,0)</f>
        <v>0</v>
      </c>
      <c r="BG1299" s="162">
        <f>IF(N1299="zákl. prenesená",J1299,0)</f>
        <v>0</v>
      </c>
      <c r="BH1299" s="162">
        <f>IF(N1299="zníž. prenesená",J1299,0)</f>
        <v>0</v>
      </c>
      <c r="BI1299" s="162">
        <f>IF(N1299="nulová",J1299,0)</f>
        <v>0</v>
      </c>
      <c r="BJ1299" s="19" t="s">
        <v>92</v>
      </c>
      <c r="BK1299" s="162">
        <f>ROUND(I1299*H1299,2)</f>
        <v>0</v>
      </c>
      <c r="BL1299" s="19" t="s">
        <v>422</v>
      </c>
      <c r="BM1299" s="292" t="s">
        <v>1416</v>
      </c>
    </row>
    <row r="1300" s="15" customFormat="1">
      <c r="A1300" s="15"/>
      <c r="B1300" s="304"/>
      <c r="C1300" s="305"/>
      <c r="D1300" s="295" t="s">
        <v>398</v>
      </c>
      <c r="E1300" s="306" t="s">
        <v>1</v>
      </c>
      <c r="F1300" s="307" t="s">
        <v>302</v>
      </c>
      <c r="G1300" s="305"/>
      <c r="H1300" s="308">
        <v>1400</v>
      </c>
      <c r="I1300" s="309"/>
      <c r="J1300" s="305"/>
      <c r="K1300" s="305"/>
      <c r="L1300" s="310"/>
      <c r="M1300" s="311"/>
      <c r="N1300" s="312"/>
      <c r="O1300" s="312"/>
      <c r="P1300" s="312"/>
      <c r="Q1300" s="312"/>
      <c r="R1300" s="312"/>
      <c r="S1300" s="312"/>
      <c r="T1300" s="313"/>
      <c r="U1300" s="15"/>
      <c r="V1300" s="15"/>
      <c r="W1300" s="15"/>
      <c r="X1300" s="15"/>
      <c r="Y1300" s="15"/>
      <c r="Z1300" s="15"/>
      <c r="AA1300" s="15"/>
      <c r="AB1300" s="15"/>
      <c r="AC1300" s="15"/>
      <c r="AD1300" s="15"/>
      <c r="AE1300" s="15"/>
      <c r="AT1300" s="314" t="s">
        <v>398</v>
      </c>
      <c r="AU1300" s="314" t="s">
        <v>386</v>
      </c>
      <c r="AV1300" s="15" t="s">
        <v>92</v>
      </c>
      <c r="AW1300" s="15" t="s">
        <v>30</v>
      </c>
      <c r="AX1300" s="15" t="s">
        <v>76</v>
      </c>
      <c r="AY1300" s="314" t="s">
        <v>387</v>
      </c>
    </row>
    <row r="1301" s="15" customFormat="1">
      <c r="A1301" s="15"/>
      <c r="B1301" s="304"/>
      <c r="C1301" s="305"/>
      <c r="D1301" s="295" t="s">
        <v>398</v>
      </c>
      <c r="E1301" s="306" t="s">
        <v>1</v>
      </c>
      <c r="F1301" s="307" t="s">
        <v>226</v>
      </c>
      <c r="G1301" s="305"/>
      <c r="H1301" s="308">
        <v>3039</v>
      </c>
      <c r="I1301" s="309"/>
      <c r="J1301" s="305"/>
      <c r="K1301" s="305"/>
      <c r="L1301" s="310"/>
      <c r="M1301" s="311"/>
      <c r="N1301" s="312"/>
      <c r="O1301" s="312"/>
      <c r="P1301" s="312"/>
      <c r="Q1301" s="312"/>
      <c r="R1301" s="312"/>
      <c r="S1301" s="312"/>
      <c r="T1301" s="313"/>
      <c r="U1301" s="15"/>
      <c r="V1301" s="15"/>
      <c r="W1301" s="15"/>
      <c r="X1301" s="15"/>
      <c r="Y1301" s="15"/>
      <c r="Z1301" s="15"/>
      <c r="AA1301" s="15"/>
      <c r="AB1301" s="15"/>
      <c r="AC1301" s="15"/>
      <c r="AD1301" s="15"/>
      <c r="AE1301" s="15"/>
      <c r="AT1301" s="314" t="s">
        <v>398</v>
      </c>
      <c r="AU1301" s="314" t="s">
        <v>386</v>
      </c>
      <c r="AV1301" s="15" t="s">
        <v>92</v>
      </c>
      <c r="AW1301" s="15" t="s">
        <v>30</v>
      </c>
      <c r="AX1301" s="15" t="s">
        <v>76</v>
      </c>
      <c r="AY1301" s="314" t="s">
        <v>387</v>
      </c>
    </row>
    <row r="1302" s="17" customFormat="1">
      <c r="A1302" s="17"/>
      <c r="B1302" s="326"/>
      <c r="C1302" s="327"/>
      <c r="D1302" s="295" t="s">
        <v>398</v>
      </c>
      <c r="E1302" s="328" t="s">
        <v>1</v>
      </c>
      <c r="F1302" s="329" t="s">
        <v>411</v>
      </c>
      <c r="G1302" s="327"/>
      <c r="H1302" s="330">
        <v>4439</v>
      </c>
      <c r="I1302" s="331"/>
      <c r="J1302" s="327"/>
      <c r="K1302" s="327"/>
      <c r="L1302" s="332"/>
      <c r="M1302" s="333"/>
      <c r="N1302" s="334"/>
      <c r="O1302" s="334"/>
      <c r="P1302" s="334"/>
      <c r="Q1302" s="334"/>
      <c r="R1302" s="334"/>
      <c r="S1302" s="334"/>
      <c r="T1302" s="335"/>
      <c r="U1302" s="17"/>
      <c r="V1302" s="17"/>
      <c r="W1302" s="17"/>
      <c r="X1302" s="17"/>
      <c r="Y1302" s="17"/>
      <c r="Z1302" s="17"/>
      <c r="AA1302" s="17"/>
      <c r="AB1302" s="17"/>
      <c r="AC1302" s="17"/>
      <c r="AD1302" s="17"/>
      <c r="AE1302" s="17"/>
      <c r="AT1302" s="336" t="s">
        <v>398</v>
      </c>
      <c r="AU1302" s="336" t="s">
        <v>386</v>
      </c>
      <c r="AV1302" s="17" t="s">
        <v>99</v>
      </c>
      <c r="AW1302" s="17" t="s">
        <v>30</v>
      </c>
      <c r="AX1302" s="17" t="s">
        <v>76</v>
      </c>
      <c r="AY1302" s="336" t="s">
        <v>387</v>
      </c>
    </row>
    <row r="1303" s="15" customFormat="1">
      <c r="A1303" s="15"/>
      <c r="B1303" s="304"/>
      <c r="C1303" s="305"/>
      <c r="D1303" s="295" t="s">
        <v>398</v>
      </c>
      <c r="E1303" s="306" t="s">
        <v>1</v>
      </c>
      <c r="F1303" s="307" t="s">
        <v>1417</v>
      </c>
      <c r="G1303" s="305"/>
      <c r="H1303" s="308">
        <v>221.94999999999999</v>
      </c>
      <c r="I1303" s="309"/>
      <c r="J1303" s="305"/>
      <c r="K1303" s="305"/>
      <c r="L1303" s="310"/>
      <c r="M1303" s="311"/>
      <c r="N1303" s="312"/>
      <c r="O1303" s="312"/>
      <c r="P1303" s="312"/>
      <c r="Q1303" s="312"/>
      <c r="R1303" s="312"/>
      <c r="S1303" s="312"/>
      <c r="T1303" s="313"/>
      <c r="U1303" s="15"/>
      <c r="V1303" s="15"/>
      <c r="W1303" s="15"/>
      <c r="X1303" s="15"/>
      <c r="Y1303" s="15"/>
      <c r="Z1303" s="15"/>
      <c r="AA1303" s="15"/>
      <c r="AB1303" s="15"/>
      <c r="AC1303" s="15"/>
      <c r="AD1303" s="15"/>
      <c r="AE1303" s="15"/>
      <c r="AT1303" s="314" t="s">
        <v>398</v>
      </c>
      <c r="AU1303" s="314" t="s">
        <v>386</v>
      </c>
      <c r="AV1303" s="15" t="s">
        <v>92</v>
      </c>
      <c r="AW1303" s="15" t="s">
        <v>30</v>
      </c>
      <c r="AX1303" s="15" t="s">
        <v>76</v>
      </c>
      <c r="AY1303" s="314" t="s">
        <v>387</v>
      </c>
    </row>
    <row r="1304" s="16" customFormat="1">
      <c r="A1304" s="16"/>
      <c r="B1304" s="315"/>
      <c r="C1304" s="316"/>
      <c r="D1304" s="295" t="s">
        <v>398</v>
      </c>
      <c r="E1304" s="317" t="s">
        <v>1</v>
      </c>
      <c r="F1304" s="318" t="s">
        <v>412</v>
      </c>
      <c r="G1304" s="316"/>
      <c r="H1304" s="319">
        <v>4660.9499999999998</v>
      </c>
      <c r="I1304" s="320"/>
      <c r="J1304" s="316"/>
      <c r="K1304" s="316"/>
      <c r="L1304" s="321"/>
      <c r="M1304" s="322"/>
      <c r="N1304" s="323"/>
      <c r="O1304" s="323"/>
      <c r="P1304" s="323"/>
      <c r="Q1304" s="323"/>
      <c r="R1304" s="323"/>
      <c r="S1304" s="323"/>
      <c r="T1304" s="324"/>
      <c r="U1304" s="16"/>
      <c r="V1304" s="16"/>
      <c r="W1304" s="16"/>
      <c r="X1304" s="16"/>
      <c r="Y1304" s="16"/>
      <c r="Z1304" s="16"/>
      <c r="AA1304" s="16"/>
      <c r="AB1304" s="16"/>
      <c r="AC1304" s="16"/>
      <c r="AD1304" s="16"/>
      <c r="AE1304" s="16"/>
      <c r="AT1304" s="325" t="s">
        <v>398</v>
      </c>
      <c r="AU1304" s="325" t="s">
        <v>386</v>
      </c>
      <c r="AV1304" s="16" t="s">
        <v>386</v>
      </c>
      <c r="AW1304" s="16" t="s">
        <v>30</v>
      </c>
      <c r="AX1304" s="16" t="s">
        <v>84</v>
      </c>
      <c r="AY1304" s="325" t="s">
        <v>387</v>
      </c>
    </row>
    <row r="1305" s="12" customFormat="1" ht="20.88" customHeight="1">
      <c r="A1305" s="12"/>
      <c r="B1305" s="252"/>
      <c r="C1305" s="253"/>
      <c r="D1305" s="254" t="s">
        <v>75</v>
      </c>
      <c r="E1305" s="265" t="s">
        <v>367</v>
      </c>
      <c r="F1305" s="265" t="s">
        <v>821</v>
      </c>
      <c r="G1305" s="253"/>
      <c r="H1305" s="253"/>
      <c r="I1305" s="256"/>
      <c r="J1305" s="266">
        <f>BK1305</f>
        <v>0</v>
      </c>
      <c r="K1305" s="253"/>
      <c r="L1305" s="257"/>
      <c r="M1305" s="258"/>
      <c r="N1305" s="259"/>
      <c r="O1305" s="259"/>
      <c r="P1305" s="260">
        <f>SUM(P1306:P1313)</f>
        <v>0</v>
      </c>
      <c r="Q1305" s="259"/>
      <c r="R1305" s="260">
        <f>SUM(R1306:R1313)</f>
        <v>0</v>
      </c>
      <c r="S1305" s="259"/>
      <c r="T1305" s="261">
        <f>SUM(T1306:T1313)</f>
        <v>0</v>
      </c>
      <c r="U1305" s="12"/>
      <c r="V1305" s="12"/>
      <c r="W1305" s="12"/>
      <c r="X1305" s="12"/>
      <c r="Y1305" s="12"/>
      <c r="Z1305" s="12"/>
      <c r="AA1305" s="12"/>
      <c r="AB1305" s="12"/>
      <c r="AC1305" s="12"/>
      <c r="AD1305" s="12"/>
      <c r="AE1305" s="12"/>
      <c r="AR1305" s="262" t="s">
        <v>429</v>
      </c>
      <c r="AT1305" s="263" t="s">
        <v>75</v>
      </c>
      <c r="AU1305" s="263" t="s">
        <v>92</v>
      </c>
      <c r="AY1305" s="262" t="s">
        <v>387</v>
      </c>
      <c r="BK1305" s="264">
        <f>SUM(BK1306:BK1313)</f>
        <v>0</v>
      </c>
    </row>
    <row r="1306" s="2" customFormat="1" ht="37.8" customHeight="1">
      <c r="A1306" s="42"/>
      <c r="B1306" s="43"/>
      <c r="C1306" s="280" t="s">
        <v>1418</v>
      </c>
      <c r="D1306" s="280" t="s">
        <v>393</v>
      </c>
      <c r="E1306" s="281" t="s">
        <v>823</v>
      </c>
      <c r="F1306" s="282" t="s">
        <v>824</v>
      </c>
      <c r="G1306" s="283" t="s">
        <v>396</v>
      </c>
      <c r="H1306" s="284">
        <v>700</v>
      </c>
      <c r="I1306" s="285"/>
      <c r="J1306" s="286">
        <f>ROUND(I1306*H1306,2)</f>
        <v>0</v>
      </c>
      <c r="K1306" s="287"/>
      <c r="L1306" s="45"/>
      <c r="M1306" s="288" t="s">
        <v>1</v>
      </c>
      <c r="N1306" s="289" t="s">
        <v>42</v>
      </c>
      <c r="O1306" s="101"/>
      <c r="P1306" s="290">
        <f>O1306*H1306</f>
        <v>0</v>
      </c>
      <c r="Q1306" s="290">
        <v>0</v>
      </c>
      <c r="R1306" s="290">
        <f>Q1306*H1306</f>
        <v>0</v>
      </c>
      <c r="S1306" s="290">
        <v>0</v>
      </c>
      <c r="T1306" s="291">
        <f>S1306*H1306</f>
        <v>0</v>
      </c>
      <c r="U1306" s="42"/>
      <c r="V1306" s="42"/>
      <c r="W1306" s="42"/>
      <c r="X1306" s="42"/>
      <c r="Y1306" s="42"/>
      <c r="Z1306" s="42"/>
      <c r="AA1306" s="42"/>
      <c r="AB1306" s="42"/>
      <c r="AC1306" s="42"/>
      <c r="AD1306" s="42"/>
      <c r="AE1306" s="42"/>
      <c r="AR1306" s="292" t="s">
        <v>825</v>
      </c>
      <c r="AT1306" s="292" t="s">
        <v>393</v>
      </c>
      <c r="AU1306" s="292" t="s">
        <v>99</v>
      </c>
      <c r="AY1306" s="19" t="s">
        <v>387</v>
      </c>
      <c r="BE1306" s="162">
        <f>IF(N1306="základná",J1306,0)</f>
        <v>0</v>
      </c>
      <c r="BF1306" s="162">
        <f>IF(N1306="znížená",J1306,0)</f>
        <v>0</v>
      </c>
      <c r="BG1306" s="162">
        <f>IF(N1306="zákl. prenesená",J1306,0)</f>
        <v>0</v>
      </c>
      <c r="BH1306" s="162">
        <f>IF(N1306="zníž. prenesená",J1306,0)</f>
        <v>0</v>
      </c>
      <c r="BI1306" s="162">
        <f>IF(N1306="nulová",J1306,0)</f>
        <v>0</v>
      </c>
      <c r="BJ1306" s="19" t="s">
        <v>92</v>
      </c>
      <c r="BK1306" s="162">
        <f>ROUND(I1306*H1306,2)</f>
        <v>0</v>
      </c>
      <c r="BL1306" s="19" t="s">
        <v>825</v>
      </c>
      <c r="BM1306" s="292" t="s">
        <v>1419</v>
      </c>
    </row>
    <row r="1307" s="14" customFormat="1">
      <c r="A1307" s="14"/>
      <c r="B1307" s="293"/>
      <c r="C1307" s="294"/>
      <c r="D1307" s="295" t="s">
        <v>398</v>
      </c>
      <c r="E1307" s="296" t="s">
        <v>1</v>
      </c>
      <c r="F1307" s="297" t="s">
        <v>827</v>
      </c>
      <c r="G1307" s="294"/>
      <c r="H1307" s="296" t="s">
        <v>1</v>
      </c>
      <c r="I1307" s="298"/>
      <c r="J1307" s="294"/>
      <c r="K1307" s="294"/>
      <c r="L1307" s="299"/>
      <c r="M1307" s="300"/>
      <c r="N1307" s="301"/>
      <c r="O1307" s="301"/>
      <c r="P1307" s="301"/>
      <c r="Q1307" s="301"/>
      <c r="R1307" s="301"/>
      <c r="S1307" s="301"/>
      <c r="T1307" s="302"/>
      <c r="U1307" s="14"/>
      <c r="V1307" s="14"/>
      <c r="W1307" s="14"/>
      <c r="X1307" s="14"/>
      <c r="Y1307" s="14"/>
      <c r="Z1307" s="14"/>
      <c r="AA1307" s="14"/>
      <c r="AB1307" s="14"/>
      <c r="AC1307" s="14"/>
      <c r="AD1307" s="14"/>
      <c r="AE1307" s="14"/>
      <c r="AT1307" s="303" t="s">
        <v>398</v>
      </c>
      <c r="AU1307" s="303" t="s">
        <v>99</v>
      </c>
      <c r="AV1307" s="14" t="s">
        <v>84</v>
      </c>
      <c r="AW1307" s="14" t="s">
        <v>30</v>
      </c>
      <c r="AX1307" s="14" t="s">
        <v>76</v>
      </c>
      <c r="AY1307" s="303" t="s">
        <v>387</v>
      </c>
    </row>
    <row r="1308" s="15" customFormat="1">
      <c r="A1308" s="15"/>
      <c r="B1308" s="304"/>
      <c r="C1308" s="305"/>
      <c r="D1308" s="295" t="s">
        <v>398</v>
      </c>
      <c r="E1308" s="306" t="s">
        <v>1</v>
      </c>
      <c r="F1308" s="307" t="s">
        <v>1420</v>
      </c>
      <c r="G1308" s="305"/>
      <c r="H1308" s="308">
        <v>700</v>
      </c>
      <c r="I1308" s="309"/>
      <c r="J1308" s="305"/>
      <c r="K1308" s="305"/>
      <c r="L1308" s="310"/>
      <c r="M1308" s="311"/>
      <c r="N1308" s="312"/>
      <c r="O1308" s="312"/>
      <c r="P1308" s="312"/>
      <c r="Q1308" s="312"/>
      <c r="R1308" s="312"/>
      <c r="S1308" s="312"/>
      <c r="T1308" s="313"/>
      <c r="U1308" s="15"/>
      <c r="V1308" s="15"/>
      <c r="W1308" s="15"/>
      <c r="X1308" s="15"/>
      <c r="Y1308" s="15"/>
      <c r="Z1308" s="15"/>
      <c r="AA1308" s="15"/>
      <c r="AB1308" s="15"/>
      <c r="AC1308" s="15"/>
      <c r="AD1308" s="15"/>
      <c r="AE1308" s="15"/>
      <c r="AT1308" s="314" t="s">
        <v>398</v>
      </c>
      <c r="AU1308" s="314" t="s">
        <v>99</v>
      </c>
      <c r="AV1308" s="15" t="s">
        <v>92</v>
      </c>
      <c r="AW1308" s="15" t="s">
        <v>30</v>
      </c>
      <c r="AX1308" s="15" t="s">
        <v>76</v>
      </c>
      <c r="AY1308" s="314" t="s">
        <v>387</v>
      </c>
    </row>
    <row r="1309" s="16" customFormat="1">
      <c r="A1309" s="16"/>
      <c r="B1309" s="315"/>
      <c r="C1309" s="316"/>
      <c r="D1309" s="295" t="s">
        <v>398</v>
      </c>
      <c r="E1309" s="317" t="s">
        <v>1</v>
      </c>
      <c r="F1309" s="318" t="s">
        <v>412</v>
      </c>
      <c r="G1309" s="316"/>
      <c r="H1309" s="319">
        <v>700</v>
      </c>
      <c r="I1309" s="320"/>
      <c r="J1309" s="316"/>
      <c r="K1309" s="316"/>
      <c r="L1309" s="321"/>
      <c r="M1309" s="322"/>
      <c r="N1309" s="323"/>
      <c r="O1309" s="323"/>
      <c r="P1309" s="323"/>
      <c r="Q1309" s="323"/>
      <c r="R1309" s="323"/>
      <c r="S1309" s="323"/>
      <c r="T1309" s="324"/>
      <c r="U1309" s="16"/>
      <c r="V1309" s="16"/>
      <c r="W1309" s="16"/>
      <c r="X1309" s="16"/>
      <c r="Y1309" s="16"/>
      <c r="Z1309" s="16"/>
      <c r="AA1309" s="16"/>
      <c r="AB1309" s="16"/>
      <c r="AC1309" s="16"/>
      <c r="AD1309" s="16"/>
      <c r="AE1309" s="16"/>
      <c r="AT1309" s="325" t="s">
        <v>398</v>
      </c>
      <c r="AU1309" s="325" t="s">
        <v>99</v>
      </c>
      <c r="AV1309" s="16" t="s">
        <v>386</v>
      </c>
      <c r="AW1309" s="16" t="s">
        <v>30</v>
      </c>
      <c r="AX1309" s="16" t="s">
        <v>84</v>
      </c>
      <c r="AY1309" s="325" t="s">
        <v>387</v>
      </c>
    </row>
    <row r="1310" s="2" customFormat="1" ht="24.15" customHeight="1">
      <c r="A1310" s="42"/>
      <c r="B1310" s="43"/>
      <c r="C1310" s="280" t="s">
        <v>1421</v>
      </c>
      <c r="D1310" s="280" t="s">
        <v>393</v>
      </c>
      <c r="E1310" s="281" t="s">
        <v>830</v>
      </c>
      <c r="F1310" s="282" t="s">
        <v>831</v>
      </c>
      <c r="G1310" s="283" t="s">
        <v>405</v>
      </c>
      <c r="H1310" s="284">
        <v>3310</v>
      </c>
      <c r="I1310" s="285"/>
      <c r="J1310" s="286">
        <f>ROUND(I1310*H1310,2)</f>
        <v>0</v>
      </c>
      <c r="K1310" s="287"/>
      <c r="L1310" s="45"/>
      <c r="M1310" s="288" t="s">
        <v>1</v>
      </c>
      <c r="N1310" s="289" t="s">
        <v>42</v>
      </c>
      <c r="O1310" s="101"/>
      <c r="P1310" s="290">
        <f>O1310*H1310</f>
        <v>0</v>
      </c>
      <c r="Q1310" s="290">
        <v>0</v>
      </c>
      <c r="R1310" s="290">
        <f>Q1310*H1310</f>
        <v>0</v>
      </c>
      <c r="S1310" s="290">
        <v>0</v>
      </c>
      <c r="T1310" s="291">
        <f>S1310*H1310</f>
        <v>0</v>
      </c>
      <c r="U1310" s="42"/>
      <c r="V1310" s="42"/>
      <c r="W1310" s="42"/>
      <c r="X1310" s="42"/>
      <c r="Y1310" s="42"/>
      <c r="Z1310" s="42"/>
      <c r="AA1310" s="42"/>
      <c r="AB1310" s="42"/>
      <c r="AC1310" s="42"/>
      <c r="AD1310" s="42"/>
      <c r="AE1310" s="42"/>
      <c r="AR1310" s="292" t="s">
        <v>825</v>
      </c>
      <c r="AT1310" s="292" t="s">
        <v>393</v>
      </c>
      <c r="AU1310" s="292" t="s">
        <v>99</v>
      </c>
      <c r="AY1310" s="19" t="s">
        <v>387</v>
      </c>
      <c r="BE1310" s="162">
        <f>IF(N1310="základná",J1310,0)</f>
        <v>0</v>
      </c>
      <c r="BF1310" s="162">
        <f>IF(N1310="znížená",J1310,0)</f>
        <v>0</v>
      </c>
      <c r="BG1310" s="162">
        <f>IF(N1310="zákl. prenesená",J1310,0)</f>
        <v>0</v>
      </c>
      <c r="BH1310" s="162">
        <f>IF(N1310="zníž. prenesená",J1310,0)</f>
        <v>0</v>
      </c>
      <c r="BI1310" s="162">
        <f>IF(N1310="nulová",J1310,0)</f>
        <v>0</v>
      </c>
      <c r="BJ1310" s="19" t="s">
        <v>92</v>
      </c>
      <c r="BK1310" s="162">
        <f>ROUND(I1310*H1310,2)</f>
        <v>0</v>
      </c>
      <c r="BL1310" s="19" t="s">
        <v>825</v>
      </c>
      <c r="BM1310" s="292" t="s">
        <v>1422</v>
      </c>
    </row>
    <row r="1311" s="15" customFormat="1">
      <c r="A1311" s="15"/>
      <c r="B1311" s="304"/>
      <c r="C1311" s="305"/>
      <c r="D1311" s="295" t="s">
        <v>398</v>
      </c>
      <c r="E1311" s="306" t="s">
        <v>1</v>
      </c>
      <c r="F1311" s="307" t="s">
        <v>1423</v>
      </c>
      <c r="G1311" s="305"/>
      <c r="H1311" s="308">
        <v>3310</v>
      </c>
      <c r="I1311" s="309"/>
      <c r="J1311" s="305"/>
      <c r="K1311" s="305"/>
      <c r="L1311" s="310"/>
      <c r="M1311" s="311"/>
      <c r="N1311" s="312"/>
      <c r="O1311" s="312"/>
      <c r="P1311" s="312"/>
      <c r="Q1311" s="312"/>
      <c r="R1311" s="312"/>
      <c r="S1311" s="312"/>
      <c r="T1311" s="313"/>
      <c r="U1311" s="15"/>
      <c r="V1311" s="15"/>
      <c r="W1311" s="15"/>
      <c r="X1311" s="15"/>
      <c r="Y1311" s="15"/>
      <c r="Z1311" s="15"/>
      <c r="AA1311" s="15"/>
      <c r="AB1311" s="15"/>
      <c r="AC1311" s="15"/>
      <c r="AD1311" s="15"/>
      <c r="AE1311" s="15"/>
      <c r="AT1311" s="314" t="s">
        <v>398</v>
      </c>
      <c r="AU1311" s="314" t="s">
        <v>99</v>
      </c>
      <c r="AV1311" s="15" t="s">
        <v>92</v>
      </c>
      <c r="AW1311" s="15" t="s">
        <v>30</v>
      </c>
      <c r="AX1311" s="15" t="s">
        <v>84</v>
      </c>
      <c r="AY1311" s="314" t="s">
        <v>387</v>
      </c>
    </row>
    <row r="1312" s="2" customFormat="1" ht="33" customHeight="1">
      <c r="A1312" s="42"/>
      <c r="B1312" s="43"/>
      <c r="C1312" s="280" t="s">
        <v>1424</v>
      </c>
      <c r="D1312" s="280" t="s">
        <v>393</v>
      </c>
      <c r="E1312" s="281" t="s">
        <v>835</v>
      </c>
      <c r="F1312" s="282" t="s">
        <v>836</v>
      </c>
      <c r="G1312" s="283" t="s">
        <v>405</v>
      </c>
      <c r="H1312" s="284">
        <v>3310</v>
      </c>
      <c r="I1312" s="285"/>
      <c r="J1312" s="286">
        <f>ROUND(I1312*H1312,2)</f>
        <v>0</v>
      </c>
      <c r="K1312" s="287"/>
      <c r="L1312" s="45"/>
      <c r="M1312" s="288" t="s">
        <v>1</v>
      </c>
      <c r="N1312" s="289" t="s">
        <v>42</v>
      </c>
      <c r="O1312" s="101"/>
      <c r="P1312" s="290">
        <f>O1312*H1312</f>
        <v>0</v>
      </c>
      <c r="Q1312" s="290">
        <v>0</v>
      </c>
      <c r="R1312" s="290">
        <f>Q1312*H1312</f>
        <v>0</v>
      </c>
      <c r="S1312" s="290">
        <v>0</v>
      </c>
      <c r="T1312" s="291">
        <f>S1312*H1312</f>
        <v>0</v>
      </c>
      <c r="U1312" s="42"/>
      <c r="V1312" s="42"/>
      <c r="W1312" s="42"/>
      <c r="X1312" s="42"/>
      <c r="Y1312" s="42"/>
      <c r="Z1312" s="42"/>
      <c r="AA1312" s="42"/>
      <c r="AB1312" s="42"/>
      <c r="AC1312" s="42"/>
      <c r="AD1312" s="42"/>
      <c r="AE1312" s="42"/>
      <c r="AR1312" s="292" t="s">
        <v>825</v>
      </c>
      <c r="AT1312" s="292" t="s">
        <v>393</v>
      </c>
      <c r="AU1312" s="292" t="s">
        <v>99</v>
      </c>
      <c r="AY1312" s="19" t="s">
        <v>387</v>
      </c>
      <c r="BE1312" s="162">
        <f>IF(N1312="základná",J1312,0)</f>
        <v>0</v>
      </c>
      <c r="BF1312" s="162">
        <f>IF(N1312="znížená",J1312,0)</f>
        <v>0</v>
      </c>
      <c r="BG1312" s="162">
        <f>IF(N1312="zákl. prenesená",J1312,0)</f>
        <v>0</v>
      </c>
      <c r="BH1312" s="162">
        <f>IF(N1312="zníž. prenesená",J1312,0)</f>
        <v>0</v>
      </c>
      <c r="BI1312" s="162">
        <f>IF(N1312="nulová",J1312,0)</f>
        <v>0</v>
      </c>
      <c r="BJ1312" s="19" t="s">
        <v>92</v>
      </c>
      <c r="BK1312" s="162">
        <f>ROUND(I1312*H1312,2)</f>
        <v>0</v>
      </c>
      <c r="BL1312" s="19" t="s">
        <v>825</v>
      </c>
      <c r="BM1312" s="292" t="s">
        <v>1425</v>
      </c>
    </row>
    <row r="1313" s="15" customFormat="1">
      <c r="A1313" s="15"/>
      <c r="B1313" s="304"/>
      <c r="C1313" s="305"/>
      <c r="D1313" s="295" t="s">
        <v>398</v>
      </c>
      <c r="E1313" s="306" t="s">
        <v>1</v>
      </c>
      <c r="F1313" s="307" t="s">
        <v>1423</v>
      </c>
      <c r="G1313" s="305"/>
      <c r="H1313" s="308">
        <v>3310</v>
      </c>
      <c r="I1313" s="309"/>
      <c r="J1313" s="305"/>
      <c r="K1313" s="305"/>
      <c r="L1313" s="310"/>
      <c r="M1313" s="311"/>
      <c r="N1313" s="312"/>
      <c r="O1313" s="312"/>
      <c r="P1313" s="312"/>
      <c r="Q1313" s="312"/>
      <c r="R1313" s="312"/>
      <c r="S1313" s="312"/>
      <c r="T1313" s="313"/>
      <c r="U1313" s="15"/>
      <c r="V1313" s="15"/>
      <c r="W1313" s="15"/>
      <c r="X1313" s="15"/>
      <c r="Y1313" s="15"/>
      <c r="Z1313" s="15"/>
      <c r="AA1313" s="15"/>
      <c r="AB1313" s="15"/>
      <c r="AC1313" s="15"/>
      <c r="AD1313" s="15"/>
      <c r="AE1313" s="15"/>
      <c r="AT1313" s="314" t="s">
        <v>398</v>
      </c>
      <c r="AU1313" s="314" t="s">
        <v>99</v>
      </c>
      <c r="AV1313" s="15" t="s">
        <v>92</v>
      </c>
      <c r="AW1313" s="15" t="s">
        <v>30</v>
      </c>
      <c r="AX1313" s="15" t="s">
        <v>84</v>
      </c>
      <c r="AY1313" s="314" t="s">
        <v>387</v>
      </c>
    </row>
    <row r="1314" s="12" customFormat="1" ht="25.92" customHeight="1">
      <c r="A1314" s="12"/>
      <c r="B1314" s="252"/>
      <c r="C1314" s="253"/>
      <c r="D1314" s="254" t="s">
        <v>75</v>
      </c>
      <c r="E1314" s="255" t="s">
        <v>1426</v>
      </c>
      <c r="F1314" s="255" t="s">
        <v>1426</v>
      </c>
      <c r="G1314" s="253"/>
      <c r="H1314" s="253"/>
      <c r="I1314" s="256"/>
      <c r="J1314" s="231">
        <f>BK1314</f>
        <v>0</v>
      </c>
      <c r="K1314" s="253"/>
      <c r="L1314" s="257"/>
      <c r="M1314" s="258"/>
      <c r="N1314" s="259"/>
      <c r="O1314" s="259"/>
      <c r="P1314" s="260">
        <f>P1315+P1483</f>
        <v>0</v>
      </c>
      <c r="Q1314" s="259"/>
      <c r="R1314" s="260">
        <f>R1315+R1483</f>
        <v>4421.9446021144013</v>
      </c>
      <c r="S1314" s="259"/>
      <c r="T1314" s="261">
        <f>T1315+T1483</f>
        <v>123.44367800000002</v>
      </c>
      <c r="U1314" s="12"/>
      <c r="V1314" s="12"/>
      <c r="W1314" s="12"/>
      <c r="X1314" s="12"/>
      <c r="Y1314" s="12"/>
      <c r="Z1314" s="12"/>
      <c r="AA1314" s="12"/>
      <c r="AB1314" s="12"/>
      <c r="AC1314" s="12"/>
      <c r="AD1314" s="12"/>
      <c r="AE1314" s="12"/>
      <c r="AR1314" s="262" t="s">
        <v>386</v>
      </c>
      <c r="AT1314" s="263" t="s">
        <v>75</v>
      </c>
      <c r="AU1314" s="263" t="s">
        <v>76</v>
      </c>
      <c r="AY1314" s="262" t="s">
        <v>387</v>
      </c>
      <c r="BK1314" s="264">
        <f>BK1315+BK1483</f>
        <v>0</v>
      </c>
    </row>
    <row r="1315" s="12" customFormat="1" ht="22.8" customHeight="1">
      <c r="A1315" s="12"/>
      <c r="B1315" s="252"/>
      <c r="C1315" s="253"/>
      <c r="D1315" s="254" t="s">
        <v>75</v>
      </c>
      <c r="E1315" s="265" t="s">
        <v>388</v>
      </c>
      <c r="F1315" s="265" t="s">
        <v>389</v>
      </c>
      <c r="G1315" s="253"/>
      <c r="H1315" s="253"/>
      <c r="I1315" s="256"/>
      <c r="J1315" s="266">
        <f>BK1315</f>
        <v>0</v>
      </c>
      <c r="K1315" s="253"/>
      <c r="L1315" s="257"/>
      <c r="M1315" s="258"/>
      <c r="N1315" s="259"/>
      <c r="O1315" s="259"/>
      <c r="P1315" s="260">
        <f>P1316+P1475</f>
        <v>0</v>
      </c>
      <c r="Q1315" s="259"/>
      <c r="R1315" s="260">
        <f>R1316+R1475</f>
        <v>7.2144007300000004</v>
      </c>
      <c r="S1315" s="259"/>
      <c r="T1315" s="261">
        <f>T1316+T1475</f>
        <v>123.44367800000002</v>
      </c>
      <c r="U1315" s="12"/>
      <c r="V1315" s="12"/>
      <c r="W1315" s="12"/>
      <c r="X1315" s="12"/>
      <c r="Y1315" s="12"/>
      <c r="Z1315" s="12"/>
      <c r="AA1315" s="12"/>
      <c r="AB1315" s="12"/>
      <c r="AC1315" s="12"/>
      <c r="AD1315" s="12"/>
      <c r="AE1315" s="12"/>
      <c r="AR1315" s="262" t="s">
        <v>84</v>
      </c>
      <c r="AT1315" s="263" t="s">
        <v>75</v>
      </c>
      <c r="AU1315" s="263" t="s">
        <v>84</v>
      </c>
      <c r="AY1315" s="262" t="s">
        <v>387</v>
      </c>
      <c r="BK1315" s="264">
        <f>BK1316+BK1475</f>
        <v>0</v>
      </c>
    </row>
    <row r="1316" s="12" customFormat="1" ht="20.88" customHeight="1">
      <c r="A1316" s="12"/>
      <c r="B1316" s="252"/>
      <c r="C1316" s="253"/>
      <c r="D1316" s="254" t="s">
        <v>75</v>
      </c>
      <c r="E1316" s="265" t="s">
        <v>390</v>
      </c>
      <c r="F1316" s="265" t="s">
        <v>391</v>
      </c>
      <c r="G1316" s="253"/>
      <c r="H1316" s="253"/>
      <c r="I1316" s="256"/>
      <c r="J1316" s="266">
        <f>BK1316</f>
        <v>0</v>
      </c>
      <c r="K1316" s="253"/>
      <c r="L1316" s="257"/>
      <c r="M1316" s="258"/>
      <c r="N1316" s="259"/>
      <c r="O1316" s="259"/>
      <c r="P1316" s="260">
        <f>P1317+P1323+P1351+P1473</f>
        <v>0</v>
      </c>
      <c r="Q1316" s="259"/>
      <c r="R1316" s="260">
        <f>R1317+R1323+R1351+R1473</f>
        <v>7.2138093000000003</v>
      </c>
      <c r="S1316" s="259"/>
      <c r="T1316" s="261">
        <f>T1317+T1323+T1351+T1473</f>
        <v>123.44367800000002</v>
      </c>
      <c r="U1316" s="12"/>
      <c r="V1316" s="12"/>
      <c r="W1316" s="12"/>
      <c r="X1316" s="12"/>
      <c r="Y1316" s="12"/>
      <c r="Z1316" s="12"/>
      <c r="AA1316" s="12"/>
      <c r="AB1316" s="12"/>
      <c r="AC1316" s="12"/>
      <c r="AD1316" s="12"/>
      <c r="AE1316" s="12"/>
      <c r="AR1316" s="262" t="s">
        <v>84</v>
      </c>
      <c r="AT1316" s="263" t="s">
        <v>75</v>
      </c>
      <c r="AU1316" s="263" t="s">
        <v>92</v>
      </c>
      <c r="AY1316" s="262" t="s">
        <v>387</v>
      </c>
      <c r="BK1316" s="264">
        <f>BK1317+BK1323+BK1351+BK1473</f>
        <v>0</v>
      </c>
    </row>
    <row r="1317" s="13" customFormat="1" ht="20.88" customHeight="1">
      <c r="A1317" s="13"/>
      <c r="B1317" s="267"/>
      <c r="C1317" s="268"/>
      <c r="D1317" s="269" t="s">
        <v>75</v>
      </c>
      <c r="E1317" s="269" t="s">
        <v>84</v>
      </c>
      <c r="F1317" s="269" t="s">
        <v>392</v>
      </c>
      <c r="G1317" s="268"/>
      <c r="H1317" s="268"/>
      <c r="I1317" s="270"/>
      <c r="J1317" s="271">
        <f>BK1317</f>
        <v>0</v>
      </c>
      <c r="K1317" s="268"/>
      <c r="L1317" s="272"/>
      <c r="M1317" s="273"/>
      <c r="N1317" s="274"/>
      <c r="O1317" s="274"/>
      <c r="P1317" s="275">
        <f>SUM(P1318:P1322)</f>
        <v>0</v>
      </c>
      <c r="Q1317" s="274"/>
      <c r="R1317" s="275">
        <f>SUM(R1318:R1322)</f>
        <v>0</v>
      </c>
      <c r="S1317" s="274"/>
      <c r="T1317" s="276">
        <f>SUM(T1318:T1322)</f>
        <v>0.076700000000000004</v>
      </c>
      <c r="U1317" s="13"/>
      <c r="V1317" s="13"/>
      <c r="W1317" s="13"/>
      <c r="X1317" s="13"/>
      <c r="Y1317" s="13"/>
      <c r="Z1317" s="13"/>
      <c r="AA1317" s="13"/>
      <c r="AB1317" s="13"/>
      <c r="AC1317" s="13"/>
      <c r="AD1317" s="13"/>
      <c r="AE1317" s="13"/>
      <c r="AR1317" s="277" t="s">
        <v>84</v>
      </c>
      <c r="AT1317" s="278" t="s">
        <v>75</v>
      </c>
      <c r="AU1317" s="278" t="s">
        <v>99</v>
      </c>
      <c r="AY1317" s="277" t="s">
        <v>387</v>
      </c>
      <c r="BK1317" s="279">
        <f>SUM(BK1318:BK1322)</f>
        <v>0</v>
      </c>
    </row>
    <row r="1318" s="2" customFormat="1" ht="24.15" customHeight="1">
      <c r="A1318" s="42"/>
      <c r="B1318" s="43"/>
      <c r="C1318" s="280" t="s">
        <v>1427</v>
      </c>
      <c r="D1318" s="280" t="s">
        <v>393</v>
      </c>
      <c r="E1318" s="281" t="s">
        <v>1428</v>
      </c>
      <c r="F1318" s="282" t="s">
        <v>395</v>
      </c>
      <c r="G1318" s="283" t="s">
        <v>396</v>
      </c>
      <c r="H1318" s="284">
        <v>6.5</v>
      </c>
      <c r="I1318" s="285"/>
      <c r="J1318" s="286">
        <f>ROUND(I1318*H1318,2)</f>
        <v>0</v>
      </c>
      <c r="K1318" s="287"/>
      <c r="L1318" s="45"/>
      <c r="M1318" s="288" t="s">
        <v>1</v>
      </c>
      <c r="N1318" s="289" t="s">
        <v>42</v>
      </c>
      <c r="O1318" s="101"/>
      <c r="P1318" s="290">
        <f>O1318*H1318</f>
        <v>0</v>
      </c>
      <c r="Q1318" s="290">
        <v>0</v>
      </c>
      <c r="R1318" s="290">
        <f>Q1318*H1318</f>
        <v>0</v>
      </c>
      <c r="S1318" s="290">
        <v>0.0118</v>
      </c>
      <c r="T1318" s="291">
        <f>S1318*H1318</f>
        <v>0.076700000000000004</v>
      </c>
      <c r="U1318" s="42"/>
      <c r="V1318" s="42"/>
      <c r="W1318" s="42"/>
      <c r="X1318" s="42"/>
      <c r="Y1318" s="42"/>
      <c r="Z1318" s="42"/>
      <c r="AA1318" s="42"/>
      <c r="AB1318" s="42"/>
      <c r="AC1318" s="42"/>
      <c r="AD1318" s="42"/>
      <c r="AE1318" s="42"/>
      <c r="AR1318" s="292" t="s">
        <v>386</v>
      </c>
      <c r="AT1318" s="292" t="s">
        <v>393</v>
      </c>
      <c r="AU1318" s="292" t="s">
        <v>386</v>
      </c>
      <c r="AY1318" s="19" t="s">
        <v>387</v>
      </c>
      <c r="BE1318" s="162">
        <f>IF(N1318="základná",J1318,0)</f>
        <v>0</v>
      </c>
      <c r="BF1318" s="162">
        <f>IF(N1318="znížená",J1318,0)</f>
        <v>0</v>
      </c>
      <c r="BG1318" s="162">
        <f>IF(N1318="zákl. prenesená",J1318,0)</f>
        <v>0</v>
      </c>
      <c r="BH1318" s="162">
        <f>IF(N1318="zníž. prenesená",J1318,0)</f>
        <v>0</v>
      </c>
      <c r="BI1318" s="162">
        <f>IF(N1318="nulová",J1318,0)</f>
        <v>0</v>
      </c>
      <c r="BJ1318" s="19" t="s">
        <v>92</v>
      </c>
      <c r="BK1318" s="162">
        <f>ROUND(I1318*H1318,2)</f>
        <v>0</v>
      </c>
      <c r="BL1318" s="19" t="s">
        <v>386</v>
      </c>
      <c r="BM1318" s="292" t="s">
        <v>1429</v>
      </c>
    </row>
    <row r="1319" s="14" customFormat="1">
      <c r="A1319" s="14"/>
      <c r="B1319" s="293"/>
      <c r="C1319" s="294"/>
      <c r="D1319" s="295" t="s">
        <v>398</v>
      </c>
      <c r="E1319" s="296" t="s">
        <v>1</v>
      </c>
      <c r="F1319" s="297" t="s">
        <v>1430</v>
      </c>
      <c r="G1319" s="294"/>
      <c r="H1319" s="296" t="s">
        <v>1</v>
      </c>
      <c r="I1319" s="298"/>
      <c r="J1319" s="294"/>
      <c r="K1319" s="294"/>
      <c r="L1319" s="299"/>
      <c r="M1319" s="300"/>
      <c r="N1319" s="301"/>
      <c r="O1319" s="301"/>
      <c r="P1319" s="301"/>
      <c r="Q1319" s="301"/>
      <c r="R1319" s="301"/>
      <c r="S1319" s="301"/>
      <c r="T1319" s="302"/>
      <c r="U1319" s="14"/>
      <c r="V1319" s="14"/>
      <c r="W1319" s="14"/>
      <c r="X1319" s="14"/>
      <c r="Y1319" s="14"/>
      <c r="Z1319" s="14"/>
      <c r="AA1319" s="14"/>
      <c r="AB1319" s="14"/>
      <c r="AC1319" s="14"/>
      <c r="AD1319" s="14"/>
      <c r="AE1319" s="14"/>
      <c r="AT1319" s="303" t="s">
        <v>398</v>
      </c>
      <c r="AU1319" s="303" t="s">
        <v>386</v>
      </c>
      <c r="AV1319" s="14" t="s">
        <v>84</v>
      </c>
      <c r="AW1319" s="14" t="s">
        <v>30</v>
      </c>
      <c r="AX1319" s="14" t="s">
        <v>76</v>
      </c>
      <c r="AY1319" s="303" t="s">
        <v>387</v>
      </c>
    </row>
    <row r="1320" s="15" customFormat="1">
      <c r="A1320" s="15"/>
      <c r="B1320" s="304"/>
      <c r="C1320" s="305"/>
      <c r="D1320" s="295" t="s">
        <v>398</v>
      </c>
      <c r="E1320" s="306" t="s">
        <v>1</v>
      </c>
      <c r="F1320" s="307" t="s">
        <v>1431</v>
      </c>
      <c r="G1320" s="305"/>
      <c r="H1320" s="308">
        <v>6.5</v>
      </c>
      <c r="I1320" s="309"/>
      <c r="J1320" s="305"/>
      <c r="K1320" s="305"/>
      <c r="L1320" s="310"/>
      <c r="M1320" s="311"/>
      <c r="N1320" s="312"/>
      <c r="O1320" s="312"/>
      <c r="P1320" s="312"/>
      <c r="Q1320" s="312"/>
      <c r="R1320" s="312"/>
      <c r="S1320" s="312"/>
      <c r="T1320" s="313"/>
      <c r="U1320" s="15"/>
      <c r="V1320" s="15"/>
      <c r="W1320" s="15"/>
      <c r="X1320" s="15"/>
      <c r="Y1320" s="15"/>
      <c r="Z1320" s="15"/>
      <c r="AA1320" s="15"/>
      <c r="AB1320" s="15"/>
      <c r="AC1320" s="15"/>
      <c r="AD1320" s="15"/>
      <c r="AE1320" s="15"/>
      <c r="AT1320" s="314" t="s">
        <v>398</v>
      </c>
      <c r="AU1320" s="314" t="s">
        <v>386</v>
      </c>
      <c r="AV1320" s="15" t="s">
        <v>92</v>
      </c>
      <c r="AW1320" s="15" t="s">
        <v>30</v>
      </c>
      <c r="AX1320" s="15" t="s">
        <v>76</v>
      </c>
      <c r="AY1320" s="314" t="s">
        <v>387</v>
      </c>
    </row>
    <row r="1321" s="17" customFormat="1">
      <c r="A1321" s="17"/>
      <c r="B1321" s="326"/>
      <c r="C1321" s="327"/>
      <c r="D1321" s="295" t="s">
        <v>398</v>
      </c>
      <c r="E1321" s="328" t="s">
        <v>1432</v>
      </c>
      <c r="F1321" s="329" t="s">
        <v>411</v>
      </c>
      <c r="G1321" s="327"/>
      <c r="H1321" s="330">
        <v>6.5</v>
      </c>
      <c r="I1321" s="331"/>
      <c r="J1321" s="327"/>
      <c r="K1321" s="327"/>
      <c r="L1321" s="332"/>
      <c r="M1321" s="333"/>
      <c r="N1321" s="334"/>
      <c r="O1321" s="334"/>
      <c r="P1321" s="334"/>
      <c r="Q1321" s="334"/>
      <c r="R1321" s="334"/>
      <c r="S1321" s="334"/>
      <c r="T1321" s="335"/>
      <c r="U1321" s="17"/>
      <c r="V1321" s="17"/>
      <c r="W1321" s="17"/>
      <c r="X1321" s="17"/>
      <c r="Y1321" s="17"/>
      <c r="Z1321" s="17"/>
      <c r="AA1321" s="17"/>
      <c r="AB1321" s="17"/>
      <c r="AC1321" s="17"/>
      <c r="AD1321" s="17"/>
      <c r="AE1321" s="17"/>
      <c r="AT1321" s="336" t="s">
        <v>398</v>
      </c>
      <c r="AU1321" s="336" t="s">
        <v>386</v>
      </c>
      <c r="AV1321" s="17" t="s">
        <v>99</v>
      </c>
      <c r="AW1321" s="17" t="s">
        <v>30</v>
      </c>
      <c r="AX1321" s="17" t="s">
        <v>76</v>
      </c>
      <c r="AY1321" s="336" t="s">
        <v>387</v>
      </c>
    </row>
    <row r="1322" s="16" customFormat="1">
      <c r="A1322" s="16"/>
      <c r="B1322" s="315"/>
      <c r="C1322" s="316"/>
      <c r="D1322" s="295" t="s">
        <v>398</v>
      </c>
      <c r="E1322" s="317" t="s">
        <v>1</v>
      </c>
      <c r="F1322" s="318" t="s">
        <v>401</v>
      </c>
      <c r="G1322" s="316"/>
      <c r="H1322" s="319">
        <v>6.5</v>
      </c>
      <c r="I1322" s="320"/>
      <c r="J1322" s="316"/>
      <c r="K1322" s="316"/>
      <c r="L1322" s="321"/>
      <c r="M1322" s="322"/>
      <c r="N1322" s="323"/>
      <c r="O1322" s="323"/>
      <c r="P1322" s="323"/>
      <c r="Q1322" s="323"/>
      <c r="R1322" s="323"/>
      <c r="S1322" s="323"/>
      <c r="T1322" s="324"/>
      <c r="U1322" s="16"/>
      <c r="V1322" s="16"/>
      <c r="W1322" s="16"/>
      <c r="X1322" s="16"/>
      <c r="Y1322" s="16"/>
      <c r="Z1322" s="16"/>
      <c r="AA1322" s="16"/>
      <c r="AB1322" s="16"/>
      <c r="AC1322" s="16"/>
      <c r="AD1322" s="16"/>
      <c r="AE1322" s="16"/>
      <c r="AT1322" s="325" t="s">
        <v>398</v>
      </c>
      <c r="AU1322" s="325" t="s">
        <v>386</v>
      </c>
      <c r="AV1322" s="16" t="s">
        <v>386</v>
      </c>
      <c r="AW1322" s="16" t="s">
        <v>30</v>
      </c>
      <c r="AX1322" s="16" t="s">
        <v>84</v>
      </c>
      <c r="AY1322" s="325" t="s">
        <v>387</v>
      </c>
    </row>
    <row r="1323" s="13" customFormat="1" ht="20.88" customHeight="1">
      <c r="A1323" s="13"/>
      <c r="B1323" s="267"/>
      <c r="C1323" s="268"/>
      <c r="D1323" s="269" t="s">
        <v>75</v>
      </c>
      <c r="E1323" s="269" t="s">
        <v>92</v>
      </c>
      <c r="F1323" s="269" t="s">
        <v>402</v>
      </c>
      <c r="G1323" s="268"/>
      <c r="H1323" s="268"/>
      <c r="I1323" s="270"/>
      <c r="J1323" s="271">
        <f>BK1323</f>
        <v>0</v>
      </c>
      <c r="K1323" s="268"/>
      <c r="L1323" s="272"/>
      <c r="M1323" s="273"/>
      <c r="N1323" s="274"/>
      <c r="O1323" s="274"/>
      <c r="P1323" s="275">
        <f>SUM(P1324:P1350)</f>
        <v>0</v>
      </c>
      <c r="Q1323" s="274"/>
      <c r="R1323" s="275">
        <f>SUM(R1324:R1350)</f>
        <v>0</v>
      </c>
      <c r="S1323" s="274"/>
      <c r="T1323" s="276">
        <f>SUM(T1324:T1350)</f>
        <v>0</v>
      </c>
      <c r="U1323" s="13"/>
      <c r="V1323" s="13"/>
      <c r="W1323" s="13"/>
      <c r="X1323" s="13"/>
      <c r="Y1323" s="13"/>
      <c r="Z1323" s="13"/>
      <c r="AA1323" s="13"/>
      <c r="AB1323" s="13"/>
      <c r="AC1323" s="13"/>
      <c r="AD1323" s="13"/>
      <c r="AE1323" s="13"/>
      <c r="AR1323" s="277" t="s">
        <v>84</v>
      </c>
      <c r="AT1323" s="278" t="s">
        <v>75</v>
      </c>
      <c r="AU1323" s="278" t="s">
        <v>99</v>
      </c>
      <c r="AY1323" s="277" t="s">
        <v>387</v>
      </c>
      <c r="BK1323" s="279">
        <f>SUM(BK1324:BK1350)</f>
        <v>0</v>
      </c>
    </row>
    <row r="1324" s="2" customFormat="1" ht="24.15" customHeight="1">
      <c r="A1324" s="42"/>
      <c r="B1324" s="43"/>
      <c r="C1324" s="280" t="s">
        <v>1433</v>
      </c>
      <c r="D1324" s="280" t="s">
        <v>393</v>
      </c>
      <c r="E1324" s="281" t="s">
        <v>403</v>
      </c>
      <c r="F1324" s="282" t="s">
        <v>404</v>
      </c>
      <c r="G1324" s="283" t="s">
        <v>405</v>
      </c>
      <c r="H1324" s="284">
        <v>3591.4949999999999</v>
      </c>
      <c r="I1324" s="285"/>
      <c r="J1324" s="286">
        <f>ROUND(I1324*H1324,2)</f>
        <v>0</v>
      </c>
      <c r="K1324" s="287"/>
      <c r="L1324" s="45"/>
      <c r="M1324" s="288" t="s">
        <v>1</v>
      </c>
      <c r="N1324" s="289" t="s">
        <v>42</v>
      </c>
      <c r="O1324" s="101"/>
      <c r="P1324" s="290">
        <f>O1324*H1324</f>
        <v>0</v>
      </c>
      <c r="Q1324" s="290">
        <v>0</v>
      </c>
      <c r="R1324" s="290">
        <f>Q1324*H1324</f>
        <v>0</v>
      </c>
      <c r="S1324" s="290">
        <v>0</v>
      </c>
      <c r="T1324" s="291">
        <f>S1324*H1324</f>
        <v>0</v>
      </c>
      <c r="U1324" s="42"/>
      <c r="V1324" s="42"/>
      <c r="W1324" s="42"/>
      <c r="X1324" s="42"/>
      <c r="Y1324" s="42"/>
      <c r="Z1324" s="42"/>
      <c r="AA1324" s="42"/>
      <c r="AB1324" s="42"/>
      <c r="AC1324" s="42"/>
      <c r="AD1324" s="42"/>
      <c r="AE1324" s="42"/>
      <c r="AR1324" s="292" t="s">
        <v>386</v>
      </c>
      <c r="AT1324" s="292" t="s">
        <v>393</v>
      </c>
      <c r="AU1324" s="292" t="s">
        <v>386</v>
      </c>
      <c r="AY1324" s="19" t="s">
        <v>387</v>
      </c>
      <c r="BE1324" s="162">
        <f>IF(N1324="základná",J1324,0)</f>
        <v>0</v>
      </c>
      <c r="BF1324" s="162">
        <f>IF(N1324="znížená",J1324,0)</f>
        <v>0</v>
      </c>
      <c r="BG1324" s="162">
        <f>IF(N1324="zákl. prenesená",J1324,0)</f>
        <v>0</v>
      </c>
      <c r="BH1324" s="162">
        <f>IF(N1324="zníž. prenesená",J1324,0)</f>
        <v>0</v>
      </c>
      <c r="BI1324" s="162">
        <f>IF(N1324="nulová",J1324,0)</f>
        <v>0</v>
      </c>
      <c r="BJ1324" s="19" t="s">
        <v>92</v>
      </c>
      <c r="BK1324" s="162">
        <f>ROUND(I1324*H1324,2)</f>
        <v>0</v>
      </c>
      <c r="BL1324" s="19" t="s">
        <v>386</v>
      </c>
      <c r="BM1324" s="292" t="s">
        <v>1434</v>
      </c>
    </row>
    <row r="1325" s="14" customFormat="1">
      <c r="A1325" s="14"/>
      <c r="B1325" s="293"/>
      <c r="C1325" s="294"/>
      <c r="D1325" s="295" t="s">
        <v>398</v>
      </c>
      <c r="E1325" s="296" t="s">
        <v>1</v>
      </c>
      <c r="F1325" s="297" t="s">
        <v>1430</v>
      </c>
      <c r="G1325" s="294"/>
      <c r="H1325" s="296" t="s">
        <v>1</v>
      </c>
      <c r="I1325" s="298"/>
      <c r="J1325" s="294"/>
      <c r="K1325" s="294"/>
      <c r="L1325" s="299"/>
      <c r="M1325" s="300"/>
      <c r="N1325" s="301"/>
      <c r="O1325" s="301"/>
      <c r="P1325" s="301"/>
      <c r="Q1325" s="301"/>
      <c r="R1325" s="301"/>
      <c r="S1325" s="301"/>
      <c r="T1325" s="302"/>
      <c r="U1325" s="14"/>
      <c r="V1325" s="14"/>
      <c r="W1325" s="14"/>
      <c r="X1325" s="14"/>
      <c r="Y1325" s="14"/>
      <c r="Z1325" s="14"/>
      <c r="AA1325" s="14"/>
      <c r="AB1325" s="14"/>
      <c r="AC1325" s="14"/>
      <c r="AD1325" s="14"/>
      <c r="AE1325" s="14"/>
      <c r="AT1325" s="303" t="s">
        <v>398</v>
      </c>
      <c r="AU1325" s="303" t="s">
        <v>386</v>
      </c>
      <c r="AV1325" s="14" t="s">
        <v>84</v>
      </c>
      <c r="AW1325" s="14" t="s">
        <v>30</v>
      </c>
      <c r="AX1325" s="14" t="s">
        <v>76</v>
      </c>
      <c r="AY1325" s="303" t="s">
        <v>387</v>
      </c>
    </row>
    <row r="1326" s="15" customFormat="1">
      <c r="A1326" s="15"/>
      <c r="B1326" s="304"/>
      <c r="C1326" s="305"/>
      <c r="D1326" s="295" t="s">
        <v>398</v>
      </c>
      <c r="E1326" s="306" t="s">
        <v>1</v>
      </c>
      <c r="F1326" s="307" t="s">
        <v>1435</v>
      </c>
      <c r="G1326" s="305"/>
      <c r="H1326" s="308">
        <v>3534</v>
      </c>
      <c r="I1326" s="309"/>
      <c r="J1326" s="305"/>
      <c r="K1326" s="305"/>
      <c r="L1326" s="310"/>
      <c r="M1326" s="311"/>
      <c r="N1326" s="312"/>
      <c r="O1326" s="312"/>
      <c r="P1326" s="312"/>
      <c r="Q1326" s="312"/>
      <c r="R1326" s="312"/>
      <c r="S1326" s="312"/>
      <c r="T1326" s="313"/>
      <c r="U1326" s="15"/>
      <c r="V1326" s="15"/>
      <c r="W1326" s="15"/>
      <c r="X1326" s="15"/>
      <c r="Y1326" s="15"/>
      <c r="Z1326" s="15"/>
      <c r="AA1326" s="15"/>
      <c r="AB1326" s="15"/>
      <c r="AC1326" s="15"/>
      <c r="AD1326" s="15"/>
      <c r="AE1326" s="15"/>
      <c r="AT1326" s="314" t="s">
        <v>398</v>
      </c>
      <c r="AU1326" s="314" t="s">
        <v>386</v>
      </c>
      <c r="AV1326" s="15" t="s">
        <v>92</v>
      </c>
      <c r="AW1326" s="15" t="s">
        <v>30</v>
      </c>
      <c r="AX1326" s="15" t="s">
        <v>76</v>
      </c>
      <c r="AY1326" s="314" t="s">
        <v>387</v>
      </c>
    </row>
    <row r="1327" s="15" customFormat="1">
      <c r="A1327" s="15"/>
      <c r="B1327" s="304"/>
      <c r="C1327" s="305"/>
      <c r="D1327" s="295" t="s">
        <v>398</v>
      </c>
      <c r="E1327" s="306" t="s">
        <v>1</v>
      </c>
      <c r="F1327" s="307" t="s">
        <v>1436</v>
      </c>
      <c r="G1327" s="305"/>
      <c r="H1327" s="308">
        <v>1.4950000000000001</v>
      </c>
      <c r="I1327" s="309"/>
      <c r="J1327" s="305"/>
      <c r="K1327" s="305"/>
      <c r="L1327" s="310"/>
      <c r="M1327" s="311"/>
      <c r="N1327" s="312"/>
      <c r="O1327" s="312"/>
      <c r="P1327" s="312"/>
      <c r="Q1327" s="312"/>
      <c r="R1327" s="312"/>
      <c r="S1327" s="312"/>
      <c r="T1327" s="313"/>
      <c r="U1327" s="15"/>
      <c r="V1327" s="15"/>
      <c r="W1327" s="15"/>
      <c r="X1327" s="15"/>
      <c r="Y1327" s="15"/>
      <c r="Z1327" s="15"/>
      <c r="AA1327" s="15"/>
      <c r="AB1327" s="15"/>
      <c r="AC1327" s="15"/>
      <c r="AD1327" s="15"/>
      <c r="AE1327" s="15"/>
      <c r="AT1327" s="314" t="s">
        <v>398</v>
      </c>
      <c r="AU1327" s="314" t="s">
        <v>386</v>
      </c>
      <c r="AV1327" s="15" t="s">
        <v>92</v>
      </c>
      <c r="AW1327" s="15" t="s">
        <v>30</v>
      </c>
      <c r="AX1327" s="15" t="s">
        <v>76</v>
      </c>
      <c r="AY1327" s="314" t="s">
        <v>387</v>
      </c>
    </row>
    <row r="1328" s="15" customFormat="1">
      <c r="A1328" s="15"/>
      <c r="B1328" s="304"/>
      <c r="C1328" s="305"/>
      <c r="D1328" s="295" t="s">
        <v>398</v>
      </c>
      <c r="E1328" s="306" t="s">
        <v>1</v>
      </c>
      <c r="F1328" s="307" t="s">
        <v>1437</v>
      </c>
      <c r="G1328" s="305"/>
      <c r="H1328" s="308">
        <v>0</v>
      </c>
      <c r="I1328" s="309"/>
      <c r="J1328" s="305"/>
      <c r="K1328" s="305"/>
      <c r="L1328" s="310"/>
      <c r="M1328" s="311"/>
      <c r="N1328" s="312"/>
      <c r="O1328" s="312"/>
      <c r="P1328" s="312"/>
      <c r="Q1328" s="312"/>
      <c r="R1328" s="312"/>
      <c r="S1328" s="312"/>
      <c r="T1328" s="313"/>
      <c r="U1328" s="15"/>
      <c r="V1328" s="15"/>
      <c r="W1328" s="15"/>
      <c r="X1328" s="15"/>
      <c r="Y1328" s="15"/>
      <c r="Z1328" s="15"/>
      <c r="AA1328" s="15"/>
      <c r="AB1328" s="15"/>
      <c r="AC1328" s="15"/>
      <c r="AD1328" s="15"/>
      <c r="AE1328" s="15"/>
      <c r="AT1328" s="314" t="s">
        <v>398</v>
      </c>
      <c r="AU1328" s="314" t="s">
        <v>386</v>
      </c>
      <c r="AV1328" s="15" t="s">
        <v>92</v>
      </c>
      <c r="AW1328" s="15" t="s">
        <v>30</v>
      </c>
      <c r="AX1328" s="15" t="s">
        <v>76</v>
      </c>
      <c r="AY1328" s="314" t="s">
        <v>387</v>
      </c>
    </row>
    <row r="1329" s="15" customFormat="1">
      <c r="A1329" s="15"/>
      <c r="B1329" s="304"/>
      <c r="C1329" s="305"/>
      <c r="D1329" s="295" t="s">
        <v>398</v>
      </c>
      <c r="E1329" s="306" t="s">
        <v>1</v>
      </c>
      <c r="F1329" s="307" t="s">
        <v>1438</v>
      </c>
      <c r="G1329" s="305"/>
      <c r="H1329" s="308">
        <v>56</v>
      </c>
      <c r="I1329" s="309"/>
      <c r="J1329" s="305"/>
      <c r="K1329" s="305"/>
      <c r="L1329" s="310"/>
      <c r="M1329" s="311"/>
      <c r="N1329" s="312"/>
      <c r="O1329" s="312"/>
      <c r="P1329" s="312"/>
      <c r="Q1329" s="312"/>
      <c r="R1329" s="312"/>
      <c r="S1329" s="312"/>
      <c r="T1329" s="313"/>
      <c r="U1329" s="15"/>
      <c r="V1329" s="15"/>
      <c r="W1329" s="15"/>
      <c r="X1329" s="15"/>
      <c r="Y1329" s="15"/>
      <c r="Z1329" s="15"/>
      <c r="AA1329" s="15"/>
      <c r="AB1329" s="15"/>
      <c r="AC1329" s="15"/>
      <c r="AD1329" s="15"/>
      <c r="AE1329" s="15"/>
      <c r="AT1329" s="314" t="s">
        <v>398</v>
      </c>
      <c r="AU1329" s="314" t="s">
        <v>386</v>
      </c>
      <c r="AV1329" s="15" t="s">
        <v>92</v>
      </c>
      <c r="AW1329" s="15" t="s">
        <v>30</v>
      </c>
      <c r="AX1329" s="15" t="s">
        <v>76</v>
      </c>
      <c r="AY1329" s="314" t="s">
        <v>387</v>
      </c>
    </row>
    <row r="1330" s="17" customFormat="1">
      <c r="A1330" s="17"/>
      <c r="B1330" s="326"/>
      <c r="C1330" s="327"/>
      <c r="D1330" s="295" t="s">
        <v>398</v>
      </c>
      <c r="E1330" s="328" t="s">
        <v>1</v>
      </c>
      <c r="F1330" s="329" t="s">
        <v>411</v>
      </c>
      <c r="G1330" s="327"/>
      <c r="H1330" s="330">
        <v>3591.4949999999999</v>
      </c>
      <c r="I1330" s="331"/>
      <c r="J1330" s="327"/>
      <c r="K1330" s="327"/>
      <c r="L1330" s="332"/>
      <c r="M1330" s="333"/>
      <c r="N1330" s="334"/>
      <c r="O1330" s="334"/>
      <c r="P1330" s="334"/>
      <c r="Q1330" s="334"/>
      <c r="R1330" s="334"/>
      <c r="S1330" s="334"/>
      <c r="T1330" s="335"/>
      <c r="U1330" s="17"/>
      <c r="V1330" s="17"/>
      <c r="W1330" s="17"/>
      <c r="X1330" s="17"/>
      <c r="Y1330" s="17"/>
      <c r="Z1330" s="17"/>
      <c r="AA1330" s="17"/>
      <c r="AB1330" s="17"/>
      <c r="AC1330" s="17"/>
      <c r="AD1330" s="17"/>
      <c r="AE1330" s="17"/>
      <c r="AT1330" s="336" t="s">
        <v>398</v>
      </c>
      <c r="AU1330" s="336" t="s">
        <v>386</v>
      </c>
      <c r="AV1330" s="17" t="s">
        <v>99</v>
      </c>
      <c r="AW1330" s="17" t="s">
        <v>30</v>
      </c>
      <c r="AX1330" s="17" t="s">
        <v>76</v>
      </c>
      <c r="AY1330" s="336" t="s">
        <v>387</v>
      </c>
    </row>
    <row r="1331" s="16" customFormat="1">
      <c r="A1331" s="16"/>
      <c r="B1331" s="315"/>
      <c r="C1331" s="316"/>
      <c r="D1331" s="295" t="s">
        <v>398</v>
      </c>
      <c r="E1331" s="317" t="s">
        <v>1</v>
      </c>
      <c r="F1331" s="318" t="s">
        <v>412</v>
      </c>
      <c r="G1331" s="316"/>
      <c r="H1331" s="319">
        <v>3591.4949999999999</v>
      </c>
      <c r="I1331" s="320"/>
      <c r="J1331" s="316"/>
      <c r="K1331" s="316"/>
      <c r="L1331" s="321"/>
      <c r="M1331" s="322"/>
      <c r="N1331" s="323"/>
      <c r="O1331" s="323"/>
      <c r="P1331" s="323"/>
      <c r="Q1331" s="323"/>
      <c r="R1331" s="323"/>
      <c r="S1331" s="323"/>
      <c r="T1331" s="324"/>
      <c r="U1331" s="16"/>
      <c r="V1331" s="16"/>
      <c r="W1331" s="16"/>
      <c r="X1331" s="16"/>
      <c r="Y1331" s="16"/>
      <c r="Z1331" s="16"/>
      <c r="AA1331" s="16"/>
      <c r="AB1331" s="16"/>
      <c r="AC1331" s="16"/>
      <c r="AD1331" s="16"/>
      <c r="AE1331" s="16"/>
      <c r="AT1331" s="325" t="s">
        <v>398</v>
      </c>
      <c r="AU1331" s="325" t="s">
        <v>386</v>
      </c>
      <c r="AV1331" s="16" t="s">
        <v>386</v>
      </c>
      <c r="AW1331" s="16" t="s">
        <v>30</v>
      </c>
      <c r="AX1331" s="16" t="s">
        <v>84</v>
      </c>
      <c r="AY1331" s="325" t="s">
        <v>387</v>
      </c>
    </row>
    <row r="1332" s="2" customFormat="1" ht="16.5" customHeight="1">
      <c r="A1332" s="42"/>
      <c r="B1332" s="43"/>
      <c r="C1332" s="280" t="s">
        <v>1439</v>
      </c>
      <c r="D1332" s="280" t="s">
        <v>393</v>
      </c>
      <c r="E1332" s="281" t="s">
        <v>413</v>
      </c>
      <c r="F1332" s="282" t="s">
        <v>414</v>
      </c>
      <c r="G1332" s="283" t="s">
        <v>405</v>
      </c>
      <c r="H1332" s="284">
        <v>163.80000000000001</v>
      </c>
      <c r="I1332" s="285"/>
      <c r="J1332" s="286">
        <f>ROUND(I1332*H1332,2)</f>
        <v>0</v>
      </c>
      <c r="K1332" s="287"/>
      <c r="L1332" s="45"/>
      <c r="M1332" s="288" t="s">
        <v>1</v>
      </c>
      <c r="N1332" s="289" t="s">
        <v>42</v>
      </c>
      <c r="O1332" s="101"/>
      <c r="P1332" s="290">
        <f>O1332*H1332</f>
        <v>0</v>
      </c>
      <c r="Q1332" s="290">
        <v>0</v>
      </c>
      <c r="R1332" s="290">
        <f>Q1332*H1332</f>
        <v>0</v>
      </c>
      <c r="S1332" s="290">
        <v>0</v>
      </c>
      <c r="T1332" s="291">
        <f>S1332*H1332</f>
        <v>0</v>
      </c>
      <c r="U1332" s="42"/>
      <c r="V1332" s="42"/>
      <c r="W1332" s="42"/>
      <c r="X1332" s="42"/>
      <c r="Y1332" s="42"/>
      <c r="Z1332" s="42"/>
      <c r="AA1332" s="42"/>
      <c r="AB1332" s="42"/>
      <c r="AC1332" s="42"/>
      <c r="AD1332" s="42"/>
      <c r="AE1332" s="42"/>
      <c r="AR1332" s="292" t="s">
        <v>386</v>
      </c>
      <c r="AT1332" s="292" t="s">
        <v>393</v>
      </c>
      <c r="AU1332" s="292" t="s">
        <v>386</v>
      </c>
      <c r="AY1332" s="19" t="s">
        <v>387</v>
      </c>
      <c r="BE1332" s="162">
        <f>IF(N1332="základná",J1332,0)</f>
        <v>0</v>
      </c>
      <c r="BF1332" s="162">
        <f>IF(N1332="znížená",J1332,0)</f>
        <v>0</v>
      </c>
      <c r="BG1332" s="162">
        <f>IF(N1332="zákl. prenesená",J1332,0)</f>
        <v>0</v>
      </c>
      <c r="BH1332" s="162">
        <f>IF(N1332="zníž. prenesená",J1332,0)</f>
        <v>0</v>
      </c>
      <c r="BI1332" s="162">
        <f>IF(N1332="nulová",J1332,0)</f>
        <v>0</v>
      </c>
      <c r="BJ1332" s="19" t="s">
        <v>92</v>
      </c>
      <c r="BK1332" s="162">
        <f>ROUND(I1332*H1332,2)</f>
        <v>0</v>
      </c>
      <c r="BL1332" s="19" t="s">
        <v>386</v>
      </c>
      <c r="BM1332" s="292" t="s">
        <v>1440</v>
      </c>
    </row>
    <row r="1333" s="14" customFormat="1">
      <c r="A1333" s="14"/>
      <c r="B1333" s="293"/>
      <c r="C1333" s="294"/>
      <c r="D1333" s="295" t="s">
        <v>398</v>
      </c>
      <c r="E1333" s="296" t="s">
        <v>1</v>
      </c>
      <c r="F1333" s="297" t="s">
        <v>519</v>
      </c>
      <c r="G1333" s="294"/>
      <c r="H1333" s="296" t="s">
        <v>1</v>
      </c>
      <c r="I1333" s="298"/>
      <c r="J1333" s="294"/>
      <c r="K1333" s="294"/>
      <c r="L1333" s="299"/>
      <c r="M1333" s="300"/>
      <c r="N1333" s="301"/>
      <c r="O1333" s="301"/>
      <c r="P1333" s="301"/>
      <c r="Q1333" s="301"/>
      <c r="R1333" s="301"/>
      <c r="S1333" s="301"/>
      <c r="T1333" s="302"/>
      <c r="U1333" s="14"/>
      <c r="V1333" s="14"/>
      <c r="W1333" s="14"/>
      <c r="X1333" s="14"/>
      <c r="Y1333" s="14"/>
      <c r="Z1333" s="14"/>
      <c r="AA1333" s="14"/>
      <c r="AB1333" s="14"/>
      <c r="AC1333" s="14"/>
      <c r="AD1333" s="14"/>
      <c r="AE1333" s="14"/>
      <c r="AT1333" s="303" t="s">
        <v>398</v>
      </c>
      <c r="AU1333" s="303" t="s">
        <v>386</v>
      </c>
      <c r="AV1333" s="14" t="s">
        <v>84</v>
      </c>
      <c r="AW1333" s="14" t="s">
        <v>30</v>
      </c>
      <c r="AX1333" s="14" t="s">
        <v>76</v>
      </c>
      <c r="AY1333" s="303" t="s">
        <v>387</v>
      </c>
    </row>
    <row r="1334" s="15" customFormat="1">
      <c r="A1334" s="15"/>
      <c r="B1334" s="304"/>
      <c r="C1334" s="305"/>
      <c r="D1334" s="295" t="s">
        <v>398</v>
      </c>
      <c r="E1334" s="306" t="s">
        <v>1</v>
      </c>
      <c r="F1334" s="307" t="s">
        <v>1441</v>
      </c>
      <c r="G1334" s="305"/>
      <c r="H1334" s="308">
        <v>58.799999999999997</v>
      </c>
      <c r="I1334" s="309"/>
      <c r="J1334" s="305"/>
      <c r="K1334" s="305"/>
      <c r="L1334" s="310"/>
      <c r="M1334" s="311"/>
      <c r="N1334" s="312"/>
      <c r="O1334" s="312"/>
      <c r="P1334" s="312"/>
      <c r="Q1334" s="312"/>
      <c r="R1334" s="312"/>
      <c r="S1334" s="312"/>
      <c r="T1334" s="313"/>
      <c r="U1334" s="15"/>
      <c r="V1334" s="15"/>
      <c r="W1334" s="15"/>
      <c r="X1334" s="15"/>
      <c r="Y1334" s="15"/>
      <c r="Z1334" s="15"/>
      <c r="AA1334" s="15"/>
      <c r="AB1334" s="15"/>
      <c r="AC1334" s="15"/>
      <c r="AD1334" s="15"/>
      <c r="AE1334" s="15"/>
      <c r="AT1334" s="314" t="s">
        <v>398</v>
      </c>
      <c r="AU1334" s="314" t="s">
        <v>386</v>
      </c>
      <c r="AV1334" s="15" t="s">
        <v>92</v>
      </c>
      <c r="AW1334" s="15" t="s">
        <v>30</v>
      </c>
      <c r="AX1334" s="15" t="s">
        <v>76</v>
      </c>
      <c r="AY1334" s="314" t="s">
        <v>387</v>
      </c>
    </row>
    <row r="1335" s="15" customFormat="1">
      <c r="A1335" s="15"/>
      <c r="B1335" s="304"/>
      <c r="C1335" s="305"/>
      <c r="D1335" s="295" t="s">
        <v>398</v>
      </c>
      <c r="E1335" s="306" t="s">
        <v>1</v>
      </c>
      <c r="F1335" s="307" t="s">
        <v>1442</v>
      </c>
      <c r="G1335" s="305"/>
      <c r="H1335" s="308">
        <v>97.200000000000003</v>
      </c>
      <c r="I1335" s="309"/>
      <c r="J1335" s="305"/>
      <c r="K1335" s="305"/>
      <c r="L1335" s="310"/>
      <c r="M1335" s="311"/>
      <c r="N1335" s="312"/>
      <c r="O1335" s="312"/>
      <c r="P1335" s="312"/>
      <c r="Q1335" s="312"/>
      <c r="R1335" s="312"/>
      <c r="S1335" s="312"/>
      <c r="T1335" s="313"/>
      <c r="U1335" s="15"/>
      <c r="V1335" s="15"/>
      <c r="W1335" s="15"/>
      <c r="X1335" s="15"/>
      <c r="Y1335" s="15"/>
      <c r="Z1335" s="15"/>
      <c r="AA1335" s="15"/>
      <c r="AB1335" s="15"/>
      <c r="AC1335" s="15"/>
      <c r="AD1335" s="15"/>
      <c r="AE1335" s="15"/>
      <c r="AT1335" s="314" t="s">
        <v>398</v>
      </c>
      <c r="AU1335" s="314" t="s">
        <v>386</v>
      </c>
      <c r="AV1335" s="15" t="s">
        <v>92</v>
      </c>
      <c r="AW1335" s="15" t="s">
        <v>30</v>
      </c>
      <c r="AX1335" s="15" t="s">
        <v>76</v>
      </c>
      <c r="AY1335" s="314" t="s">
        <v>387</v>
      </c>
    </row>
    <row r="1336" s="17" customFormat="1">
      <c r="A1336" s="17"/>
      <c r="B1336" s="326"/>
      <c r="C1336" s="327"/>
      <c r="D1336" s="295" t="s">
        <v>398</v>
      </c>
      <c r="E1336" s="328" t="s">
        <v>306</v>
      </c>
      <c r="F1336" s="329" t="s">
        <v>411</v>
      </c>
      <c r="G1336" s="327"/>
      <c r="H1336" s="330">
        <v>156</v>
      </c>
      <c r="I1336" s="331"/>
      <c r="J1336" s="327"/>
      <c r="K1336" s="327"/>
      <c r="L1336" s="332"/>
      <c r="M1336" s="333"/>
      <c r="N1336" s="334"/>
      <c r="O1336" s="334"/>
      <c r="P1336" s="334"/>
      <c r="Q1336" s="334"/>
      <c r="R1336" s="334"/>
      <c r="S1336" s="334"/>
      <c r="T1336" s="335"/>
      <c r="U1336" s="17"/>
      <c r="V1336" s="17"/>
      <c r="W1336" s="17"/>
      <c r="X1336" s="17"/>
      <c r="Y1336" s="17"/>
      <c r="Z1336" s="17"/>
      <c r="AA1336" s="17"/>
      <c r="AB1336" s="17"/>
      <c r="AC1336" s="17"/>
      <c r="AD1336" s="17"/>
      <c r="AE1336" s="17"/>
      <c r="AT1336" s="336" t="s">
        <v>398</v>
      </c>
      <c r="AU1336" s="336" t="s">
        <v>386</v>
      </c>
      <c r="AV1336" s="17" t="s">
        <v>99</v>
      </c>
      <c r="AW1336" s="17" t="s">
        <v>30</v>
      </c>
      <c r="AX1336" s="17" t="s">
        <v>76</v>
      </c>
      <c r="AY1336" s="336" t="s">
        <v>387</v>
      </c>
    </row>
    <row r="1337" s="15" customFormat="1">
      <c r="A1337" s="15"/>
      <c r="B1337" s="304"/>
      <c r="C1337" s="305"/>
      <c r="D1337" s="295" t="s">
        <v>398</v>
      </c>
      <c r="E1337" s="306" t="s">
        <v>1</v>
      </c>
      <c r="F1337" s="307" t="s">
        <v>1443</v>
      </c>
      <c r="G1337" s="305"/>
      <c r="H1337" s="308">
        <v>7.7999999999999998</v>
      </c>
      <c r="I1337" s="309"/>
      <c r="J1337" s="305"/>
      <c r="K1337" s="305"/>
      <c r="L1337" s="310"/>
      <c r="M1337" s="311"/>
      <c r="N1337" s="312"/>
      <c r="O1337" s="312"/>
      <c r="P1337" s="312"/>
      <c r="Q1337" s="312"/>
      <c r="R1337" s="312"/>
      <c r="S1337" s="312"/>
      <c r="T1337" s="313"/>
      <c r="U1337" s="15"/>
      <c r="V1337" s="15"/>
      <c r="W1337" s="15"/>
      <c r="X1337" s="15"/>
      <c r="Y1337" s="15"/>
      <c r="Z1337" s="15"/>
      <c r="AA1337" s="15"/>
      <c r="AB1337" s="15"/>
      <c r="AC1337" s="15"/>
      <c r="AD1337" s="15"/>
      <c r="AE1337" s="15"/>
      <c r="AT1337" s="314" t="s">
        <v>398</v>
      </c>
      <c r="AU1337" s="314" t="s">
        <v>386</v>
      </c>
      <c r="AV1337" s="15" t="s">
        <v>92</v>
      </c>
      <c r="AW1337" s="15" t="s">
        <v>30</v>
      </c>
      <c r="AX1337" s="15" t="s">
        <v>76</v>
      </c>
      <c r="AY1337" s="314" t="s">
        <v>387</v>
      </c>
    </row>
    <row r="1338" s="16" customFormat="1">
      <c r="A1338" s="16"/>
      <c r="B1338" s="315"/>
      <c r="C1338" s="316"/>
      <c r="D1338" s="295" t="s">
        <v>398</v>
      </c>
      <c r="E1338" s="317" t="s">
        <v>1</v>
      </c>
      <c r="F1338" s="318" t="s">
        <v>412</v>
      </c>
      <c r="G1338" s="316"/>
      <c r="H1338" s="319">
        <v>163.80000000000001</v>
      </c>
      <c r="I1338" s="320"/>
      <c r="J1338" s="316"/>
      <c r="K1338" s="316"/>
      <c r="L1338" s="321"/>
      <c r="M1338" s="322"/>
      <c r="N1338" s="323"/>
      <c r="O1338" s="323"/>
      <c r="P1338" s="323"/>
      <c r="Q1338" s="323"/>
      <c r="R1338" s="323"/>
      <c r="S1338" s="323"/>
      <c r="T1338" s="324"/>
      <c r="U1338" s="16"/>
      <c r="V1338" s="16"/>
      <c r="W1338" s="16"/>
      <c r="X1338" s="16"/>
      <c r="Y1338" s="16"/>
      <c r="Z1338" s="16"/>
      <c r="AA1338" s="16"/>
      <c r="AB1338" s="16"/>
      <c r="AC1338" s="16"/>
      <c r="AD1338" s="16"/>
      <c r="AE1338" s="16"/>
      <c r="AT1338" s="325" t="s">
        <v>398</v>
      </c>
      <c r="AU1338" s="325" t="s">
        <v>386</v>
      </c>
      <c r="AV1338" s="16" t="s">
        <v>386</v>
      </c>
      <c r="AW1338" s="16" t="s">
        <v>30</v>
      </c>
      <c r="AX1338" s="16" t="s">
        <v>84</v>
      </c>
      <c r="AY1338" s="325" t="s">
        <v>387</v>
      </c>
    </row>
    <row r="1339" s="2" customFormat="1" ht="16.5" customHeight="1">
      <c r="A1339" s="42"/>
      <c r="B1339" s="43"/>
      <c r="C1339" s="280" t="s">
        <v>234</v>
      </c>
      <c r="D1339" s="280" t="s">
        <v>393</v>
      </c>
      <c r="E1339" s="281" t="s">
        <v>852</v>
      </c>
      <c r="F1339" s="282" t="s">
        <v>853</v>
      </c>
      <c r="G1339" s="283" t="s">
        <v>405</v>
      </c>
      <c r="H1339" s="284">
        <v>352.83199999999999</v>
      </c>
      <c r="I1339" s="285"/>
      <c r="J1339" s="286">
        <f>ROUND(I1339*H1339,2)</f>
        <v>0</v>
      </c>
      <c r="K1339" s="287"/>
      <c r="L1339" s="45"/>
      <c r="M1339" s="288" t="s">
        <v>1</v>
      </c>
      <c r="N1339" s="289" t="s">
        <v>42</v>
      </c>
      <c r="O1339" s="101"/>
      <c r="P1339" s="290">
        <f>O1339*H1339</f>
        <v>0</v>
      </c>
      <c r="Q1339" s="290">
        <v>0</v>
      </c>
      <c r="R1339" s="290">
        <f>Q1339*H1339</f>
        <v>0</v>
      </c>
      <c r="S1339" s="290">
        <v>0</v>
      </c>
      <c r="T1339" s="291">
        <f>S1339*H1339</f>
        <v>0</v>
      </c>
      <c r="U1339" s="42"/>
      <c r="V1339" s="42"/>
      <c r="W1339" s="42"/>
      <c r="X1339" s="42"/>
      <c r="Y1339" s="42"/>
      <c r="Z1339" s="42"/>
      <c r="AA1339" s="42"/>
      <c r="AB1339" s="42"/>
      <c r="AC1339" s="42"/>
      <c r="AD1339" s="42"/>
      <c r="AE1339" s="42"/>
      <c r="AR1339" s="292" t="s">
        <v>386</v>
      </c>
      <c r="AT1339" s="292" t="s">
        <v>393</v>
      </c>
      <c r="AU1339" s="292" t="s">
        <v>386</v>
      </c>
      <c r="AY1339" s="19" t="s">
        <v>387</v>
      </c>
      <c r="BE1339" s="162">
        <f>IF(N1339="základná",J1339,0)</f>
        <v>0</v>
      </c>
      <c r="BF1339" s="162">
        <f>IF(N1339="znížená",J1339,0)</f>
        <v>0</v>
      </c>
      <c r="BG1339" s="162">
        <f>IF(N1339="zákl. prenesená",J1339,0)</f>
        <v>0</v>
      </c>
      <c r="BH1339" s="162">
        <f>IF(N1339="zníž. prenesená",J1339,0)</f>
        <v>0</v>
      </c>
      <c r="BI1339" s="162">
        <f>IF(N1339="nulová",J1339,0)</f>
        <v>0</v>
      </c>
      <c r="BJ1339" s="19" t="s">
        <v>92</v>
      </c>
      <c r="BK1339" s="162">
        <f>ROUND(I1339*H1339,2)</f>
        <v>0</v>
      </c>
      <c r="BL1339" s="19" t="s">
        <v>386</v>
      </c>
      <c r="BM1339" s="292" t="s">
        <v>1444</v>
      </c>
    </row>
    <row r="1340" s="14" customFormat="1">
      <c r="A1340" s="14"/>
      <c r="B1340" s="293"/>
      <c r="C1340" s="294"/>
      <c r="D1340" s="295" t="s">
        <v>398</v>
      </c>
      <c r="E1340" s="296" t="s">
        <v>1</v>
      </c>
      <c r="F1340" s="297" t="s">
        <v>1445</v>
      </c>
      <c r="G1340" s="294"/>
      <c r="H1340" s="296" t="s">
        <v>1</v>
      </c>
      <c r="I1340" s="298"/>
      <c r="J1340" s="294"/>
      <c r="K1340" s="294"/>
      <c r="L1340" s="299"/>
      <c r="M1340" s="300"/>
      <c r="N1340" s="301"/>
      <c r="O1340" s="301"/>
      <c r="P1340" s="301"/>
      <c r="Q1340" s="301"/>
      <c r="R1340" s="301"/>
      <c r="S1340" s="301"/>
      <c r="T1340" s="302"/>
      <c r="U1340" s="14"/>
      <c r="V1340" s="14"/>
      <c r="W1340" s="14"/>
      <c r="X1340" s="14"/>
      <c r="Y1340" s="14"/>
      <c r="Z1340" s="14"/>
      <c r="AA1340" s="14"/>
      <c r="AB1340" s="14"/>
      <c r="AC1340" s="14"/>
      <c r="AD1340" s="14"/>
      <c r="AE1340" s="14"/>
      <c r="AT1340" s="303" t="s">
        <v>398</v>
      </c>
      <c r="AU1340" s="303" t="s">
        <v>386</v>
      </c>
      <c r="AV1340" s="14" t="s">
        <v>84</v>
      </c>
      <c r="AW1340" s="14" t="s">
        <v>30</v>
      </c>
      <c r="AX1340" s="14" t="s">
        <v>76</v>
      </c>
      <c r="AY1340" s="303" t="s">
        <v>387</v>
      </c>
    </row>
    <row r="1341" s="15" customFormat="1">
      <c r="A1341" s="15"/>
      <c r="B1341" s="304"/>
      <c r="C1341" s="305"/>
      <c r="D1341" s="295" t="s">
        <v>398</v>
      </c>
      <c r="E1341" s="306" t="s">
        <v>1</v>
      </c>
      <c r="F1341" s="307" t="s">
        <v>165</v>
      </c>
      <c r="G1341" s="305"/>
      <c r="H1341" s="308">
        <v>336.02999999999997</v>
      </c>
      <c r="I1341" s="309"/>
      <c r="J1341" s="305"/>
      <c r="K1341" s="305"/>
      <c r="L1341" s="310"/>
      <c r="M1341" s="311"/>
      <c r="N1341" s="312"/>
      <c r="O1341" s="312"/>
      <c r="P1341" s="312"/>
      <c r="Q1341" s="312"/>
      <c r="R1341" s="312"/>
      <c r="S1341" s="312"/>
      <c r="T1341" s="313"/>
      <c r="U1341" s="15"/>
      <c r="V1341" s="15"/>
      <c r="W1341" s="15"/>
      <c r="X1341" s="15"/>
      <c r="Y1341" s="15"/>
      <c r="Z1341" s="15"/>
      <c r="AA1341" s="15"/>
      <c r="AB1341" s="15"/>
      <c r="AC1341" s="15"/>
      <c r="AD1341" s="15"/>
      <c r="AE1341" s="15"/>
      <c r="AT1341" s="314" t="s">
        <v>398</v>
      </c>
      <c r="AU1341" s="314" t="s">
        <v>386</v>
      </c>
      <c r="AV1341" s="15" t="s">
        <v>92</v>
      </c>
      <c r="AW1341" s="15" t="s">
        <v>30</v>
      </c>
      <c r="AX1341" s="15" t="s">
        <v>76</v>
      </c>
      <c r="AY1341" s="314" t="s">
        <v>387</v>
      </c>
    </row>
    <row r="1342" s="17" customFormat="1">
      <c r="A1342" s="17"/>
      <c r="B1342" s="326"/>
      <c r="C1342" s="327"/>
      <c r="D1342" s="295" t="s">
        <v>398</v>
      </c>
      <c r="E1342" s="328" t="s">
        <v>164</v>
      </c>
      <c r="F1342" s="329" t="s">
        <v>411</v>
      </c>
      <c r="G1342" s="327"/>
      <c r="H1342" s="330">
        <v>336.02999999999997</v>
      </c>
      <c r="I1342" s="331"/>
      <c r="J1342" s="327"/>
      <c r="K1342" s="327"/>
      <c r="L1342" s="332"/>
      <c r="M1342" s="333"/>
      <c r="N1342" s="334"/>
      <c r="O1342" s="334"/>
      <c r="P1342" s="334"/>
      <c r="Q1342" s="334"/>
      <c r="R1342" s="334"/>
      <c r="S1342" s="334"/>
      <c r="T1342" s="335"/>
      <c r="U1342" s="17"/>
      <c r="V1342" s="17"/>
      <c r="W1342" s="17"/>
      <c r="X1342" s="17"/>
      <c r="Y1342" s="17"/>
      <c r="Z1342" s="17"/>
      <c r="AA1342" s="17"/>
      <c r="AB1342" s="17"/>
      <c r="AC1342" s="17"/>
      <c r="AD1342" s="17"/>
      <c r="AE1342" s="17"/>
      <c r="AT1342" s="336" t="s">
        <v>398</v>
      </c>
      <c r="AU1342" s="336" t="s">
        <v>386</v>
      </c>
      <c r="AV1342" s="17" t="s">
        <v>99</v>
      </c>
      <c r="AW1342" s="17" t="s">
        <v>30</v>
      </c>
      <c r="AX1342" s="17" t="s">
        <v>76</v>
      </c>
      <c r="AY1342" s="336" t="s">
        <v>387</v>
      </c>
    </row>
    <row r="1343" s="15" customFormat="1">
      <c r="A1343" s="15"/>
      <c r="B1343" s="304"/>
      <c r="C1343" s="305"/>
      <c r="D1343" s="295" t="s">
        <v>398</v>
      </c>
      <c r="E1343" s="306" t="s">
        <v>1</v>
      </c>
      <c r="F1343" s="307" t="s">
        <v>1446</v>
      </c>
      <c r="G1343" s="305"/>
      <c r="H1343" s="308">
        <v>16.802</v>
      </c>
      <c r="I1343" s="309"/>
      <c r="J1343" s="305"/>
      <c r="K1343" s="305"/>
      <c r="L1343" s="310"/>
      <c r="M1343" s="311"/>
      <c r="N1343" s="312"/>
      <c r="O1343" s="312"/>
      <c r="P1343" s="312"/>
      <c r="Q1343" s="312"/>
      <c r="R1343" s="312"/>
      <c r="S1343" s="312"/>
      <c r="T1343" s="313"/>
      <c r="U1343" s="15"/>
      <c r="V1343" s="15"/>
      <c r="W1343" s="15"/>
      <c r="X1343" s="15"/>
      <c r="Y1343" s="15"/>
      <c r="Z1343" s="15"/>
      <c r="AA1343" s="15"/>
      <c r="AB1343" s="15"/>
      <c r="AC1343" s="15"/>
      <c r="AD1343" s="15"/>
      <c r="AE1343" s="15"/>
      <c r="AT1343" s="314" t="s">
        <v>398</v>
      </c>
      <c r="AU1343" s="314" t="s">
        <v>386</v>
      </c>
      <c r="AV1343" s="15" t="s">
        <v>92</v>
      </c>
      <c r="AW1343" s="15" t="s">
        <v>30</v>
      </c>
      <c r="AX1343" s="15" t="s">
        <v>76</v>
      </c>
      <c r="AY1343" s="314" t="s">
        <v>387</v>
      </c>
    </row>
    <row r="1344" s="16" customFormat="1">
      <c r="A1344" s="16"/>
      <c r="B1344" s="315"/>
      <c r="C1344" s="316"/>
      <c r="D1344" s="295" t="s">
        <v>398</v>
      </c>
      <c r="E1344" s="317" t="s">
        <v>1</v>
      </c>
      <c r="F1344" s="318" t="s">
        <v>412</v>
      </c>
      <c r="G1344" s="316"/>
      <c r="H1344" s="319">
        <v>352.83199999999999</v>
      </c>
      <c r="I1344" s="320"/>
      <c r="J1344" s="316"/>
      <c r="K1344" s="316"/>
      <c r="L1344" s="321"/>
      <c r="M1344" s="322"/>
      <c r="N1344" s="323"/>
      <c r="O1344" s="323"/>
      <c r="P1344" s="323"/>
      <c r="Q1344" s="323"/>
      <c r="R1344" s="323"/>
      <c r="S1344" s="323"/>
      <c r="T1344" s="324"/>
      <c r="U1344" s="16"/>
      <c r="V1344" s="16"/>
      <c r="W1344" s="16"/>
      <c r="X1344" s="16"/>
      <c r="Y1344" s="16"/>
      <c r="Z1344" s="16"/>
      <c r="AA1344" s="16"/>
      <c r="AB1344" s="16"/>
      <c r="AC1344" s="16"/>
      <c r="AD1344" s="16"/>
      <c r="AE1344" s="16"/>
      <c r="AT1344" s="325" t="s">
        <v>398</v>
      </c>
      <c r="AU1344" s="325" t="s">
        <v>386</v>
      </c>
      <c r="AV1344" s="16" t="s">
        <v>386</v>
      </c>
      <c r="AW1344" s="16" t="s">
        <v>30</v>
      </c>
      <c r="AX1344" s="16" t="s">
        <v>84</v>
      </c>
      <c r="AY1344" s="325" t="s">
        <v>387</v>
      </c>
    </row>
    <row r="1345" s="2" customFormat="1" ht="21.75" customHeight="1">
      <c r="A1345" s="42"/>
      <c r="B1345" s="43"/>
      <c r="C1345" s="280" t="s">
        <v>1447</v>
      </c>
      <c r="D1345" s="280" t="s">
        <v>393</v>
      </c>
      <c r="E1345" s="281" t="s">
        <v>420</v>
      </c>
      <c r="F1345" s="282" t="s">
        <v>421</v>
      </c>
      <c r="G1345" s="283" t="s">
        <v>405</v>
      </c>
      <c r="H1345" s="284">
        <v>371.06999999999999</v>
      </c>
      <c r="I1345" s="285"/>
      <c r="J1345" s="286">
        <f>ROUND(I1345*H1345,2)</f>
        <v>0</v>
      </c>
      <c r="K1345" s="287"/>
      <c r="L1345" s="45"/>
      <c r="M1345" s="288" t="s">
        <v>1</v>
      </c>
      <c r="N1345" s="289" t="s">
        <v>42</v>
      </c>
      <c r="O1345" s="101"/>
      <c r="P1345" s="290">
        <f>O1345*H1345</f>
        <v>0</v>
      </c>
      <c r="Q1345" s="290">
        <v>0</v>
      </c>
      <c r="R1345" s="290">
        <f>Q1345*H1345</f>
        <v>0</v>
      </c>
      <c r="S1345" s="290">
        <v>0</v>
      </c>
      <c r="T1345" s="291">
        <f>S1345*H1345</f>
        <v>0</v>
      </c>
      <c r="U1345" s="42"/>
      <c r="V1345" s="42"/>
      <c r="W1345" s="42"/>
      <c r="X1345" s="42"/>
      <c r="Y1345" s="42"/>
      <c r="Z1345" s="42"/>
      <c r="AA1345" s="42"/>
      <c r="AB1345" s="42"/>
      <c r="AC1345" s="42"/>
      <c r="AD1345" s="42"/>
      <c r="AE1345" s="42"/>
      <c r="AR1345" s="292" t="s">
        <v>386</v>
      </c>
      <c r="AT1345" s="292" t="s">
        <v>393</v>
      </c>
      <c r="AU1345" s="292" t="s">
        <v>386</v>
      </c>
      <c r="AY1345" s="19" t="s">
        <v>387</v>
      </c>
      <c r="BE1345" s="162">
        <f>IF(N1345="základná",J1345,0)</f>
        <v>0</v>
      </c>
      <c r="BF1345" s="162">
        <f>IF(N1345="znížená",J1345,0)</f>
        <v>0</v>
      </c>
      <c r="BG1345" s="162">
        <f>IF(N1345="zákl. prenesená",J1345,0)</f>
        <v>0</v>
      </c>
      <c r="BH1345" s="162">
        <f>IF(N1345="zníž. prenesená",J1345,0)</f>
        <v>0</v>
      </c>
      <c r="BI1345" s="162">
        <f>IF(N1345="nulová",J1345,0)</f>
        <v>0</v>
      </c>
      <c r="BJ1345" s="19" t="s">
        <v>92</v>
      </c>
      <c r="BK1345" s="162">
        <f>ROUND(I1345*H1345,2)</f>
        <v>0</v>
      </c>
      <c r="BL1345" s="19" t="s">
        <v>386</v>
      </c>
      <c r="BM1345" s="292" t="s">
        <v>1448</v>
      </c>
    </row>
    <row r="1346" s="14" customFormat="1">
      <c r="A1346" s="14"/>
      <c r="B1346" s="293"/>
      <c r="C1346" s="294"/>
      <c r="D1346" s="295" t="s">
        <v>398</v>
      </c>
      <c r="E1346" s="296" t="s">
        <v>1</v>
      </c>
      <c r="F1346" s="297" t="s">
        <v>424</v>
      </c>
      <c r="G1346" s="294"/>
      <c r="H1346" s="296" t="s">
        <v>1</v>
      </c>
      <c r="I1346" s="298"/>
      <c r="J1346" s="294"/>
      <c r="K1346" s="294"/>
      <c r="L1346" s="299"/>
      <c r="M1346" s="300"/>
      <c r="N1346" s="301"/>
      <c r="O1346" s="301"/>
      <c r="P1346" s="301"/>
      <c r="Q1346" s="301"/>
      <c r="R1346" s="301"/>
      <c r="S1346" s="301"/>
      <c r="T1346" s="302"/>
      <c r="U1346" s="14"/>
      <c r="V1346" s="14"/>
      <c r="W1346" s="14"/>
      <c r="X1346" s="14"/>
      <c r="Y1346" s="14"/>
      <c r="Z1346" s="14"/>
      <c r="AA1346" s="14"/>
      <c r="AB1346" s="14"/>
      <c r="AC1346" s="14"/>
      <c r="AD1346" s="14"/>
      <c r="AE1346" s="14"/>
      <c r="AT1346" s="303" t="s">
        <v>398</v>
      </c>
      <c r="AU1346" s="303" t="s">
        <v>386</v>
      </c>
      <c r="AV1346" s="14" t="s">
        <v>84</v>
      </c>
      <c r="AW1346" s="14" t="s">
        <v>30</v>
      </c>
      <c r="AX1346" s="14" t="s">
        <v>76</v>
      </c>
      <c r="AY1346" s="303" t="s">
        <v>387</v>
      </c>
    </row>
    <row r="1347" s="15" customFormat="1">
      <c r="A1347" s="15"/>
      <c r="B1347" s="304"/>
      <c r="C1347" s="305"/>
      <c r="D1347" s="295" t="s">
        <v>398</v>
      </c>
      <c r="E1347" s="306" t="s">
        <v>1</v>
      </c>
      <c r="F1347" s="307" t="s">
        <v>1449</v>
      </c>
      <c r="G1347" s="305"/>
      <c r="H1347" s="308">
        <v>353.39999999999998</v>
      </c>
      <c r="I1347" s="309"/>
      <c r="J1347" s="305"/>
      <c r="K1347" s="305"/>
      <c r="L1347" s="310"/>
      <c r="M1347" s="311"/>
      <c r="N1347" s="312"/>
      <c r="O1347" s="312"/>
      <c r="P1347" s="312"/>
      <c r="Q1347" s="312"/>
      <c r="R1347" s="312"/>
      <c r="S1347" s="312"/>
      <c r="T1347" s="313"/>
      <c r="U1347" s="15"/>
      <c r="V1347" s="15"/>
      <c r="W1347" s="15"/>
      <c r="X1347" s="15"/>
      <c r="Y1347" s="15"/>
      <c r="Z1347" s="15"/>
      <c r="AA1347" s="15"/>
      <c r="AB1347" s="15"/>
      <c r="AC1347" s="15"/>
      <c r="AD1347" s="15"/>
      <c r="AE1347" s="15"/>
      <c r="AT1347" s="314" t="s">
        <v>398</v>
      </c>
      <c r="AU1347" s="314" t="s">
        <v>386</v>
      </c>
      <c r="AV1347" s="15" t="s">
        <v>92</v>
      </c>
      <c r="AW1347" s="15" t="s">
        <v>30</v>
      </c>
      <c r="AX1347" s="15" t="s">
        <v>76</v>
      </c>
      <c r="AY1347" s="314" t="s">
        <v>387</v>
      </c>
    </row>
    <row r="1348" s="17" customFormat="1">
      <c r="A1348" s="17"/>
      <c r="B1348" s="326"/>
      <c r="C1348" s="327"/>
      <c r="D1348" s="295" t="s">
        <v>398</v>
      </c>
      <c r="E1348" s="328" t="s">
        <v>1</v>
      </c>
      <c r="F1348" s="329" t="s">
        <v>411</v>
      </c>
      <c r="G1348" s="327"/>
      <c r="H1348" s="330">
        <v>353.39999999999998</v>
      </c>
      <c r="I1348" s="331"/>
      <c r="J1348" s="327"/>
      <c r="K1348" s="327"/>
      <c r="L1348" s="332"/>
      <c r="M1348" s="333"/>
      <c r="N1348" s="334"/>
      <c r="O1348" s="334"/>
      <c r="P1348" s="334"/>
      <c r="Q1348" s="334"/>
      <c r="R1348" s="334"/>
      <c r="S1348" s="334"/>
      <c r="T1348" s="335"/>
      <c r="U1348" s="17"/>
      <c r="V1348" s="17"/>
      <c r="W1348" s="17"/>
      <c r="X1348" s="17"/>
      <c r="Y1348" s="17"/>
      <c r="Z1348" s="17"/>
      <c r="AA1348" s="17"/>
      <c r="AB1348" s="17"/>
      <c r="AC1348" s="17"/>
      <c r="AD1348" s="17"/>
      <c r="AE1348" s="17"/>
      <c r="AT1348" s="336" t="s">
        <v>398</v>
      </c>
      <c r="AU1348" s="336" t="s">
        <v>386</v>
      </c>
      <c r="AV1348" s="17" t="s">
        <v>99</v>
      </c>
      <c r="AW1348" s="17" t="s">
        <v>30</v>
      </c>
      <c r="AX1348" s="17" t="s">
        <v>76</v>
      </c>
      <c r="AY1348" s="336" t="s">
        <v>387</v>
      </c>
    </row>
    <row r="1349" s="15" customFormat="1">
      <c r="A1349" s="15"/>
      <c r="B1349" s="304"/>
      <c r="C1349" s="305"/>
      <c r="D1349" s="295" t="s">
        <v>398</v>
      </c>
      <c r="E1349" s="306" t="s">
        <v>1</v>
      </c>
      <c r="F1349" s="307" t="s">
        <v>1450</v>
      </c>
      <c r="G1349" s="305"/>
      <c r="H1349" s="308">
        <v>17.670000000000002</v>
      </c>
      <c r="I1349" s="309"/>
      <c r="J1349" s="305"/>
      <c r="K1349" s="305"/>
      <c r="L1349" s="310"/>
      <c r="M1349" s="311"/>
      <c r="N1349" s="312"/>
      <c r="O1349" s="312"/>
      <c r="P1349" s="312"/>
      <c r="Q1349" s="312"/>
      <c r="R1349" s="312"/>
      <c r="S1349" s="312"/>
      <c r="T1349" s="313"/>
      <c r="U1349" s="15"/>
      <c r="V1349" s="15"/>
      <c r="W1349" s="15"/>
      <c r="X1349" s="15"/>
      <c r="Y1349" s="15"/>
      <c r="Z1349" s="15"/>
      <c r="AA1349" s="15"/>
      <c r="AB1349" s="15"/>
      <c r="AC1349" s="15"/>
      <c r="AD1349" s="15"/>
      <c r="AE1349" s="15"/>
      <c r="AT1349" s="314" t="s">
        <v>398</v>
      </c>
      <c r="AU1349" s="314" t="s">
        <v>386</v>
      </c>
      <c r="AV1349" s="15" t="s">
        <v>92</v>
      </c>
      <c r="AW1349" s="15" t="s">
        <v>30</v>
      </c>
      <c r="AX1349" s="15" t="s">
        <v>76</v>
      </c>
      <c r="AY1349" s="314" t="s">
        <v>387</v>
      </c>
    </row>
    <row r="1350" s="16" customFormat="1">
      <c r="A1350" s="16"/>
      <c r="B1350" s="315"/>
      <c r="C1350" s="316"/>
      <c r="D1350" s="295" t="s">
        <v>398</v>
      </c>
      <c r="E1350" s="317" t="s">
        <v>1</v>
      </c>
      <c r="F1350" s="318" t="s">
        <v>412</v>
      </c>
      <c r="G1350" s="316"/>
      <c r="H1350" s="319">
        <v>371.06999999999999</v>
      </c>
      <c r="I1350" s="320"/>
      <c r="J1350" s="316"/>
      <c r="K1350" s="316"/>
      <c r="L1350" s="321"/>
      <c r="M1350" s="322"/>
      <c r="N1350" s="323"/>
      <c r="O1350" s="323"/>
      <c r="P1350" s="323"/>
      <c r="Q1350" s="323"/>
      <c r="R1350" s="323"/>
      <c r="S1350" s="323"/>
      <c r="T1350" s="324"/>
      <c r="U1350" s="16"/>
      <c r="V1350" s="16"/>
      <c r="W1350" s="16"/>
      <c r="X1350" s="16"/>
      <c r="Y1350" s="16"/>
      <c r="Z1350" s="16"/>
      <c r="AA1350" s="16"/>
      <c r="AB1350" s="16"/>
      <c r="AC1350" s="16"/>
      <c r="AD1350" s="16"/>
      <c r="AE1350" s="16"/>
      <c r="AT1350" s="325" t="s">
        <v>398</v>
      </c>
      <c r="AU1350" s="325" t="s">
        <v>386</v>
      </c>
      <c r="AV1350" s="16" t="s">
        <v>386</v>
      </c>
      <c r="AW1350" s="16" t="s">
        <v>30</v>
      </c>
      <c r="AX1350" s="16" t="s">
        <v>84</v>
      </c>
      <c r="AY1350" s="325" t="s">
        <v>387</v>
      </c>
    </row>
    <row r="1351" s="13" customFormat="1" ht="20.88" customHeight="1">
      <c r="A1351" s="13"/>
      <c r="B1351" s="267"/>
      <c r="C1351" s="268"/>
      <c r="D1351" s="269" t="s">
        <v>75</v>
      </c>
      <c r="E1351" s="269" t="s">
        <v>427</v>
      </c>
      <c r="F1351" s="269" t="s">
        <v>428</v>
      </c>
      <c r="G1351" s="268"/>
      <c r="H1351" s="268"/>
      <c r="I1351" s="270"/>
      <c r="J1351" s="271">
        <f>BK1351</f>
        <v>0</v>
      </c>
      <c r="K1351" s="268"/>
      <c r="L1351" s="272"/>
      <c r="M1351" s="273"/>
      <c r="N1351" s="274"/>
      <c r="O1351" s="274"/>
      <c r="P1351" s="275">
        <f>SUM(P1352:P1472)</f>
        <v>0</v>
      </c>
      <c r="Q1351" s="274"/>
      <c r="R1351" s="275">
        <f>SUM(R1352:R1472)</f>
        <v>7.2138093000000003</v>
      </c>
      <c r="S1351" s="274"/>
      <c r="T1351" s="276">
        <f>SUM(T1352:T1472)</f>
        <v>123.36697800000002</v>
      </c>
      <c r="U1351" s="13"/>
      <c r="V1351" s="13"/>
      <c r="W1351" s="13"/>
      <c r="X1351" s="13"/>
      <c r="Y1351" s="13"/>
      <c r="Z1351" s="13"/>
      <c r="AA1351" s="13"/>
      <c r="AB1351" s="13"/>
      <c r="AC1351" s="13"/>
      <c r="AD1351" s="13"/>
      <c r="AE1351" s="13"/>
      <c r="AR1351" s="277" t="s">
        <v>84</v>
      </c>
      <c r="AT1351" s="278" t="s">
        <v>75</v>
      </c>
      <c r="AU1351" s="278" t="s">
        <v>99</v>
      </c>
      <c r="AY1351" s="277" t="s">
        <v>387</v>
      </c>
      <c r="BK1351" s="279">
        <f>SUM(BK1352:BK1472)</f>
        <v>0</v>
      </c>
    </row>
    <row r="1352" s="2" customFormat="1" ht="37.8" customHeight="1">
      <c r="A1352" s="42"/>
      <c r="B1352" s="43"/>
      <c r="C1352" s="280" t="s">
        <v>1451</v>
      </c>
      <c r="D1352" s="280" t="s">
        <v>393</v>
      </c>
      <c r="E1352" s="281" t="s">
        <v>434</v>
      </c>
      <c r="F1352" s="282" t="s">
        <v>435</v>
      </c>
      <c r="G1352" s="283" t="s">
        <v>436</v>
      </c>
      <c r="H1352" s="284">
        <v>16</v>
      </c>
      <c r="I1352" s="285"/>
      <c r="J1352" s="286">
        <f>ROUND(I1352*H1352,2)</f>
        <v>0</v>
      </c>
      <c r="K1352" s="287"/>
      <c r="L1352" s="45"/>
      <c r="M1352" s="288" t="s">
        <v>1</v>
      </c>
      <c r="N1352" s="289" t="s">
        <v>42</v>
      </c>
      <c r="O1352" s="101"/>
      <c r="P1352" s="290">
        <f>O1352*H1352</f>
        <v>0</v>
      </c>
      <c r="Q1352" s="290">
        <v>5.0000000000000002E-05</v>
      </c>
      <c r="R1352" s="290">
        <f>Q1352*H1352</f>
        <v>0.00080000000000000004</v>
      </c>
      <c r="S1352" s="290">
        <v>0.001</v>
      </c>
      <c r="T1352" s="291">
        <f>S1352*H1352</f>
        <v>0.016</v>
      </c>
      <c r="U1352" s="42"/>
      <c r="V1352" s="42"/>
      <c r="W1352" s="42"/>
      <c r="X1352" s="42"/>
      <c r="Y1352" s="42"/>
      <c r="Z1352" s="42"/>
      <c r="AA1352" s="42"/>
      <c r="AB1352" s="42"/>
      <c r="AC1352" s="42"/>
      <c r="AD1352" s="42"/>
      <c r="AE1352" s="42"/>
      <c r="AR1352" s="292" t="s">
        <v>386</v>
      </c>
      <c r="AT1352" s="292" t="s">
        <v>393</v>
      </c>
      <c r="AU1352" s="292" t="s">
        <v>386</v>
      </c>
      <c r="AY1352" s="19" t="s">
        <v>387</v>
      </c>
      <c r="BE1352" s="162">
        <f>IF(N1352="základná",J1352,0)</f>
        <v>0</v>
      </c>
      <c r="BF1352" s="162">
        <f>IF(N1352="znížená",J1352,0)</f>
        <v>0</v>
      </c>
      <c r="BG1352" s="162">
        <f>IF(N1352="zákl. prenesená",J1352,0)</f>
        <v>0</v>
      </c>
      <c r="BH1352" s="162">
        <f>IF(N1352="zníž. prenesená",J1352,0)</f>
        <v>0</v>
      </c>
      <c r="BI1352" s="162">
        <f>IF(N1352="nulová",J1352,0)</f>
        <v>0</v>
      </c>
      <c r="BJ1352" s="19" t="s">
        <v>92</v>
      </c>
      <c r="BK1352" s="162">
        <f>ROUND(I1352*H1352,2)</f>
        <v>0</v>
      </c>
      <c r="BL1352" s="19" t="s">
        <v>386</v>
      </c>
      <c r="BM1352" s="292" t="s">
        <v>1452</v>
      </c>
    </row>
    <row r="1353" s="15" customFormat="1">
      <c r="A1353" s="15"/>
      <c r="B1353" s="304"/>
      <c r="C1353" s="305"/>
      <c r="D1353" s="295" t="s">
        <v>398</v>
      </c>
      <c r="E1353" s="306" t="s">
        <v>1</v>
      </c>
      <c r="F1353" s="307" t="s">
        <v>438</v>
      </c>
      <c r="G1353" s="305"/>
      <c r="H1353" s="308">
        <v>16</v>
      </c>
      <c r="I1353" s="309"/>
      <c r="J1353" s="305"/>
      <c r="K1353" s="305"/>
      <c r="L1353" s="310"/>
      <c r="M1353" s="311"/>
      <c r="N1353" s="312"/>
      <c r="O1353" s="312"/>
      <c r="P1353" s="312"/>
      <c r="Q1353" s="312"/>
      <c r="R1353" s="312"/>
      <c r="S1353" s="312"/>
      <c r="T1353" s="313"/>
      <c r="U1353" s="15"/>
      <c r="V1353" s="15"/>
      <c r="W1353" s="15"/>
      <c r="X1353" s="15"/>
      <c r="Y1353" s="15"/>
      <c r="Z1353" s="15"/>
      <c r="AA1353" s="15"/>
      <c r="AB1353" s="15"/>
      <c r="AC1353" s="15"/>
      <c r="AD1353" s="15"/>
      <c r="AE1353" s="15"/>
      <c r="AT1353" s="314" t="s">
        <v>398</v>
      </c>
      <c r="AU1353" s="314" t="s">
        <v>386</v>
      </c>
      <c r="AV1353" s="15" t="s">
        <v>92</v>
      </c>
      <c r="AW1353" s="15" t="s">
        <v>30</v>
      </c>
      <c r="AX1353" s="15" t="s">
        <v>84</v>
      </c>
      <c r="AY1353" s="314" t="s">
        <v>387</v>
      </c>
    </row>
    <row r="1354" s="2" customFormat="1" ht="37.8" customHeight="1">
      <c r="A1354" s="42"/>
      <c r="B1354" s="43"/>
      <c r="C1354" s="280" t="s">
        <v>1453</v>
      </c>
      <c r="D1354" s="280" t="s">
        <v>393</v>
      </c>
      <c r="E1354" s="281" t="s">
        <v>440</v>
      </c>
      <c r="F1354" s="282" t="s">
        <v>441</v>
      </c>
      <c r="G1354" s="283" t="s">
        <v>405</v>
      </c>
      <c r="H1354" s="284">
        <v>3534</v>
      </c>
      <c r="I1354" s="285"/>
      <c r="J1354" s="286">
        <f>ROUND(I1354*H1354,2)</f>
        <v>0</v>
      </c>
      <c r="K1354" s="287"/>
      <c r="L1354" s="45"/>
      <c r="M1354" s="288" t="s">
        <v>1</v>
      </c>
      <c r="N1354" s="289" t="s">
        <v>42</v>
      </c>
      <c r="O1354" s="101"/>
      <c r="P1354" s="290">
        <f>O1354*H1354</f>
        <v>0</v>
      </c>
      <c r="Q1354" s="290">
        <v>2.0000000000000002E-05</v>
      </c>
      <c r="R1354" s="290">
        <f>Q1354*H1354</f>
        <v>0.070680000000000007</v>
      </c>
      <c r="S1354" s="290">
        <v>0</v>
      </c>
      <c r="T1354" s="291">
        <f>S1354*H1354</f>
        <v>0</v>
      </c>
      <c r="U1354" s="42"/>
      <c r="V1354" s="42"/>
      <c r="W1354" s="42"/>
      <c r="X1354" s="42"/>
      <c r="Y1354" s="42"/>
      <c r="Z1354" s="42"/>
      <c r="AA1354" s="42"/>
      <c r="AB1354" s="42"/>
      <c r="AC1354" s="42"/>
      <c r="AD1354" s="42"/>
      <c r="AE1354" s="42"/>
      <c r="AR1354" s="292" t="s">
        <v>386</v>
      </c>
      <c r="AT1354" s="292" t="s">
        <v>393</v>
      </c>
      <c r="AU1354" s="292" t="s">
        <v>386</v>
      </c>
      <c r="AY1354" s="19" t="s">
        <v>387</v>
      </c>
      <c r="BE1354" s="162">
        <f>IF(N1354="základná",J1354,0)</f>
        <v>0</v>
      </c>
      <c r="BF1354" s="162">
        <f>IF(N1354="znížená",J1354,0)</f>
        <v>0</v>
      </c>
      <c r="BG1354" s="162">
        <f>IF(N1354="zákl. prenesená",J1354,0)</f>
        <v>0</v>
      </c>
      <c r="BH1354" s="162">
        <f>IF(N1354="zníž. prenesená",J1354,0)</f>
        <v>0</v>
      </c>
      <c r="BI1354" s="162">
        <f>IF(N1354="nulová",J1354,0)</f>
        <v>0</v>
      </c>
      <c r="BJ1354" s="19" t="s">
        <v>92</v>
      </c>
      <c r="BK1354" s="162">
        <f>ROUND(I1354*H1354,2)</f>
        <v>0</v>
      </c>
      <c r="BL1354" s="19" t="s">
        <v>386</v>
      </c>
      <c r="BM1354" s="292" t="s">
        <v>1454</v>
      </c>
    </row>
    <row r="1355" s="15" customFormat="1">
      <c r="A1355" s="15"/>
      <c r="B1355" s="304"/>
      <c r="C1355" s="305"/>
      <c r="D1355" s="295" t="s">
        <v>398</v>
      </c>
      <c r="E1355" s="306" t="s">
        <v>1</v>
      </c>
      <c r="F1355" s="307" t="s">
        <v>155</v>
      </c>
      <c r="G1355" s="305"/>
      <c r="H1355" s="308">
        <v>3534</v>
      </c>
      <c r="I1355" s="309"/>
      <c r="J1355" s="305"/>
      <c r="K1355" s="305"/>
      <c r="L1355" s="310"/>
      <c r="M1355" s="311"/>
      <c r="N1355" s="312"/>
      <c r="O1355" s="312"/>
      <c r="P1355" s="312"/>
      <c r="Q1355" s="312"/>
      <c r="R1355" s="312"/>
      <c r="S1355" s="312"/>
      <c r="T1355" s="313"/>
      <c r="U1355" s="15"/>
      <c r="V1355" s="15"/>
      <c r="W1355" s="15"/>
      <c r="X1355" s="15"/>
      <c r="Y1355" s="15"/>
      <c r="Z1355" s="15"/>
      <c r="AA1355" s="15"/>
      <c r="AB1355" s="15"/>
      <c r="AC1355" s="15"/>
      <c r="AD1355" s="15"/>
      <c r="AE1355" s="15"/>
      <c r="AT1355" s="314" t="s">
        <v>398</v>
      </c>
      <c r="AU1355" s="314" t="s">
        <v>386</v>
      </c>
      <c r="AV1355" s="15" t="s">
        <v>92</v>
      </c>
      <c r="AW1355" s="15" t="s">
        <v>30</v>
      </c>
      <c r="AX1355" s="15" t="s">
        <v>84</v>
      </c>
      <c r="AY1355" s="314" t="s">
        <v>387</v>
      </c>
    </row>
    <row r="1356" s="2" customFormat="1" ht="24.15" customHeight="1">
      <c r="A1356" s="42"/>
      <c r="B1356" s="43"/>
      <c r="C1356" s="280" t="s">
        <v>1455</v>
      </c>
      <c r="D1356" s="280" t="s">
        <v>393</v>
      </c>
      <c r="E1356" s="281" t="s">
        <v>444</v>
      </c>
      <c r="F1356" s="282" t="s">
        <v>445</v>
      </c>
      <c r="G1356" s="283" t="s">
        <v>396</v>
      </c>
      <c r="H1356" s="284">
        <v>1711.2000000000001</v>
      </c>
      <c r="I1356" s="285"/>
      <c r="J1356" s="286">
        <f>ROUND(I1356*H1356,2)</f>
        <v>0</v>
      </c>
      <c r="K1356" s="287"/>
      <c r="L1356" s="45"/>
      <c r="M1356" s="288" t="s">
        <v>1</v>
      </c>
      <c r="N1356" s="289" t="s">
        <v>42</v>
      </c>
      <c r="O1356" s="101"/>
      <c r="P1356" s="290">
        <f>O1356*H1356</f>
        <v>0</v>
      </c>
      <c r="Q1356" s="290">
        <v>1.0000000000000001E-05</v>
      </c>
      <c r="R1356" s="290">
        <f>Q1356*H1356</f>
        <v>0.017112000000000002</v>
      </c>
      <c r="S1356" s="290">
        <v>0</v>
      </c>
      <c r="T1356" s="291">
        <f>S1356*H1356</f>
        <v>0</v>
      </c>
      <c r="U1356" s="42"/>
      <c r="V1356" s="42"/>
      <c r="W1356" s="42"/>
      <c r="X1356" s="42"/>
      <c r="Y1356" s="42"/>
      <c r="Z1356" s="42"/>
      <c r="AA1356" s="42"/>
      <c r="AB1356" s="42"/>
      <c r="AC1356" s="42"/>
      <c r="AD1356" s="42"/>
      <c r="AE1356" s="42"/>
      <c r="AR1356" s="292" t="s">
        <v>386</v>
      </c>
      <c r="AT1356" s="292" t="s">
        <v>393</v>
      </c>
      <c r="AU1356" s="292" t="s">
        <v>386</v>
      </c>
      <c r="AY1356" s="19" t="s">
        <v>387</v>
      </c>
      <c r="BE1356" s="162">
        <f>IF(N1356="základná",J1356,0)</f>
        <v>0</v>
      </c>
      <c r="BF1356" s="162">
        <f>IF(N1356="znížená",J1356,0)</f>
        <v>0</v>
      </c>
      <c r="BG1356" s="162">
        <f>IF(N1356="zákl. prenesená",J1356,0)</f>
        <v>0</v>
      </c>
      <c r="BH1356" s="162">
        <f>IF(N1356="zníž. prenesená",J1356,0)</f>
        <v>0</v>
      </c>
      <c r="BI1356" s="162">
        <f>IF(N1356="nulová",J1356,0)</f>
        <v>0</v>
      </c>
      <c r="BJ1356" s="19" t="s">
        <v>92</v>
      </c>
      <c r="BK1356" s="162">
        <f>ROUND(I1356*H1356,2)</f>
        <v>0</v>
      </c>
      <c r="BL1356" s="19" t="s">
        <v>386</v>
      </c>
      <c r="BM1356" s="292" t="s">
        <v>1456</v>
      </c>
    </row>
    <row r="1357" s="14" customFormat="1">
      <c r="A1357" s="14"/>
      <c r="B1357" s="293"/>
      <c r="C1357" s="294"/>
      <c r="D1357" s="295" t="s">
        <v>398</v>
      </c>
      <c r="E1357" s="296" t="s">
        <v>1</v>
      </c>
      <c r="F1357" s="297" t="s">
        <v>399</v>
      </c>
      <c r="G1357" s="294"/>
      <c r="H1357" s="296" t="s">
        <v>1</v>
      </c>
      <c r="I1357" s="298"/>
      <c r="J1357" s="294"/>
      <c r="K1357" s="294"/>
      <c r="L1357" s="299"/>
      <c r="M1357" s="300"/>
      <c r="N1357" s="301"/>
      <c r="O1357" s="301"/>
      <c r="P1357" s="301"/>
      <c r="Q1357" s="301"/>
      <c r="R1357" s="301"/>
      <c r="S1357" s="301"/>
      <c r="T1357" s="302"/>
      <c r="U1357" s="14"/>
      <c r="V1357" s="14"/>
      <c r="W1357" s="14"/>
      <c r="X1357" s="14"/>
      <c r="Y1357" s="14"/>
      <c r="Z1357" s="14"/>
      <c r="AA1357" s="14"/>
      <c r="AB1357" s="14"/>
      <c r="AC1357" s="14"/>
      <c r="AD1357" s="14"/>
      <c r="AE1357" s="14"/>
      <c r="AT1357" s="303" t="s">
        <v>398</v>
      </c>
      <c r="AU1357" s="303" t="s">
        <v>386</v>
      </c>
      <c r="AV1357" s="14" t="s">
        <v>84</v>
      </c>
      <c r="AW1357" s="14" t="s">
        <v>30</v>
      </c>
      <c r="AX1357" s="14" t="s">
        <v>76</v>
      </c>
      <c r="AY1357" s="303" t="s">
        <v>387</v>
      </c>
    </row>
    <row r="1358" s="14" customFormat="1">
      <c r="A1358" s="14"/>
      <c r="B1358" s="293"/>
      <c r="C1358" s="294"/>
      <c r="D1358" s="295" t="s">
        <v>398</v>
      </c>
      <c r="E1358" s="296" t="s">
        <v>1</v>
      </c>
      <c r="F1358" s="297" t="s">
        <v>447</v>
      </c>
      <c r="G1358" s="294"/>
      <c r="H1358" s="296" t="s">
        <v>1</v>
      </c>
      <c r="I1358" s="298"/>
      <c r="J1358" s="294"/>
      <c r="K1358" s="294"/>
      <c r="L1358" s="299"/>
      <c r="M1358" s="300"/>
      <c r="N1358" s="301"/>
      <c r="O1358" s="301"/>
      <c r="P1358" s="301"/>
      <c r="Q1358" s="301"/>
      <c r="R1358" s="301"/>
      <c r="S1358" s="301"/>
      <c r="T1358" s="302"/>
      <c r="U1358" s="14"/>
      <c r="V1358" s="14"/>
      <c r="W1358" s="14"/>
      <c r="X1358" s="14"/>
      <c r="Y1358" s="14"/>
      <c r="Z1358" s="14"/>
      <c r="AA1358" s="14"/>
      <c r="AB1358" s="14"/>
      <c r="AC1358" s="14"/>
      <c r="AD1358" s="14"/>
      <c r="AE1358" s="14"/>
      <c r="AT1358" s="303" t="s">
        <v>398</v>
      </c>
      <c r="AU1358" s="303" t="s">
        <v>386</v>
      </c>
      <c r="AV1358" s="14" t="s">
        <v>84</v>
      </c>
      <c r="AW1358" s="14" t="s">
        <v>30</v>
      </c>
      <c r="AX1358" s="14" t="s">
        <v>76</v>
      </c>
      <c r="AY1358" s="303" t="s">
        <v>387</v>
      </c>
    </row>
    <row r="1359" s="14" customFormat="1">
      <c r="A1359" s="14"/>
      <c r="B1359" s="293"/>
      <c r="C1359" s="294"/>
      <c r="D1359" s="295" t="s">
        <v>398</v>
      </c>
      <c r="E1359" s="296" t="s">
        <v>1</v>
      </c>
      <c r="F1359" s="297" t="s">
        <v>448</v>
      </c>
      <c r="G1359" s="294"/>
      <c r="H1359" s="296" t="s">
        <v>1</v>
      </c>
      <c r="I1359" s="298"/>
      <c r="J1359" s="294"/>
      <c r="K1359" s="294"/>
      <c r="L1359" s="299"/>
      <c r="M1359" s="300"/>
      <c r="N1359" s="301"/>
      <c r="O1359" s="301"/>
      <c r="P1359" s="301"/>
      <c r="Q1359" s="301"/>
      <c r="R1359" s="301"/>
      <c r="S1359" s="301"/>
      <c r="T1359" s="302"/>
      <c r="U1359" s="14"/>
      <c r="V1359" s="14"/>
      <c r="W1359" s="14"/>
      <c r="X1359" s="14"/>
      <c r="Y1359" s="14"/>
      <c r="Z1359" s="14"/>
      <c r="AA1359" s="14"/>
      <c r="AB1359" s="14"/>
      <c r="AC1359" s="14"/>
      <c r="AD1359" s="14"/>
      <c r="AE1359" s="14"/>
      <c r="AT1359" s="303" t="s">
        <v>398</v>
      </c>
      <c r="AU1359" s="303" t="s">
        <v>386</v>
      </c>
      <c r="AV1359" s="14" t="s">
        <v>84</v>
      </c>
      <c r="AW1359" s="14" t="s">
        <v>30</v>
      </c>
      <c r="AX1359" s="14" t="s">
        <v>76</v>
      </c>
      <c r="AY1359" s="303" t="s">
        <v>387</v>
      </c>
    </row>
    <row r="1360" s="15" customFormat="1">
      <c r="A1360" s="15"/>
      <c r="B1360" s="304"/>
      <c r="C1360" s="305"/>
      <c r="D1360" s="295" t="s">
        <v>398</v>
      </c>
      <c r="E1360" s="306" t="s">
        <v>1</v>
      </c>
      <c r="F1360" s="307" t="s">
        <v>1457</v>
      </c>
      <c r="G1360" s="305"/>
      <c r="H1360" s="308">
        <v>1711.2000000000001</v>
      </c>
      <c r="I1360" s="309"/>
      <c r="J1360" s="305"/>
      <c r="K1360" s="305"/>
      <c r="L1360" s="310"/>
      <c r="M1360" s="311"/>
      <c r="N1360" s="312"/>
      <c r="O1360" s="312"/>
      <c r="P1360" s="312"/>
      <c r="Q1360" s="312"/>
      <c r="R1360" s="312"/>
      <c r="S1360" s="312"/>
      <c r="T1360" s="313"/>
      <c r="U1360" s="15"/>
      <c r="V1360" s="15"/>
      <c r="W1360" s="15"/>
      <c r="X1360" s="15"/>
      <c r="Y1360" s="15"/>
      <c r="Z1360" s="15"/>
      <c r="AA1360" s="15"/>
      <c r="AB1360" s="15"/>
      <c r="AC1360" s="15"/>
      <c r="AD1360" s="15"/>
      <c r="AE1360" s="15"/>
      <c r="AT1360" s="314" t="s">
        <v>398</v>
      </c>
      <c r="AU1360" s="314" t="s">
        <v>386</v>
      </c>
      <c r="AV1360" s="15" t="s">
        <v>92</v>
      </c>
      <c r="AW1360" s="15" t="s">
        <v>30</v>
      </c>
      <c r="AX1360" s="15" t="s">
        <v>76</v>
      </c>
      <c r="AY1360" s="314" t="s">
        <v>387</v>
      </c>
    </row>
    <row r="1361" s="16" customFormat="1">
      <c r="A1361" s="16"/>
      <c r="B1361" s="315"/>
      <c r="C1361" s="316"/>
      <c r="D1361" s="295" t="s">
        <v>398</v>
      </c>
      <c r="E1361" s="317" t="s">
        <v>1</v>
      </c>
      <c r="F1361" s="318" t="s">
        <v>412</v>
      </c>
      <c r="G1361" s="316"/>
      <c r="H1361" s="319">
        <v>1711.2000000000001</v>
      </c>
      <c r="I1361" s="320"/>
      <c r="J1361" s="316"/>
      <c r="K1361" s="316"/>
      <c r="L1361" s="321"/>
      <c r="M1361" s="322"/>
      <c r="N1361" s="323"/>
      <c r="O1361" s="323"/>
      <c r="P1361" s="323"/>
      <c r="Q1361" s="323"/>
      <c r="R1361" s="323"/>
      <c r="S1361" s="323"/>
      <c r="T1361" s="324"/>
      <c r="U1361" s="16"/>
      <c r="V1361" s="16"/>
      <c r="W1361" s="16"/>
      <c r="X1361" s="16"/>
      <c r="Y1361" s="16"/>
      <c r="Z1361" s="16"/>
      <c r="AA1361" s="16"/>
      <c r="AB1361" s="16"/>
      <c r="AC1361" s="16"/>
      <c r="AD1361" s="16"/>
      <c r="AE1361" s="16"/>
      <c r="AT1361" s="325" t="s">
        <v>398</v>
      </c>
      <c r="AU1361" s="325" t="s">
        <v>386</v>
      </c>
      <c r="AV1361" s="16" t="s">
        <v>386</v>
      </c>
      <c r="AW1361" s="16" t="s">
        <v>30</v>
      </c>
      <c r="AX1361" s="16" t="s">
        <v>84</v>
      </c>
      <c r="AY1361" s="325" t="s">
        <v>387</v>
      </c>
    </row>
    <row r="1362" s="2" customFormat="1" ht="24.15" customHeight="1">
      <c r="A1362" s="42"/>
      <c r="B1362" s="43"/>
      <c r="C1362" s="280" t="s">
        <v>1458</v>
      </c>
      <c r="D1362" s="280" t="s">
        <v>393</v>
      </c>
      <c r="E1362" s="281" t="s">
        <v>450</v>
      </c>
      <c r="F1362" s="282" t="s">
        <v>451</v>
      </c>
      <c r="G1362" s="283" t="s">
        <v>396</v>
      </c>
      <c r="H1362" s="284">
        <v>2139</v>
      </c>
      <c r="I1362" s="285"/>
      <c r="J1362" s="286">
        <f>ROUND(I1362*H1362,2)</f>
        <v>0</v>
      </c>
      <c r="K1362" s="287"/>
      <c r="L1362" s="45"/>
      <c r="M1362" s="288" t="s">
        <v>1</v>
      </c>
      <c r="N1362" s="289" t="s">
        <v>42</v>
      </c>
      <c r="O1362" s="101"/>
      <c r="P1362" s="290">
        <f>O1362*H1362</f>
        <v>0</v>
      </c>
      <c r="Q1362" s="290">
        <v>1.0000000000000001E-05</v>
      </c>
      <c r="R1362" s="290">
        <f>Q1362*H1362</f>
        <v>0.021390000000000003</v>
      </c>
      <c r="S1362" s="290">
        <v>0</v>
      </c>
      <c r="T1362" s="291">
        <f>S1362*H1362</f>
        <v>0</v>
      </c>
      <c r="U1362" s="42"/>
      <c r="V1362" s="42"/>
      <c r="W1362" s="42"/>
      <c r="X1362" s="42"/>
      <c r="Y1362" s="42"/>
      <c r="Z1362" s="42"/>
      <c r="AA1362" s="42"/>
      <c r="AB1362" s="42"/>
      <c r="AC1362" s="42"/>
      <c r="AD1362" s="42"/>
      <c r="AE1362" s="42"/>
      <c r="AR1362" s="292" t="s">
        <v>386</v>
      </c>
      <c r="AT1362" s="292" t="s">
        <v>393</v>
      </c>
      <c r="AU1362" s="292" t="s">
        <v>386</v>
      </c>
      <c r="AY1362" s="19" t="s">
        <v>387</v>
      </c>
      <c r="BE1362" s="162">
        <f>IF(N1362="základná",J1362,0)</f>
        <v>0</v>
      </c>
      <c r="BF1362" s="162">
        <f>IF(N1362="znížená",J1362,0)</f>
        <v>0</v>
      </c>
      <c r="BG1362" s="162">
        <f>IF(N1362="zákl. prenesená",J1362,0)</f>
        <v>0</v>
      </c>
      <c r="BH1362" s="162">
        <f>IF(N1362="zníž. prenesená",J1362,0)</f>
        <v>0</v>
      </c>
      <c r="BI1362" s="162">
        <f>IF(N1362="nulová",J1362,0)</f>
        <v>0</v>
      </c>
      <c r="BJ1362" s="19" t="s">
        <v>92</v>
      </c>
      <c r="BK1362" s="162">
        <f>ROUND(I1362*H1362,2)</f>
        <v>0</v>
      </c>
      <c r="BL1362" s="19" t="s">
        <v>386</v>
      </c>
      <c r="BM1362" s="292" t="s">
        <v>1459</v>
      </c>
    </row>
    <row r="1363" s="14" customFormat="1">
      <c r="A1363" s="14"/>
      <c r="B1363" s="293"/>
      <c r="C1363" s="294"/>
      <c r="D1363" s="295" t="s">
        <v>398</v>
      </c>
      <c r="E1363" s="296" t="s">
        <v>1</v>
      </c>
      <c r="F1363" s="297" t="s">
        <v>399</v>
      </c>
      <c r="G1363" s="294"/>
      <c r="H1363" s="296" t="s">
        <v>1</v>
      </c>
      <c r="I1363" s="298"/>
      <c r="J1363" s="294"/>
      <c r="K1363" s="294"/>
      <c r="L1363" s="299"/>
      <c r="M1363" s="300"/>
      <c r="N1363" s="301"/>
      <c r="O1363" s="301"/>
      <c r="P1363" s="301"/>
      <c r="Q1363" s="301"/>
      <c r="R1363" s="301"/>
      <c r="S1363" s="301"/>
      <c r="T1363" s="302"/>
      <c r="U1363" s="14"/>
      <c r="V1363" s="14"/>
      <c r="W1363" s="14"/>
      <c r="X1363" s="14"/>
      <c r="Y1363" s="14"/>
      <c r="Z1363" s="14"/>
      <c r="AA1363" s="14"/>
      <c r="AB1363" s="14"/>
      <c r="AC1363" s="14"/>
      <c r="AD1363" s="14"/>
      <c r="AE1363" s="14"/>
      <c r="AT1363" s="303" t="s">
        <v>398</v>
      </c>
      <c r="AU1363" s="303" t="s">
        <v>386</v>
      </c>
      <c r="AV1363" s="14" t="s">
        <v>84</v>
      </c>
      <c r="AW1363" s="14" t="s">
        <v>30</v>
      </c>
      <c r="AX1363" s="14" t="s">
        <v>76</v>
      </c>
      <c r="AY1363" s="303" t="s">
        <v>387</v>
      </c>
    </row>
    <row r="1364" s="15" customFormat="1">
      <c r="A1364" s="15"/>
      <c r="B1364" s="304"/>
      <c r="C1364" s="305"/>
      <c r="D1364" s="295" t="s">
        <v>398</v>
      </c>
      <c r="E1364" s="306" t="s">
        <v>1</v>
      </c>
      <c r="F1364" s="307" t="s">
        <v>1460</v>
      </c>
      <c r="G1364" s="305"/>
      <c r="H1364" s="308">
        <v>2139</v>
      </c>
      <c r="I1364" s="309"/>
      <c r="J1364" s="305"/>
      <c r="K1364" s="305"/>
      <c r="L1364" s="310"/>
      <c r="M1364" s="311"/>
      <c r="N1364" s="312"/>
      <c r="O1364" s="312"/>
      <c r="P1364" s="312"/>
      <c r="Q1364" s="312"/>
      <c r="R1364" s="312"/>
      <c r="S1364" s="312"/>
      <c r="T1364" s="313"/>
      <c r="U1364" s="15"/>
      <c r="V1364" s="15"/>
      <c r="W1364" s="15"/>
      <c r="X1364" s="15"/>
      <c r="Y1364" s="15"/>
      <c r="Z1364" s="15"/>
      <c r="AA1364" s="15"/>
      <c r="AB1364" s="15"/>
      <c r="AC1364" s="15"/>
      <c r="AD1364" s="15"/>
      <c r="AE1364" s="15"/>
      <c r="AT1364" s="314" t="s">
        <v>398</v>
      </c>
      <c r="AU1364" s="314" t="s">
        <v>386</v>
      </c>
      <c r="AV1364" s="15" t="s">
        <v>92</v>
      </c>
      <c r="AW1364" s="15" t="s">
        <v>30</v>
      </c>
      <c r="AX1364" s="15" t="s">
        <v>76</v>
      </c>
      <c r="AY1364" s="314" t="s">
        <v>387</v>
      </c>
    </row>
    <row r="1365" s="16" customFormat="1">
      <c r="A1365" s="16"/>
      <c r="B1365" s="315"/>
      <c r="C1365" s="316"/>
      <c r="D1365" s="295" t="s">
        <v>398</v>
      </c>
      <c r="E1365" s="317" t="s">
        <v>1</v>
      </c>
      <c r="F1365" s="318" t="s">
        <v>412</v>
      </c>
      <c r="G1365" s="316"/>
      <c r="H1365" s="319">
        <v>2139</v>
      </c>
      <c r="I1365" s="320"/>
      <c r="J1365" s="316"/>
      <c r="K1365" s="316"/>
      <c r="L1365" s="321"/>
      <c r="M1365" s="322"/>
      <c r="N1365" s="323"/>
      <c r="O1365" s="323"/>
      <c r="P1365" s="323"/>
      <c r="Q1365" s="323"/>
      <c r="R1365" s="323"/>
      <c r="S1365" s="323"/>
      <c r="T1365" s="324"/>
      <c r="U1365" s="16"/>
      <c r="V1365" s="16"/>
      <c r="W1365" s="16"/>
      <c r="X1365" s="16"/>
      <c r="Y1365" s="16"/>
      <c r="Z1365" s="16"/>
      <c r="AA1365" s="16"/>
      <c r="AB1365" s="16"/>
      <c r="AC1365" s="16"/>
      <c r="AD1365" s="16"/>
      <c r="AE1365" s="16"/>
      <c r="AT1365" s="325" t="s">
        <v>398</v>
      </c>
      <c r="AU1365" s="325" t="s">
        <v>386</v>
      </c>
      <c r="AV1365" s="16" t="s">
        <v>386</v>
      </c>
      <c r="AW1365" s="16" t="s">
        <v>30</v>
      </c>
      <c r="AX1365" s="16" t="s">
        <v>84</v>
      </c>
      <c r="AY1365" s="325" t="s">
        <v>387</v>
      </c>
    </row>
    <row r="1366" s="2" customFormat="1" ht="24.15" customHeight="1">
      <c r="A1366" s="42"/>
      <c r="B1366" s="43"/>
      <c r="C1366" s="280" t="s">
        <v>1461</v>
      </c>
      <c r="D1366" s="280" t="s">
        <v>393</v>
      </c>
      <c r="E1366" s="281" t="s">
        <v>454</v>
      </c>
      <c r="F1366" s="282" t="s">
        <v>455</v>
      </c>
      <c r="G1366" s="283" t="s">
        <v>396</v>
      </c>
      <c r="H1366" s="284">
        <v>98.280000000000001</v>
      </c>
      <c r="I1366" s="285"/>
      <c r="J1366" s="286">
        <f>ROUND(I1366*H1366,2)</f>
        <v>0</v>
      </c>
      <c r="K1366" s="287"/>
      <c r="L1366" s="45"/>
      <c r="M1366" s="288" t="s">
        <v>1</v>
      </c>
      <c r="N1366" s="289" t="s">
        <v>42</v>
      </c>
      <c r="O1366" s="101"/>
      <c r="P1366" s="290">
        <f>O1366*H1366</f>
        <v>0</v>
      </c>
      <c r="Q1366" s="290">
        <v>1.0000000000000001E-05</v>
      </c>
      <c r="R1366" s="290">
        <f>Q1366*H1366</f>
        <v>0.00098280000000000004</v>
      </c>
      <c r="S1366" s="290">
        <v>0</v>
      </c>
      <c r="T1366" s="291">
        <f>S1366*H1366</f>
        <v>0</v>
      </c>
      <c r="U1366" s="42"/>
      <c r="V1366" s="42"/>
      <c r="W1366" s="42"/>
      <c r="X1366" s="42"/>
      <c r="Y1366" s="42"/>
      <c r="Z1366" s="42"/>
      <c r="AA1366" s="42"/>
      <c r="AB1366" s="42"/>
      <c r="AC1366" s="42"/>
      <c r="AD1366" s="42"/>
      <c r="AE1366" s="42"/>
      <c r="AR1366" s="292" t="s">
        <v>386</v>
      </c>
      <c r="AT1366" s="292" t="s">
        <v>393</v>
      </c>
      <c r="AU1366" s="292" t="s">
        <v>386</v>
      </c>
      <c r="AY1366" s="19" t="s">
        <v>387</v>
      </c>
      <c r="BE1366" s="162">
        <f>IF(N1366="základná",J1366,0)</f>
        <v>0</v>
      </c>
      <c r="BF1366" s="162">
        <f>IF(N1366="znížená",J1366,0)</f>
        <v>0</v>
      </c>
      <c r="BG1366" s="162">
        <f>IF(N1366="zákl. prenesená",J1366,0)</f>
        <v>0</v>
      </c>
      <c r="BH1366" s="162">
        <f>IF(N1366="zníž. prenesená",J1366,0)</f>
        <v>0</v>
      </c>
      <c r="BI1366" s="162">
        <f>IF(N1366="nulová",J1366,0)</f>
        <v>0</v>
      </c>
      <c r="BJ1366" s="19" t="s">
        <v>92</v>
      </c>
      <c r="BK1366" s="162">
        <f>ROUND(I1366*H1366,2)</f>
        <v>0</v>
      </c>
      <c r="BL1366" s="19" t="s">
        <v>386</v>
      </c>
      <c r="BM1366" s="292" t="s">
        <v>1462</v>
      </c>
    </row>
    <row r="1367" s="14" customFormat="1">
      <c r="A1367" s="14"/>
      <c r="B1367" s="293"/>
      <c r="C1367" s="294"/>
      <c r="D1367" s="295" t="s">
        <v>398</v>
      </c>
      <c r="E1367" s="296" t="s">
        <v>1</v>
      </c>
      <c r="F1367" s="297" t="s">
        <v>416</v>
      </c>
      <c r="G1367" s="294"/>
      <c r="H1367" s="296" t="s">
        <v>1</v>
      </c>
      <c r="I1367" s="298"/>
      <c r="J1367" s="294"/>
      <c r="K1367" s="294"/>
      <c r="L1367" s="299"/>
      <c r="M1367" s="300"/>
      <c r="N1367" s="301"/>
      <c r="O1367" s="301"/>
      <c r="P1367" s="301"/>
      <c r="Q1367" s="301"/>
      <c r="R1367" s="301"/>
      <c r="S1367" s="301"/>
      <c r="T1367" s="302"/>
      <c r="U1367" s="14"/>
      <c r="V1367" s="14"/>
      <c r="W1367" s="14"/>
      <c r="X1367" s="14"/>
      <c r="Y1367" s="14"/>
      <c r="Z1367" s="14"/>
      <c r="AA1367" s="14"/>
      <c r="AB1367" s="14"/>
      <c r="AC1367" s="14"/>
      <c r="AD1367" s="14"/>
      <c r="AE1367" s="14"/>
      <c r="AT1367" s="303" t="s">
        <v>398</v>
      </c>
      <c r="AU1367" s="303" t="s">
        <v>386</v>
      </c>
      <c r="AV1367" s="14" t="s">
        <v>84</v>
      </c>
      <c r="AW1367" s="14" t="s">
        <v>30</v>
      </c>
      <c r="AX1367" s="14" t="s">
        <v>76</v>
      </c>
      <c r="AY1367" s="303" t="s">
        <v>387</v>
      </c>
    </row>
    <row r="1368" s="15" customFormat="1">
      <c r="A1368" s="15"/>
      <c r="B1368" s="304"/>
      <c r="C1368" s="305"/>
      <c r="D1368" s="295" t="s">
        <v>398</v>
      </c>
      <c r="E1368" s="306" t="s">
        <v>1</v>
      </c>
      <c r="F1368" s="307" t="s">
        <v>1463</v>
      </c>
      <c r="G1368" s="305"/>
      <c r="H1368" s="308">
        <v>93.599999999999994</v>
      </c>
      <c r="I1368" s="309"/>
      <c r="J1368" s="305"/>
      <c r="K1368" s="305"/>
      <c r="L1368" s="310"/>
      <c r="M1368" s="311"/>
      <c r="N1368" s="312"/>
      <c r="O1368" s="312"/>
      <c r="P1368" s="312"/>
      <c r="Q1368" s="312"/>
      <c r="R1368" s="312"/>
      <c r="S1368" s="312"/>
      <c r="T1368" s="313"/>
      <c r="U1368" s="15"/>
      <c r="V1368" s="15"/>
      <c r="W1368" s="15"/>
      <c r="X1368" s="15"/>
      <c r="Y1368" s="15"/>
      <c r="Z1368" s="15"/>
      <c r="AA1368" s="15"/>
      <c r="AB1368" s="15"/>
      <c r="AC1368" s="15"/>
      <c r="AD1368" s="15"/>
      <c r="AE1368" s="15"/>
      <c r="AT1368" s="314" t="s">
        <v>398</v>
      </c>
      <c r="AU1368" s="314" t="s">
        <v>386</v>
      </c>
      <c r="AV1368" s="15" t="s">
        <v>92</v>
      </c>
      <c r="AW1368" s="15" t="s">
        <v>30</v>
      </c>
      <c r="AX1368" s="15" t="s">
        <v>76</v>
      </c>
      <c r="AY1368" s="314" t="s">
        <v>387</v>
      </c>
    </row>
    <row r="1369" s="17" customFormat="1">
      <c r="A1369" s="17"/>
      <c r="B1369" s="326"/>
      <c r="C1369" s="327"/>
      <c r="D1369" s="295" t="s">
        <v>398</v>
      </c>
      <c r="E1369" s="328" t="s">
        <v>326</v>
      </c>
      <c r="F1369" s="329" t="s">
        <v>411</v>
      </c>
      <c r="G1369" s="327"/>
      <c r="H1369" s="330">
        <v>93.599999999999994</v>
      </c>
      <c r="I1369" s="331"/>
      <c r="J1369" s="327"/>
      <c r="K1369" s="327"/>
      <c r="L1369" s="332"/>
      <c r="M1369" s="333"/>
      <c r="N1369" s="334"/>
      <c r="O1369" s="334"/>
      <c r="P1369" s="334"/>
      <c r="Q1369" s="334"/>
      <c r="R1369" s="334"/>
      <c r="S1369" s="334"/>
      <c r="T1369" s="335"/>
      <c r="U1369" s="17"/>
      <c r="V1369" s="17"/>
      <c r="W1369" s="17"/>
      <c r="X1369" s="17"/>
      <c r="Y1369" s="17"/>
      <c r="Z1369" s="17"/>
      <c r="AA1369" s="17"/>
      <c r="AB1369" s="17"/>
      <c r="AC1369" s="17"/>
      <c r="AD1369" s="17"/>
      <c r="AE1369" s="17"/>
      <c r="AT1369" s="336" t="s">
        <v>398</v>
      </c>
      <c r="AU1369" s="336" t="s">
        <v>386</v>
      </c>
      <c r="AV1369" s="17" t="s">
        <v>99</v>
      </c>
      <c r="AW1369" s="17" t="s">
        <v>30</v>
      </c>
      <c r="AX1369" s="17" t="s">
        <v>76</v>
      </c>
      <c r="AY1369" s="336" t="s">
        <v>387</v>
      </c>
    </row>
    <row r="1370" s="15" customFormat="1">
      <c r="A1370" s="15"/>
      <c r="B1370" s="304"/>
      <c r="C1370" s="305"/>
      <c r="D1370" s="295" t="s">
        <v>398</v>
      </c>
      <c r="E1370" s="306" t="s">
        <v>1</v>
      </c>
      <c r="F1370" s="307" t="s">
        <v>1464</v>
      </c>
      <c r="G1370" s="305"/>
      <c r="H1370" s="308">
        <v>4.6799999999999997</v>
      </c>
      <c r="I1370" s="309"/>
      <c r="J1370" s="305"/>
      <c r="K1370" s="305"/>
      <c r="L1370" s="310"/>
      <c r="M1370" s="311"/>
      <c r="N1370" s="312"/>
      <c r="O1370" s="312"/>
      <c r="P1370" s="312"/>
      <c r="Q1370" s="312"/>
      <c r="R1370" s="312"/>
      <c r="S1370" s="312"/>
      <c r="T1370" s="313"/>
      <c r="U1370" s="15"/>
      <c r="V1370" s="15"/>
      <c r="W1370" s="15"/>
      <c r="X1370" s="15"/>
      <c r="Y1370" s="15"/>
      <c r="Z1370" s="15"/>
      <c r="AA1370" s="15"/>
      <c r="AB1370" s="15"/>
      <c r="AC1370" s="15"/>
      <c r="AD1370" s="15"/>
      <c r="AE1370" s="15"/>
      <c r="AT1370" s="314" t="s">
        <v>398</v>
      </c>
      <c r="AU1370" s="314" t="s">
        <v>386</v>
      </c>
      <c r="AV1370" s="15" t="s">
        <v>92</v>
      </c>
      <c r="AW1370" s="15" t="s">
        <v>30</v>
      </c>
      <c r="AX1370" s="15" t="s">
        <v>76</v>
      </c>
      <c r="AY1370" s="314" t="s">
        <v>387</v>
      </c>
    </row>
    <row r="1371" s="16" customFormat="1">
      <c r="A1371" s="16"/>
      <c r="B1371" s="315"/>
      <c r="C1371" s="316"/>
      <c r="D1371" s="295" t="s">
        <v>398</v>
      </c>
      <c r="E1371" s="317" t="s">
        <v>1</v>
      </c>
      <c r="F1371" s="318" t="s">
        <v>412</v>
      </c>
      <c r="G1371" s="316"/>
      <c r="H1371" s="319">
        <v>98.280000000000001</v>
      </c>
      <c r="I1371" s="320"/>
      <c r="J1371" s="316"/>
      <c r="K1371" s="316"/>
      <c r="L1371" s="321"/>
      <c r="M1371" s="322"/>
      <c r="N1371" s="323"/>
      <c r="O1371" s="323"/>
      <c r="P1371" s="323"/>
      <c r="Q1371" s="323"/>
      <c r="R1371" s="323"/>
      <c r="S1371" s="323"/>
      <c r="T1371" s="324"/>
      <c r="U1371" s="16"/>
      <c r="V1371" s="16"/>
      <c r="W1371" s="16"/>
      <c r="X1371" s="16"/>
      <c r="Y1371" s="16"/>
      <c r="Z1371" s="16"/>
      <c r="AA1371" s="16"/>
      <c r="AB1371" s="16"/>
      <c r="AC1371" s="16"/>
      <c r="AD1371" s="16"/>
      <c r="AE1371" s="16"/>
      <c r="AT1371" s="325" t="s">
        <v>398</v>
      </c>
      <c r="AU1371" s="325" t="s">
        <v>386</v>
      </c>
      <c r="AV1371" s="16" t="s">
        <v>386</v>
      </c>
      <c r="AW1371" s="16" t="s">
        <v>30</v>
      </c>
      <c r="AX1371" s="16" t="s">
        <v>84</v>
      </c>
      <c r="AY1371" s="325" t="s">
        <v>387</v>
      </c>
    </row>
    <row r="1372" s="2" customFormat="1" ht="24.15" customHeight="1">
      <c r="A1372" s="42"/>
      <c r="B1372" s="43"/>
      <c r="C1372" s="280" t="s">
        <v>1465</v>
      </c>
      <c r="D1372" s="280" t="s">
        <v>393</v>
      </c>
      <c r="E1372" s="281" t="s">
        <v>876</v>
      </c>
      <c r="F1372" s="282" t="s">
        <v>877</v>
      </c>
      <c r="G1372" s="283" t="s">
        <v>396</v>
      </c>
      <c r="H1372" s="284">
        <v>374.85000000000002</v>
      </c>
      <c r="I1372" s="285"/>
      <c r="J1372" s="286">
        <f>ROUND(I1372*H1372,2)</f>
        <v>0</v>
      </c>
      <c r="K1372" s="287"/>
      <c r="L1372" s="45"/>
      <c r="M1372" s="288" t="s">
        <v>1</v>
      </c>
      <c r="N1372" s="289" t="s">
        <v>42</v>
      </c>
      <c r="O1372" s="101"/>
      <c r="P1372" s="290">
        <f>O1372*H1372</f>
        <v>0</v>
      </c>
      <c r="Q1372" s="290">
        <v>1.0000000000000001E-05</v>
      </c>
      <c r="R1372" s="290">
        <f>Q1372*H1372</f>
        <v>0.0037485000000000005</v>
      </c>
      <c r="S1372" s="290">
        <v>0</v>
      </c>
      <c r="T1372" s="291">
        <f>S1372*H1372</f>
        <v>0</v>
      </c>
      <c r="U1372" s="42"/>
      <c r="V1372" s="42"/>
      <c r="W1372" s="42"/>
      <c r="X1372" s="42"/>
      <c r="Y1372" s="42"/>
      <c r="Z1372" s="42"/>
      <c r="AA1372" s="42"/>
      <c r="AB1372" s="42"/>
      <c r="AC1372" s="42"/>
      <c r="AD1372" s="42"/>
      <c r="AE1372" s="42"/>
      <c r="AR1372" s="292" t="s">
        <v>386</v>
      </c>
      <c r="AT1372" s="292" t="s">
        <v>393</v>
      </c>
      <c r="AU1372" s="292" t="s">
        <v>386</v>
      </c>
      <c r="AY1372" s="19" t="s">
        <v>387</v>
      </c>
      <c r="BE1372" s="162">
        <f>IF(N1372="základná",J1372,0)</f>
        <v>0</v>
      </c>
      <c r="BF1372" s="162">
        <f>IF(N1372="znížená",J1372,0)</f>
        <v>0</v>
      </c>
      <c r="BG1372" s="162">
        <f>IF(N1372="zákl. prenesená",J1372,0)</f>
        <v>0</v>
      </c>
      <c r="BH1372" s="162">
        <f>IF(N1372="zníž. prenesená",J1372,0)</f>
        <v>0</v>
      </c>
      <c r="BI1372" s="162">
        <f>IF(N1372="nulová",J1372,0)</f>
        <v>0</v>
      </c>
      <c r="BJ1372" s="19" t="s">
        <v>92</v>
      </c>
      <c r="BK1372" s="162">
        <f>ROUND(I1372*H1372,2)</f>
        <v>0</v>
      </c>
      <c r="BL1372" s="19" t="s">
        <v>386</v>
      </c>
      <c r="BM1372" s="292" t="s">
        <v>1466</v>
      </c>
    </row>
    <row r="1373" s="14" customFormat="1">
      <c r="A1373" s="14"/>
      <c r="B1373" s="293"/>
      <c r="C1373" s="294"/>
      <c r="D1373" s="295" t="s">
        <v>398</v>
      </c>
      <c r="E1373" s="296" t="s">
        <v>1</v>
      </c>
      <c r="F1373" s="297" t="s">
        <v>416</v>
      </c>
      <c r="G1373" s="294"/>
      <c r="H1373" s="296" t="s">
        <v>1</v>
      </c>
      <c r="I1373" s="298"/>
      <c r="J1373" s="294"/>
      <c r="K1373" s="294"/>
      <c r="L1373" s="299"/>
      <c r="M1373" s="300"/>
      <c r="N1373" s="301"/>
      <c r="O1373" s="301"/>
      <c r="P1373" s="301"/>
      <c r="Q1373" s="301"/>
      <c r="R1373" s="301"/>
      <c r="S1373" s="301"/>
      <c r="T1373" s="302"/>
      <c r="U1373" s="14"/>
      <c r="V1373" s="14"/>
      <c r="W1373" s="14"/>
      <c r="X1373" s="14"/>
      <c r="Y1373" s="14"/>
      <c r="Z1373" s="14"/>
      <c r="AA1373" s="14"/>
      <c r="AB1373" s="14"/>
      <c r="AC1373" s="14"/>
      <c r="AD1373" s="14"/>
      <c r="AE1373" s="14"/>
      <c r="AT1373" s="303" t="s">
        <v>398</v>
      </c>
      <c r="AU1373" s="303" t="s">
        <v>386</v>
      </c>
      <c r="AV1373" s="14" t="s">
        <v>84</v>
      </c>
      <c r="AW1373" s="14" t="s">
        <v>30</v>
      </c>
      <c r="AX1373" s="14" t="s">
        <v>76</v>
      </c>
      <c r="AY1373" s="303" t="s">
        <v>387</v>
      </c>
    </row>
    <row r="1374" s="15" customFormat="1">
      <c r="A1374" s="15"/>
      <c r="B1374" s="304"/>
      <c r="C1374" s="305"/>
      <c r="D1374" s="295" t="s">
        <v>398</v>
      </c>
      <c r="E1374" s="306" t="s">
        <v>1</v>
      </c>
      <c r="F1374" s="307" t="s">
        <v>1467</v>
      </c>
      <c r="G1374" s="305"/>
      <c r="H1374" s="308">
        <v>357</v>
      </c>
      <c r="I1374" s="309"/>
      <c r="J1374" s="305"/>
      <c r="K1374" s="305"/>
      <c r="L1374" s="310"/>
      <c r="M1374" s="311"/>
      <c r="N1374" s="312"/>
      <c r="O1374" s="312"/>
      <c r="P1374" s="312"/>
      <c r="Q1374" s="312"/>
      <c r="R1374" s="312"/>
      <c r="S1374" s="312"/>
      <c r="T1374" s="313"/>
      <c r="U1374" s="15"/>
      <c r="V1374" s="15"/>
      <c r="W1374" s="15"/>
      <c r="X1374" s="15"/>
      <c r="Y1374" s="15"/>
      <c r="Z1374" s="15"/>
      <c r="AA1374" s="15"/>
      <c r="AB1374" s="15"/>
      <c r="AC1374" s="15"/>
      <c r="AD1374" s="15"/>
      <c r="AE1374" s="15"/>
      <c r="AT1374" s="314" t="s">
        <v>398</v>
      </c>
      <c r="AU1374" s="314" t="s">
        <v>386</v>
      </c>
      <c r="AV1374" s="15" t="s">
        <v>92</v>
      </c>
      <c r="AW1374" s="15" t="s">
        <v>30</v>
      </c>
      <c r="AX1374" s="15" t="s">
        <v>76</v>
      </c>
      <c r="AY1374" s="314" t="s">
        <v>387</v>
      </c>
    </row>
    <row r="1375" s="17" customFormat="1">
      <c r="A1375" s="17"/>
      <c r="B1375" s="326"/>
      <c r="C1375" s="327"/>
      <c r="D1375" s="295" t="s">
        <v>398</v>
      </c>
      <c r="E1375" s="328" t="s">
        <v>323</v>
      </c>
      <c r="F1375" s="329" t="s">
        <v>411</v>
      </c>
      <c r="G1375" s="327"/>
      <c r="H1375" s="330">
        <v>357</v>
      </c>
      <c r="I1375" s="331"/>
      <c r="J1375" s="327"/>
      <c r="K1375" s="327"/>
      <c r="L1375" s="332"/>
      <c r="M1375" s="333"/>
      <c r="N1375" s="334"/>
      <c r="O1375" s="334"/>
      <c r="P1375" s="334"/>
      <c r="Q1375" s="334"/>
      <c r="R1375" s="334"/>
      <c r="S1375" s="334"/>
      <c r="T1375" s="335"/>
      <c r="U1375" s="17"/>
      <c r="V1375" s="17"/>
      <c r="W1375" s="17"/>
      <c r="X1375" s="17"/>
      <c r="Y1375" s="17"/>
      <c r="Z1375" s="17"/>
      <c r="AA1375" s="17"/>
      <c r="AB1375" s="17"/>
      <c r="AC1375" s="17"/>
      <c r="AD1375" s="17"/>
      <c r="AE1375" s="17"/>
      <c r="AT1375" s="336" t="s">
        <v>398</v>
      </c>
      <c r="AU1375" s="336" t="s">
        <v>386</v>
      </c>
      <c r="AV1375" s="17" t="s">
        <v>99</v>
      </c>
      <c r="AW1375" s="17" t="s">
        <v>30</v>
      </c>
      <c r="AX1375" s="17" t="s">
        <v>76</v>
      </c>
      <c r="AY1375" s="336" t="s">
        <v>387</v>
      </c>
    </row>
    <row r="1376" s="15" customFormat="1">
      <c r="A1376" s="15"/>
      <c r="B1376" s="304"/>
      <c r="C1376" s="305"/>
      <c r="D1376" s="295" t="s">
        <v>398</v>
      </c>
      <c r="E1376" s="306" t="s">
        <v>1</v>
      </c>
      <c r="F1376" s="307" t="s">
        <v>1468</v>
      </c>
      <c r="G1376" s="305"/>
      <c r="H1376" s="308">
        <v>17.850000000000001</v>
      </c>
      <c r="I1376" s="309"/>
      <c r="J1376" s="305"/>
      <c r="K1376" s="305"/>
      <c r="L1376" s="310"/>
      <c r="M1376" s="311"/>
      <c r="N1376" s="312"/>
      <c r="O1376" s="312"/>
      <c r="P1376" s="312"/>
      <c r="Q1376" s="312"/>
      <c r="R1376" s="312"/>
      <c r="S1376" s="312"/>
      <c r="T1376" s="313"/>
      <c r="U1376" s="15"/>
      <c r="V1376" s="15"/>
      <c r="W1376" s="15"/>
      <c r="X1376" s="15"/>
      <c r="Y1376" s="15"/>
      <c r="Z1376" s="15"/>
      <c r="AA1376" s="15"/>
      <c r="AB1376" s="15"/>
      <c r="AC1376" s="15"/>
      <c r="AD1376" s="15"/>
      <c r="AE1376" s="15"/>
      <c r="AT1376" s="314" t="s">
        <v>398</v>
      </c>
      <c r="AU1376" s="314" t="s">
        <v>386</v>
      </c>
      <c r="AV1376" s="15" t="s">
        <v>92</v>
      </c>
      <c r="AW1376" s="15" t="s">
        <v>30</v>
      </c>
      <c r="AX1376" s="15" t="s">
        <v>76</v>
      </c>
      <c r="AY1376" s="314" t="s">
        <v>387</v>
      </c>
    </row>
    <row r="1377" s="16" customFormat="1">
      <c r="A1377" s="16"/>
      <c r="B1377" s="315"/>
      <c r="C1377" s="316"/>
      <c r="D1377" s="295" t="s">
        <v>398</v>
      </c>
      <c r="E1377" s="317" t="s">
        <v>1</v>
      </c>
      <c r="F1377" s="318" t="s">
        <v>412</v>
      </c>
      <c r="G1377" s="316"/>
      <c r="H1377" s="319">
        <v>374.85000000000002</v>
      </c>
      <c r="I1377" s="320"/>
      <c r="J1377" s="316"/>
      <c r="K1377" s="316"/>
      <c r="L1377" s="321"/>
      <c r="M1377" s="322"/>
      <c r="N1377" s="323"/>
      <c r="O1377" s="323"/>
      <c r="P1377" s="323"/>
      <c r="Q1377" s="323"/>
      <c r="R1377" s="323"/>
      <c r="S1377" s="323"/>
      <c r="T1377" s="324"/>
      <c r="U1377" s="16"/>
      <c r="V1377" s="16"/>
      <c r="W1377" s="16"/>
      <c r="X1377" s="16"/>
      <c r="Y1377" s="16"/>
      <c r="Z1377" s="16"/>
      <c r="AA1377" s="16"/>
      <c r="AB1377" s="16"/>
      <c r="AC1377" s="16"/>
      <c r="AD1377" s="16"/>
      <c r="AE1377" s="16"/>
      <c r="AT1377" s="325" t="s">
        <v>398</v>
      </c>
      <c r="AU1377" s="325" t="s">
        <v>386</v>
      </c>
      <c r="AV1377" s="16" t="s">
        <v>386</v>
      </c>
      <c r="AW1377" s="16" t="s">
        <v>30</v>
      </c>
      <c r="AX1377" s="16" t="s">
        <v>84</v>
      </c>
      <c r="AY1377" s="325" t="s">
        <v>387</v>
      </c>
    </row>
    <row r="1378" s="2" customFormat="1" ht="37.8" customHeight="1">
      <c r="A1378" s="42"/>
      <c r="B1378" s="43"/>
      <c r="C1378" s="280" t="s">
        <v>1469</v>
      </c>
      <c r="D1378" s="280" t="s">
        <v>393</v>
      </c>
      <c r="E1378" s="281" t="s">
        <v>459</v>
      </c>
      <c r="F1378" s="282" t="s">
        <v>460</v>
      </c>
      <c r="G1378" s="283" t="s">
        <v>396</v>
      </c>
      <c r="H1378" s="284">
        <v>979</v>
      </c>
      <c r="I1378" s="285"/>
      <c r="J1378" s="286">
        <f>ROUND(I1378*H1378,2)</f>
        <v>0</v>
      </c>
      <c r="K1378" s="287"/>
      <c r="L1378" s="45"/>
      <c r="M1378" s="288" t="s">
        <v>1</v>
      </c>
      <c r="N1378" s="289" t="s">
        <v>42</v>
      </c>
      <c r="O1378" s="101"/>
      <c r="P1378" s="290">
        <f>O1378*H1378</f>
        <v>0</v>
      </c>
      <c r="Q1378" s="290">
        <v>1.0000000000000001E-05</v>
      </c>
      <c r="R1378" s="290">
        <f>Q1378*H1378</f>
        <v>0.0097900000000000001</v>
      </c>
      <c r="S1378" s="290">
        <v>0</v>
      </c>
      <c r="T1378" s="291">
        <f>S1378*H1378</f>
        <v>0</v>
      </c>
      <c r="U1378" s="42"/>
      <c r="V1378" s="42"/>
      <c r="W1378" s="42"/>
      <c r="X1378" s="42"/>
      <c r="Y1378" s="42"/>
      <c r="Z1378" s="42"/>
      <c r="AA1378" s="42"/>
      <c r="AB1378" s="42"/>
      <c r="AC1378" s="42"/>
      <c r="AD1378" s="42"/>
      <c r="AE1378" s="42"/>
      <c r="AR1378" s="292" t="s">
        <v>386</v>
      </c>
      <c r="AT1378" s="292" t="s">
        <v>393</v>
      </c>
      <c r="AU1378" s="292" t="s">
        <v>386</v>
      </c>
      <c r="AY1378" s="19" t="s">
        <v>387</v>
      </c>
      <c r="BE1378" s="162">
        <f>IF(N1378="základná",J1378,0)</f>
        <v>0</v>
      </c>
      <c r="BF1378" s="162">
        <f>IF(N1378="znížená",J1378,0)</f>
        <v>0</v>
      </c>
      <c r="BG1378" s="162">
        <f>IF(N1378="zákl. prenesená",J1378,0)</f>
        <v>0</v>
      </c>
      <c r="BH1378" s="162">
        <f>IF(N1378="zníž. prenesená",J1378,0)</f>
        <v>0</v>
      </c>
      <c r="BI1378" s="162">
        <f>IF(N1378="nulová",J1378,0)</f>
        <v>0</v>
      </c>
      <c r="BJ1378" s="19" t="s">
        <v>92</v>
      </c>
      <c r="BK1378" s="162">
        <f>ROUND(I1378*H1378,2)</f>
        <v>0</v>
      </c>
      <c r="BL1378" s="19" t="s">
        <v>386</v>
      </c>
      <c r="BM1378" s="292" t="s">
        <v>1470</v>
      </c>
    </row>
    <row r="1379" s="14" customFormat="1">
      <c r="A1379" s="14"/>
      <c r="B1379" s="293"/>
      <c r="C1379" s="294"/>
      <c r="D1379" s="295" t="s">
        <v>398</v>
      </c>
      <c r="E1379" s="296" t="s">
        <v>1</v>
      </c>
      <c r="F1379" s="297" t="s">
        <v>399</v>
      </c>
      <c r="G1379" s="294"/>
      <c r="H1379" s="296" t="s">
        <v>1</v>
      </c>
      <c r="I1379" s="298"/>
      <c r="J1379" s="294"/>
      <c r="K1379" s="294"/>
      <c r="L1379" s="299"/>
      <c r="M1379" s="300"/>
      <c r="N1379" s="301"/>
      <c r="O1379" s="301"/>
      <c r="P1379" s="301"/>
      <c r="Q1379" s="301"/>
      <c r="R1379" s="301"/>
      <c r="S1379" s="301"/>
      <c r="T1379" s="302"/>
      <c r="U1379" s="14"/>
      <c r="V1379" s="14"/>
      <c r="W1379" s="14"/>
      <c r="X1379" s="14"/>
      <c r="Y1379" s="14"/>
      <c r="Z1379" s="14"/>
      <c r="AA1379" s="14"/>
      <c r="AB1379" s="14"/>
      <c r="AC1379" s="14"/>
      <c r="AD1379" s="14"/>
      <c r="AE1379" s="14"/>
      <c r="AT1379" s="303" t="s">
        <v>398</v>
      </c>
      <c r="AU1379" s="303" t="s">
        <v>386</v>
      </c>
      <c r="AV1379" s="14" t="s">
        <v>84</v>
      </c>
      <c r="AW1379" s="14" t="s">
        <v>30</v>
      </c>
      <c r="AX1379" s="14" t="s">
        <v>76</v>
      </c>
      <c r="AY1379" s="303" t="s">
        <v>387</v>
      </c>
    </row>
    <row r="1380" s="15" customFormat="1">
      <c r="A1380" s="15"/>
      <c r="B1380" s="304"/>
      <c r="C1380" s="305"/>
      <c r="D1380" s="295" t="s">
        <v>398</v>
      </c>
      <c r="E1380" s="306" t="s">
        <v>1</v>
      </c>
      <c r="F1380" s="307" t="s">
        <v>1471</v>
      </c>
      <c r="G1380" s="305"/>
      <c r="H1380" s="308">
        <v>0</v>
      </c>
      <c r="I1380" s="309"/>
      <c r="J1380" s="305"/>
      <c r="K1380" s="305"/>
      <c r="L1380" s="310"/>
      <c r="M1380" s="311"/>
      <c r="N1380" s="312"/>
      <c r="O1380" s="312"/>
      <c r="P1380" s="312"/>
      <c r="Q1380" s="312"/>
      <c r="R1380" s="312"/>
      <c r="S1380" s="312"/>
      <c r="T1380" s="313"/>
      <c r="U1380" s="15"/>
      <c r="V1380" s="15"/>
      <c r="W1380" s="15"/>
      <c r="X1380" s="15"/>
      <c r="Y1380" s="15"/>
      <c r="Z1380" s="15"/>
      <c r="AA1380" s="15"/>
      <c r="AB1380" s="15"/>
      <c r="AC1380" s="15"/>
      <c r="AD1380" s="15"/>
      <c r="AE1380" s="15"/>
      <c r="AT1380" s="314" t="s">
        <v>398</v>
      </c>
      <c r="AU1380" s="314" t="s">
        <v>386</v>
      </c>
      <c r="AV1380" s="15" t="s">
        <v>92</v>
      </c>
      <c r="AW1380" s="15" t="s">
        <v>30</v>
      </c>
      <c r="AX1380" s="15" t="s">
        <v>76</v>
      </c>
      <c r="AY1380" s="314" t="s">
        <v>387</v>
      </c>
    </row>
    <row r="1381" s="15" customFormat="1">
      <c r="A1381" s="15"/>
      <c r="B1381" s="304"/>
      <c r="C1381" s="305"/>
      <c r="D1381" s="295" t="s">
        <v>398</v>
      </c>
      <c r="E1381" s="306" t="s">
        <v>1</v>
      </c>
      <c r="F1381" s="307" t="s">
        <v>1472</v>
      </c>
      <c r="G1381" s="305"/>
      <c r="H1381" s="308">
        <v>498</v>
      </c>
      <c r="I1381" s="309"/>
      <c r="J1381" s="305"/>
      <c r="K1381" s="305"/>
      <c r="L1381" s="310"/>
      <c r="M1381" s="311"/>
      <c r="N1381" s="312"/>
      <c r="O1381" s="312"/>
      <c r="P1381" s="312"/>
      <c r="Q1381" s="312"/>
      <c r="R1381" s="312"/>
      <c r="S1381" s="312"/>
      <c r="T1381" s="313"/>
      <c r="U1381" s="15"/>
      <c r="V1381" s="15"/>
      <c r="W1381" s="15"/>
      <c r="X1381" s="15"/>
      <c r="Y1381" s="15"/>
      <c r="Z1381" s="15"/>
      <c r="AA1381" s="15"/>
      <c r="AB1381" s="15"/>
      <c r="AC1381" s="15"/>
      <c r="AD1381" s="15"/>
      <c r="AE1381" s="15"/>
      <c r="AT1381" s="314" t="s">
        <v>398</v>
      </c>
      <c r="AU1381" s="314" t="s">
        <v>386</v>
      </c>
      <c r="AV1381" s="15" t="s">
        <v>92</v>
      </c>
      <c r="AW1381" s="15" t="s">
        <v>30</v>
      </c>
      <c r="AX1381" s="15" t="s">
        <v>76</v>
      </c>
      <c r="AY1381" s="314" t="s">
        <v>387</v>
      </c>
    </row>
    <row r="1382" s="15" customFormat="1">
      <c r="A1382" s="15"/>
      <c r="B1382" s="304"/>
      <c r="C1382" s="305"/>
      <c r="D1382" s="295" t="s">
        <v>398</v>
      </c>
      <c r="E1382" s="306" t="s">
        <v>1</v>
      </c>
      <c r="F1382" s="307" t="s">
        <v>1473</v>
      </c>
      <c r="G1382" s="305"/>
      <c r="H1382" s="308">
        <v>13</v>
      </c>
      <c r="I1382" s="309"/>
      <c r="J1382" s="305"/>
      <c r="K1382" s="305"/>
      <c r="L1382" s="310"/>
      <c r="M1382" s="311"/>
      <c r="N1382" s="312"/>
      <c r="O1382" s="312"/>
      <c r="P1382" s="312"/>
      <c r="Q1382" s="312"/>
      <c r="R1382" s="312"/>
      <c r="S1382" s="312"/>
      <c r="T1382" s="313"/>
      <c r="U1382" s="15"/>
      <c r="V1382" s="15"/>
      <c r="W1382" s="15"/>
      <c r="X1382" s="15"/>
      <c r="Y1382" s="15"/>
      <c r="Z1382" s="15"/>
      <c r="AA1382" s="15"/>
      <c r="AB1382" s="15"/>
      <c r="AC1382" s="15"/>
      <c r="AD1382" s="15"/>
      <c r="AE1382" s="15"/>
      <c r="AT1382" s="314" t="s">
        <v>398</v>
      </c>
      <c r="AU1382" s="314" t="s">
        <v>386</v>
      </c>
      <c r="AV1382" s="15" t="s">
        <v>92</v>
      </c>
      <c r="AW1382" s="15" t="s">
        <v>30</v>
      </c>
      <c r="AX1382" s="15" t="s">
        <v>76</v>
      </c>
      <c r="AY1382" s="314" t="s">
        <v>387</v>
      </c>
    </row>
    <row r="1383" s="15" customFormat="1">
      <c r="A1383" s="15"/>
      <c r="B1383" s="304"/>
      <c r="C1383" s="305"/>
      <c r="D1383" s="295" t="s">
        <v>398</v>
      </c>
      <c r="E1383" s="306" t="s">
        <v>1</v>
      </c>
      <c r="F1383" s="307" t="s">
        <v>1437</v>
      </c>
      <c r="G1383" s="305"/>
      <c r="H1383" s="308">
        <v>0</v>
      </c>
      <c r="I1383" s="309"/>
      <c r="J1383" s="305"/>
      <c r="K1383" s="305"/>
      <c r="L1383" s="310"/>
      <c r="M1383" s="311"/>
      <c r="N1383" s="312"/>
      <c r="O1383" s="312"/>
      <c r="P1383" s="312"/>
      <c r="Q1383" s="312"/>
      <c r="R1383" s="312"/>
      <c r="S1383" s="312"/>
      <c r="T1383" s="313"/>
      <c r="U1383" s="15"/>
      <c r="V1383" s="15"/>
      <c r="W1383" s="15"/>
      <c r="X1383" s="15"/>
      <c r="Y1383" s="15"/>
      <c r="Z1383" s="15"/>
      <c r="AA1383" s="15"/>
      <c r="AB1383" s="15"/>
      <c r="AC1383" s="15"/>
      <c r="AD1383" s="15"/>
      <c r="AE1383" s="15"/>
      <c r="AT1383" s="314" t="s">
        <v>398</v>
      </c>
      <c r="AU1383" s="314" t="s">
        <v>386</v>
      </c>
      <c r="AV1383" s="15" t="s">
        <v>92</v>
      </c>
      <c r="AW1383" s="15" t="s">
        <v>30</v>
      </c>
      <c r="AX1383" s="15" t="s">
        <v>76</v>
      </c>
      <c r="AY1383" s="314" t="s">
        <v>387</v>
      </c>
    </row>
    <row r="1384" s="15" customFormat="1">
      <c r="A1384" s="15"/>
      <c r="B1384" s="304"/>
      <c r="C1384" s="305"/>
      <c r="D1384" s="295" t="s">
        <v>398</v>
      </c>
      <c r="E1384" s="306" t="s">
        <v>1</v>
      </c>
      <c r="F1384" s="307" t="s">
        <v>1474</v>
      </c>
      <c r="G1384" s="305"/>
      <c r="H1384" s="308">
        <v>140</v>
      </c>
      <c r="I1384" s="309"/>
      <c r="J1384" s="305"/>
      <c r="K1384" s="305"/>
      <c r="L1384" s="310"/>
      <c r="M1384" s="311"/>
      <c r="N1384" s="312"/>
      <c r="O1384" s="312"/>
      <c r="P1384" s="312"/>
      <c r="Q1384" s="312"/>
      <c r="R1384" s="312"/>
      <c r="S1384" s="312"/>
      <c r="T1384" s="313"/>
      <c r="U1384" s="15"/>
      <c r="V1384" s="15"/>
      <c r="W1384" s="15"/>
      <c r="X1384" s="15"/>
      <c r="Y1384" s="15"/>
      <c r="Z1384" s="15"/>
      <c r="AA1384" s="15"/>
      <c r="AB1384" s="15"/>
      <c r="AC1384" s="15"/>
      <c r="AD1384" s="15"/>
      <c r="AE1384" s="15"/>
      <c r="AT1384" s="314" t="s">
        <v>398</v>
      </c>
      <c r="AU1384" s="314" t="s">
        <v>386</v>
      </c>
      <c r="AV1384" s="15" t="s">
        <v>92</v>
      </c>
      <c r="AW1384" s="15" t="s">
        <v>30</v>
      </c>
      <c r="AX1384" s="15" t="s">
        <v>76</v>
      </c>
      <c r="AY1384" s="314" t="s">
        <v>387</v>
      </c>
    </row>
    <row r="1385" s="15" customFormat="1">
      <c r="A1385" s="15"/>
      <c r="B1385" s="304"/>
      <c r="C1385" s="305"/>
      <c r="D1385" s="295" t="s">
        <v>398</v>
      </c>
      <c r="E1385" s="306" t="s">
        <v>1</v>
      </c>
      <c r="F1385" s="307" t="s">
        <v>1475</v>
      </c>
      <c r="G1385" s="305"/>
      <c r="H1385" s="308">
        <v>328</v>
      </c>
      <c r="I1385" s="309"/>
      <c r="J1385" s="305"/>
      <c r="K1385" s="305"/>
      <c r="L1385" s="310"/>
      <c r="M1385" s="311"/>
      <c r="N1385" s="312"/>
      <c r="O1385" s="312"/>
      <c r="P1385" s="312"/>
      <c r="Q1385" s="312"/>
      <c r="R1385" s="312"/>
      <c r="S1385" s="312"/>
      <c r="T1385" s="313"/>
      <c r="U1385" s="15"/>
      <c r="V1385" s="15"/>
      <c r="W1385" s="15"/>
      <c r="X1385" s="15"/>
      <c r="Y1385" s="15"/>
      <c r="Z1385" s="15"/>
      <c r="AA1385" s="15"/>
      <c r="AB1385" s="15"/>
      <c r="AC1385" s="15"/>
      <c r="AD1385" s="15"/>
      <c r="AE1385" s="15"/>
      <c r="AT1385" s="314" t="s">
        <v>398</v>
      </c>
      <c r="AU1385" s="314" t="s">
        <v>386</v>
      </c>
      <c r="AV1385" s="15" t="s">
        <v>92</v>
      </c>
      <c r="AW1385" s="15" t="s">
        <v>30</v>
      </c>
      <c r="AX1385" s="15" t="s">
        <v>76</v>
      </c>
      <c r="AY1385" s="314" t="s">
        <v>387</v>
      </c>
    </row>
    <row r="1386" s="16" customFormat="1">
      <c r="A1386" s="16"/>
      <c r="B1386" s="315"/>
      <c r="C1386" s="316"/>
      <c r="D1386" s="295" t="s">
        <v>398</v>
      </c>
      <c r="E1386" s="317" t="s">
        <v>1</v>
      </c>
      <c r="F1386" s="318" t="s">
        <v>412</v>
      </c>
      <c r="G1386" s="316"/>
      <c r="H1386" s="319">
        <v>979</v>
      </c>
      <c r="I1386" s="320"/>
      <c r="J1386" s="316"/>
      <c r="K1386" s="316"/>
      <c r="L1386" s="321"/>
      <c r="M1386" s="322"/>
      <c r="N1386" s="323"/>
      <c r="O1386" s="323"/>
      <c r="P1386" s="323"/>
      <c r="Q1386" s="323"/>
      <c r="R1386" s="323"/>
      <c r="S1386" s="323"/>
      <c r="T1386" s="324"/>
      <c r="U1386" s="16"/>
      <c r="V1386" s="16"/>
      <c r="W1386" s="16"/>
      <c r="X1386" s="16"/>
      <c r="Y1386" s="16"/>
      <c r="Z1386" s="16"/>
      <c r="AA1386" s="16"/>
      <c r="AB1386" s="16"/>
      <c r="AC1386" s="16"/>
      <c r="AD1386" s="16"/>
      <c r="AE1386" s="16"/>
      <c r="AT1386" s="325" t="s">
        <v>398</v>
      </c>
      <c r="AU1386" s="325" t="s">
        <v>386</v>
      </c>
      <c r="AV1386" s="16" t="s">
        <v>386</v>
      </c>
      <c r="AW1386" s="16" t="s">
        <v>30</v>
      </c>
      <c r="AX1386" s="16" t="s">
        <v>84</v>
      </c>
      <c r="AY1386" s="325" t="s">
        <v>387</v>
      </c>
    </row>
    <row r="1387" s="2" customFormat="1" ht="24.15" customHeight="1">
      <c r="A1387" s="42"/>
      <c r="B1387" s="43"/>
      <c r="C1387" s="280" t="s">
        <v>1476</v>
      </c>
      <c r="D1387" s="280" t="s">
        <v>393</v>
      </c>
      <c r="E1387" s="281" t="s">
        <v>468</v>
      </c>
      <c r="F1387" s="282" t="s">
        <v>469</v>
      </c>
      <c r="G1387" s="283" t="s">
        <v>405</v>
      </c>
      <c r="H1387" s="284">
        <v>3534</v>
      </c>
      <c r="I1387" s="285"/>
      <c r="J1387" s="286">
        <f>ROUND(I1387*H1387,2)</f>
        <v>0</v>
      </c>
      <c r="K1387" s="287"/>
      <c r="L1387" s="45"/>
      <c r="M1387" s="288" t="s">
        <v>1</v>
      </c>
      <c r="N1387" s="289" t="s">
        <v>42</v>
      </c>
      <c r="O1387" s="101"/>
      <c r="P1387" s="290">
        <f>O1387*H1387</f>
        <v>0</v>
      </c>
      <c r="Q1387" s="290">
        <v>0.0019200000000000001</v>
      </c>
      <c r="R1387" s="290">
        <f>Q1387*H1387</f>
        <v>6.7852800000000002</v>
      </c>
      <c r="S1387" s="290">
        <v>0</v>
      </c>
      <c r="T1387" s="291">
        <f>S1387*H1387</f>
        <v>0</v>
      </c>
      <c r="U1387" s="42"/>
      <c r="V1387" s="42"/>
      <c r="W1387" s="42"/>
      <c r="X1387" s="42"/>
      <c r="Y1387" s="42"/>
      <c r="Z1387" s="42"/>
      <c r="AA1387" s="42"/>
      <c r="AB1387" s="42"/>
      <c r="AC1387" s="42"/>
      <c r="AD1387" s="42"/>
      <c r="AE1387" s="42"/>
      <c r="AR1387" s="292" t="s">
        <v>386</v>
      </c>
      <c r="AT1387" s="292" t="s">
        <v>393</v>
      </c>
      <c r="AU1387" s="292" t="s">
        <v>386</v>
      </c>
      <c r="AY1387" s="19" t="s">
        <v>387</v>
      </c>
      <c r="BE1387" s="162">
        <f>IF(N1387="základná",J1387,0)</f>
        <v>0</v>
      </c>
      <c r="BF1387" s="162">
        <f>IF(N1387="znížená",J1387,0)</f>
        <v>0</v>
      </c>
      <c r="BG1387" s="162">
        <f>IF(N1387="zákl. prenesená",J1387,0)</f>
        <v>0</v>
      </c>
      <c r="BH1387" s="162">
        <f>IF(N1387="zníž. prenesená",J1387,0)</f>
        <v>0</v>
      </c>
      <c r="BI1387" s="162">
        <f>IF(N1387="nulová",J1387,0)</f>
        <v>0</v>
      </c>
      <c r="BJ1387" s="19" t="s">
        <v>92</v>
      </c>
      <c r="BK1387" s="162">
        <f>ROUND(I1387*H1387,2)</f>
        <v>0</v>
      </c>
      <c r="BL1387" s="19" t="s">
        <v>386</v>
      </c>
      <c r="BM1387" s="292" t="s">
        <v>1477</v>
      </c>
    </row>
    <row r="1388" s="15" customFormat="1">
      <c r="A1388" s="15"/>
      <c r="B1388" s="304"/>
      <c r="C1388" s="305"/>
      <c r="D1388" s="295" t="s">
        <v>398</v>
      </c>
      <c r="E1388" s="306" t="s">
        <v>1</v>
      </c>
      <c r="F1388" s="307" t="s">
        <v>155</v>
      </c>
      <c r="G1388" s="305"/>
      <c r="H1388" s="308">
        <v>3534</v>
      </c>
      <c r="I1388" s="309"/>
      <c r="J1388" s="305"/>
      <c r="K1388" s="305"/>
      <c r="L1388" s="310"/>
      <c r="M1388" s="311"/>
      <c r="N1388" s="312"/>
      <c r="O1388" s="312"/>
      <c r="P1388" s="312"/>
      <c r="Q1388" s="312"/>
      <c r="R1388" s="312"/>
      <c r="S1388" s="312"/>
      <c r="T1388" s="313"/>
      <c r="U1388" s="15"/>
      <c r="V1388" s="15"/>
      <c r="W1388" s="15"/>
      <c r="X1388" s="15"/>
      <c r="Y1388" s="15"/>
      <c r="Z1388" s="15"/>
      <c r="AA1388" s="15"/>
      <c r="AB1388" s="15"/>
      <c r="AC1388" s="15"/>
      <c r="AD1388" s="15"/>
      <c r="AE1388" s="15"/>
      <c r="AT1388" s="314" t="s">
        <v>398</v>
      </c>
      <c r="AU1388" s="314" t="s">
        <v>386</v>
      </c>
      <c r="AV1388" s="15" t="s">
        <v>92</v>
      </c>
      <c r="AW1388" s="15" t="s">
        <v>30</v>
      </c>
      <c r="AX1388" s="15" t="s">
        <v>84</v>
      </c>
      <c r="AY1388" s="314" t="s">
        <v>387</v>
      </c>
    </row>
    <row r="1389" s="2" customFormat="1" ht="16.5" customHeight="1">
      <c r="A1389" s="42"/>
      <c r="B1389" s="43"/>
      <c r="C1389" s="280" t="s">
        <v>1478</v>
      </c>
      <c r="D1389" s="280" t="s">
        <v>393</v>
      </c>
      <c r="E1389" s="281" t="s">
        <v>472</v>
      </c>
      <c r="F1389" s="282" t="s">
        <v>473</v>
      </c>
      <c r="G1389" s="283" t="s">
        <v>405</v>
      </c>
      <c r="H1389" s="284">
        <v>3534</v>
      </c>
      <c r="I1389" s="285"/>
      <c r="J1389" s="286">
        <f>ROUND(I1389*H1389,2)</f>
        <v>0</v>
      </c>
      <c r="K1389" s="287"/>
      <c r="L1389" s="45"/>
      <c r="M1389" s="288" t="s">
        <v>1</v>
      </c>
      <c r="N1389" s="289" t="s">
        <v>42</v>
      </c>
      <c r="O1389" s="101"/>
      <c r="P1389" s="290">
        <f>O1389*H1389</f>
        <v>0</v>
      </c>
      <c r="Q1389" s="290">
        <v>5.0000000000000002E-05</v>
      </c>
      <c r="R1389" s="290">
        <f>Q1389*H1389</f>
        <v>0.1767</v>
      </c>
      <c r="S1389" s="290">
        <v>0</v>
      </c>
      <c r="T1389" s="291">
        <f>S1389*H1389</f>
        <v>0</v>
      </c>
      <c r="U1389" s="42"/>
      <c r="V1389" s="42"/>
      <c r="W1389" s="42"/>
      <c r="X1389" s="42"/>
      <c r="Y1389" s="42"/>
      <c r="Z1389" s="42"/>
      <c r="AA1389" s="42"/>
      <c r="AB1389" s="42"/>
      <c r="AC1389" s="42"/>
      <c r="AD1389" s="42"/>
      <c r="AE1389" s="42"/>
      <c r="AR1389" s="292" t="s">
        <v>386</v>
      </c>
      <c r="AT1389" s="292" t="s">
        <v>393</v>
      </c>
      <c r="AU1389" s="292" t="s">
        <v>386</v>
      </c>
      <c r="AY1389" s="19" t="s">
        <v>387</v>
      </c>
      <c r="BE1389" s="162">
        <f>IF(N1389="základná",J1389,0)</f>
        <v>0</v>
      </c>
      <c r="BF1389" s="162">
        <f>IF(N1389="znížená",J1389,0)</f>
        <v>0</v>
      </c>
      <c r="BG1389" s="162">
        <f>IF(N1389="zákl. prenesená",J1389,0)</f>
        <v>0</v>
      </c>
      <c r="BH1389" s="162">
        <f>IF(N1389="zníž. prenesená",J1389,0)</f>
        <v>0</v>
      </c>
      <c r="BI1389" s="162">
        <f>IF(N1389="nulová",J1389,0)</f>
        <v>0</v>
      </c>
      <c r="BJ1389" s="19" t="s">
        <v>92</v>
      </c>
      <c r="BK1389" s="162">
        <f>ROUND(I1389*H1389,2)</f>
        <v>0</v>
      </c>
      <c r="BL1389" s="19" t="s">
        <v>386</v>
      </c>
      <c r="BM1389" s="292" t="s">
        <v>1479</v>
      </c>
    </row>
    <row r="1390" s="15" customFormat="1">
      <c r="A1390" s="15"/>
      <c r="B1390" s="304"/>
      <c r="C1390" s="305"/>
      <c r="D1390" s="295" t="s">
        <v>398</v>
      </c>
      <c r="E1390" s="306" t="s">
        <v>1</v>
      </c>
      <c r="F1390" s="307" t="s">
        <v>155</v>
      </c>
      <c r="G1390" s="305"/>
      <c r="H1390" s="308">
        <v>3534</v>
      </c>
      <c r="I1390" s="309"/>
      <c r="J1390" s="305"/>
      <c r="K1390" s="305"/>
      <c r="L1390" s="310"/>
      <c r="M1390" s="311"/>
      <c r="N1390" s="312"/>
      <c r="O1390" s="312"/>
      <c r="P1390" s="312"/>
      <c r="Q1390" s="312"/>
      <c r="R1390" s="312"/>
      <c r="S1390" s="312"/>
      <c r="T1390" s="313"/>
      <c r="U1390" s="15"/>
      <c r="V1390" s="15"/>
      <c r="W1390" s="15"/>
      <c r="X1390" s="15"/>
      <c r="Y1390" s="15"/>
      <c r="Z1390" s="15"/>
      <c r="AA1390" s="15"/>
      <c r="AB1390" s="15"/>
      <c r="AC1390" s="15"/>
      <c r="AD1390" s="15"/>
      <c r="AE1390" s="15"/>
      <c r="AT1390" s="314" t="s">
        <v>398</v>
      </c>
      <c r="AU1390" s="314" t="s">
        <v>386</v>
      </c>
      <c r="AV1390" s="15" t="s">
        <v>92</v>
      </c>
      <c r="AW1390" s="15" t="s">
        <v>30</v>
      </c>
      <c r="AX1390" s="15" t="s">
        <v>84</v>
      </c>
      <c r="AY1390" s="314" t="s">
        <v>387</v>
      </c>
    </row>
    <row r="1391" s="2" customFormat="1" ht="33" customHeight="1">
      <c r="A1391" s="42"/>
      <c r="B1391" s="43"/>
      <c r="C1391" s="280" t="s">
        <v>1480</v>
      </c>
      <c r="D1391" s="280" t="s">
        <v>393</v>
      </c>
      <c r="E1391" s="281" t="s">
        <v>1481</v>
      </c>
      <c r="F1391" s="282" t="s">
        <v>1482</v>
      </c>
      <c r="G1391" s="283" t="s">
        <v>180</v>
      </c>
      <c r="H1391" s="284">
        <v>0.54300000000000004</v>
      </c>
      <c r="I1391" s="285"/>
      <c r="J1391" s="286">
        <f>ROUND(I1391*H1391,2)</f>
        <v>0</v>
      </c>
      <c r="K1391" s="287"/>
      <c r="L1391" s="45"/>
      <c r="M1391" s="288" t="s">
        <v>1</v>
      </c>
      <c r="N1391" s="289" t="s">
        <v>42</v>
      </c>
      <c r="O1391" s="101"/>
      <c r="P1391" s="290">
        <f>O1391*H1391</f>
        <v>0</v>
      </c>
      <c r="Q1391" s="290">
        <v>0</v>
      </c>
      <c r="R1391" s="290">
        <f>Q1391*H1391</f>
        <v>0</v>
      </c>
      <c r="S1391" s="290">
        <v>2.3999999999999999</v>
      </c>
      <c r="T1391" s="291">
        <f>S1391*H1391</f>
        <v>1.3032000000000001</v>
      </c>
      <c r="U1391" s="42"/>
      <c r="V1391" s="42"/>
      <c r="W1391" s="42"/>
      <c r="X1391" s="42"/>
      <c r="Y1391" s="42"/>
      <c r="Z1391" s="42"/>
      <c r="AA1391" s="42"/>
      <c r="AB1391" s="42"/>
      <c r="AC1391" s="42"/>
      <c r="AD1391" s="42"/>
      <c r="AE1391" s="42"/>
      <c r="AR1391" s="292" t="s">
        <v>386</v>
      </c>
      <c r="AT1391" s="292" t="s">
        <v>393</v>
      </c>
      <c r="AU1391" s="292" t="s">
        <v>386</v>
      </c>
      <c r="AY1391" s="19" t="s">
        <v>387</v>
      </c>
      <c r="BE1391" s="162">
        <f>IF(N1391="základná",J1391,0)</f>
        <v>0</v>
      </c>
      <c r="BF1391" s="162">
        <f>IF(N1391="znížená",J1391,0)</f>
        <v>0</v>
      </c>
      <c r="BG1391" s="162">
        <f>IF(N1391="zákl. prenesená",J1391,0)</f>
        <v>0</v>
      </c>
      <c r="BH1391" s="162">
        <f>IF(N1391="zníž. prenesená",J1391,0)</f>
        <v>0</v>
      </c>
      <c r="BI1391" s="162">
        <f>IF(N1391="nulová",J1391,0)</f>
        <v>0</v>
      </c>
      <c r="BJ1391" s="19" t="s">
        <v>92</v>
      </c>
      <c r="BK1391" s="162">
        <f>ROUND(I1391*H1391,2)</f>
        <v>0</v>
      </c>
      <c r="BL1391" s="19" t="s">
        <v>386</v>
      </c>
      <c r="BM1391" s="292" t="s">
        <v>1483</v>
      </c>
    </row>
    <row r="1392" s="14" customFormat="1">
      <c r="A1392" s="14"/>
      <c r="B1392" s="293"/>
      <c r="C1392" s="294"/>
      <c r="D1392" s="295" t="s">
        <v>398</v>
      </c>
      <c r="E1392" s="296" t="s">
        <v>1</v>
      </c>
      <c r="F1392" s="297" t="s">
        <v>1484</v>
      </c>
      <c r="G1392" s="294"/>
      <c r="H1392" s="296" t="s">
        <v>1</v>
      </c>
      <c r="I1392" s="298"/>
      <c r="J1392" s="294"/>
      <c r="K1392" s="294"/>
      <c r="L1392" s="299"/>
      <c r="M1392" s="300"/>
      <c r="N1392" s="301"/>
      <c r="O1392" s="301"/>
      <c r="P1392" s="301"/>
      <c r="Q1392" s="301"/>
      <c r="R1392" s="301"/>
      <c r="S1392" s="301"/>
      <c r="T1392" s="302"/>
      <c r="U1392" s="14"/>
      <c r="V1392" s="14"/>
      <c r="W1392" s="14"/>
      <c r="X1392" s="14"/>
      <c r="Y1392" s="14"/>
      <c r="Z1392" s="14"/>
      <c r="AA1392" s="14"/>
      <c r="AB1392" s="14"/>
      <c r="AC1392" s="14"/>
      <c r="AD1392" s="14"/>
      <c r="AE1392" s="14"/>
      <c r="AT1392" s="303" t="s">
        <v>398</v>
      </c>
      <c r="AU1392" s="303" t="s">
        <v>386</v>
      </c>
      <c r="AV1392" s="14" t="s">
        <v>84</v>
      </c>
      <c r="AW1392" s="14" t="s">
        <v>30</v>
      </c>
      <c r="AX1392" s="14" t="s">
        <v>76</v>
      </c>
      <c r="AY1392" s="303" t="s">
        <v>387</v>
      </c>
    </row>
    <row r="1393" s="15" customFormat="1">
      <c r="A1393" s="15"/>
      <c r="B1393" s="304"/>
      <c r="C1393" s="305"/>
      <c r="D1393" s="295" t="s">
        <v>398</v>
      </c>
      <c r="E1393" s="306" t="s">
        <v>1</v>
      </c>
      <c r="F1393" s="307" t="s">
        <v>1485</v>
      </c>
      <c r="G1393" s="305"/>
      <c r="H1393" s="308">
        <v>0.20799999999999999</v>
      </c>
      <c r="I1393" s="309"/>
      <c r="J1393" s="305"/>
      <c r="K1393" s="305"/>
      <c r="L1393" s="310"/>
      <c r="M1393" s="311"/>
      <c r="N1393" s="312"/>
      <c r="O1393" s="312"/>
      <c r="P1393" s="312"/>
      <c r="Q1393" s="312"/>
      <c r="R1393" s="312"/>
      <c r="S1393" s="312"/>
      <c r="T1393" s="313"/>
      <c r="U1393" s="15"/>
      <c r="V1393" s="15"/>
      <c r="W1393" s="15"/>
      <c r="X1393" s="15"/>
      <c r="Y1393" s="15"/>
      <c r="Z1393" s="15"/>
      <c r="AA1393" s="15"/>
      <c r="AB1393" s="15"/>
      <c r="AC1393" s="15"/>
      <c r="AD1393" s="15"/>
      <c r="AE1393" s="15"/>
      <c r="AT1393" s="314" t="s">
        <v>398</v>
      </c>
      <c r="AU1393" s="314" t="s">
        <v>386</v>
      </c>
      <c r="AV1393" s="15" t="s">
        <v>92</v>
      </c>
      <c r="AW1393" s="15" t="s">
        <v>30</v>
      </c>
      <c r="AX1393" s="15" t="s">
        <v>76</v>
      </c>
      <c r="AY1393" s="314" t="s">
        <v>387</v>
      </c>
    </row>
    <row r="1394" s="15" customFormat="1">
      <c r="A1394" s="15"/>
      <c r="B1394" s="304"/>
      <c r="C1394" s="305"/>
      <c r="D1394" s="295" t="s">
        <v>398</v>
      </c>
      <c r="E1394" s="306" t="s">
        <v>1</v>
      </c>
      <c r="F1394" s="307" t="s">
        <v>1486</v>
      </c>
      <c r="G1394" s="305"/>
      <c r="H1394" s="308">
        <v>0.309</v>
      </c>
      <c r="I1394" s="309"/>
      <c r="J1394" s="305"/>
      <c r="K1394" s="305"/>
      <c r="L1394" s="310"/>
      <c r="M1394" s="311"/>
      <c r="N1394" s="312"/>
      <c r="O1394" s="312"/>
      <c r="P1394" s="312"/>
      <c r="Q1394" s="312"/>
      <c r="R1394" s="312"/>
      <c r="S1394" s="312"/>
      <c r="T1394" s="313"/>
      <c r="U1394" s="15"/>
      <c r="V1394" s="15"/>
      <c r="W1394" s="15"/>
      <c r="X1394" s="15"/>
      <c r="Y1394" s="15"/>
      <c r="Z1394" s="15"/>
      <c r="AA1394" s="15"/>
      <c r="AB1394" s="15"/>
      <c r="AC1394" s="15"/>
      <c r="AD1394" s="15"/>
      <c r="AE1394" s="15"/>
      <c r="AT1394" s="314" t="s">
        <v>398</v>
      </c>
      <c r="AU1394" s="314" t="s">
        <v>386</v>
      </c>
      <c r="AV1394" s="15" t="s">
        <v>92</v>
      </c>
      <c r="AW1394" s="15" t="s">
        <v>30</v>
      </c>
      <c r="AX1394" s="15" t="s">
        <v>76</v>
      </c>
      <c r="AY1394" s="314" t="s">
        <v>387</v>
      </c>
    </row>
    <row r="1395" s="17" customFormat="1">
      <c r="A1395" s="17"/>
      <c r="B1395" s="326"/>
      <c r="C1395" s="327"/>
      <c r="D1395" s="295" t="s">
        <v>398</v>
      </c>
      <c r="E1395" s="328" t="s">
        <v>178</v>
      </c>
      <c r="F1395" s="329" t="s">
        <v>411</v>
      </c>
      <c r="G1395" s="327"/>
      <c r="H1395" s="330">
        <v>0.51700000000000002</v>
      </c>
      <c r="I1395" s="331"/>
      <c r="J1395" s="327"/>
      <c r="K1395" s="327"/>
      <c r="L1395" s="332"/>
      <c r="M1395" s="333"/>
      <c r="N1395" s="334"/>
      <c r="O1395" s="334"/>
      <c r="P1395" s="334"/>
      <c r="Q1395" s="334"/>
      <c r="R1395" s="334"/>
      <c r="S1395" s="334"/>
      <c r="T1395" s="335"/>
      <c r="U1395" s="17"/>
      <c r="V1395" s="17"/>
      <c r="W1395" s="17"/>
      <c r="X1395" s="17"/>
      <c r="Y1395" s="17"/>
      <c r="Z1395" s="17"/>
      <c r="AA1395" s="17"/>
      <c r="AB1395" s="17"/>
      <c r="AC1395" s="17"/>
      <c r="AD1395" s="17"/>
      <c r="AE1395" s="17"/>
      <c r="AT1395" s="336" t="s">
        <v>398</v>
      </c>
      <c r="AU1395" s="336" t="s">
        <v>386</v>
      </c>
      <c r="AV1395" s="17" t="s">
        <v>99</v>
      </c>
      <c r="AW1395" s="17" t="s">
        <v>30</v>
      </c>
      <c r="AX1395" s="17" t="s">
        <v>76</v>
      </c>
      <c r="AY1395" s="336" t="s">
        <v>387</v>
      </c>
    </row>
    <row r="1396" s="15" customFormat="1">
      <c r="A1396" s="15"/>
      <c r="B1396" s="304"/>
      <c r="C1396" s="305"/>
      <c r="D1396" s="295" t="s">
        <v>398</v>
      </c>
      <c r="E1396" s="306" t="s">
        <v>1</v>
      </c>
      <c r="F1396" s="307" t="s">
        <v>1487</v>
      </c>
      <c r="G1396" s="305"/>
      <c r="H1396" s="308">
        <v>0.025999999999999999</v>
      </c>
      <c r="I1396" s="309"/>
      <c r="J1396" s="305"/>
      <c r="K1396" s="305"/>
      <c r="L1396" s="310"/>
      <c r="M1396" s="311"/>
      <c r="N1396" s="312"/>
      <c r="O1396" s="312"/>
      <c r="P1396" s="312"/>
      <c r="Q1396" s="312"/>
      <c r="R1396" s="312"/>
      <c r="S1396" s="312"/>
      <c r="T1396" s="313"/>
      <c r="U1396" s="15"/>
      <c r="V1396" s="15"/>
      <c r="W1396" s="15"/>
      <c r="X1396" s="15"/>
      <c r="Y1396" s="15"/>
      <c r="Z1396" s="15"/>
      <c r="AA1396" s="15"/>
      <c r="AB1396" s="15"/>
      <c r="AC1396" s="15"/>
      <c r="AD1396" s="15"/>
      <c r="AE1396" s="15"/>
      <c r="AT1396" s="314" t="s">
        <v>398</v>
      </c>
      <c r="AU1396" s="314" t="s">
        <v>386</v>
      </c>
      <c r="AV1396" s="15" t="s">
        <v>92</v>
      </c>
      <c r="AW1396" s="15" t="s">
        <v>30</v>
      </c>
      <c r="AX1396" s="15" t="s">
        <v>76</v>
      </c>
      <c r="AY1396" s="314" t="s">
        <v>387</v>
      </c>
    </row>
    <row r="1397" s="16" customFormat="1">
      <c r="A1397" s="16"/>
      <c r="B1397" s="315"/>
      <c r="C1397" s="316"/>
      <c r="D1397" s="295" t="s">
        <v>398</v>
      </c>
      <c r="E1397" s="317" t="s">
        <v>333</v>
      </c>
      <c r="F1397" s="318" t="s">
        <v>412</v>
      </c>
      <c r="G1397" s="316"/>
      <c r="H1397" s="319">
        <v>0.54300000000000004</v>
      </c>
      <c r="I1397" s="320"/>
      <c r="J1397" s="316"/>
      <c r="K1397" s="316"/>
      <c r="L1397" s="321"/>
      <c r="M1397" s="322"/>
      <c r="N1397" s="323"/>
      <c r="O1397" s="323"/>
      <c r="P1397" s="323"/>
      <c r="Q1397" s="323"/>
      <c r="R1397" s="323"/>
      <c r="S1397" s="323"/>
      <c r="T1397" s="324"/>
      <c r="U1397" s="16"/>
      <c r="V1397" s="16"/>
      <c r="W1397" s="16"/>
      <c r="X1397" s="16"/>
      <c r="Y1397" s="16"/>
      <c r="Z1397" s="16"/>
      <c r="AA1397" s="16"/>
      <c r="AB1397" s="16"/>
      <c r="AC1397" s="16"/>
      <c r="AD1397" s="16"/>
      <c r="AE1397" s="16"/>
      <c r="AT1397" s="325" t="s">
        <v>398</v>
      </c>
      <c r="AU1397" s="325" t="s">
        <v>386</v>
      </c>
      <c r="AV1397" s="16" t="s">
        <v>386</v>
      </c>
      <c r="AW1397" s="16" t="s">
        <v>30</v>
      </c>
      <c r="AX1397" s="16" t="s">
        <v>84</v>
      </c>
      <c r="AY1397" s="325" t="s">
        <v>387</v>
      </c>
    </row>
    <row r="1398" s="2" customFormat="1" ht="24.15" customHeight="1">
      <c r="A1398" s="42"/>
      <c r="B1398" s="43"/>
      <c r="C1398" s="280" t="s">
        <v>1488</v>
      </c>
      <c r="D1398" s="280" t="s">
        <v>393</v>
      </c>
      <c r="E1398" s="281" t="s">
        <v>476</v>
      </c>
      <c r="F1398" s="282" t="s">
        <v>477</v>
      </c>
      <c r="G1398" s="283" t="s">
        <v>405</v>
      </c>
      <c r="H1398" s="284">
        <v>3534</v>
      </c>
      <c r="I1398" s="285"/>
      <c r="J1398" s="286">
        <f>ROUND(I1398*H1398,2)</f>
        <v>0</v>
      </c>
      <c r="K1398" s="287"/>
      <c r="L1398" s="45"/>
      <c r="M1398" s="288" t="s">
        <v>1</v>
      </c>
      <c r="N1398" s="289" t="s">
        <v>42</v>
      </c>
      <c r="O1398" s="101"/>
      <c r="P1398" s="290">
        <f>O1398*H1398</f>
        <v>0</v>
      </c>
      <c r="Q1398" s="290">
        <v>1.0000000000000001E-05</v>
      </c>
      <c r="R1398" s="290">
        <f>Q1398*H1398</f>
        <v>0.035340000000000003</v>
      </c>
      <c r="S1398" s="290">
        <v>0.0060000000000000001</v>
      </c>
      <c r="T1398" s="291">
        <f>S1398*H1398</f>
        <v>21.204000000000001</v>
      </c>
      <c r="U1398" s="42"/>
      <c r="V1398" s="42"/>
      <c r="W1398" s="42"/>
      <c r="X1398" s="42"/>
      <c r="Y1398" s="42"/>
      <c r="Z1398" s="42"/>
      <c r="AA1398" s="42"/>
      <c r="AB1398" s="42"/>
      <c r="AC1398" s="42"/>
      <c r="AD1398" s="42"/>
      <c r="AE1398" s="42"/>
      <c r="AR1398" s="292" t="s">
        <v>386</v>
      </c>
      <c r="AT1398" s="292" t="s">
        <v>393</v>
      </c>
      <c r="AU1398" s="292" t="s">
        <v>386</v>
      </c>
      <c r="AY1398" s="19" t="s">
        <v>387</v>
      </c>
      <c r="BE1398" s="162">
        <f>IF(N1398="základná",J1398,0)</f>
        <v>0</v>
      </c>
      <c r="BF1398" s="162">
        <f>IF(N1398="znížená",J1398,0)</f>
        <v>0</v>
      </c>
      <c r="BG1398" s="162">
        <f>IF(N1398="zákl. prenesená",J1398,0)</f>
        <v>0</v>
      </c>
      <c r="BH1398" s="162">
        <f>IF(N1398="zníž. prenesená",J1398,0)</f>
        <v>0</v>
      </c>
      <c r="BI1398" s="162">
        <f>IF(N1398="nulová",J1398,0)</f>
        <v>0</v>
      </c>
      <c r="BJ1398" s="19" t="s">
        <v>92</v>
      </c>
      <c r="BK1398" s="162">
        <f>ROUND(I1398*H1398,2)</f>
        <v>0</v>
      </c>
      <c r="BL1398" s="19" t="s">
        <v>386</v>
      </c>
      <c r="BM1398" s="292" t="s">
        <v>1489</v>
      </c>
    </row>
    <row r="1399" s="15" customFormat="1">
      <c r="A1399" s="15"/>
      <c r="B1399" s="304"/>
      <c r="C1399" s="305"/>
      <c r="D1399" s="295" t="s">
        <v>398</v>
      </c>
      <c r="E1399" s="306" t="s">
        <v>1</v>
      </c>
      <c r="F1399" s="307" t="s">
        <v>156</v>
      </c>
      <c r="G1399" s="305"/>
      <c r="H1399" s="308">
        <v>3534</v>
      </c>
      <c r="I1399" s="309"/>
      <c r="J1399" s="305"/>
      <c r="K1399" s="305"/>
      <c r="L1399" s="310"/>
      <c r="M1399" s="311"/>
      <c r="N1399" s="312"/>
      <c r="O1399" s="312"/>
      <c r="P1399" s="312"/>
      <c r="Q1399" s="312"/>
      <c r="R1399" s="312"/>
      <c r="S1399" s="312"/>
      <c r="T1399" s="313"/>
      <c r="U1399" s="15"/>
      <c r="V1399" s="15"/>
      <c r="W1399" s="15"/>
      <c r="X1399" s="15"/>
      <c r="Y1399" s="15"/>
      <c r="Z1399" s="15"/>
      <c r="AA1399" s="15"/>
      <c r="AB1399" s="15"/>
      <c r="AC1399" s="15"/>
      <c r="AD1399" s="15"/>
      <c r="AE1399" s="15"/>
      <c r="AT1399" s="314" t="s">
        <v>398</v>
      </c>
      <c r="AU1399" s="314" t="s">
        <v>386</v>
      </c>
      <c r="AV1399" s="15" t="s">
        <v>92</v>
      </c>
      <c r="AW1399" s="15" t="s">
        <v>30</v>
      </c>
      <c r="AX1399" s="15" t="s">
        <v>76</v>
      </c>
      <c r="AY1399" s="314" t="s">
        <v>387</v>
      </c>
    </row>
    <row r="1400" s="16" customFormat="1">
      <c r="A1400" s="16"/>
      <c r="B1400" s="315"/>
      <c r="C1400" s="316"/>
      <c r="D1400" s="295" t="s">
        <v>398</v>
      </c>
      <c r="E1400" s="317" t="s">
        <v>155</v>
      </c>
      <c r="F1400" s="318" t="s">
        <v>412</v>
      </c>
      <c r="G1400" s="316"/>
      <c r="H1400" s="319">
        <v>3534</v>
      </c>
      <c r="I1400" s="320"/>
      <c r="J1400" s="316"/>
      <c r="K1400" s="316"/>
      <c r="L1400" s="321"/>
      <c r="M1400" s="322"/>
      <c r="N1400" s="323"/>
      <c r="O1400" s="323"/>
      <c r="P1400" s="323"/>
      <c r="Q1400" s="323"/>
      <c r="R1400" s="323"/>
      <c r="S1400" s="323"/>
      <c r="T1400" s="324"/>
      <c r="U1400" s="16"/>
      <c r="V1400" s="16"/>
      <c r="W1400" s="16"/>
      <c r="X1400" s="16"/>
      <c r="Y1400" s="16"/>
      <c r="Z1400" s="16"/>
      <c r="AA1400" s="16"/>
      <c r="AB1400" s="16"/>
      <c r="AC1400" s="16"/>
      <c r="AD1400" s="16"/>
      <c r="AE1400" s="16"/>
      <c r="AT1400" s="325" t="s">
        <v>398</v>
      </c>
      <c r="AU1400" s="325" t="s">
        <v>386</v>
      </c>
      <c r="AV1400" s="16" t="s">
        <v>386</v>
      </c>
      <c r="AW1400" s="16" t="s">
        <v>30</v>
      </c>
      <c r="AX1400" s="16" t="s">
        <v>84</v>
      </c>
      <c r="AY1400" s="325" t="s">
        <v>387</v>
      </c>
    </row>
    <row r="1401" s="2" customFormat="1" ht="62.7" customHeight="1">
      <c r="A1401" s="42"/>
      <c r="B1401" s="43"/>
      <c r="C1401" s="280" t="s">
        <v>1490</v>
      </c>
      <c r="D1401" s="280" t="s">
        <v>393</v>
      </c>
      <c r="E1401" s="281" t="s">
        <v>480</v>
      </c>
      <c r="F1401" s="282" t="s">
        <v>481</v>
      </c>
      <c r="G1401" s="283" t="s">
        <v>405</v>
      </c>
      <c r="H1401" s="284">
        <v>353.39999999999998</v>
      </c>
      <c r="I1401" s="285"/>
      <c r="J1401" s="286">
        <f>ROUND(I1401*H1401,2)</f>
        <v>0</v>
      </c>
      <c r="K1401" s="287"/>
      <c r="L1401" s="45"/>
      <c r="M1401" s="288" t="s">
        <v>1</v>
      </c>
      <c r="N1401" s="289" t="s">
        <v>42</v>
      </c>
      <c r="O1401" s="101"/>
      <c r="P1401" s="290">
        <f>O1401*H1401</f>
        <v>0</v>
      </c>
      <c r="Q1401" s="290">
        <v>1.0000000000000001E-05</v>
      </c>
      <c r="R1401" s="290">
        <f>Q1401*H1401</f>
        <v>0.0035340000000000002</v>
      </c>
      <c r="S1401" s="290">
        <v>0.0060000000000000001</v>
      </c>
      <c r="T1401" s="291">
        <f>S1401*H1401</f>
        <v>2.1204000000000001</v>
      </c>
      <c r="U1401" s="42"/>
      <c r="V1401" s="42"/>
      <c r="W1401" s="42"/>
      <c r="X1401" s="42"/>
      <c r="Y1401" s="42"/>
      <c r="Z1401" s="42"/>
      <c r="AA1401" s="42"/>
      <c r="AB1401" s="42"/>
      <c r="AC1401" s="42"/>
      <c r="AD1401" s="42"/>
      <c r="AE1401" s="42"/>
      <c r="AR1401" s="292" t="s">
        <v>386</v>
      </c>
      <c r="AT1401" s="292" t="s">
        <v>393</v>
      </c>
      <c r="AU1401" s="292" t="s">
        <v>386</v>
      </c>
      <c r="AY1401" s="19" t="s">
        <v>387</v>
      </c>
      <c r="BE1401" s="162">
        <f>IF(N1401="základná",J1401,0)</f>
        <v>0</v>
      </c>
      <c r="BF1401" s="162">
        <f>IF(N1401="znížená",J1401,0)</f>
        <v>0</v>
      </c>
      <c r="BG1401" s="162">
        <f>IF(N1401="zákl. prenesená",J1401,0)</f>
        <v>0</v>
      </c>
      <c r="BH1401" s="162">
        <f>IF(N1401="zníž. prenesená",J1401,0)</f>
        <v>0</v>
      </c>
      <c r="BI1401" s="162">
        <f>IF(N1401="nulová",J1401,0)</f>
        <v>0</v>
      </c>
      <c r="BJ1401" s="19" t="s">
        <v>92</v>
      </c>
      <c r="BK1401" s="162">
        <f>ROUND(I1401*H1401,2)</f>
        <v>0</v>
      </c>
      <c r="BL1401" s="19" t="s">
        <v>386</v>
      </c>
      <c r="BM1401" s="292" t="s">
        <v>1491</v>
      </c>
    </row>
    <row r="1402" s="15" customFormat="1">
      <c r="A1402" s="15"/>
      <c r="B1402" s="304"/>
      <c r="C1402" s="305"/>
      <c r="D1402" s="295" t="s">
        <v>398</v>
      </c>
      <c r="E1402" s="306" t="s">
        <v>1</v>
      </c>
      <c r="F1402" s="307" t="s">
        <v>1449</v>
      </c>
      <c r="G1402" s="305"/>
      <c r="H1402" s="308">
        <v>353.39999999999998</v>
      </c>
      <c r="I1402" s="309"/>
      <c r="J1402" s="305"/>
      <c r="K1402" s="305"/>
      <c r="L1402" s="310"/>
      <c r="M1402" s="311"/>
      <c r="N1402" s="312"/>
      <c r="O1402" s="312"/>
      <c r="P1402" s="312"/>
      <c r="Q1402" s="312"/>
      <c r="R1402" s="312"/>
      <c r="S1402" s="312"/>
      <c r="T1402" s="313"/>
      <c r="U1402" s="15"/>
      <c r="V1402" s="15"/>
      <c r="W1402" s="15"/>
      <c r="X1402" s="15"/>
      <c r="Y1402" s="15"/>
      <c r="Z1402" s="15"/>
      <c r="AA1402" s="15"/>
      <c r="AB1402" s="15"/>
      <c r="AC1402" s="15"/>
      <c r="AD1402" s="15"/>
      <c r="AE1402" s="15"/>
      <c r="AT1402" s="314" t="s">
        <v>398</v>
      </c>
      <c r="AU1402" s="314" t="s">
        <v>386</v>
      </c>
      <c r="AV1402" s="15" t="s">
        <v>92</v>
      </c>
      <c r="AW1402" s="15" t="s">
        <v>30</v>
      </c>
      <c r="AX1402" s="15" t="s">
        <v>84</v>
      </c>
      <c r="AY1402" s="314" t="s">
        <v>387</v>
      </c>
    </row>
    <row r="1403" s="2" customFormat="1" ht="24.15" customHeight="1">
      <c r="A1403" s="42"/>
      <c r="B1403" s="43"/>
      <c r="C1403" s="280" t="s">
        <v>1492</v>
      </c>
      <c r="D1403" s="280" t="s">
        <v>393</v>
      </c>
      <c r="E1403" s="281" t="s">
        <v>1493</v>
      </c>
      <c r="F1403" s="282" t="s">
        <v>1494</v>
      </c>
      <c r="G1403" s="283" t="s">
        <v>405</v>
      </c>
      <c r="H1403" s="284">
        <v>5.4299999999999997</v>
      </c>
      <c r="I1403" s="285"/>
      <c r="J1403" s="286">
        <f>ROUND(I1403*H1403,2)</f>
        <v>0</v>
      </c>
      <c r="K1403" s="287"/>
      <c r="L1403" s="45"/>
      <c r="M1403" s="288" t="s">
        <v>1</v>
      </c>
      <c r="N1403" s="289" t="s">
        <v>42</v>
      </c>
      <c r="O1403" s="101"/>
      <c r="P1403" s="290">
        <f>O1403*H1403</f>
        <v>0</v>
      </c>
      <c r="Q1403" s="290">
        <v>0</v>
      </c>
      <c r="R1403" s="290">
        <f>Q1403*H1403</f>
        <v>0</v>
      </c>
      <c r="S1403" s="290">
        <v>0.066000000000000003</v>
      </c>
      <c r="T1403" s="291">
        <f>S1403*H1403</f>
        <v>0.35837999999999998</v>
      </c>
      <c r="U1403" s="42"/>
      <c r="V1403" s="42"/>
      <c r="W1403" s="42"/>
      <c r="X1403" s="42"/>
      <c r="Y1403" s="42"/>
      <c r="Z1403" s="42"/>
      <c r="AA1403" s="42"/>
      <c r="AB1403" s="42"/>
      <c r="AC1403" s="42"/>
      <c r="AD1403" s="42"/>
      <c r="AE1403" s="42"/>
      <c r="AR1403" s="292" t="s">
        <v>386</v>
      </c>
      <c r="AT1403" s="292" t="s">
        <v>393</v>
      </c>
      <c r="AU1403" s="292" t="s">
        <v>386</v>
      </c>
      <c r="AY1403" s="19" t="s">
        <v>387</v>
      </c>
      <c r="BE1403" s="162">
        <f>IF(N1403="základná",J1403,0)</f>
        <v>0</v>
      </c>
      <c r="BF1403" s="162">
        <f>IF(N1403="znížená",J1403,0)</f>
        <v>0</v>
      </c>
      <c r="BG1403" s="162">
        <f>IF(N1403="zákl. prenesená",J1403,0)</f>
        <v>0</v>
      </c>
      <c r="BH1403" s="162">
        <f>IF(N1403="zníž. prenesená",J1403,0)</f>
        <v>0</v>
      </c>
      <c r="BI1403" s="162">
        <f>IF(N1403="nulová",J1403,0)</f>
        <v>0</v>
      </c>
      <c r="BJ1403" s="19" t="s">
        <v>92</v>
      </c>
      <c r="BK1403" s="162">
        <f>ROUND(I1403*H1403,2)</f>
        <v>0</v>
      </c>
      <c r="BL1403" s="19" t="s">
        <v>386</v>
      </c>
      <c r="BM1403" s="292" t="s">
        <v>1495</v>
      </c>
    </row>
    <row r="1404" s="14" customFormat="1">
      <c r="A1404" s="14"/>
      <c r="B1404" s="293"/>
      <c r="C1404" s="294"/>
      <c r="D1404" s="295" t="s">
        <v>398</v>
      </c>
      <c r="E1404" s="296" t="s">
        <v>1</v>
      </c>
      <c r="F1404" s="297" t="s">
        <v>1484</v>
      </c>
      <c r="G1404" s="294"/>
      <c r="H1404" s="296" t="s">
        <v>1</v>
      </c>
      <c r="I1404" s="298"/>
      <c r="J1404" s="294"/>
      <c r="K1404" s="294"/>
      <c r="L1404" s="299"/>
      <c r="M1404" s="300"/>
      <c r="N1404" s="301"/>
      <c r="O1404" s="301"/>
      <c r="P1404" s="301"/>
      <c r="Q1404" s="301"/>
      <c r="R1404" s="301"/>
      <c r="S1404" s="301"/>
      <c r="T1404" s="302"/>
      <c r="U1404" s="14"/>
      <c r="V1404" s="14"/>
      <c r="W1404" s="14"/>
      <c r="X1404" s="14"/>
      <c r="Y1404" s="14"/>
      <c r="Z1404" s="14"/>
      <c r="AA1404" s="14"/>
      <c r="AB1404" s="14"/>
      <c r="AC1404" s="14"/>
      <c r="AD1404" s="14"/>
      <c r="AE1404" s="14"/>
      <c r="AT1404" s="303" t="s">
        <v>398</v>
      </c>
      <c r="AU1404" s="303" t="s">
        <v>386</v>
      </c>
      <c r="AV1404" s="14" t="s">
        <v>84</v>
      </c>
      <c r="AW1404" s="14" t="s">
        <v>30</v>
      </c>
      <c r="AX1404" s="14" t="s">
        <v>76</v>
      </c>
      <c r="AY1404" s="303" t="s">
        <v>387</v>
      </c>
    </row>
    <row r="1405" s="15" customFormat="1">
      <c r="A1405" s="15"/>
      <c r="B1405" s="304"/>
      <c r="C1405" s="305"/>
      <c r="D1405" s="295" t="s">
        <v>398</v>
      </c>
      <c r="E1405" s="306" t="s">
        <v>1</v>
      </c>
      <c r="F1405" s="307" t="s">
        <v>1496</v>
      </c>
      <c r="G1405" s="305"/>
      <c r="H1405" s="308">
        <v>5.4299999999999997</v>
      </c>
      <c r="I1405" s="309"/>
      <c r="J1405" s="305"/>
      <c r="K1405" s="305"/>
      <c r="L1405" s="310"/>
      <c r="M1405" s="311"/>
      <c r="N1405" s="312"/>
      <c r="O1405" s="312"/>
      <c r="P1405" s="312"/>
      <c r="Q1405" s="312"/>
      <c r="R1405" s="312"/>
      <c r="S1405" s="312"/>
      <c r="T1405" s="313"/>
      <c r="U1405" s="15"/>
      <c r="V1405" s="15"/>
      <c r="W1405" s="15"/>
      <c r="X1405" s="15"/>
      <c r="Y1405" s="15"/>
      <c r="Z1405" s="15"/>
      <c r="AA1405" s="15"/>
      <c r="AB1405" s="15"/>
      <c r="AC1405" s="15"/>
      <c r="AD1405" s="15"/>
      <c r="AE1405" s="15"/>
      <c r="AT1405" s="314" t="s">
        <v>398</v>
      </c>
      <c r="AU1405" s="314" t="s">
        <v>386</v>
      </c>
      <c r="AV1405" s="15" t="s">
        <v>92</v>
      </c>
      <c r="AW1405" s="15" t="s">
        <v>30</v>
      </c>
      <c r="AX1405" s="15" t="s">
        <v>76</v>
      </c>
      <c r="AY1405" s="314" t="s">
        <v>387</v>
      </c>
    </row>
    <row r="1406" s="16" customFormat="1">
      <c r="A1406" s="16"/>
      <c r="B1406" s="315"/>
      <c r="C1406" s="316"/>
      <c r="D1406" s="295" t="s">
        <v>398</v>
      </c>
      <c r="E1406" s="317" t="s">
        <v>1</v>
      </c>
      <c r="F1406" s="318" t="s">
        <v>412</v>
      </c>
      <c r="G1406" s="316"/>
      <c r="H1406" s="319">
        <v>5.4299999999999997</v>
      </c>
      <c r="I1406" s="320"/>
      <c r="J1406" s="316"/>
      <c r="K1406" s="316"/>
      <c r="L1406" s="321"/>
      <c r="M1406" s="322"/>
      <c r="N1406" s="323"/>
      <c r="O1406" s="323"/>
      <c r="P1406" s="323"/>
      <c r="Q1406" s="323"/>
      <c r="R1406" s="323"/>
      <c r="S1406" s="323"/>
      <c r="T1406" s="324"/>
      <c r="U1406" s="16"/>
      <c r="V1406" s="16"/>
      <c r="W1406" s="16"/>
      <c r="X1406" s="16"/>
      <c r="Y1406" s="16"/>
      <c r="Z1406" s="16"/>
      <c r="AA1406" s="16"/>
      <c r="AB1406" s="16"/>
      <c r="AC1406" s="16"/>
      <c r="AD1406" s="16"/>
      <c r="AE1406" s="16"/>
      <c r="AT1406" s="325" t="s">
        <v>398</v>
      </c>
      <c r="AU1406" s="325" t="s">
        <v>386</v>
      </c>
      <c r="AV1406" s="16" t="s">
        <v>386</v>
      </c>
      <c r="AW1406" s="16" t="s">
        <v>30</v>
      </c>
      <c r="AX1406" s="16" t="s">
        <v>84</v>
      </c>
      <c r="AY1406" s="325" t="s">
        <v>387</v>
      </c>
    </row>
    <row r="1407" s="2" customFormat="1" ht="24.15" customHeight="1">
      <c r="A1407" s="42"/>
      <c r="B1407" s="43"/>
      <c r="C1407" s="280" t="s">
        <v>1497</v>
      </c>
      <c r="D1407" s="280" t="s">
        <v>393</v>
      </c>
      <c r="E1407" s="281" t="s">
        <v>1498</v>
      </c>
      <c r="F1407" s="282" t="s">
        <v>1499</v>
      </c>
      <c r="G1407" s="283" t="s">
        <v>436</v>
      </c>
      <c r="H1407" s="284">
        <v>1</v>
      </c>
      <c r="I1407" s="285"/>
      <c r="J1407" s="286">
        <f>ROUND(I1407*H1407,2)</f>
        <v>0</v>
      </c>
      <c r="K1407" s="287"/>
      <c r="L1407" s="45"/>
      <c r="M1407" s="288" t="s">
        <v>1</v>
      </c>
      <c r="N1407" s="289" t="s">
        <v>42</v>
      </c>
      <c r="O1407" s="101"/>
      <c r="P1407" s="290">
        <f>O1407*H1407</f>
        <v>0</v>
      </c>
      <c r="Q1407" s="290">
        <v>0</v>
      </c>
      <c r="R1407" s="290">
        <f>Q1407*H1407</f>
        <v>0</v>
      </c>
      <c r="S1407" s="290">
        <v>0.0080000000000000002</v>
      </c>
      <c r="T1407" s="291">
        <f>S1407*H1407</f>
        <v>0.0080000000000000002</v>
      </c>
      <c r="U1407" s="42"/>
      <c r="V1407" s="42"/>
      <c r="W1407" s="42"/>
      <c r="X1407" s="42"/>
      <c r="Y1407" s="42"/>
      <c r="Z1407" s="42"/>
      <c r="AA1407" s="42"/>
      <c r="AB1407" s="42"/>
      <c r="AC1407" s="42"/>
      <c r="AD1407" s="42"/>
      <c r="AE1407" s="42"/>
      <c r="AR1407" s="292" t="s">
        <v>386</v>
      </c>
      <c r="AT1407" s="292" t="s">
        <v>393</v>
      </c>
      <c r="AU1407" s="292" t="s">
        <v>386</v>
      </c>
      <c r="AY1407" s="19" t="s">
        <v>387</v>
      </c>
      <c r="BE1407" s="162">
        <f>IF(N1407="základná",J1407,0)</f>
        <v>0</v>
      </c>
      <c r="BF1407" s="162">
        <f>IF(N1407="znížená",J1407,0)</f>
        <v>0</v>
      </c>
      <c r="BG1407" s="162">
        <f>IF(N1407="zákl. prenesená",J1407,0)</f>
        <v>0</v>
      </c>
      <c r="BH1407" s="162">
        <f>IF(N1407="zníž. prenesená",J1407,0)</f>
        <v>0</v>
      </c>
      <c r="BI1407" s="162">
        <f>IF(N1407="nulová",J1407,0)</f>
        <v>0</v>
      </c>
      <c r="BJ1407" s="19" t="s">
        <v>92</v>
      </c>
      <c r="BK1407" s="162">
        <f>ROUND(I1407*H1407,2)</f>
        <v>0</v>
      </c>
      <c r="BL1407" s="19" t="s">
        <v>386</v>
      </c>
      <c r="BM1407" s="292" t="s">
        <v>1500</v>
      </c>
    </row>
    <row r="1408" s="15" customFormat="1">
      <c r="A1408" s="15"/>
      <c r="B1408" s="304"/>
      <c r="C1408" s="305"/>
      <c r="D1408" s="295" t="s">
        <v>398</v>
      </c>
      <c r="E1408" s="306" t="s">
        <v>1</v>
      </c>
      <c r="F1408" s="307" t="s">
        <v>1501</v>
      </c>
      <c r="G1408" s="305"/>
      <c r="H1408" s="308">
        <v>1</v>
      </c>
      <c r="I1408" s="309"/>
      <c r="J1408" s="305"/>
      <c r="K1408" s="305"/>
      <c r="L1408" s="310"/>
      <c r="M1408" s="311"/>
      <c r="N1408" s="312"/>
      <c r="O1408" s="312"/>
      <c r="P1408" s="312"/>
      <c r="Q1408" s="312"/>
      <c r="R1408" s="312"/>
      <c r="S1408" s="312"/>
      <c r="T1408" s="313"/>
      <c r="U1408" s="15"/>
      <c r="V1408" s="15"/>
      <c r="W1408" s="15"/>
      <c r="X1408" s="15"/>
      <c r="Y1408" s="15"/>
      <c r="Z1408" s="15"/>
      <c r="AA1408" s="15"/>
      <c r="AB1408" s="15"/>
      <c r="AC1408" s="15"/>
      <c r="AD1408" s="15"/>
      <c r="AE1408" s="15"/>
      <c r="AT1408" s="314" t="s">
        <v>398</v>
      </c>
      <c r="AU1408" s="314" t="s">
        <v>386</v>
      </c>
      <c r="AV1408" s="15" t="s">
        <v>92</v>
      </c>
      <c r="AW1408" s="15" t="s">
        <v>30</v>
      </c>
      <c r="AX1408" s="15" t="s">
        <v>84</v>
      </c>
      <c r="AY1408" s="314" t="s">
        <v>387</v>
      </c>
    </row>
    <row r="1409" s="2" customFormat="1" ht="24.15" customHeight="1">
      <c r="A1409" s="42"/>
      <c r="B1409" s="43"/>
      <c r="C1409" s="280" t="s">
        <v>1502</v>
      </c>
      <c r="D1409" s="280" t="s">
        <v>393</v>
      </c>
      <c r="E1409" s="281" t="s">
        <v>483</v>
      </c>
      <c r="F1409" s="282" t="s">
        <v>484</v>
      </c>
      <c r="G1409" s="283" t="s">
        <v>485</v>
      </c>
      <c r="H1409" s="284">
        <v>2948.4000000000001</v>
      </c>
      <c r="I1409" s="285"/>
      <c r="J1409" s="286">
        <f>ROUND(I1409*H1409,2)</f>
        <v>0</v>
      </c>
      <c r="K1409" s="287"/>
      <c r="L1409" s="45"/>
      <c r="M1409" s="288" t="s">
        <v>1</v>
      </c>
      <c r="N1409" s="289" t="s">
        <v>42</v>
      </c>
      <c r="O1409" s="101"/>
      <c r="P1409" s="290">
        <f>O1409*H1409</f>
        <v>0</v>
      </c>
      <c r="Q1409" s="290">
        <v>3.0000000000000001E-05</v>
      </c>
      <c r="R1409" s="290">
        <f>Q1409*H1409</f>
        <v>0.088452000000000003</v>
      </c>
      <c r="S1409" s="290">
        <v>0.00042000000000000002</v>
      </c>
      <c r="T1409" s="291">
        <f>S1409*H1409</f>
        <v>1.2383280000000001</v>
      </c>
      <c r="U1409" s="42"/>
      <c r="V1409" s="42"/>
      <c r="W1409" s="42"/>
      <c r="X1409" s="42"/>
      <c r="Y1409" s="42"/>
      <c r="Z1409" s="42"/>
      <c r="AA1409" s="42"/>
      <c r="AB1409" s="42"/>
      <c r="AC1409" s="42"/>
      <c r="AD1409" s="42"/>
      <c r="AE1409" s="42"/>
      <c r="AR1409" s="292" t="s">
        <v>386</v>
      </c>
      <c r="AT1409" s="292" t="s">
        <v>393</v>
      </c>
      <c r="AU1409" s="292" t="s">
        <v>386</v>
      </c>
      <c r="AY1409" s="19" t="s">
        <v>387</v>
      </c>
      <c r="BE1409" s="162">
        <f>IF(N1409="základná",J1409,0)</f>
        <v>0</v>
      </c>
      <c r="BF1409" s="162">
        <f>IF(N1409="znížená",J1409,0)</f>
        <v>0</v>
      </c>
      <c r="BG1409" s="162">
        <f>IF(N1409="zákl. prenesená",J1409,0)</f>
        <v>0</v>
      </c>
      <c r="BH1409" s="162">
        <f>IF(N1409="zníž. prenesená",J1409,0)</f>
        <v>0</v>
      </c>
      <c r="BI1409" s="162">
        <f>IF(N1409="nulová",J1409,0)</f>
        <v>0</v>
      </c>
      <c r="BJ1409" s="19" t="s">
        <v>92</v>
      </c>
      <c r="BK1409" s="162">
        <f>ROUND(I1409*H1409,2)</f>
        <v>0</v>
      </c>
      <c r="BL1409" s="19" t="s">
        <v>386</v>
      </c>
      <c r="BM1409" s="292" t="s">
        <v>1503</v>
      </c>
    </row>
    <row r="1410" s="14" customFormat="1">
      <c r="A1410" s="14"/>
      <c r="B1410" s="293"/>
      <c r="C1410" s="294"/>
      <c r="D1410" s="295" t="s">
        <v>398</v>
      </c>
      <c r="E1410" s="296" t="s">
        <v>1</v>
      </c>
      <c r="F1410" s="297" t="s">
        <v>1484</v>
      </c>
      <c r="G1410" s="294"/>
      <c r="H1410" s="296" t="s">
        <v>1</v>
      </c>
      <c r="I1410" s="298"/>
      <c r="J1410" s="294"/>
      <c r="K1410" s="294"/>
      <c r="L1410" s="299"/>
      <c r="M1410" s="300"/>
      <c r="N1410" s="301"/>
      <c r="O1410" s="301"/>
      <c r="P1410" s="301"/>
      <c r="Q1410" s="301"/>
      <c r="R1410" s="301"/>
      <c r="S1410" s="301"/>
      <c r="T1410" s="302"/>
      <c r="U1410" s="14"/>
      <c r="V1410" s="14"/>
      <c r="W1410" s="14"/>
      <c r="X1410" s="14"/>
      <c r="Y1410" s="14"/>
      <c r="Z1410" s="14"/>
      <c r="AA1410" s="14"/>
      <c r="AB1410" s="14"/>
      <c r="AC1410" s="14"/>
      <c r="AD1410" s="14"/>
      <c r="AE1410" s="14"/>
      <c r="AT1410" s="303" t="s">
        <v>398</v>
      </c>
      <c r="AU1410" s="303" t="s">
        <v>386</v>
      </c>
      <c r="AV1410" s="14" t="s">
        <v>84</v>
      </c>
      <c r="AW1410" s="14" t="s">
        <v>30</v>
      </c>
      <c r="AX1410" s="14" t="s">
        <v>76</v>
      </c>
      <c r="AY1410" s="303" t="s">
        <v>387</v>
      </c>
    </row>
    <row r="1411" s="15" customFormat="1">
      <c r="A1411" s="15"/>
      <c r="B1411" s="304"/>
      <c r="C1411" s="305"/>
      <c r="D1411" s="295" t="s">
        <v>398</v>
      </c>
      <c r="E1411" s="306" t="s">
        <v>1</v>
      </c>
      <c r="F1411" s="307" t="s">
        <v>1504</v>
      </c>
      <c r="G1411" s="305"/>
      <c r="H1411" s="308">
        <v>2808</v>
      </c>
      <c r="I1411" s="309"/>
      <c r="J1411" s="305"/>
      <c r="K1411" s="305"/>
      <c r="L1411" s="310"/>
      <c r="M1411" s="311"/>
      <c r="N1411" s="312"/>
      <c r="O1411" s="312"/>
      <c r="P1411" s="312"/>
      <c r="Q1411" s="312"/>
      <c r="R1411" s="312"/>
      <c r="S1411" s="312"/>
      <c r="T1411" s="313"/>
      <c r="U1411" s="15"/>
      <c r="V1411" s="15"/>
      <c r="W1411" s="15"/>
      <c r="X1411" s="15"/>
      <c r="Y1411" s="15"/>
      <c r="Z1411" s="15"/>
      <c r="AA1411" s="15"/>
      <c r="AB1411" s="15"/>
      <c r="AC1411" s="15"/>
      <c r="AD1411" s="15"/>
      <c r="AE1411" s="15"/>
      <c r="AT1411" s="314" t="s">
        <v>398</v>
      </c>
      <c r="AU1411" s="314" t="s">
        <v>386</v>
      </c>
      <c r="AV1411" s="15" t="s">
        <v>92</v>
      </c>
      <c r="AW1411" s="15" t="s">
        <v>30</v>
      </c>
      <c r="AX1411" s="15" t="s">
        <v>76</v>
      </c>
      <c r="AY1411" s="314" t="s">
        <v>387</v>
      </c>
    </row>
    <row r="1412" s="17" customFormat="1">
      <c r="A1412" s="17"/>
      <c r="B1412" s="326"/>
      <c r="C1412" s="327"/>
      <c r="D1412" s="295" t="s">
        <v>398</v>
      </c>
      <c r="E1412" s="328" t="s">
        <v>184</v>
      </c>
      <c r="F1412" s="329" t="s">
        <v>411</v>
      </c>
      <c r="G1412" s="327"/>
      <c r="H1412" s="330">
        <v>2808</v>
      </c>
      <c r="I1412" s="331"/>
      <c r="J1412" s="327"/>
      <c r="K1412" s="327"/>
      <c r="L1412" s="332"/>
      <c r="M1412" s="333"/>
      <c r="N1412" s="334"/>
      <c r="O1412" s="334"/>
      <c r="P1412" s="334"/>
      <c r="Q1412" s="334"/>
      <c r="R1412" s="334"/>
      <c r="S1412" s="334"/>
      <c r="T1412" s="335"/>
      <c r="U1412" s="17"/>
      <c r="V1412" s="17"/>
      <c r="W1412" s="17"/>
      <c r="X1412" s="17"/>
      <c r="Y1412" s="17"/>
      <c r="Z1412" s="17"/>
      <c r="AA1412" s="17"/>
      <c r="AB1412" s="17"/>
      <c r="AC1412" s="17"/>
      <c r="AD1412" s="17"/>
      <c r="AE1412" s="17"/>
      <c r="AT1412" s="336" t="s">
        <v>398</v>
      </c>
      <c r="AU1412" s="336" t="s">
        <v>386</v>
      </c>
      <c r="AV1412" s="17" t="s">
        <v>99</v>
      </c>
      <c r="AW1412" s="17" t="s">
        <v>30</v>
      </c>
      <c r="AX1412" s="17" t="s">
        <v>76</v>
      </c>
      <c r="AY1412" s="336" t="s">
        <v>387</v>
      </c>
    </row>
    <row r="1413" s="15" customFormat="1">
      <c r="A1413" s="15"/>
      <c r="B1413" s="304"/>
      <c r="C1413" s="305"/>
      <c r="D1413" s="295" t="s">
        <v>398</v>
      </c>
      <c r="E1413" s="306" t="s">
        <v>1</v>
      </c>
      <c r="F1413" s="307" t="s">
        <v>1505</v>
      </c>
      <c r="G1413" s="305"/>
      <c r="H1413" s="308">
        <v>140.40000000000001</v>
      </c>
      <c r="I1413" s="309"/>
      <c r="J1413" s="305"/>
      <c r="K1413" s="305"/>
      <c r="L1413" s="310"/>
      <c r="M1413" s="311"/>
      <c r="N1413" s="312"/>
      <c r="O1413" s="312"/>
      <c r="P1413" s="312"/>
      <c r="Q1413" s="312"/>
      <c r="R1413" s="312"/>
      <c r="S1413" s="312"/>
      <c r="T1413" s="313"/>
      <c r="U1413" s="15"/>
      <c r="V1413" s="15"/>
      <c r="W1413" s="15"/>
      <c r="X1413" s="15"/>
      <c r="Y1413" s="15"/>
      <c r="Z1413" s="15"/>
      <c r="AA1413" s="15"/>
      <c r="AB1413" s="15"/>
      <c r="AC1413" s="15"/>
      <c r="AD1413" s="15"/>
      <c r="AE1413" s="15"/>
      <c r="AT1413" s="314" t="s">
        <v>398</v>
      </c>
      <c r="AU1413" s="314" t="s">
        <v>386</v>
      </c>
      <c r="AV1413" s="15" t="s">
        <v>92</v>
      </c>
      <c r="AW1413" s="15" t="s">
        <v>30</v>
      </c>
      <c r="AX1413" s="15" t="s">
        <v>76</v>
      </c>
      <c r="AY1413" s="314" t="s">
        <v>387</v>
      </c>
    </row>
    <row r="1414" s="16" customFormat="1">
      <c r="A1414" s="16"/>
      <c r="B1414" s="315"/>
      <c r="C1414" s="316"/>
      <c r="D1414" s="295" t="s">
        <v>398</v>
      </c>
      <c r="E1414" s="317" t="s">
        <v>1</v>
      </c>
      <c r="F1414" s="318" t="s">
        <v>412</v>
      </c>
      <c r="G1414" s="316"/>
      <c r="H1414" s="319">
        <v>2948.4000000000001</v>
      </c>
      <c r="I1414" s="320"/>
      <c r="J1414" s="316"/>
      <c r="K1414" s="316"/>
      <c r="L1414" s="321"/>
      <c r="M1414" s="322"/>
      <c r="N1414" s="323"/>
      <c r="O1414" s="323"/>
      <c r="P1414" s="323"/>
      <c r="Q1414" s="323"/>
      <c r="R1414" s="323"/>
      <c r="S1414" s="323"/>
      <c r="T1414" s="324"/>
      <c r="U1414" s="16"/>
      <c r="V1414" s="16"/>
      <c r="W1414" s="16"/>
      <c r="X1414" s="16"/>
      <c r="Y1414" s="16"/>
      <c r="Z1414" s="16"/>
      <c r="AA1414" s="16"/>
      <c r="AB1414" s="16"/>
      <c r="AC1414" s="16"/>
      <c r="AD1414" s="16"/>
      <c r="AE1414" s="16"/>
      <c r="AT1414" s="325" t="s">
        <v>398</v>
      </c>
      <c r="AU1414" s="325" t="s">
        <v>386</v>
      </c>
      <c r="AV1414" s="16" t="s">
        <v>386</v>
      </c>
      <c r="AW1414" s="16" t="s">
        <v>30</v>
      </c>
      <c r="AX1414" s="16" t="s">
        <v>84</v>
      </c>
      <c r="AY1414" s="325" t="s">
        <v>387</v>
      </c>
    </row>
    <row r="1415" s="2" customFormat="1" ht="33" customHeight="1">
      <c r="A1415" s="42"/>
      <c r="B1415" s="43"/>
      <c r="C1415" s="280" t="s">
        <v>1506</v>
      </c>
      <c r="D1415" s="280" t="s">
        <v>393</v>
      </c>
      <c r="E1415" s="281" t="s">
        <v>1507</v>
      </c>
      <c r="F1415" s="282" t="s">
        <v>1508</v>
      </c>
      <c r="G1415" s="283" t="s">
        <v>485</v>
      </c>
      <c r="H1415" s="284">
        <v>1044.03</v>
      </c>
      <c r="I1415" s="285"/>
      <c r="J1415" s="286">
        <f>ROUND(I1415*H1415,2)</f>
        <v>0</v>
      </c>
      <c r="K1415" s="287"/>
      <c r="L1415" s="45"/>
      <c r="M1415" s="288" t="s">
        <v>1</v>
      </c>
      <c r="N1415" s="289" t="s">
        <v>42</v>
      </c>
      <c r="O1415" s="101"/>
      <c r="P1415" s="290">
        <f>O1415*H1415</f>
        <v>0</v>
      </c>
      <c r="Q1415" s="290">
        <v>0</v>
      </c>
      <c r="R1415" s="290">
        <f>Q1415*H1415</f>
        <v>0</v>
      </c>
      <c r="S1415" s="290">
        <v>0</v>
      </c>
      <c r="T1415" s="291">
        <f>S1415*H1415</f>
        <v>0</v>
      </c>
      <c r="U1415" s="42"/>
      <c r="V1415" s="42"/>
      <c r="W1415" s="42"/>
      <c r="X1415" s="42"/>
      <c r="Y1415" s="42"/>
      <c r="Z1415" s="42"/>
      <c r="AA1415" s="42"/>
      <c r="AB1415" s="42"/>
      <c r="AC1415" s="42"/>
      <c r="AD1415" s="42"/>
      <c r="AE1415" s="42"/>
      <c r="AR1415" s="292" t="s">
        <v>386</v>
      </c>
      <c r="AT1415" s="292" t="s">
        <v>393</v>
      </c>
      <c r="AU1415" s="292" t="s">
        <v>386</v>
      </c>
      <c r="AY1415" s="19" t="s">
        <v>387</v>
      </c>
      <c r="BE1415" s="162">
        <f>IF(N1415="základná",J1415,0)</f>
        <v>0</v>
      </c>
      <c r="BF1415" s="162">
        <f>IF(N1415="znížená",J1415,0)</f>
        <v>0</v>
      </c>
      <c r="BG1415" s="162">
        <f>IF(N1415="zákl. prenesená",J1415,0)</f>
        <v>0</v>
      </c>
      <c r="BH1415" s="162">
        <f>IF(N1415="zníž. prenesená",J1415,0)</f>
        <v>0</v>
      </c>
      <c r="BI1415" s="162">
        <f>IF(N1415="nulová",J1415,0)</f>
        <v>0</v>
      </c>
      <c r="BJ1415" s="19" t="s">
        <v>92</v>
      </c>
      <c r="BK1415" s="162">
        <f>ROUND(I1415*H1415,2)</f>
        <v>0</v>
      </c>
      <c r="BL1415" s="19" t="s">
        <v>386</v>
      </c>
      <c r="BM1415" s="292" t="s">
        <v>1509</v>
      </c>
    </row>
    <row r="1416" s="14" customFormat="1">
      <c r="A1416" s="14"/>
      <c r="B1416" s="293"/>
      <c r="C1416" s="294"/>
      <c r="D1416" s="295" t="s">
        <v>398</v>
      </c>
      <c r="E1416" s="296" t="s">
        <v>1</v>
      </c>
      <c r="F1416" s="297" t="s">
        <v>1484</v>
      </c>
      <c r="G1416" s="294"/>
      <c r="H1416" s="296" t="s">
        <v>1</v>
      </c>
      <c r="I1416" s="298"/>
      <c r="J1416" s="294"/>
      <c r="K1416" s="294"/>
      <c r="L1416" s="299"/>
      <c r="M1416" s="300"/>
      <c r="N1416" s="301"/>
      <c r="O1416" s="301"/>
      <c r="P1416" s="301"/>
      <c r="Q1416" s="301"/>
      <c r="R1416" s="301"/>
      <c r="S1416" s="301"/>
      <c r="T1416" s="302"/>
      <c r="U1416" s="14"/>
      <c r="V1416" s="14"/>
      <c r="W1416" s="14"/>
      <c r="X1416" s="14"/>
      <c r="Y1416" s="14"/>
      <c r="Z1416" s="14"/>
      <c r="AA1416" s="14"/>
      <c r="AB1416" s="14"/>
      <c r="AC1416" s="14"/>
      <c r="AD1416" s="14"/>
      <c r="AE1416" s="14"/>
      <c r="AT1416" s="303" t="s">
        <v>398</v>
      </c>
      <c r="AU1416" s="303" t="s">
        <v>386</v>
      </c>
      <c r="AV1416" s="14" t="s">
        <v>84</v>
      </c>
      <c r="AW1416" s="14" t="s">
        <v>30</v>
      </c>
      <c r="AX1416" s="14" t="s">
        <v>76</v>
      </c>
      <c r="AY1416" s="303" t="s">
        <v>387</v>
      </c>
    </row>
    <row r="1417" s="15" customFormat="1">
      <c r="A1417" s="15"/>
      <c r="B1417" s="304"/>
      <c r="C1417" s="305"/>
      <c r="D1417" s="295" t="s">
        <v>398</v>
      </c>
      <c r="E1417" s="306" t="s">
        <v>1</v>
      </c>
      <c r="F1417" s="307" t="s">
        <v>1510</v>
      </c>
      <c r="G1417" s="305"/>
      <c r="H1417" s="308">
        <v>994.31399999999996</v>
      </c>
      <c r="I1417" s="309"/>
      <c r="J1417" s="305"/>
      <c r="K1417" s="305"/>
      <c r="L1417" s="310"/>
      <c r="M1417" s="311"/>
      <c r="N1417" s="312"/>
      <c r="O1417" s="312"/>
      <c r="P1417" s="312"/>
      <c r="Q1417" s="312"/>
      <c r="R1417" s="312"/>
      <c r="S1417" s="312"/>
      <c r="T1417" s="313"/>
      <c r="U1417" s="15"/>
      <c r="V1417" s="15"/>
      <c r="W1417" s="15"/>
      <c r="X1417" s="15"/>
      <c r="Y1417" s="15"/>
      <c r="Z1417" s="15"/>
      <c r="AA1417" s="15"/>
      <c r="AB1417" s="15"/>
      <c r="AC1417" s="15"/>
      <c r="AD1417" s="15"/>
      <c r="AE1417" s="15"/>
      <c r="AT1417" s="314" t="s">
        <v>398</v>
      </c>
      <c r="AU1417" s="314" t="s">
        <v>386</v>
      </c>
      <c r="AV1417" s="15" t="s">
        <v>92</v>
      </c>
      <c r="AW1417" s="15" t="s">
        <v>30</v>
      </c>
      <c r="AX1417" s="15" t="s">
        <v>76</v>
      </c>
      <c r="AY1417" s="314" t="s">
        <v>387</v>
      </c>
    </row>
    <row r="1418" s="17" customFormat="1">
      <c r="A1418" s="17"/>
      <c r="B1418" s="326"/>
      <c r="C1418" s="327"/>
      <c r="D1418" s="295" t="s">
        <v>398</v>
      </c>
      <c r="E1418" s="328" t="s">
        <v>208</v>
      </c>
      <c r="F1418" s="329" t="s">
        <v>411</v>
      </c>
      <c r="G1418" s="327"/>
      <c r="H1418" s="330">
        <v>994.31399999999996</v>
      </c>
      <c r="I1418" s="331"/>
      <c r="J1418" s="327"/>
      <c r="K1418" s="327"/>
      <c r="L1418" s="332"/>
      <c r="M1418" s="333"/>
      <c r="N1418" s="334"/>
      <c r="O1418" s="334"/>
      <c r="P1418" s="334"/>
      <c r="Q1418" s="334"/>
      <c r="R1418" s="334"/>
      <c r="S1418" s="334"/>
      <c r="T1418" s="335"/>
      <c r="U1418" s="17"/>
      <c r="V1418" s="17"/>
      <c r="W1418" s="17"/>
      <c r="X1418" s="17"/>
      <c r="Y1418" s="17"/>
      <c r="Z1418" s="17"/>
      <c r="AA1418" s="17"/>
      <c r="AB1418" s="17"/>
      <c r="AC1418" s="17"/>
      <c r="AD1418" s="17"/>
      <c r="AE1418" s="17"/>
      <c r="AT1418" s="336" t="s">
        <v>398</v>
      </c>
      <c r="AU1418" s="336" t="s">
        <v>386</v>
      </c>
      <c r="AV1418" s="17" t="s">
        <v>99</v>
      </c>
      <c r="AW1418" s="17" t="s">
        <v>30</v>
      </c>
      <c r="AX1418" s="17" t="s">
        <v>76</v>
      </c>
      <c r="AY1418" s="336" t="s">
        <v>387</v>
      </c>
    </row>
    <row r="1419" s="15" customFormat="1">
      <c r="A1419" s="15"/>
      <c r="B1419" s="304"/>
      <c r="C1419" s="305"/>
      <c r="D1419" s="295" t="s">
        <v>398</v>
      </c>
      <c r="E1419" s="306" t="s">
        <v>1</v>
      </c>
      <c r="F1419" s="307" t="s">
        <v>1511</v>
      </c>
      <c r="G1419" s="305"/>
      <c r="H1419" s="308">
        <v>49.716000000000001</v>
      </c>
      <c r="I1419" s="309"/>
      <c r="J1419" s="305"/>
      <c r="K1419" s="305"/>
      <c r="L1419" s="310"/>
      <c r="M1419" s="311"/>
      <c r="N1419" s="312"/>
      <c r="O1419" s="312"/>
      <c r="P1419" s="312"/>
      <c r="Q1419" s="312"/>
      <c r="R1419" s="312"/>
      <c r="S1419" s="312"/>
      <c r="T1419" s="313"/>
      <c r="U1419" s="15"/>
      <c r="V1419" s="15"/>
      <c r="W1419" s="15"/>
      <c r="X1419" s="15"/>
      <c r="Y1419" s="15"/>
      <c r="Z1419" s="15"/>
      <c r="AA1419" s="15"/>
      <c r="AB1419" s="15"/>
      <c r="AC1419" s="15"/>
      <c r="AD1419" s="15"/>
      <c r="AE1419" s="15"/>
      <c r="AT1419" s="314" t="s">
        <v>398</v>
      </c>
      <c r="AU1419" s="314" t="s">
        <v>386</v>
      </c>
      <c r="AV1419" s="15" t="s">
        <v>92</v>
      </c>
      <c r="AW1419" s="15" t="s">
        <v>30</v>
      </c>
      <c r="AX1419" s="15" t="s">
        <v>76</v>
      </c>
      <c r="AY1419" s="314" t="s">
        <v>387</v>
      </c>
    </row>
    <row r="1420" s="16" customFormat="1">
      <c r="A1420" s="16"/>
      <c r="B1420" s="315"/>
      <c r="C1420" s="316"/>
      <c r="D1420" s="295" t="s">
        <v>398</v>
      </c>
      <c r="E1420" s="317" t="s">
        <v>1</v>
      </c>
      <c r="F1420" s="318" t="s">
        <v>412</v>
      </c>
      <c r="G1420" s="316"/>
      <c r="H1420" s="319">
        <v>1044.03</v>
      </c>
      <c r="I1420" s="320"/>
      <c r="J1420" s="316"/>
      <c r="K1420" s="316"/>
      <c r="L1420" s="321"/>
      <c r="M1420" s="322"/>
      <c r="N1420" s="323"/>
      <c r="O1420" s="323"/>
      <c r="P1420" s="323"/>
      <c r="Q1420" s="323"/>
      <c r="R1420" s="323"/>
      <c r="S1420" s="323"/>
      <c r="T1420" s="324"/>
      <c r="U1420" s="16"/>
      <c r="V1420" s="16"/>
      <c r="W1420" s="16"/>
      <c r="X1420" s="16"/>
      <c r="Y1420" s="16"/>
      <c r="Z1420" s="16"/>
      <c r="AA1420" s="16"/>
      <c r="AB1420" s="16"/>
      <c r="AC1420" s="16"/>
      <c r="AD1420" s="16"/>
      <c r="AE1420" s="16"/>
      <c r="AT1420" s="325" t="s">
        <v>398</v>
      </c>
      <c r="AU1420" s="325" t="s">
        <v>386</v>
      </c>
      <c r="AV1420" s="16" t="s">
        <v>386</v>
      </c>
      <c r="AW1420" s="16" t="s">
        <v>30</v>
      </c>
      <c r="AX1420" s="16" t="s">
        <v>84</v>
      </c>
      <c r="AY1420" s="325" t="s">
        <v>387</v>
      </c>
    </row>
    <row r="1421" s="2" customFormat="1" ht="24.15" customHeight="1">
      <c r="A1421" s="42"/>
      <c r="B1421" s="43"/>
      <c r="C1421" s="280" t="s">
        <v>232</v>
      </c>
      <c r="D1421" s="280" t="s">
        <v>393</v>
      </c>
      <c r="E1421" s="281" t="s">
        <v>489</v>
      </c>
      <c r="F1421" s="282" t="s">
        <v>490</v>
      </c>
      <c r="G1421" s="283" t="s">
        <v>396</v>
      </c>
      <c r="H1421" s="284">
        <v>855.60000000000002</v>
      </c>
      <c r="I1421" s="285"/>
      <c r="J1421" s="286">
        <f>ROUND(I1421*H1421,2)</f>
        <v>0</v>
      </c>
      <c r="K1421" s="287"/>
      <c r="L1421" s="45"/>
      <c r="M1421" s="288" t="s">
        <v>1</v>
      </c>
      <c r="N1421" s="289" t="s">
        <v>42</v>
      </c>
      <c r="O1421" s="101"/>
      <c r="P1421" s="290">
        <f>O1421*H1421</f>
        <v>0</v>
      </c>
      <c r="Q1421" s="290">
        <v>0</v>
      </c>
      <c r="R1421" s="290">
        <f>Q1421*H1421</f>
        <v>0</v>
      </c>
      <c r="S1421" s="290">
        <v>0.016</v>
      </c>
      <c r="T1421" s="291">
        <f>S1421*H1421</f>
        <v>13.6896</v>
      </c>
      <c r="U1421" s="42"/>
      <c r="V1421" s="42"/>
      <c r="W1421" s="42"/>
      <c r="X1421" s="42"/>
      <c r="Y1421" s="42"/>
      <c r="Z1421" s="42"/>
      <c r="AA1421" s="42"/>
      <c r="AB1421" s="42"/>
      <c r="AC1421" s="42"/>
      <c r="AD1421" s="42"/>
      <c r="AE1421" s="42"/>
      <c r="AR1421" s="292" t="s">
        <v>386</v>
      </c>
      <c r="AT1421" s="292" t="s">
        <v>393</v>
      </c>
      <c r="AU1421" s="292" t="s">
        <v>386</v>
      </c>
      <c r="AY1421" s="19" t="s">
        <v>387</v>
      </c>
      <c r="BE1421" s="162">
        <f>IF(N1421="základná",J1421,0)</f>
        <v>0</v>
      </c>
      <c r="BF1421" s="162">
        <f>IF(N1421="znížená",J1421,0)</f>
        <v>0</v>
      </c>
      <c r="BG1421" s="162">
        <f>IF(N1421="zákl. prenesená",J1421,0)</f>
        <v>0</v>
      </c>
      <c r="BH1421" s="162">
        <f>IF(N1421="zníž. prenesená",J1421,0)</f>
        <v>0</v>
      </c>
      <c r="BI1421" s="162">
        <f>IF(N1421="nulová",J1421,0)</f>
        <v>0</v>
      </c>
      <c r="BJ1421" s="19" t="s">
        <v>92</v>
      </c>
      <c r="BK1421" s="162">
        <f>ROUND(I1421*H1421,2)</f>
        <v>0</v>
      </c>
      <c r="BL1421" s="19" t="s">
        <v>386</v>
      </c>
      <c r="BM1421" s="292" t="s">
        <v>1512</v>
      </c>
    </row>
    <row r="1422" s="14" customFormat="1">
      <c r="A1422" s="14"/>
      <c r="B1422" s="293"/>
      <c r="C1422" s="294"/>
      <c r="D1422" s="295" t="s">
        <v>398</v>
      </c>
      <c r="E1422" s="296" t="s">
        <v>1</v>
      </c>
      <c r="F1422" s="297" t="s">
        <v>399</v>
      </c>
      <c r="G1422" s="294"/>
      <c r="H1422" s="296" t="s">
        <v>1</v>
      </c>
      <c r="I1422" s="298"/>
      <c r="J1422" s="294"/>
      <c r="K1422" s="294"/>
      <c r="L1422" s="299"/>
      <c r="M1422" s="300"/>
      <c r="N1422" s="301"/>
      <c r="O1422" s="301"/>
      <c r="P1422" s="301"/>
      <c r="Q1422" s="301"/>
      <c r="R1422" s="301"/>
      <c r="S1422" s="301"/>
      <c r="T1422" s="302"/>
      <c r="U1422" s="14"/>
      <c r="V1422" s="14"/>
      <c r="W1422" s="14"/>
      <c r="X1422" s="14"/>
      <c r="Y1422" s="14"/>
      <c r="Z1422" s="14"/>
      <c r="AA1422" s="14"/>
      <c r="AB1422" s="14"/>
      <c r="AC1422" s="14"/>
      <c r="AD1422" s="14"/>
      <c r="AE1422" s="14"/>
      <c r="AT1422" s="303" t="s">
        <v>398</v>
      </c>
      <c r="AU1422" s="303" t="s">
        <v>386</v>
      </c>
      <c r="AV1422" s="14" t="s">
        <v>84</v>
      </c>
      <c r="AW1422" s="14" t="s">
        <v>30</v>
      </c>
      <c r="AX1422" s="14" t="s">
        <v>76</v>
      </c>
      <c r="AY1422" s="303" t="s">
        <v>387</v>
      </c>
    </row>
    <row r="1423" s="14" customFormat="1">
      <c r="A1423" s="14"/>
      <c r="B1423" s="293"/>
      <c r="C1423" s="294"/>
      <c r="D1423" s="295" t="s">
        <v>398</v>
      </c>
      <c r="E1423" s="296" t="s">
        <v>1</v>
      </c>
      <c r="F1423" s="297" t="s">
        <v>447</v>
      </c>
      <c r="G1423" s="294"/>
      <c r="H1423" s="296" t="s">
        <v>1</v>
      </c>
      <c r="I1423" s="298"/>
      <c r="J1423" s="294"/>
      <c r="K1423" s="294"/>
      <c r="L1423" s="299"/>
      <c r="M1423" s="300"/>
      <c r="N1423" s="301"/>
      <c r="O1423" s="301"/>
      <c r="P1423" s="301"/>
      <c r="Q1423" s="301"/>
      <c r="R1423" s="301"/>
      <c r="S1423" s="301"/>
      <c r="T1423" s="302"/>
      <c r="U1423" s="14"/>
      <c r="V1423" s="14"/>
      <c r="W1423" s="14"/>
      <c r="X1423" s="14"/>
      <c r="Y1423" s="14"/>
      <c r="Z1423" s="14"/>
      <c r="AA1423" s="14"/>
      <c r="AB1423" s="14"/>
      <c r="AC1423" s="14"/>
      <c r="AD1423" s="14"/>
      <c r="AE1423" s="14"/>
      <c r="AT1423" s="303" t="s">
        <v>398</v>
      </c>
      <c r="AU1423" s="303" t="s">
        <v>386</v>
      </c>
      <c r="AV1423" s="14" t="s">
        <v>84</v>
      </c>
      <c r="AW1423" s="14" t="s">
        <v>30</v>
      </c>
      <c r="AX1423" s="14" t="s">
        <v>76</v>
      </c>
      <c r="AY1423" s="303" t="s">
        <v>387</v>
      </c>
    </row>
    <row r="1424" s="14" customFormat="1">
      <c r="A1424" s="14"/>
      <c r="B1424" s="293"/>
      <c r="C1424" s="294"/>
      <c r="D1424" s="295" t="s">
        <v>398</v>
      </c>
      <c r="E1424" s="296" t="s">
        <v>1</v>
      </c>
      <c r="F1424" s="297" t="s">
        <v>448</v>
      </c>
      <c r="G1424" s="294"/>
      <c r="H1424" s="296" t="s">
        <v>1</v>
      </c>
      <c r="I1424" s="298"/>
      <c r="J1424" s="294"/>
      <c r="K1424" s="294"/>
      <c r="L1424" s="299"/>
      <c r="M1424" s="300"/>
      <c r="N1424" s="301"/>
      <c r="O1424" s="301"/>
      <c r="P1424" s="301"/>
      <c r="Q1424" s="301"/>
      <c r="R1424" s="301"/>
      <c r="S1424" s="301"/>
      <c r="T1424" s="302"/>
      <c r="U1424" s="14"/>
      <c r="V1424" s="14"/>
      <c r="W1424" s="14"/>
      <c r="X1424" s="14"/>
      <c r="Y1424" s="14"/>
      <c r="Z1424" s="14"/>
      <c r="AA1424" s="14"/>
      <c r="AB1424" s="14"/>
      <c r="AC1424" s="14"/>
      <c r="AD1424" s="14"/>
      <c r="AE1424" s="14"/>
      <c r="AT1424" s="303" t="s">
        <v>398</v>
      </c>
      <c r="AU1424" s="303" t="s">
        <v>386</v>
      </c>
      <c r="AV1424" s="14" t="s">
        <v>84</v>
      </c>
      <c r="AW1424" s="14" t="s">
        <v>30</v>
      </c>
      <c r="AX1424" s="14" t="s">
        <v>76</v>
      </c>
      <c r="AY1424" s="303" t="s">
        <v>387</v>
      </c>
    </row>
    <row r="1425" s="15" customFormat="1">
      <c r="A1425" s="15"/>
      <c r="B1425" s="304"/>
      <c r="C1425" s="305"/>
      <c r="D1425" s="295" t="s">
        <v>398</v>
      </c>
      <c r="E1425" s="306" t="s">
        <v>1</v>
      </c>
      <c r="F1425" s="307" t="s">
        <v>1513</v>
      </c>
      <c r="G1425" s="305"/>
      <c r="H1425" s="308">
        <v>855.60000000000002</v>
      </c>
      <c r="I1425" s="309"/>
      <c r="J1425" s="305"/>
      <c r="K1425" s="305"/>
      <c r="L1425" s="310"/>
      <c r="M1425" s="311"/>
      <c r="N1425" s="312"/>
      <c r="O1425" s="312"/>
      <c r="P1425" s="312"/>
      <c r="Q1425" s="312"/>
      <c r="R1425" s="312"/>
      <c r="S1425" s="312"/>
      <c r="T1425" s="313"/>
      <c r="U1425" s="15"/>
      <c r="V1425" s="15"/>
      <c r="W1425" s="15"/>
      <c r="X1425" s="15"/>
      <c r="Y1425" s="15"/>
      <c r="Z1425" s="15"/>
      <c r="AA1425" s="15"/>
      <c r="AB1425" s="15"/>
      <c r="AC1425" s="15"/>
      <c r="AD1425" s="15"/>
      <c r="AE1425" s="15"/>
      <c r="AT1425" s="314" t="s">
        <v>398</v>
      </c>
      <c r="AU1425" s="314" t="s">
        <v>386</v>
      </c>
      <c r="AV1425" s="15" t="s">
        <v>92</v>
      </c>
      <c r="AW1425" s="15" t="s">
        <v>30</v>
      </c>
      <c r="AX1425" s="15" t="s">
        <v>76</v>
      </c>
      <c r="AY1425" s="314" t="s">
        <v>387</v>
      </c>
    </row>
    <row r="1426" s="16" customFormat="1">
      <c r="A1426" s="16"/>
      <c r="B1426" s="315"/>
      <c r="C1426" s="316"/>
      <c r="D1426" s="295" t="s">
        <v>398</v>
      </c>
      <c r="E1426" s="317" t="s">
        <v>1</v>
      </c>
      <c r="F1426" s="318" t="s">
        <v>412</v>
      </c>
      <c r="G1426" s="316"/>
      <c r="H1426" s="319">
        <v>855.60000000000002</v>
      </c>
      <c r="I1426" s="320"/>
      <c r="J1426" s="316"/>
      <c r="K1426" s="316"/>
      <c r="L1426" s="321"/>
      <c r="M1426" s="322"/>
      <c r="N1426" s="323"/>
      <c r="O1426" s="323"/>
      <c r="P1426" s="323"/>
      <c r="Q1426" s="323"/>
      <c r="R1426" s="323"/>
      <c r="S1426" s="323"/>
      <c r="T1426" s="324"/>
      <c r="U1426" s="16"/>
      <c r="V1426" s="16"/>
      <c r="W1426" s="16"/>
      <c r="X1426" s="16"/>
      <c r="Y1426" s="16"/>
      <c r="Z1426" s="16"/>
      <c r="AA1426" s="16"/>
      <c r="AB1426" s="16"/>
      <c r="AC1426" s="16"/>
      <c r="AD1426" s="16"/>
      <c r="AE1426" s="16"/>
      <c r="AT1426" s="325" t="s">
        <v>398</v>
      </c>
      <c r="AU1426" s="325" t="s">
        <v>386</v>
      </c>
      <c r="AV1426" s="16" t="s">
        <v>386</v>
      </c>
      <c r="AW1426" s="16" t="s">
        <v>30</v>
      </c>
      <c r="AX1426" s="16" t="s">
        <v>84</v>
      </c>
      <c r="AY1426" s="325" t="s">
        <v>387</v>
      </c>
    </row>
    <row r="1427" s="2" customFormat="1" ht="24.15" customHeight="1">
      <c r="A1427" s="42"/>
      <c r="B1427" s="43"/>
      <c r="C1427" s="280" t="s">
        <v>1514</v>
      </c>
      <c r="D1427" s="280" t="s">
        <v>393</v>
      </c>
      <c r="E1427" s="281" t="s">
        <v>494</v>
      </c>
      <c r="F1427" s="282" t="s">
        <v>495</v>
      </c>
      <c r="G1427" s="283" t="s">
        <v>396</v>
      </c>
      <c r="H1427" s="284">
        <v>413</v>
      </c>
      <c r="I1427" s="285"/>
      <c r="J1427" s="286">
        <f>ROUND(I1427*H1427,2)</f>
        <v>0</v>
      </c>
      <c r="K1427" s="287"/>
      <c r="L1427" s="45"/>
      <c r="M1427" s="288" t="s">
        <v>1</v>
      </c>
      <c r="N1427" s="289" t="s">
        <v>42</v>
      </c>
      <c r="O1427" s="101"/>
      <c r="P1427" s="290">
        <f>O1427*H1427</f>
        <v>0</v>
      </c>
      <c r="Q1427" s="290">
        <v>0</v>
      </c>
      <c r="R1427" s="290">
        <f>Q1427*H1427</f>
        <v>0</v>
      </c>
      <c r="S1427" s="290">
        <v>0.066000000000000003</v>
      </c>
      <c r="T1427" s="291">
        <f>S1427*H1427</f>
        <v>27.258000000000003</v>
      </c>
      <c r="U1427" s="42"/>
      <c r="V1427" s="42"/>
      <c r="W1427" s="42"/>
      <c r="X1427" s="42"/>
      <c r="Y1427" s="42"/>
      <c r="Z1427" s="42"/>
      <c r="AA1427" s="42"/>
      <c r="AB1427" s="42"/>
      <c r="AC1427" s="42"/>
      <c r="AD1427" s="42"/>
      <c r="AE1427" s="42"/>
      <c r="AR1427" s="292" t="s">
        <v>386</v>
      </c>
      <c r="AT1427" s="292" t="s">
        <v>393</v>
      </c>
      <c r="AU1427" s="292" t="s">
        <v>386</v>
      </c>
      <c r="AY1427" s="19" t="s">
        <v>387</v>
      </c>
      <c r="BE1427" s="162">
        <f>IF(N1427="základná",J1427,0)</f>
        <v>0</v>
      </c>
      <c r="BF1427" s="162">
        <f>IF(N1427="znížená",J1427,0)</f>
        <v>0</v>
      </c>
      <c r="BG1427" s="162">
        <f>IF(N1427="zákl. prenesená",J1427,0)</f>
        <v>0</v>
      </c>
      <c r="BH1427" s="162">
        <f>IF(N1427="zníž. prenesená",J1427,0)</f>
        <v>0</v>
      </c>
      <c r="BI1427" s="162">
        <f>IF(N1427="nulová",J1427,0)</f>
        <v>0</v>
      </c>
      <c r="BJ1427" s="19" t="s">
        <v>92</v>
      </c>
      <c r="BK1427" s="162">
        <f>ROUND(I1427*H1427,2)</f>
        <v>0</v>
      </c>
      <c r="BL1427" s="19" t="s">
        <v>386</v>
      </c>
      <c r="BM1427" s="292" t="s">
        <v>1515</v>
      </c>
    </row>
    <row r="1428" s="14" customFormat="1">
      <c r="A1428" s="14"/>
      <c r="B1428" s="293"/>
      <c r="C1428" s="294"/>
      <c r="D1428" s="295" t="s">
        <v>398</v>
      </c>
      <c r="E1428" s="296" t="s">
        <v>1</v>
      </c>
      <c r="F1428" s="297" t="s">
        <v>399</v>
      </c>
      <c r="G1428" s="294"/>
      <c r="H1428" s="296" t="s">
        <v>1</v>
      </c>
      <c r="I1428" s="298"/>
      <c r="J1428" s="294"/>
      <c r="K1428" s="294"/>
      <c r="L1428" s="299"/>
      <c r="M1428" s="300"/>
      <c r="N1428" s="301"/>
      <c r="O1428" s="301"/>
      <c r="P1428" s="301"/>
      <c r="Q1428" s="301"/>
      <c r="R1428" s="301"/>
      <c r="S1428" s="301"/>
      <c r="T1428" s="302"/>
      <c r="U1428" s="14"/>
      <c r="V1428" s="14"/>
      <c r="W1428" s="14"/>
      <c r="X1428" s="14"/>
      <c r="Y1428" s="14"/>
      <c r="Z1428" s="14"/>
      <c r="AA1428" s="14"/>
      <c r="AB1428" s="14"/>
      <c r="AC1428" s="14"/>
      <c r="AD1428" s="14"/>
      <c r="AE1428" s="14"/>
      <c r="AT1428" s="303" t="s">
        <v>398</v>
      </c>
      <c r="AU1428" s="303" t="s">
        <v>386</v>
      </c>
      <c r="AV1428" s="14" t="s">
        <v>84</v>
      </c>
      <c r="AW1428" s="14" t="s">
        <v>30</v>
      </c>
      <c r="AX1428" s="14" t="s">
        <v>76</v>
      </c>
      <c r="AY1428" s="303" t="s">
        <v>387</v>
      </c>
    </row>
    <row r="1429" s="15" customFormat="1">
      <c r="A1429" s="15"/>
      <c r="B1429" s="304"/>
      <c r="C1429" s="305"/>
      <c r="D1429" s="295" t="s">
        <v>398</v>
      </c>
      <c r="E1429" s="306" t="s">
        <v>1</v>
      </c>
      <c r="F1429" s="307" t="s">
        <v>1516</v>
      </c>
      <c r="G1429" s="305"/>
      <c r="H1429" s="308">
        <v>249</v>
      </c>
      <c r="I1429" s="309"/>
      <c r="J1429" s="305"/>
      <c r="K1429" s="305"/>
      <c r="L1429" s="310"/>
      <c r="M1429" s="311"/>
      <c r="N1429" s="312"/>
      <c r="O1429" s="312"/>
      <c r="P1429" s="312"/>
      <c r="Q1429" s="312"/>
      <c r="R1429" s="312"/>
      <c r="S1429" s="312"/>
      <c r="T1429" s="313"/>
      <c r="U1429" s="15"/>
      <c r="V1429" s="15"/>
      <c r="W1429" s="15"/>
      <c r="X1429" s="15"/>
      <c r="Y1429" s="15"/>
      <c r="Z1429" s="15"/>
      <c r="AA1429" s="15"/>
      <c r="AB1429" s="15"/>
      <c r="AC1429" s="15"/>
      <c r="AD1429" s="15"/>
      <c r="AE1429" s="15"/>
      <c r="AT1429" s="314" t="s">
        <v>398</v>
      </c>
      <c r="AU1429" s="314" t="s">
        <v>386</v>
      </c>
      <c r="AV1429" s="15" t="s">
        <v>92</v>
      </c>
      <c r="AW1429" s="15" t="s">
        <v>30</v>
      </c>
      <c r="AX1429" s="15" t="s">
        <v>76</v>
      </c>
      <c r="AY1429" s="314" t="s">
        <v>387</v>
      </c>
    </row>
    <row r="1430" s="15" customFormat="1">
      <c r="A1430" s="15"/>
      <c r="B1430" s="304"/>
      <c r="C1430" s="305"/>
      <c r="D1430" s="295" t="s">
        <v>398</v>
      </c>
      <c r="E1430" s="306" t="s">
        <v>1</v>
      </c>
      <c r="F1430" s="307" t="s">
        <v>1517</v>
      </c>
      <c r="G1430" s="305"/>
      <c r="H1430" s="308">
        <v>164</v>
      </c>
      <c r="I1430" s="309"/>
      <c r="J1430" s="305"/>
      <c r="K1430" s="305"/>
      <c r="L1430" s="310"/>
      <c r="M1430" s="311"/>
      <c r="N1430" s="312"/>
      <c r="O1430" s="312"/>
      <c r="P1430" s="312"/>
      <c r="Q1430" s="312"/>
      <c r="R1430" s="312"/>
      <c r="S1430" s="312"/>
      <c r="T1430" s="313"/>
      <c r="U1430" s="15"/>
      <c r="V1430" s="15"/>
      <c r="W1430" s="15"/>
      <c r="X1430" s="15"/>
      <c r="Y1430" s="15"/>
      <c r="Z1430" s="15"/>
      <c r="AA1430" s="15"/>
      <c r="AB1430" s="15"/>
      <c r="AC1430" s="15"/>
      <c r="AD1430" s="15"/>
      <c r="AE1430" s="15"/>
      <c r="AT1430" s="314" t="s">
        <v>398</v>
      </c>
      <c r="AU1430" s="314" t="s">
        <v>386</v>
      </c>
      <c r="AV1430" s="15" t="s">
        <v>92</v>
      </c>
      <c r="AW1430" s="15" t="s">
        <v>30</v>
      </c>
      <c r="AX1430" s="15" t="s">
        <v>76</v>
      </c>
      <c r="AY1430" s="314" t="s">
        <v>387</v>
      </c>
    </row>
    <row r="1431" s="16" customFormat="1">
      <c r="A1431" s="16"/>
      <c r="B1431" s="315"/>
      <c r="C1431" s="316"/>
      <c r="D1431" s="295" t="s">
        <v>398</v>
      </c>
      <c r="E1431" s="317" t="s">
        <v>1</v>
      </c>
      <c r="F1431" s="318" t="s">
        <v>412</v>
      </c>
      <c r="G1431" s="316"/>
      <c r="H1431" s="319">
        <v>413</v>
      </c>
      <c r="I1431" s="320"/>
      <c r="J1431" s="316"/>
      <c r="K1431" s="316"/>
      <c r="L1431" s="321"/>
      <c r="M1431" s="322"/>
      <c r="N1431" s="323"/>
      <c r="O1431" s="323"/>
      <c r="P1431" s="323"/>
      <c r="Q1431" s="323"/>
      <c r="R1431" s="323"/>
      <c r="S1431" s="323"/>
      <c r="T1431" s="324"/>
      <c r="U1431" s="16"/>
      <c r="V1431" s="16"/>
      <c r="W1431" s="16"/>
      <c r="X1431" s="16"/>
      <c r="Y1431" s="16"/>
      <c r="Z1431" s="16"/>
      <c r="AA1431" s="16"/>
      <c r="AB1431" s="16"/>
      <c r="AC1431" s="16"/>
      <c r="AD1431" s="16"/>
      <c r="AE1431" s="16"/>
      <c r="AT1431" s="325" t="s">
        <v>398</v>
      </c>
      <c r="AU1431" s="325" t="s">
        <v>386</v>
      </c>
      <c r="AV1431" s="16" t="s">
        <v>386</v>
      </c>
      <c r="AW1431" s="16" t="s">
        <v>30</v>
      </c>
      <c r="AX1431" s="16" t="s">
        <v>84</v>
      </c>
      <c r="AY1431" s="325" t="s">
        <v>387</v>
      </c>
    </row>
    <row r="1432" s="2" customFormat="1" ht="33" customHeight="1">
      <c r="A1432" s="42"/>
      <c r="B1432" s="43"/>
      <c r="C1432" s="280" t="s">
        <v>1518</v>
      </c>
      <c r="D1432" s="280" t="s">
        <v>393</v>
      </c>
      <c r="E1432" s="281" t="s">
        <v>500</v>
      </c>
      <c r="F1432" s="282" t="s">
        <v>501</v>
      </c>
      <c r="G1432" s="283" t="s">
        <v>396</v>
      </c>
      <c r="H1432" s="284">
        <v>140</v>
      </c>
      <c r="I1432" s="285"/>
      <c r="J1432" s="286">
        <f>ROUND(I1432*H1432,2)</f>
        <v>0</v>
      </c>
      <c r="K1432" s="287"/>
      <c r="L1432" s="45"/>
      <c r="M1432" s="288" t="s">
        <v>1</v>
      </c>
      <c r="N1432" s="289" t="s">
        <v>42</v>
      </c>
      <c r="O1432" s="101"/>
      <c r="P1432" s="290">
        <f>O1432*H1432</f>
        <v>0</v>
      </c>
      <c r="Q1432" s="290">
        <v>0</v>
      </c>
      <c r="R1432" s="290">
        <f>Q1432*H1432</f>
        <v>0</v>
      </c>
      <c r="S1432" s="290">
        <v>0.13200000000000001</v>
      </c>
      <c r="T1432" s="291">
        <f>S1432*H1432</f>
        <v>18.48</v>
      </c>
      <c r="U1432" s="42"/>
      <c r="V1432" s="42"/>
      <c r="W1432" s="42"/>
      <c r="X1432" s="42"/>
      <c r="Y1432" s="42"/>
      <c r="Z1432" s="42"/>
      <c r="AA1432" s="42"/>
      <c r="AB1432" s="42"/>
      <c r="AC1432" s="42"/>
      <c r="AD1432" s="42"/>
      <c r="AE1432" s="42"/>
      <c r="AR1432" s="292" t="s">
        <v>386</v>
      </c>
      <c r="AT1432" s="292" t="s">
        <v>393</v>
      </c>
      <c r="AU1432" s="292" t="s">
        <v>386</v>
      </c>
      <c r="AY1432" s="19" t="s">
        <v>387</v>
      </c>
      <c r="BE1432" s="162">
        <f>IF(N1432="základná",J1432,0)</f>
        <v>0</v>
      </c>
      <c r="BF1432" s="162">
        <f>IF(N1432="znížená",J1432,0)</f>
        <v>0</v>
      </c>
      <c r="BG1432" s="162">
        <f>IF(N1432="zákl. prenesená",J1432,0)</f>
        <v>0</v>
      </c>
      <c r="BH1432" s="162">
        <f>IF(N1432="zníž. prenesená",J1432,0)</f>
        <v>0</v>
      </c>
      <c r="BI1432" s="162">
        <f>IF(N1432="nulová",J1432,0)</f>
        <v>0</v>
      </c>
      <c r="BJ1432" s="19" t="s">
        <v>92</v>
      </c>
      <c r="BK1432" s="162">
        <f>ROUND(I1432*H1432,2)</f>
        <v>0</v>
      </c>
      <c r="BL1432" s="19" t="s">
        <v>386</v>
      </c>
      <c r="BM1432" s="292" t="s">
        <v>1519</v>
      </c>
    </row>
    <row r="1433" s="14" customFormat="1">
      <c r="A1433" s="14"/>
      <c r="B1433" s="293"/>
      <c r="C1433" s="294"/>
      <c r="D1433" s="295" t="s">
        <v>398</v>
      </c>
      <c r="E1433" s="296" t="s">
        <v>1</v>
      </c>
      <c r="F1433" s="297" t="s">
        <v>906</v>
      </c>
      <c r="G1433" s="294"/>
      <c r="H1433" s="296" t="s">
        <v>1</v>
      </c>
      <c r="I1433" s="298"/>
      <c r="J1433" s="294"/>
      <c r="K1433" s="294"/>
      <c r="L1433" s="299"/>
      <c r="M1433" s="300"/>
      <c r="N1433" s="301"/>
      <c r="O1433" s="301"/>
      <c r="P1433" s="301"/>
      <c r="Q1433" s="301"/>
      <c r="R1433" s="301"/>
      <c r="S1433" s="301"/>
      <c r="T1433" s="302"/>
      <c r="U1433" s="14"/>
      <c r="V1433" s="14"/>
      <c r="W1433" s="14"/>
      <c r="X1433" s="14"/>
      <c r="Y1433" s="14"/>
      <c r="Z1433" s="14"/>
      <c r="AA1433" s="14"/>
      <c r="AB1433" s="14"/>
      <c r="AC1433" s="14"/>
      <c r="AD1433" s="14"/>
      <c r="AE1433" s="14"/>
      <c r="AT1433" s="303" t="s">
        <v>398</v>
      </c>
      <c r="AU1433" s="303" t="s">
        <v>386</v>
      </c>
      <c r="AV1433" s="14" t="s">
        <v>84</v>
      </c>
      <c r="AW1433" s="14" t="s">
        <v>30</v>
      </c>
      <c r="AX1433" s="14" t="s">
        <v>76</v>
      </c>
      <c r="AY1433" s="303" t="s">
        <v>387</v>
      </c>
    </row>
    <row r="1434" s="15" customFormat="1">
      <c r="A1434" s="15"/>
      <c r="B1434" s="304"/>
      <c r="C1434" s="305"/>
      <c r="D1434" s="295" t="s">
        <v>398</v>
      </c>
      <c r="E1434" s="306" t="s">
        <v>1</v>
      </c>
      <c r="F1434" s="307" t="s">
        <v>1437</v>
      </c>
      <c r="G1434" s="305"/>
      <c r="H1434" s="308">
        <v>0</v>
      </c>
      <c r="I1434" s="309"/>
      <c r="J1434" s="305"/>
      <c r="K1434" s="305"/>
      <c r="L1434" s="310"/>
      <c r="M1434" s="311"/>
      <c r="N1434" s="312"/>
      <c r="O1434" s="312"/>
      <c r="P1434" s="312"/>
      <c r="Q1434" s="312"/>
      <c r="R1434" s="312"/>
      <c r="S1434" s="312"/>
      <c r="T1434" s="313"/>
      <c r="U1434" s="15"/>
      <c r="V1434" s="15"/>
      <c r="W1434" s="15"/>
      <c r="X1434" s="15"/>
      <c r="Y1434" s="15"/>
      <c r="Z1434" s="15"/>
      <c r="AA1434" s="15"/>
      <c r="AB1434" s="15"/>
      <c r="AC1434" s="15"/>
      <c r="AD1434" s="15"/>
      <c r="AE1434" s="15"/>
      <c r="AT1434" s="314" t="s">
        <v>398</v>
      </c>
      <c r="AU1434" s="314" t="s">
        <v>386</v>
      </c>
      <c r="AV1434" s="15" t="s">
        <v>92</v>
      </c>
      <c r="AW1434" s="15" t="s">
        <v>30</v>
      </c>
      <c r="AX1434" s="15" t="s">
        <v>76</v>
      </c>
      <c r="AY1434" s="314" t="s">
        <v>387</v>
      </c>
    </row>
    <row r="1435" s="15" customFormat="1">
      <c r="A1435" s="15"/>
      <c r="B1435" s="304"/>
      <c r="C1435" s="305"/>
      <c r="D1435" s="295" t="s">
        <v>398</v>
      </c>
      <c r="E1435" s="306" t="s">
        <v>1</v>
      </c>
      <c r="F1435" s="307" t="s">
        <v>1474</v>
      </c>
      <c r="G1435" s="305"/>
      <c r="H1435" s="308">
        <v>140</v>
      </c>
      <c r="I1435" s="309"/>
      <c r="J1435" s="305"/>
      <c r="K1435" s="305"/>
      <c r="L1435" s="310"/>
      <c r="M1435" s="311"/>
      <c r="N1435" s="312"/>
      <c r="O1435" s="312"/>
      <c r="P1435" s="312"/>
      <c r="Q1435" s="312"/>
      <c r="R1435" s="312"/>
      <c r="S1435" s="312"/>
      <c r="T1435" s="313"/>
      <c r="U1435" s="15"/>
      <c r="V1435" s="15"/>
      <c r="W1435" s="15"/>
      <c r="X1435" s="15"/>
      <c r="Y1435" s="15"/>
      <c r="Z1435" s="15"/>
      <c r="AA1435" s="15"/>
      <c r="AB1435" s="15"/>
      <c r="AC1435" s="15"/>
      <c r="AD1435" s="15"/>
      <c r="AE1435" s="15"/>
      <c r="AT1435" s="314" t="s">
        <v>398</v>
      </c>
      <c r="AU1435" s="314" t="s">
        <v>386</v>
      </c>
      <c r="AV1435" s="15" t="s">
        <v>92</v>
      </c>
      <c r="AW1435" s="15" t="s">
        <v>30</v>
      </c>
      <c r="AX1435" s="15" t="s">
        <v>76</v>
      </c>
      <c r="AY1435" s="314" t="s">
        <v>387</v>
      </c>
    </row>
    <row r="1436" s="16" customFormat="1">
      <c r="A1436" s="16"/>
      <c r="B1436" s="315"/>
      <c r="C1436" s="316"/>
      <c r="D1436" s="295" t="s">
        <v>398</v>
      </c>
      <c r="E1436" s="317" t="s">
        <v>1</v>
      </c>
      <c r="F1436" s="318" t="s">
        <v>412</v>
      </c>
      <c r="G1436" s="316"/>
      <c r="H1436" s="319">
        <v>140</v>
      </c>
      <c r="I1436" s="320"/>
      <c r="J1436" s="316"/>
      <c r="K1436" s="316"/>
      <c r="L1436" s="321"/>
      <c r="M1436" s="322"/>
      <c r="N1436" s="323"/>
      <c r="O1436" s="323"/>
      <c r="P1436" s="323"/>
      <c r="Q1436" s="323"/>
      <c r="R1436" s="323"/>
      <c r="S1436" s="323"/>
      <c r="T1436" s="324"/>
      <c r="U1436" s="16"/>
      <c r="V1436" s="16"/>
      <c r="W1436" s="16"/>
      <c r="X1436" s="16"/>
      <c r="Y1436" s="16"/>
      <c r="Z1436" s="16"/>
      <c r="AA1436" s="16"/>
      <c r="AB1436" s="16"/>
      <c r="AC1436" s="16"/>
      <c r="AD1436" s="16"/>
      <c r="AE1436" s="16"/>
      <c r="AT1436" s="325" t="s">
        <v>398</v>
      </c>
      <c r="AU1436" s="325" t="s">
        <v>386</v>
      </c>
      <c r="AV1436" s="16" t="s">
        <v>386</v>
      </c>
      <c r="AW1436" s="16" t="s">
        <v>30</v>
      </c>
      <c r="AX1436" s="16" t="s">
        <v>84</v>
      </c>
      <c r="AY1436" s="325" t="s">
        <v>387</v>
      </c>
    </row>
    <row r="1437" s="2" customFormat="1" ht="33" customHeight="1">
      <c r="A1437" s="42"/>
      <c r="B1437" s="43"/>
      <c r="C1437" s="280" t="s">
        <v>1520</v>
      </c>
      <c r="D1437" s="280" t="s">
        <v>393</v>
      </c>
      <c r="E1437" s="281" t="s">
        <v>504</v>
      </c>
      <c r="F1437" s="282" t="s">
        <v>505</v>
      </c>
      <c r="G1437" s="283" t="s">
        <v>396</v>
      </c>
      <c r="H1437" s="284">
        <v>374.85000000000002</v>
      </c>
      <c r="I1437" s="285"/>
      <c r="J1437" s="286">
        <f>ROUND(I1437*H1437,2)</f>
        <v>0</v>
      </c>
      <c r="K1437" s="287"/>
      <c r="L1437" s="45"/>
      <c r="M1437" s="288" t="s">
        <v>1</v>
      </c>
      <c r="N1437" s="289" t="s">
        <v>42</v>
      </c>
      <c r="O1437" s="101"/>
      <c r="P1437" s="290">
        <f>O1437*H1437</f>
        <v>0</v>
      </c>
      <c r="Q1437" s="290">
        <v>0</v>
      </c>
      <c r="R1437" s="290">
        <f>Q1437*H1437</f>
        <v>0</v>
      </c>
      <c r="S1437" s="290">
        <v>0.01</v>
      </c>
      <c r="T1437" s="291">
        <f>S1437*H1437</f>
        <v>3.7485000000000004</v>
      </c>
      <c r="U1437" s="42"/>
      <c r="V1437" s="42"/>
      <c r="W1437" s="42"/>
      <c r="X1437" s="42"/>
      <c r="Y1437" s="42"/>
      <c r="Z1437" s="42"/>
      <c r="AA1437" s="42"/>
      <c r="AB1437" s="42"/>
      <c r="AC1437" s="42"/>
      <c r="AD1437" s="42"/>
      <c r="AE1437" s="42"/>
      <c r="AR1437" s="292" t="s">
        <v>386</v>
      </c>
      <c r="AT1437" s="292" t="s">
        <v>393</v>
      </c>
      <c r="AU1437" s="292" t="s">
        <v>386</v>
      </c>
      <c r="AY1437" s="19" t="s">
        <v>387</v>
      </c>
      <c r="BE1437" s="162">
        <f>IF(N1437="základná",J1437,0)</f>
        <v>0</v>
      </c>
      <c r="BF1437" s="162">
        <f>IF(N1437="znížená",J1437,0)</f>
        <v>0</v>
      </c>
      <c r="BG1437" s="162">
        <f>IF(N1437="zákl. prenesená",J1437,0)</f>
        <v>0</v>
      </c>
      <c r="BH1437" s="162">
        <f>IF(N1437="zníž. prenesená",J1437,0)</f>
        <v>0</v>
      </c>
      <c r="BI1437" s="162">
        <f>IF(N1437="nulová",J1437,0)</f>
        <v>0</v>
      </c>
      <c r="BJ1437" s="19" t="s">
        <v>92</v>
      </c>
      <c r="BK1437" s="162">
        <f>ROUND(I1437*H1437,2)</f>
        <v>0</v>
      </c>
      <c r="BL1437" s="19" t="s">
        <v>386</v>
      </c>
      <c r="BM1437" s="292" t="s">
        <v>1521</v>
      </c>
    </row>
    <row r="1438" s="14" customFormat="1">
      <c r="A1438" s="14"/>
      <c r="B1438" s="293"/>
      <c r="C1438" s="294"/>
      <c r="D1438" s="295" t="s">
        <v>398</v>
      </c>
      <c r="E1438" s="296" t="s">
        <v>1</v>
      </c>
      <c r="F1438" s="297" t="s">
        <v>519</v>
      </c>
      <c r="G1438" s="294"/>
      <c r="H1438" s="296" t="s">
        <v>1</v>
      </c>
      <c r="I1438" s="298"/>
      <c r="J1438" s="294"/>
      <c r="K1438" s="294"/>
      <c r="L1438" s="299"/>
      <c r="M1438" s="300"/>
      <c r="N1438" s="301"/>
      <c r="O1438" s="301"/>
      <c r="P1438" s="301"/>
      <c r="Q1438" s="301"/>
      <c r="R1438" s="301"/>
      <c r="S1438" s="301"/>
      <c r="T1438" s="302"/>
      <c r="U1438" s="14"/>
      <c r="V1438" s="14"/>
      <c r="W1438" s="14"/>
      <c r="X1438" s="14"/>
      <c r="Y1438" s="14"/>
      <c r="Z1438" s="14"/>
      <c r="AA1438" s="14"/>
      <c r="AB1438" s="14"/>
      <c r="AC1438" s="14"/>
      <c r="AD1438" s="14"/>
      <c r="AE1438" s="14"/>
      <c r="AT1438" s="303" t="s">
        <v>398</v>
      </c>
      <c r="AU1438" s="303" t="s">
        <v>386</v>
      </c>
      <c r="AV1438" s="14" t="s">
        <v>84</v>
      </c>
      <c r="AW1438" s="14" t="s">
        <v>30</v>
      </c>
      <c r="AX1438" s="14" t="s">
        <v>76</v>
      </c>
      <c r="AY1438" s="303" t="s">
        <v>387</v>
      </c>
    </row>
    <row r="1439" s="15" customFormat="1">
      <c r="A1439" s="15"/>
      <c r="B1439" s="304"/>
      <c r="C1439" s="305"/>
      <c r="D1439" s="295" t="s">
        <v>398</v>
      </c>
      <c r="E1439" s="306" t="s">
        <v>1</v>
      </c>
      <c r="F1439" s="307" t="s">
        <v>1437</v>
      </c>
      <c r="G1439" s="305"/>
      <c r="H1439" s="308">
        <v>0</v>
      </c>
      <c r="I1439" s="309"/>
      <c r="J1439" s="305"/>
      <c r="K1439" s="305"/>
      <c r="L1439" s="310"/>
      <c r="M1439" s="311"/>
      <c r="N1439" s="312"/>
      <c r="O1439" s="312"/>
      <c r="P1439" s="312"/>
      <c r="Q1439" s="312"/>
      <c r="R1439" s="312"/>
      <c r="S1439" s="312"/>
      <c r="T1439" s="313"/>
      <c r="U1439" s="15"/>
      <c r="V1439" s="15"/>
      <c r="W1439" s="15"/>
      <c r="X1439" s="15"/>
      <c r="Y1439" s="15"/>
      <c r="Z1439" s="15"/>
      <c r="AA1439" s="15"/>
      <c r="AB1439" s="15"/>
      <c r="AC1439" s="15"/>
      <c r="AD1439" s="15"/>
      <c r="AE1439" s="15"/>
      <c r="AT1439" s="314" t="s">
        <v>398</v>
      </c>
      <c r="AU1439" s="314" t="s">
        <v>386</v>
      </c>
      <c r="AV1439" s="15" t="s">
        <v>92</v>
      </c>
      <c r="AW1439" s="15" t="s">
        <v>30</v>
      </c>
      <c r="AX1439" s="15" t="s">
        <v>76</v>
      </c>
      <c r="AY1439" s="314" t="s">
        <v>387</v>
      </c>
    </row>
    <row r="1440" s="15" customFormat="1">
      <c r="A1440" s="15"/>
      <c r="B1440" s="304"/>
      <c r="C1440" s="305"/>
      <c r="D1440" s="295" t="s">
        <v>398</v>
      </c>
      <c r="E1440" s="306" t="s">
        <v>1</v>
      </c>
      <c r="F1440" s="307" t="s">
        <v>1467</v>
      </c>
      <c r="G1440" s="305"/>
      <c r="H1440" s="308">
        <v>357</v>
      </c>
      <c r="I1440" s="309"/>
      <c r="J1440" s="305"/>
      <c r="K1440" s="305"/>
      <c r="L1440" s="310"/>
      <c r="M1440" s="311"/>
      <c r="N1440" s="312"/>
      <c r="O1440" s="312"/>
      <c r="P1440" s="312"/>
      <c r="Q1440" s="312"/>
      <c r="R1440" s="312"/>
      <c r="S1440" s="312"/>
      <c r="T1440" s="313"/>
      <c r="U1440" s="15"/>
      <c r="V1440" s="15"/>
      <c r="W1440" s="15"/>
      <c r="X1440" s="15"/>
      <c r="Y1440" s="15"/>
      <c r="Z1440" s="15"/>
      <c r="AA1440" s="15"/>
      <c r="AB1440" s="15"/>
      <c r="AC1440" s="15"/>
      <c r="AD1440" s="15"/>
      <c r="AE1440" s="15"/>
      <c r="AT1440" s="314" t="s">
        <v>398</v>
      </c>
      <c r="AU1440" s="314" t="s">
        <v>386</v>
      </c>
      <c r="AV1440" s="15" t="s">
        <v>92</v>
      </c>
      <c r="AW1440" s="15" t="s">
        <v>30</v>
      </c>
      <c r="AX1440" s="15" t="s">
        <v>76</v>
      </c>
      <c r="AY1440" s="314" t="s">
        <v>387</v>
      </c>
    </row>
    <row r="1441" s="17" customFormat="1">
      <c r="A1441" s="17"/>
      <c r="B1441" s="326"/>
      <c r="C1441" s="327"/>
      <c r="D1441" s="295" t="s">
        <v>398</v>
      </c>
      <c r="E1441" s="328" t="s">
        <v>198</v>
      </c>
      <c r="F1441" s="329" t="s">
        <v>411</v>
      </c>
      <c r="G1441" s="327"/>
      <c r="H1441" s="330">
        <v>357</v>
      </c>
      <c r="I1441" s="331"/>
      <c r="J1441" s="327"/>
      <c r="K1441" s="327"/>
      <c r="L1441" s="332"/>
      <c r="M1441" s="333"/>
      <c r="N1441" s="334"/>
      <c r="O1441" s="334"/>
      <c r="P1441" s="334"/>
      <c r="Q1441" s="334"/>
      <c r="R1441" s="334"/>
      <c r="S1441" s="334"/>
      <c r="T1441" s="335"/>
      <c r="U1441" s="17"/>
      <c r="V1441" s="17"/>
      <c r="W1441" s="17"/>
      <c r="X1441" s="17"/>
      <c r="Y1441" s="17"/>
      <c r="Z1441" s="17"/>
      <c r="AA1441" s="17"/>
      <c r="AB1441" s="17"/>
      <c r="AC1441" s="17"/>
      <c r="AD1441" s="17"/>
      <c r="AE1441" s="17"/>
      <c r="AT1441" s="336" t="s">
        <v>398</v>
      </c>
      <c r="AU1441" s="336" t="s">
        <v>386</v>
      </c>
      <c r="AV1441" s="17" t="s">
        <v>99</v>
      </c>
      <c r="AW1441" s="17" t="s">
        <v>30</v>
      </c>
      <c r="AX1441" s="17" t="s">
        <v>76</v>
      </c>
      <c r="AY1441" s="336" t="s">
        <v>387</v>
      </c>
    </row>
    <row r="1442" s="15" customFormat="1">
      <c r="A1442" s="15"/>
      <c r="B1442" s="304"/>
      <c r="C1442" s="305"/>
      <c r="D1442" s="295" t="s">
        <v>398</v>
      </c>
      <c r="E1442" s="306" t="s">
        <v>1</v>
      </c>
      <c r="F1442" s="307" t="s">
        <v>1522</v>
      </c>
      <c r="G1442" s="305"/>
      <c r="H1442" s="308">
        <v>17.850000000000001</v>
      </c>
      <c r="I1442" s="309"/>
      <c r="J1442" s="305"/>
      <c r="K1442" s="305"/>
      <c r="L1442" s="310"/>
      <c r="M1442" s="311"/>
      <c r="N1442" s="312"/>
      <c r="O1442" s="312"/>
      <c r="P1442" s="312"/>
      <c r="Q1442" s="312"/>
      <c r="R1442" s="312"/>
      <c r="S1442" s="312"/>
      <c r="T1442" s="313"/>
      <c r="U1442" s="15"/>
      <c r="V1442" s="15"/>
      <c r="W1442" s="15"/>
      <c r="X1442" s="15"/>
      <c r="Y1442" s="15"/>
      <c r="Z1442" s="15"/>
      <c r="AA1442" s="15"/>
      <c r="AB1442" s="15"/>
      <c r="AC1442" s="15"/>
      <c r="AD1442" s="15"/>
      <c r="AE1442" s="15"/>
      <c r="AT1442" s="314" t="s">
        <v>398</v>
      </c>
      <c r="AU1442" s="314" t="s">
        <v>386</v>
      </c>
      <c r="AV1442" s="15" t="s">
        <v>92</v>
      </c>
      <c r="AW1442" s="15" t="s">
        <v>30</v>
      </c>
      <c r="AX1442" s="15" t="s">
        <v>76</v>
      </c>
      <c r="AY1442" s="314" t="s">
        <v>387</v>
      </c>
    </row>
    <row r="1443" s="16" customFormat="1">
      <c r="A1443" s="16"/>
      <c r="B1443" s="315"/>
      <c r="C1443" s="316"/>
      <c r="D1443" s="295" t="s">
        <v>398</v>
      </c>
      <c r="E1443" s="317" t="s">
        <v>1</v>
      </c>
      <c r="F1443" s="318" t="s">
        <v>412</v>
      </c>
      <c r="G1443" s="316"/>
      <c r="H1443" s="319">
        <v>374.85000000000002</v>
      </c>
      <c r="I1443" s="320"/>
      <c r="J1443" s="316"/>
      <c r="K1443" s="316"/>
      <c r="L1443" s="321"/>
      <c r="M1443" s="322"/>
      <c r="N1443" s="323"/>
      <c r="O1443" s="323"/>
      <c r="P1443" s="323"/>
      <c r="Q1443" s="323"/>
      <c r="R1443" s="323"/>
      <c r="S1443" s="323"/>
      <c r="T1443" s="324"/>
      <c r="U1443" s="16"/>
      <c r="V1443" s="16"/>
      <c r="W1443" s="16"/>
      <c r="X1443" s="16"/>
      <c r="Y1443" s="16"/>
      <c r="Z1443" s="16"/>
      <c r="AA1443" s="16"/>
      <c r="AB1443" s="16"/>
      <c r="AC1443" s="16"/>
      <c r="AD1443" s="16"/>
      <c r="AE1443" s="16"/>
      <c r="AT1443" s="325" t="s">
        <v>398</v>
      </c>
      <c r="AU1443" s="325" t="s">
        <v>386</v>
      </c>
      <c r="AV1443" s="16" t="s">
        <v>386</v>
      </c>
      <c r="AW1443" s="16" t="s">
        <v>30</v>
      </c>
      <c r="AX1443" s="16" t="s">
        <v>84</v>
      </c>
      <c r="AY1443" s="325" t="s">
        <v>387</v>
      </c>
    </row>
    <row r="1444" s="2" customFormat="1" ht="24.15" customHeight="1">
      <c r="A1444" s="42"/>
      <c r="B1444" s="43"/>
      <c r="C1444" s="280" t="s">
        <v>1523</v>
      </c>
      <c r="D1444" s="280" t="s">
        <v>393</v>
      </c>
      <c r="E1444" s="281" t="s">
        <v>1524</v>
      </c>
      <c r="F1444" s="282" t="s">
        <v>1525</v>
      </c>
      <c r="G1444" s="283" t="s">
        <v>396</v>
      </c>
      <c r="H1444" s="284">
        <v>140</v>
      </c>
      <c r="I1444" s="285"/>
      <c r="J1444" s="286">
        <f>ROUND(I1444*H1444,2)</f>
        <v>0</v>
      </c>
      <c r="K1444" s="287"/>
      <c r="L1444" s="45"/>
      <c r="M1444" s="288" t="s">
        <v>1</v>
      </c>
      <c r="N1444" s="289" t="s">
        <v>42</v>
      </c>
      <c r="O1444" s="101"/>
      <c r="P1444" s="290">
        <f>O1444*H1444</f>
        <v>0</v>
      </c>
      <c r="Q1444" s="290">
        <v>0</v>
      </c>
      <c r="R1444" s="290">
        <f>Q1444*H1444</f>
        <v>0</v>
      </c>
      <c r="S1444" s="290">
        <v>0.01</v>
      </c>
      <c r="T1444" s="291">
        <f>S1444*H1444</f>
        <v>1.4000000000000001</v>
      </c>
      <c r="U1444" s="42"/>
      <c r="V1444" s="42"/>
      <c r="W1444" s="42"/>
      <c r="X1444" s="42"/>
      <c r="Y1444" s="42"/>
      <c r="Z1444" s="42"/>
      <c r="AA1444" s="42"/>
      <c r="AB1444" s="42"/>
      <c r="AC1444" s="42"/>
      <c r="AD1444" s="42"/>
      <c r="AE1444" s="42"/>
      <c r="AR1444" s="292" t="s">
        <v>386</v>
      </c>
      <c r="AT1444" s="292" t="s">
        <v>393</v>
      </c>
      <c r="AU1444" s="292" t="s">
        <v>386</v>
      </c>
      <c r="AY1444" s="19" t="s">
        <v>387</v>
      </c>
      <c r="BE1444" s="162">
        <f>IF(N1444="základná",J1444,0)</f>
        <v>0</v>
      </c>
      <c r="BF1444" s="162">
        <f>IF(N1444="znížená",J1444,0)</f>
        <v>0</v>
      </c>
      <c r="BG1444" s="162">
        <f>IF(N1444="zákl. prenesená",J1444,0)</f>
        <v>0</v>
      </c>
      <c r="BH1444" s="162">
        <f>IF(N1444="zníž. prenesená",J1444,0)</f>
        <v>0</v>
      </c>
      <c r="BI1444" s="162">
        <f>IF(N1444="nulová",J1444,0)</f>
        <v>0</v>
      </c>
      <c r="BJ1444" s="19" t="s">
        <v>92</v>
      </c>
      <c r="BK1444" s="162">
        <f>ROUND(I1444*H1444,2)</f>
        <v>0</v>
      </c>
      <c r="BL1444" s="19" t="s">
        <v>386</v>
      </c>
      <c r="BM1444" s="292" t="s">
        <v>1526</v>
      </c>
    </row>
    <row r="1445" s="14" customFormat="1">
      <c r="A1445" s="14"/>
      <c r="B1445" s="293"/>
      <c r="C1445" s="294"/>
      <c r="D1445" s="295" t="s">
        <v>398</v>
      </c>
      <c r="E1445" s="296" t="s">
        <v>1</v>
      </c>
      <c r="F1445" s="297" t="s">
        <v>1527</v>
      </c>
      <c r="G1445" s="294"/>
      <c r="H1445" s="296" t="s">
        <v>1</v>
      </c>
      <c r="I1445" s="298"/>
      <c r="J1445" s="294"/>
      <c r="K1445" s="294"/>
      <c r="L1445" s="299"/>
      <c r="M1445" s="300"/>
      <c r="N1445" s="301"/>
      <c r="O1445" s="301"/>
      <c r="P1445" s="301"/>
      <c r="Q1445" s="301"/>
      <c r="R1445" s="301"/>
      <c r="S1445" s="301"/>
      <c r="T1445" s="302"/>
      <c r="U1445" s="14"/>
      <c r="V1445" s="14"/>
      <c r="W1445" s="14"/>
      <c r="X1445" s="14"/>
      <c r="Y1445" s="14"/>
      <c r="Z1445" s="14"/>
      <c r="AA1445" s="14"/>
      <c r="AB1445" s="14"/>
      <c r="AC1445" s="14"/>
      <c r="AD1445" s="14"/>
      <c r="AE1445" s="14"/>
      <c r="AT1445" s="303" t="s">
        <v>398</v>
      </c>
      <c r="AU1445" s="303" t="s">
        <v>386</v>
      </c>
      <c r="AV1445" s="14" t="s">
        <v>84</v>
      </c>
      <c r="AW1445" s="14" t="s">
        <v>30</v>
      </c>
      <c r="AX1445" s="14" t="s">
        <v>76</v>
      </c>
      <c r="AY1445" s="303" t="s">
        <v>387</v>
      </c>
    </row>
    <row r="1446" s="15" customFormat="1">
      <c r="A1446" s="15"/>
      <c r="B1446" s="304"/>
      <c r="C1446" s="305"/>
      <c r="D1446" s="295" t="s">
        <v>398</v>
      </c>
      <c r="E1446" s="306" t="s">
        <v>1</v>
      </c>
      <c r="F1446" s="307" t="s">
        <v>1528</v>
      </c>
      <c r="G1446" s="305"/>
      <c r="H1446" s="308">
        <v>140</v>
      </c>
      <c r="I1446" s="309"/>
      <c r="J1446" s="305"/>
      <c r="K1446" s="305"/>
      <c r="L1446" s="310"/>
      <c r="M1446" s="311"/>
      <c r="N1446" s="312"/>
      <c r="O1446" s="312"/>
      <c r="P1446" s="312"/>
      <c r="Q1446" s="312"/>
      <c r="R1446" s="312"/>
      <c r="S1446" s="312"/>
      <c r="T1446" s="313"/>
      <c r="U1446" s="15"/>
      <c r="V1446" s="15"/>
      <c r="W1446" s="15"/>
      <c r="X1446" s="15"/>
      <c r="Y1446" s="15"/>
      <c r="Z1446" s="15"/>
      <c r="AA1446" s="15"/>
      <c r="AB1446" s="15"/>
      <c r="AC1446" s="15"/>
      <c r="AD1446" s="15"/>
      <c r="AE1446" s="15"/>
      <c r="AT1446" s="314" t="s">
        <v>398</v>
      </c>
      <c r="AU1446" s="314" t="s">
        <v>386</v>
      </c>
      <c r="AV1446" s="15" t="s">
        <v>92</v>
      </c>
      <c r="AW1446" s="15" t="s">
        <v>30</v>
      </c>
      <c r="AX1446" s="15" t="s">
        <v>76</v>
      </c>
      <c r="AY1446" s="314" t="s">
        <v>387</v>
      </c>
    </row>
    <row r="1447" s="16" customFormat="1">
      <c r="A1447" s="16"/>
      <c r="B1447" s="315"/>
      <c r="C1447" s="316"/>
      <c r="D1447" s="295" t="s">
        <v>398</v>
      </c>
      <c r="E1447" s="317" t="s">
        <v>1</v>
      </c>
      <c r="F1447" s="318" t="s">
        <v>412</v>
      </c>
      <c r="G1447" s="316"/>
      <c r="H1447" s="319">
        <v>140</v>
      </c>
      <c r="I1447" s="320"/>
      <c r="J1447" s="316"/>
      <c r="K1447" s="316"/>
      <c r="L1447" s="321"/>
      <c r="M1447" s="322"/>
      <c r="N1447" s="323"/>
      <c r="O1447" s="323"/>
      <c r="P1447" s="323"/>
      <c r="Q1447" s="323"/>
      <c r="R1447" s="323"/>
      <c r="S1447" s="323"/>
      <c r="T1447" s="324"/>
      <c r="U1447" s="16"/>
      <c r="V1447" s="16"/>
      <c r="W1447" s="16"/>
      <c r="X1447" s="16"/>
      <c r="Y1447" s="16"/>
      <c r="Z1447" s="16"/>
      <c r="AA1447" s="16"/>
      <c r="AB1447" s="16"/>
      <c r="AC1447" s="16"/>
      <c r="AD1447" s="16"/>
      <c r="AE1447" s="16"/>
      <c r="AT1447" s="325" t="s">
        <v>398</v>
      </c>
      <c r="AU1447" s="325" t="s">
        <v>386</v>
      </c>
      <c r="AV1447" s="16" t="s">
        <v>386</v>
      </c>
      <c r="AW1447" s="16" t="s">
        <v>30</v>
      </c>
      <c r="AX1447" s="16" t="s">
        <v>84</v>
      </c>
      <c r="AY1447" s="325" t="s">
        <v>387</v>
      </c>
    </row>
    <row r="1448" s="2" customFormat="1" ht="37.8" customHeight="1">
      <c r="A1448" s="42"/>
      <c r="B1448" s="43"/>
      <c r="C1448" s="280" t="s">
        <v>1529</v>
      </c>
      <c r="D1448" s="280" t="s">
        <v>393</v>
      </c>
      <c r="E1448" s="281" t="s">
        <v>912</v>
      </c>
      <c r="F1448" s="282" t="s">
        <v>913</v>
      </c>
      <c r="G1448" s="283" t="s">
        <v>405</v>
      </c>
      <c r="H1448" s="284">
        <v>352.83199999999999</v>
      </c>
      <c r="I1448" s="285"/>
      <c r="J1448" s="286">
        <f>ROUND(I1448*H1448,2)</f>
        <v>0</v>
      </c>
      <c r="K1448" s="287"/>
      <c r="L1448" s="45"/>
      <c r="M1448" s="288" t="s">
        <v>1</v>
      </c>
      <c r="N1448" s="289" t="s">
        <v>42</v>
      </c>
      <c r="O1448" s="101"/>
      <c r="P1448" s="290">
        <f>O1448*H1448</f>
        <v>0</v>
      </c>
      <c r="Q1448" s="290">
        <v>0</v>
      </c>
      <c r="R1448" s="290">
        <f>Q1448*H1448</f>
        <v>0</v>
      </c>
      <c r="S1448" s="290">
        <v>0.050000000000000003</v>
      </c>
      <c r="T1448" s="291">
        <f>S1448*H1448</f>
        <v>17.6416</v>
      </c>
      <c r="U1448" s="42"/>
      <c r="V1448" s="42"/>
      <c r="W1448" s="42"/>
      <c r="X1448" s="42"/>
      <c r="Y1448" s="42"/>
      <c r="Z1448" s="42"/>
      <c r="AA1448" s="42"/>
      <c r="AB1448" s="42"/>
      <c r="AC1448" s="42"/>
      <c r="AD1448" s="42"/>
      <c r="AE1448" s="42"/>
      <c r="AR1448" s="292" t="s">
        <v>386</v>
      </c>
      <c r="AT1448" s="292" t="s">
        <v>393</v>
      </c>
      <c r="AU1448" s="292" t="s">
        <v>386</v>
      </c>
      <c r="AY1448" s="19" t="s">
        <v>387</v>
      </c>
      <c r="BE1448" s="162">
        <f>IF(N1448="základná",J1448,0)</f>
        <v>0</v>
      </c>
      <c r="BF1448" s="162">
        <f>IF(N1448="znížená",J1448,0)</f>
        <v>0</v>
      </c>
      <c r="BG1448" s="162">
        <f>IF(N1448="zákl. prenesená",J1448,0)</f>
        <v>0</v>
      </c>
      <c r="BH1448" s="162">
        <f>IF(N1448="zníž. prenesená",J1448,0)</f>
        <v>0</v>
      </c>
      <c r="BI1448" s="162">
        <f>IF(N1448="nulová",J1448,0)</f>
        <v>0</v>
      </c>
      <c r="BJ1448" s="19" t="s">
        <v>92</v>
      </c>
      <c r="BK1448" s="162">
        <f>ROUND(I1448*H1448,2)</f>
        <v>0</v>
      </c>
      <c r="BL1448" s="19" t="s">
        <v>386</v>
      </c>
      <c r="BM1448" s="292" t="s">
        <v>1530</v>
      </c>
    </row>
    <row r="1449" s="15" customFormat="1">
      <c r="A1449" s="15"/>
      <c r="B1449" s="304"/>
      <c r="C1449" s="305"/>
      <c r="D1449" s="295" t="s">
        <v>398</v>
      </c>
      <c r="E1449" s="306" t="s">
        <v>1</v>
      </c>
      <c r="F1449" s="307" t="s">
        <v>1531</v>
      </c>
      <c r="G1449" s="305"/>
      <c r="H1449" s="308">
        <v>336.02999999999997</v>
      </c>
      <c r="I1449" s="309"/>
      <c r="J1449" s="305"/>
      <c r="K1449" s="305"/>
      <c r="L1449" s="310"/>
      <c r="M1449" s="311"/>
      <c r="N1449" s="312"/>
      <c r="O1449" s="312"/>
      <c r="P1449" s="312"/>
      <c r="Q1449" s="312"/>
      <c r="R1449" s="312"/>
      <c r="S1449" s="312"/>
      <c r="T1449" s="313"/>
      <c r="U1449" s="15"/>
      <c r="V1449" s="15"/>
      <c r="W1449" s="15"/>
      <c r="X1449" s="15"/>
      <c r="Y1449" s="15"/>
      <c r="Z1449" s="15"/>
      <c r="AA1449" s="15"/>
      <c r="AB1449" s="15"/>
      <c r="AC1449" s="15"/>
      <c r="AD1449" s="15"/>
      <c r="AE1449" s="15"/>
      <c r="AT1449" s="314" t="s">
        <v>398</v>
      </c>
      <c r="AU1449" s="314" t="s">
        <v>386</v>
      </c>
      <c r="AV1449" s="15" t="s">
        <v>92</v>
      </c>
      <c r="AW1449" s="15" t="s">
        <v>30</v>
      </c>
      <c r="AX1449" s="15" t="s">
        <v>76</v>
      </c>
      <c r="AY1449" s="314" t="s">
        <v>387</v>
      </c>
    </row>
    <row r="1450" s="17" customFormat="1">
      <c r="A1450" s="17"/>
      <c r="B1450" s="326"/>
      <c r="C1450" s="327"/>
      <c r="D1450" s="295" t="s">
        <v>398</v>
      </c>
      <c r="E1450" s="328" t="s">
        <v>1</v>
      </c>
      <c r="F1450" s="329" t="s">
        <v>411</v>
      </c>
      <c r="G1450" s="327"/>
      <c r="H1450" s="330">
        <v>336.02999999999997</v>
      </c>
      <c r="I1450" s="331"/>
      <c r="J1450" s="327"/>
      <c r="K1450" s="327"/>
      <c r="L1450" s="332"/>
      <c r="M1450" s="333"/>
      <c r="N1450" s="334"/>
      <c r="O1450" s="334"/>
      <c r="P1450" s="334"/>
      <c r="Q1450" s="334"/>
      <c r="R1450" s="334"/>
      <c r="S1450" s="334"/>
      <c r="T1450" s="335"/>
      <c r="U1450" s="17"/>
      <c r="V1450" s="17"/>
      <c r="W1450" s="17"/>
      <c r="X1450" s="17"/>
      <c r="Y1450" s="17"/>
      <c r="Z1450" s="17"/>
      <c r="AA1450" s="17"/>
      <c r="AB1450" s="17"/>
      <c r="AC1450" s="17"/>
      <c r="AD1450" s="17"/>
      <c r="AE1450" s="17"/>
      <c r="AT1450" s="336" t="s">
        <v>398</v>
      </c>
      <c r="AU1450" s="336" t="s">
        <v>386</v>
      </c>
      <c r="AV1450" s="17" t="s">
        <v>99</v>
      </c>
      <c r="AW1450" s="17" t="s">
        <v>30</v>
      </c>
      <c r="AX1450" s="17" t="s">
        <v>76</v>
      </c>
      <c r="AY1450" s="336" t="s">
        <v>387</v>
      </c>
    </row>
    <row r="1451" s="15" customFormat="1">
      <c r="A1451" s="15"/>
      <c r="B1451" s="304"/>
      <c r="C1451" s="305"/>
      <c r="D1451" s="295" t="s">
        <v>398</v>
      </c>
      <c r="E1451" s="306" t="s">
        <v>1</v>
      </c>
      <c r="F1451" s="307" t="s">
        <v>1446</v>
      </c>
      <c r="G1451" s="305"/>
      <c r="H1451" s="308">
        <v>16.802</v>
      </c>
      <c r="I1451" s="309"/>
      <c r="J1451" s="305"/>
      <c r="K1451" s="305"/>
      <c r="L1451" s="310"/>
      <c r="M1451" s="311"/>
      <c r="N1451" s="312"/>
      <c r="O1451" s="312"/>
      <c r="P1451" s="312"/>
      <c r="Q1451" s="312"/>
      <c r="R1451" s="312"/>
      <c r="S1451" s="312"/>
      <c r="T1451" s="313"/>
      <c r="U1451" s="15"/>
      <c r="V1451" s="15"/>
      <c r="W1451" s="15"/>
      <c r="X1451" s="15"/>
      <c r="Y1451" s="15"/>
      <c r="Z1451" s="15"/>
      <c r="AA1451" s="15"/>
      <c r="AB1451" s="15"/>
      <c r="AC1451" s="15"/>
      <c r="AD1451" s="15"/>
      <c r="AE1451" s="15"/>
      <c r="AT1451" s="314" t="s">
        <v>398</v>
      </c>
      <c r="AU1451" s="314" t="s">
        <v>386</v>
      </c>
      <c r="AV1451" s="15" t="s">
        <v>92</v>
      </c>
      <c r="AW1451" s="15" t="s">
        <v>30</v>
      </c>
      <c r="AX1451" s="15" t="s">
        <v>76</v>
      </c>
      <c r="AY1451" s="314" t="s">
        <v>387</v>
      </c>
    </row>
    <row r="1452" s="16" customFormat="1">
      <c r="A1452" s="16"/>
      <c r="B1452" s="315"/>
      <c r="C1452" s="316"/>
      <c r="D1452" s="295" t="s">
        <v>398</v>
      </c>
      <c r="E1452" s="317" t="s">
        <v>1</v>
      </c>
      <c r="F1452" s="318" t="s">
        <v>412</v>
      </c>
      <c r="G1452" s="316"/>
      <c r="H1452" s="319">
        <v>352.83199999999999</v>
      </c>
      <c r="I1452" s="320"/>
      <c r="J1452" s="316"/>
      <c r="K1452" s="316"/>
      <c r="L1452" s="321"/>
      <c r="M1452" s="322"/>
      <c r="N1452" s="323"/>
      <c r="O1452" s="323"/>
      <c r="P1452" s="323"/>
      <c r="Q1452" s="323"/>
      <c r="R1452" s="323"/>
      <c r="S1452" s="323"/>
      <c r="T1452" s="324"/>
      <c r="U1452" s="16"/>
      <c r="V1452" s="16"/>
      <c r="W1452" s="16"/>
      <c r="X1452" s="16"/>
      <c r="Y1452" s="16"/>
      <c r="Z1452" s="16"/>
      <c r="AA1452" s="16"/>
      <c r="AB1452" s="16"/>
      <c r="AC1452" s="16"/>
      <c r="AD1452" s="16"/>
      <c r="AE1452" s="16"/>
      <c r="AT1452" s="325" t="s">
        <v>398</v>
      </c>
      <c r="AU1452" s="325" t="s">
        <v>386</v>
      </c>
      <c r="AV1452" s="16" t="s">
        <v>386</v>
      </c>
      <c r="AW1452" s="16" t="s">
        <v>30</v>
      </c>
      <c r="AX1452" s="16" t="s">
        <v>84</v>
      </c>
      <c r="AY1452" s="325" t="s">
        <v>387</v>
      </c>
    </row>
    <row r="1453" s="2" customFormat="1" ht="37.8" customHeight="1">
      <c r="A1453" s="42"/>
      <c r="B1453" s="43"/>
      <c r="C1453" s="280" t="s">
        <v>1532</v>
      </c>
      <c r="D1453" s="280" t="s">
        <v>393</v>
      </c>
      <c r="E1453" s="281" t="s">
        <v>509</v>
      </c>
      <c r="F1453" s="282" t="s">
        <v>510</v>
      </c>
      <c r="G1453" s="283" t="s">
        <v>405</v>
      </c>
      <c r="H1453" s="284">
        <v>103.31999999999999</v>
      </c>
      <c r="I1453" s="285"/>
      <c r="J1453" s="286">
        <f>ROUND(I1453*H1453,2)</f>
        <v>0</v>
      </c>
      <c r="K1453" s="287"/>
      <c r="L1453" s="45"/>
      <c r="M1453" s="288" t="s">
        <v>1</v>
      </c>
      <c r="N1453" s="289" t="s">
        <v>42</v>
      </c>
      <c r="O1453" s="101"/>
      <c r="P1453" s="290">
        <f>O1453*H1453</f>
        <v>0</v>
      </c>
      <c r="Q1453" s="290">
        <v>0</v>
      </c>
      <c r="R1453" s="290">
        <f>Q1453*H1453</f>
        <v>0</v>
      </c>
      <c r="S1453" s="290">
        <v>0.045999999999999999</v>
      </c>
      <c r="T1453" s="291">
        <f>S1453*H1453</f>
        <v>4.7527199999999992</v>
      </c>
      <c r="U1453" s="42"/>
      <c r="V1453" s="42"/>
      <c r="W1453" s="42"/>
      <c r="X1453" s="42"/>
      <c r="Y1453" s="42"/>
      <c r="Z1453" s="42"/>
      <c r="AA1453" s="42"/>
      <c r="AB1453" s="42"/>
      <c r="AC1453" s="42"/>
      <c r="AD1453" s="42"/>
      <c r="AE1453" s="42"/>
      <c r="AR1453" s="292" t="s">
        <v>386</v>
      </c>
      <c r="AT1453" s="292" t="s">
        <v>393</v>
      </c>
      <c r="AU1453" s="292" t="s">
        <v>386</v>
      </c>
      <c r="AY1453" s="19" t="s">
        <v>387</v>
      </c>
      <c r="BE1453" s="162">
        <f>IF(N1453="základná",J1453,0)</f>
        <v>0</v>
      </c>
      <c r="BF1453" s="162">
        <f>IF(N1453="znížená",J1453,0)</f>
        <v>0</v>
      </c>
      <c r="BG1453" s="162">
        <f>IF(N1453="zákl. prenesená",J1453,0)</f>
        <v>0</v>
      </c>
      <c r="BH1453" s="162">
        <f>IF(N1453="zníž. prenesená",J1453,0)</f>
        <v>0</v>
      </c>
      <c r="BI1453" s="162">
        <f>IF(N1453="nulová",J1453,0)</f>
        <v>0</v>
      </c>
      <c r="BJ1453" s="19" t="s">
        <v>92</v>
      </c>
      <c r="BK1453" s="162">
        <f>ROUND(I1453*H1453,2)</f>
        <v>0</v>
      </c>
      <c r="BL1453" s="19" t="s">
        <v>386</v>
      </c>
      <c r="BM1453" s="292" t="s">
        <v>1533</v>
      </c>
    </row>
    <row r="1454" s="14" customFormat="1">
      <c r="A1454" s="14"/>
      <c r="B1454" s="293"/>
      <c r="C1454" s="294"/>
      <c r="D1454" s="295" t="s">
        <v>398</v>
      </c>
      <c r="E1454" s="296" t="s">
        <v>1</v>
      </c>
      <c r="F1454" s="297" t="s">
        <v>519</v>
      </c>
      <c r="G1454" s="294"/>
      <c r="H1454" s="296" t="s">
        <v>1</v>
      </c>
      <c r="I1454" s="298"/>
      <c r="J1454" s="294"/>
      <c r="K1454" s="294"/>
      <c r="L1454" s="299"/>
      <c r="M1454" s="300"/>
      <c r="N1454" s="301"/>
      <c r="O1454" s="301"/>
      <c r="P1454" s="301"/>
      <c r="Q1454" s="301"/>
      <c r="R1454" s="301"/>
      <c r="S1454" s="301"/>
      <c r="T1454" s="302"/>
      <c r="U1454" s="14"/>
      <c r="V1454" s="14"/>
      <c r="W1454" s="14"/>
      <c r="X1454" s="14"/>
      <c r="Y1454" s="14"/>
      <c r="Z1454" s="14"/>
      <c r="AA1454" s="14"/>
      <c r="AB1454" s="14"/>
      <c r="AC1454" s="14"/>
      <c r="AD1454" s="14"/>
      <c r="AE1454" s="14"/>
      <c r="AT1454" s="303" t="s">
        <v>398</v>
      </c>
      <c r="AU1454" s="303" t="s">
        <v>386</v>
      </c>
      <c r="AV1454" s="14" t="s">
        <v>84</v>
      </c>
      <c r="AW1454" s="14" t="s">
        <v>30</v>
      </c>
      <c r="AX1454" s="14" t="s">
        <v>76</v>
      </c>
      <c r="AY1454" s="303" t="s">
        <v>387</v>
      </c>
    </row>
    <row r="1455" s="15" customFormat="1">
      <c r="A1455" s="15"/>
      <c r="B1455" s="304"/>
      <c r="C1455" s="305"/>
      <c r="D1455" s="295" t="s">
        <v>398</v>
      </c>
      <c r="E1455" s="306" t="s">
        <v>1</v>
      </c>
      <c r="F1455" s="307" t="s">
        <v>1441</v>
      </c>
      <c r="G1455" s="305"/>
      <c r="H1455" s="308">
        <v>58.799999999999997</v>
      </c>
      <c r="I1455" s="309"/>
      <c r="J1455" s="305"/>
      <c r="K1455" s="305"/>
      <c r="L1455" s="310"/>
      <c r="M1455" s="311"/>
      <c r="N1455" s="312"/>
      <c r="O1455" s="312"/>
      <c r="P1455" s="312"/>
      <c r="Q1455" s="312"/>
      <c r="R1455" s="312"/>
      <c r="S1455" s="312"/>
      <c r="T1455" s="313"/>
      <c r="U1455" s="15"/>
      <c r="V1455" s="15"/>
      <c r="W1455" s="15"/>
      <c r="X1455" s="15"/>
      <c r="Y1455" s="15"/>
      <c r="Z1455" s="15"/>
      <c r="AA1455" s="15"/>
      <c r="AB1455" s="15"/>
      <c r="AC1455" s="15"/>
      <c r="AD1455" s="15"/>
      <c r="AE1455" s="15"/>
      <c r="AT1455" s="314" t="s">
        <v>398</v>
      </c>
      <c r="AU1455" s="314" t="s">
        <v>386</v>
      </c>
      <c r="AV1455" s="15" t="s">
        <v>92</v>
      </c>
      <c r="AW1455" s="15" t="s">
        <v>30</v>
      </c>
      <c r="AX1455" s="15" t="s">
        <v>76</v>
      </c>
      <c r="AY1455" s="314" t="s">
        <v>387</v>
      </c>
    </row>
    <row r="1456" s="15" customFormat="1">
      <c r="A1456" s="15"/>
      <c r="B1456" s="304"/>
      <c r="C1456" s="305"/>
      <c r="D1456" s="295" t="s">
        <v>398</v>
      </c>
      <c r="E1456" s="306" t="s">
        <v>1</v>
      </c>
      <c r="F1456" s="307" t="s">
        <v>1183</v>
      </c>
      <c r="G1456" s="305"/>
      <c r="H1456" s="308">
        <v>39.600000000000001</v>
      </c>
      <c r="I1456" s="309"/>
      <c r="J1456" s="305"/>
      <c r="K1456" s="305"/>
      <c r="L1456" s="310"/>
      <c r="M1456" s="311"/>
      <c r="N1456" s="312"/>
      <c r="O1456" s="312"/>
      <c r="P1456" s="312"/>
      <c r="Q1456" s="312"/>
      <c r="R1456" s="312"/>
      <c r="S1456" s="312"/>
      <c r="T1456" s="313"/>
      <c r="U1456" s="15"/>
      <c r="V1456" s="15"/>
      <c r="W1456" s="15"/>
      <c r="X1456" s="15"/>
      <c r="Y1456" s="15"/>
      <c r="Z1456" s="15"/>
      <c r="AA1456" s="15"/>
      <c r="AB1456" s="15"/>
      <c r="AC1456" s="15"/>
      <c r="AD1456" s="15"/>
      <c r="AE1456" s="15"/>
      <c r="AT1456" s="314" t="s">
        <v>398</v>
      </c>
      <c r="AU1456" s="314" t="s">
        <v>386</v>
      </c>
      <c r="AV1456" s="15" t="s">
        <v>92</v>
      </c>
      <c r="AW1456" s="15" t="s">
        <v>30</v>
      </c>
      <c r="AX1456" s="15" t="s">
        <v>76</v>
      </c>
      <c r="AY1456" s="314" t="s">
        <v>387</v>
      </c>
    </row>
    <row r="1457" s="17" customFormat="1">
      <c r="A1457" s="17"/>
      <c r="B1457" s="326"/>
      <c r="C1457" s="327"/>
      <c r="D1457" s="295" t="s">
        <v>398</v>
      </c>
      <c r="E1457" s="328" t="s">
        <v>166</v>
      </c>
      <c r="F1457" s="329" t="s">
        <v>411</v>
      </c>
      <c r="G1457" s="327"/>
      <c r="H1457" s="330">
        <v>98.400000000000006</v>
      </c>
      <c r="I1457" s="331"/>
      <c r="J1457" s="327"/>
      <c r="K1457" s="327"/>
      <c r="L1457" s="332"/>
      <c r="M1457" s="333"/>
      <c r="N1457" s="334"/>
      <c r="O1457" s="334"/>
      <c r="P1457" s="334"/>
      <c r="Q1457" s="334"/>
      <c r="R1457" s="334"/>
      <c r="S1457" s="334"/>
      <c r="T1457" s="335"/>
      <c r="U1457" s="17"/>
      <c r="V1457" s="17"/>
      <c r="W1457" s="17"/>
      <c r="X1457" s="17"/>
      <c r="Y1457" s="17"/>
      <c r="Z1457" s="17"/>
      <c r="AA1457" s="17"/>
      <c r="AB1457" s="17"/>
      <c r="AC1457" s="17"/>
      <c r="AD1457" s="17"/>
      <c r="AE1457" s="17"/>
      <c r="AT1457" s="336" t="s">
        <v>398</v>
      </c>
      <c r="AU1457" s="336" t="s">
        <v>386</v>
      </c>
      <c r="AV1457" s="17" t="s">
        <v>99</v>
      </c>
      <c r="AW1457" s="17" t="s">
        <v>30</v>
      </c>
      <c r="AX1457" s="17" t="s">
        <v>76</v>
      </c>
      <c r="AY1457" s="336" t="s">
        <v>387</v>
      </c>
    </row>
    <row r="1458" s="15" customFormat="1">
      <c r="A1458" s="15"/>
      <c r="B1458" s="304"/>
      <c r="C1458" s="305"/>
      <c r="D1458" s="295" t="s">
        <v>398</v>
      </c>
      <c r="E1458" s="306" t="s">
        <v>1</v>
      </c>
      <c r="F1458" s="307" t="s">
        <v>1534</v>
      </c>
      <c r="G1458" s="305"/>
      <c r="H1458" s="308">
        <v>4.9199999999999999</v>
      </c>
      <c r="I1458" s="309"/>
      <c r="J1458" s="305"/>
      <c r="K1458" s="305"/>
      <c r="L1458" s="310"/>
      <c r="M1458" s="311"/>
      <c r="N1458" s="312"/>
      <c r="O1458" s="312"/>
      <c r="P1458" s="312"/>
      <c r="Q1458" s="312"/>
      <c r="R1458" s="312"/>
      <c r="S1458" s="312"/>
      <c r="T1458" s="313"/>
      <c r="U1458" s="15"/>
      <c r="V1458" s="15"/>
      <c r="W1458" s="15"/>
      <c r="X1458" s="15"/>
      <c r="Y1458" s="15"/>
      <c r="Z1458" s="15"/>
      <c r="AA1458" s="15"/>
      <c r="AB1458" s="15"/>
      <c r="AC1458" s="15"/>
      <c r="AD1458" s="15"/>
      <c r="AE1458" s="15"/>
      <c r="AT1458" s="314" t="s">
        <v>398</v>
      </c>
      <c r="AU1458" s="314" t="s">
        <v>386</v>
      </c>
      <c r="AV1458" s="15" t="s">
        <v>92</v>
      </c>
      <c r="AW1458" s="15" t="s">
        <v>30</v>
      </c>
      <c r="AX1458" s="15" t="s">
        <v>76</v>
      </c>
      <c r="AY1458" s="314" t="s">
        <v>387</v>
      </c>
    </row>
    <row r="1459" s="16" customFormat="1">
      <c r="A1459" s="16"/>
      <c r="B1459" s="315"/>
      <c r="C1459" s="316"/>
      <c r="D1459" s="295" t="s">
        <v>398</v>
      </c>
      <c r="E1459" s="317" t="s">
        <v>1</v>
      </c>
      <c r="F1459" s="318" t="s">
        <v>412</v>
      </c>
      <c r="G1459" s="316"/>
      <c r="H1459" s="319">
        <v>103.31999999999999</v>
      </c>
      <c r="I1459" s="320"/>
      <c r="J1459" s="316"/>
      <c r="K1459" s="316"/>
      <c r="L1459" s="321"/>
      <c r="M1459" s="322"/>
      <c r="N1459" s="323"/>
      <c r="O1459" s="323"/>
      <c r="P1459" s="323"/>
      <c r="Q1459" s="323"/>
      <c r="R1459" s="323"/>
      <c r="S1459" s="323"/>
      <c r="T1459" s="324"/>
      <c r="U1459" s="16"/>
      <c r="V1459" s="16"/>
      <c r="W1459" s="16"/>
      <c r="X1459" s="16"/>
      <c r="Y1459" s="16"/>
      <c r="Z1459" s="16"/>
      <c r="AA1459" s="16"/>
      <c r="AB1459" s="16"/>
      <c r="AC1459" s="16"/>
      <c r="AD1459" s="16"/>
      <c r="AE1459" s="16"/>
      <c r="AT1459" s="325" t="s">
        <v>398</v>
      </c>
      <c r="AU1459" s="325" t="s">
        <v>386</v>
      </c>
      <c r="AV1459" s="16" t="s">
        <v>386</v>
      </c>
      <c r="AW1459" s="16" t="s">
        <v>30</v>
      </c>
      <c r="AX1459" s="16" t="s">
        <v>84</v>
      </c>
      <c r="AY1459" s="325" t="s">
        <v>387</v>
      </c>
    </row>
    <row r="1460" s="2" customFormat="1" ht="16.5" customHeight="1">
      <c r="A1460" s="42"/>
      <c r="B1460" s="43"/>
      <c r="C1460" s="280" t="s">
        <v>1535</v>
      </c>
      <c r="D1460" s="280" t="s">
        <v>393</v>
      </c>
      <c r="E1460" s="281" t="s">
        <v>516</v>
      </c>
      <c r="F1460" s="282" t="s">
        <v>517</v>
      </c>
      <c r="G1460" s="283" t="s">
        <v>396</v>
      </c>
      <c r="H1460" s="284">
        <v>1014.8250000000001</v>
      </c>
      <c r="I1460" s="285"/>
      <c r="J1460" s="286">
        <f>ROUND(I1460*H1460,2)</f>
        <v>0</v>
      </c>
      <c r="K1460" s="287"/>
      <c r="L1460" s="45"/>
      <c r="M1460" s="288" t="s">
        <v>1</v>
      </c>
      <c r="N1460" s="289" t="s">
        <v>42</v>
      </c>
      <c r="O1460" s="101"/>
      <c r="P1460" s="290">
        <f>O1460*H1460</f>
        <v>0</v>
      </c>
      <c r="Q1460" s="290">
        <v>0</v>
      </c>
      <c r="R1460" s="290">
        <f>Q1460*H1460</f>
        <v>0</v>
      </c>
      <c r="S1460" s="290">
        <v>0.01</v>
      </c>
      <c r="T1460" s="291">
        <f>S1460*H1460</f>
        <v>10.148250000000001</v>
      </c>
      <c r="U1460" s="42"/>
      <c r="V1460" s="42"/>
      <c r="W1460" s="42"/>
      <c r="X1460" s="42"/>
      <c r="Y1460" s="42"/>
      <c r="Z1460" s="42"/>
      <c r="AA1460" s="42"/>
      <c r="AB1460" s="42"/>
      <c r="AC1460" s="42"/>
      <c r="AD1460" s="42"/>
      <c r="AE1460" s="42"/>
      <c r="AR1460" s="292" t="s">
        <v>386</v>
      </c>
      <c r="AT1460" s="292" t="s">
        <v>393</v>
      </c>
      <c r="AU1460" s="292" t="s">
        <v>386</v>
      </c>
      <c r="AY1460" s="19" t="s">
        <v>387</v>
      </c>
      <c r="BE1460" s="162">
        <f>IF(N1460="základná",J1460,0)</f>
        <v>0</v>
      </c>
      <c r="BF1460" s="162">
        <f>IF(N1460="znížená",J1460,0)</f>
        <v>0</v>
      </c>
      <c r="BG1460" s="162">
        <f>IF(N1460="zákl. prenesená",J1460,0)</f>
        <v>0</v>
      </c>
      <c r="BH1460" s="162">
        <f>IF(N1460="zníž. prenesená",J1460,0)</f>
        <v>0</v>
      </c>
      <c r="BI1460" s="162">
        <f>IF(N1460="nulová",J1460,0)</f>
        <v>0</v>
      </c>
      <c r="BJ1460" s="19" t="s">
        <v>92</v>
      </c>
      <c r="BK1460" s="162">
        <f>ROUND(I1460*H1460,2)</f>
        <v>0</v>
      </c>
      <c r="BL1460" s="19" t="s">
        <v>386</v>
      </c>
      <c r="BM1460" s="292" t="s">
        <v>1536</v>
      </c>
    </row>
    <row r="1461" s="14" customFormat="1">
      <c r="A1461" s="14"/>
      <c r="B1461" s="293"/>
      <c r="C1461" s="294"/>
      <c r="D1461" s="295" t="s">
        <v>398</v>
      </c>
      <c r="E1461" s="296" t="s">
        <v>1</v>
      </c>
      <c r="F1461" s="297" t="s">
        <v>519</v>
      </c>
      <c r="G1461" s="294"/>
      <c r="H1461" s="296" t="s">
        <v>1</v>
      </c>
      <c r="I1461" s="298"/>
      <c r="J1461" s="294"/>
      <c r="K1461" s="294"/>
      <c r="L1461" s="299"/>
      <c r="M1461" s="300"/>
      <c r="N1461" s="301"/>
      <c r="O1461" s="301"/>
      <c r="P1461" s="301"/>
      <c r="Q1461" s="301"/>
      <c r="R1461" s="301"/>
      <c r="S1461" s="301"/>
      <c r="T1461" s="302"/>
      <c r="U1461" s="14"/>
      <c r="V1461" s="14"/>
      <c r="W1461" s="14"/>
      <c r="X1461" s="14"/>
      <c r="Y1461" s="14"/>
      <c r="Z1461" s="14"/>
      <c r="AA1461" s="14"/>
      <c r="AB1461" s="14"/>
      <c r="AC1461" s="14"/>
      <c r="AD1461" s="14"/>
      <c r="AE1461" s="14"/>
      <c r="AT1461" s="303" t="s">
        <v>398</v>
      </c>
      <c r="AU1461" s="303" t="s">
        <v>386</v>
      </c>
      <c r="AV1461" s="14" t="s">
        <v>84</v>
      </c>
      <c r="AW1461" s="14" t="s">
        <v>30</v>
      </c>
      <c r="AX1461" s="14" t="s">
        <v>76</v>
      </c>
      <c r="AY1461" s="303" t="s">
        <v>387</v>
      </c>
    </row>
    <row r="1462" s="15" customFormat="1">
      <c r="A1462" s="15"/>
      <c r="B1462" s="304"/>
      <c r="C1462" s="305"/>
      <c r="D1462" s="295" t="s">
        <v>398</v>
      </c>
      <c r="E1462" s="306" t="s">
        <v>1</v>
      </c>
      <c r="F1462" s="307" t="s">
        <v>1537</v>
      </c>
      <c r="G1462" s="305"/>
      <c r="H1462" s="308">
        <v>966.5</v>
      </c>
      <c r="I1462" s="309"/>
      <c r="J1462" s="305"/>
      <c r="K1462" s="305"/>
      <c r="L1462" s="310"/>
      <c r="M1462" s="311"/>
      <c r="N1462" s="312"/>
      <c r="O1462" s="312"/>
      <c r="P1462" s="312"/>
      <c r="Q1462" s="312"/>
      <c r="R1462" s="312"/>
      <c r="S1462" s="312"/>
      <c r="T1462" s="313"/>
      <c r="U1462" s="15"/>
      <c r="V1462" s="15"/>
      <c r="W1462" s="15"/>
      <c r="X1462" s="15"/>
      <c r="Y1462" s="15"/>
      <c r="Z1462" s="15"/>
      <c r="AA1462" s="15"/>
      <c r="AB1462" s="15"/>
      <c r="AC1462" s="15"/>
      <c r="AD1462" s="15"/>
      <c r="AE1462" s="15"/>
      <c r="AT1462" s="314" t="s">
        <v>398</v>
      </c>
      <c r="AU1462" s="314" t="s">
        <v>386</v>
      </c>
      <c r="AV1462" s="15" t="s">
        <v>92</v>
      </c>
      <c r="AW1462" s="15" t="s">
        <v>30</v>
      </c>
      <c r="AX1462" s="15" t="s">
        <v>76</v>
      </c>
      <c r="AY1462" s="314" t="s">
        <v>387</v>
      </c>
    </row>
    <row r="1463" s="17" customFormat="1">
      <c r="A1463" s="17"/>
      <c r="B1463" s="326"/>
      <c r="C1463" s="327"/>
      <c r="D1463" s="295" t="s">
        <v>398</v>
      </c>
      <c r="E1463" s="328" t="s">
        <v>213</v>
      </c>
      <c r="F1463" s="329" t="s">
        <v>411</v>
      </c>
      <c r="G1463" s="327"/>
      <c r="H1463" s="330">
        <v>966.5</v>
      </c>
      <c r="I1463" s="331"/>
      <c r="J1463" s="327"/>
      <c r="K1463" s="327"/>
      <c r="L1463" s="332"/>
      <c r="M1463" s="333"/>
      <c r="N1463" s="334"/>
      <c r="O1463" s="334"/>
      <c r="P1463" s="334"/>
      <c r="Q1463" s="334"/>
      <c r="R1463" s="334"/>
      <c r="S1463" s="334"/>
      <c r="T1463" s="335"/>
      <c r="U1463" s="17"/>
      <c r="V1463" s="17"/>
      <c r="W1463" s="17"/>
      <c r="X1463" s="17"/>
      <c r="Y1463" s="17"/>
      <c r="Z1463" s="17"/>
      <c r="AA1463" s="17"/>
      <c r="AB1463" s="17"/>
      <c r="AC1463" s="17"/>
      <c r="AD1463" s="17"/>
      <c r="AE1463" s="17"/>
      <c r="AT1463" s="336" t="s">
        <v>398</v>
      </c>
      <c r="AU1463" s="336" t="s">
        <v>386</v>
      </c>
      <c r="AV1463" s="17" t="s">
        <v>99</v>
      </c>
      <c r="AW1463" s="17" t="s">
        <v>30</v>
      </c>
      <c r="AX1463" s="17" t="s">
        <v>76</v>
      </c>
      <c r="AY1463" s="336" t="s">
        <v>387</v>
      </c>
    </row>
    <row r="1464" s="15" customFormat="1">
      <c r="A1464" s="15"/>
      <c r="B1464" s="304"/>
      <c r="C1464" s="305"/>
      <c r="D1464" s="295" t="s">
        <v>398</v>
      </c>
      <c r="E1464" s="306" t="s">
        <v>1</v>
      </c>
      <c r="F1464" s="307" t="s">
        <v>1538</v>
      </c>
      <c r="G1464" s="305"/>
      <c r="H1464" s="308">
        <v>48.325000000000003</v>
      </c>
      <c r="I1464" s="309"/>
      <c r="J1464" s="305"/>
      <c r="K1464" s="305"/>
      <c r="L1464" s="310"/>
      <c r="M1464" s="311"/>
      <c r="N1464" s="312"/>
      <c r="O1464" s="312"/>
      <c r="P1464" s="312"/>
      <c r="Q1464" s="312"/>
      <c r="R1464" s="312"/>
      <c r="S1464" s="312"/>
      <c r="T1464" s="313"/>
      <c r="U1464" s="15"/>
      <c r="V1464" s="15"/>
      <c r="W1464" s="15"/>
      <c r="X1464" s="15"/>
      <c r="Y1464" s="15"/>
      <c r="Z1464" s="15"/>
      <c r="AA1464" s="15"/>
      <c r="AB1464" s="15"/>
      <c r="AC1464" s="15"/>
      <c r="AD1464" s="15"/>
      <c r="AE1464" s="15"/>
      <c r="AT1464" s="314" t="s">
        <v>398</v>
      </c>
      <c r="AU1464" s="314" t="s">
        <v>386</v>
      </c>
      <c r="AV1464" s="15" t="s">
        <v>92</v>
      </c>
      <c r="AW1464" s="15" t="s">
        <v>30</v>
      </c>
      <c r="AX1464" s="15" t="s">
        <v>76</v>
      </c>
      <c r="AY1464" s="314" t="s">
        <v>387</v>
      </c>
    </row>
    <row r="1465" s="16" customFormat="1">
      <c r="A1465" s="16"/>
      <c r="B1465" s="315"/>
      <c r="C1465" s="316"/>
      <c r="D1465" s="295" t="s">
        <v>398</v>
      </c>
      <c r="E1465" s="317" t="s">
        <v>1</v>
      </c>
      <c r="F1465" s="318" t="s">
        <v>412</v>
      </c>
      <c r="G1465" s="316"/>
      <c r="H1465" s="319">
        <v>1014.8250000000001</v>
      </c>
      <c r="I1465" s="320"/>
      <c r="J1465" s="316"/>
      <c r="K1465" s="316"/>
      <c r="L1465" s="321"/>
      <c r="M1465" s="322"/>
      <c r="N1465" s="323"/>
      <c r="O1465" s="323"/>
      <c r="P1465" s="323"/>
      <c r="Q1465" s="323"/>
      <c r="R1465" s="323"/>
      <c r="S1465" s="323"/>
      <c r="T1465" s="324"/>
      <c r="U1465" s="16"/>
      <c r="V1465" s="16"/>
      <c r="W1465" s="16"/>
      <c r="X1465" s="16"/>
      <c r="Y1465" s="16"/>
      <c r="Z1465" s="16"/>
      <c r="AA1465" s="16"/>
      <c r="AB1465" s="16"/>
      <c r="AC1465" s="16"/>
      <c r="AD1465" s="16"/>
      <c r="AE1465" s="16"/>
      <c r="AT1465" s="325" t="s">
        <v>398</v>
      </c>
      <c r="AU1465" s="325" t="s">
        <v>386</v>
      </c>
      <c r="AV1465" s="16" t="s">
        <v>386</v>
      </c>
      <c r="AW1465" s="16" t="s">
        <v>30</v>
      </c>
      <c r="AX1465" s="16" t="s">
        <v>84</v>
      </c>
      <c r="AY1465" s="325" t="s">
        <v>387</v>
      </c>
    </row>
    <row r="1466" s="2" customFormat="1" ht="21.75" customHeight="1">
      <c r="A1466" s="42"/>
      <c r="B1466" s="43"/>
      <c r="C1466" s="280" t="s">
        <v>1539</v>
      </c>
      <c r="D1466" s="280" t="s">
        <v>393</v>
      </c>
      <c r="E1466" s="281" t="s">
        <v>523</v>
      </c>
      <c r="F1466" s="282" t="s">
        <v>524</v>
      </c>
      <c r="G1466" s="283" t="s">
        <v>525</v>
      </c>
      <c r="H1466" s="284">
        <v>123.444</v>
      </c>
      <c r="I1466" s="285"/>
      <c r="J1466" s="286">
        <f>ROUND(I1466*H1466,2)</f>
        <v>0</v>
      </c>
      <c r="K1466" s="287"/>
      <c r="L1466" s="45"/>
      <c r="M1466" s="288" t="s">
        <v>1</v>
      </c>
      <c r="N1466" s="289" t="s">
        <v>42</v>
      </c>
      <c r="O1466" s="101"/>
      <c r="P1466" s="290">
        <f>O1466*H1466</f>
        <v>0</v>
      </c>
      <c r="Q1466" s="290">
        <v>0</v>
      </c>
      <c r="R1466" s="290">
        <f>Q1466*H1466</f>
        <v>0</v>
      </c>
      <c r="S1466" s="290">
        <v>0</v>
      </c>
      <c r="T1466" s="291">
        <f>S1466*H1466</f>
        <v>0</v>
      </c>
      <c r="U1466" s="42"/>
      <c r="V1466" s="42"/>
      <c r="W1466" s="42"/>
      <c r="X1466" s="42"/>
      <c r="Y1466" s="42"/>
      <c r="Z1466" s="42"/>
      <c r="AA1466" s="42"/>
      <c r="AB1466" s="42"/>
      <c r="AC1466" s="42"/>
      <c r="AD1466" s="42"/>
      <c r="AE1466" s="42"/>
      <c r="AR1466" s="292" t="s">
        <v>386</v>
      </c>
      <c r="AT1466" s="292" t="s">
        <v>393</v>
      </c>
      <c r="AU1466" s="292" t="s">
        <v>386</v>
      </c>
      <c r="AY1466" s="19" t="s">
        <v>387</v>
      </c>
      <c r="BE1466" s="162">
        <f>IF(N1466="základná",J1466,0)</f>
        <v>0</v>
      </c>
      <c r="BF1466" s="162">
        <f>IF(N1466="znížená",J1466,0)</f>
        <v>0</v>
      </c>
      <c r="BG1466" s="162">
        <f>IF(N1466="zákl. prenesená",J1466,0)</f>
        <v>0</v>
      </c>
      <c r="BH1466" s="162">
        <f>IF(N1466="zníž. prenesená",J1466,0)</f>
        <v>0</v>
      </c>
      <c r="BI1466" s="162">
        <f>IF(N1466="nulová",J1466,0)</f>
        <v>0</v>
      </c>
      <c r="BJ1466" s="19" t="s">
        <v>92</v>
      </c>
      <c r="BK1466" s="162">
        <f>ROUND(I1466*H1466,2)</f>
        <v>0</v>
      </c>
      <c r="BL1466" s="19" t="s">
        <v>386</v>
      </c>
      <c r="BM1466" s="292" t="s">
        <v>1540</v>
      </c>
    </row>
    <row r="1467" s="2" customFormat="1" ht="24.15" customHeight="1">
      <c r="A1467" s="42"/>
      <c r="B1467" s="43"/>
      <c r="C1467" s="280" t="s">
        <v>1541</v>
      </c>
      <c r="D1467" s="280" t="s">
        <v>393</v>
      </c>
      <c r="E1467" s="281" t="s">
        <v>527</v>
      </c>
      <c r="F1467" s="282" t="s">
        <v>528</v>
      </c>
      <c r="G1467" s="283" t="s">
        <v>525</v>
      </c>
      <c r="H1467" s="284">
        <v>3614.3400000000001</v>
      </c>
      <c r="I1467" s="285"/>
      <c r="J1467" s="286">
        <f>ROUND(I1467*H1467,2)</f>
        <v>0</v>
      </c>
      <c r="K1467" s="287"/>
      <c r="L1467" s="45"/>
      <c r="M1467" s="288" t="s">
        <v>1</v>
      </c>
      <c r="N1467" s="289" t="s">
        <v>42</v>
      </c>
      <c r="O1467" s="101"/>
      <c r="P1467" s="290">
        <f>O1467*H1467</f>
        <v>0</v>
      </c>
      <c r="Q1467" s="290">
        <v>0</v>
      </c>
      <c r="R1467" s="290">
        <f>Q1467*H1467</f>
        <v>0</v>
      </c>
      <c r="S1467" s="290">
        <v>0</v>
      </c>
      <c r="T1467" s="291">
        <f>S1467*H1467</f>
        <v>0</v>
      </c>
      <c r="U1467" s="42"/>
      <c r="V1467" s="42"/>
      <c r="W1467" s="42"/>
      <c r="X1467" s="42"/>
      <c r="Y1467" s="42"/>
      <c r="Z1467" s="42"/>
      <c r="AA1467" s="42"/>
      <c r="AB1467" s="42"/>
      <c r="AC1467" s="42"/>
      <c r="AD1467" s="42"/>
      <c r="AE1467" s="42"/>
      <c r="AR1467" s="292" t="s">
        <v>386</v>
      </c>
      <c r="AT1467" s="292" t="s">
        <v>393</v>
      </c>
      <c r="AU1467" s="292" t="s">
        <v>386</v>
      </c>
      <c r="AY1467" s="19" t="s">
        <v>387</v>
      </c>
      <c r="BE1467" s="162">
        <f>IF(N1467="základná",J1467,0)</f>
        <v>0</v>
      </c>
      <c r="BF1467" s="162">
        <f>IF(N1467="znížená",J1467,0)</f>
        <v>0</v>
      </c>
      <c r="BG1467" s="162">
        <f>IF(N1467="zákl. prenesená",J1467,0)</f>
        <v>0</v>
      </c>
      <c r="BH1467" s="162">
        <f>IF(N1467="zníž. prenesená",J1467,0)</f>
        <v>0</v>
      </c>
      <c r="BI1467" s="162">
        <f>IF(N1467="nulová",J1467,0)</f>
        <v>0</v>
      </c>
      <c r="BJ1467" s="19" t="s">
        <v>92</v>
      </c>
      <c r="BK1467" s="162">
        <f>ROUND(I1467*H1467,2)</f>
        <v>0</v>
      </c>
      <c r="BL1467" s="19" t="s">
        <v>386</v>
      </c>
      <c r="BM1467" s="292" t="s">
        <v>1542</v>
      </c>
    </row>
    <row r="1468" s="15" customFormat="1">
      <c r="A1468" s="15"/>
      <c r="B1468" s="304"/>
      <c r="C1468" s="305"/>
      <c r="D1468" s="295" t="s">
        <v>398</v>
      </c>
      <c r="E1468" s="306" t="s">
        <v>1</v>
      </c>
      <c r="F1468" s="307" t="s">
        <v>1543</v>
      </c>
      <c r="G1468" s="305"/>
      <c r="H1468" s="308">
        <v>3614.3400000000001</v>
      </c>
      <c r="I1468" s="309"/>
      <c r="J1468" s="305"/>
      <c r="K1468" s="305"/>
      <c r="L1468" s="310"/>
      <c r="M1468" s="311"/>
      <c r="N1468" s="312"/>
      <c r="O1468" s="312"/>
      <c r="P1468" s="312"/>
      <c r="Q1468" s="312"/>
      <c r="R1468" s="312"/>
      <c r="S1468" s="312"/>
      <c r="T1468" s="313"/>
      <c r="U1468" s="15"/>
      <c r="V1468" s="15"/>
      <c r="W1468" s="15"/>
      <c r="X1468" s="15"/>
      <c r="Y1468" s="15"/>
      <c r="Z1468" s="15"/>
      <c r="AA1468" s="15"/>
      <c r="AB1468" s="15"/>
      <c r="AC1468" s="15"/>
      <c r="AD1468" s="15"/>
      <c r="AE1468" s="15"/>
      <c r="AT1468" s="314" t="s">
        <v>398</v>
      </c>
      <c r="AU1468" s="314" t="s">
        <v>386</v>
      </c>
      <c r="AV1468" s="15" t="s">
        <v>92</v>
      </c>
      <c r="AW1468" s="15" t="s">
        <v>30</v>
      </c>
      <c r="AX1468" s="15" t="s">
        <v>84</v>
      </c>
      <c r="AY1468" s="314" t="s">
        <v>387</v>
      </c>
    </row>
    <row r="1469" s="2" customFormat="1" ht="24.15" customHeight="1">
      <c r="A1469" s="42"/>
      <c r="B1469" s="43"/>
      <c r="C1469" s="280" t="s">
        <v>1544</v>
      </c>
      <c r="D1469" s="280" t="s">
        <v>393</v>
      </c>
      <c r="E1469" s="281" t="s">
        <v>532</v>
      </c>
      <c r="F1469" s="282" t="s">
        <v>533</v>
      </c>
      <c r="G1469" s="283" t="s">
        <v>525</v>
      </c>
      <c r="H1469" s="284">
        <v>123.444</v>
      </c>
      <c r="I1469" s="285"/>
      <c r="J1469" s="286">
        <f>ROUND(I1469*H1469,2)</f>
        <v>0</v>
      </c>
      <c r="K1469" s="287"/>
      <c r="L1469" s="45"/>
      <c r="M1469" s="288" t="s">
        <v>1</v>
      </c>
      <c r="N1469" s="289" t="s">
        <v>42</v>
      </c>
      <c r="O1469" s="101"/>
      <c r="P1469" s="290">
        <f>O1469*H1469</f>
        <v>0</v>
      </c>
      <c r="Q1469" s="290">
        <v>0</v>
      </c>
      <c r="R1469" s="290">
        <f>Q1469*H1469</f>
        <v>0</v>
      </c>
      <c r="S1469" s="290">
        <v>0</v>
      </c>
      <c r="T1469" s="291">
        <f>S1469*H1469</f>
        <v>0</v>
      </c>
      <c r="U1469" s="42"/>
      <c r="V1469" s="42"/>
      <c r="W1469" s="42"/>
      <c r="X1469" s="42"/>
      <c r="Y1469" s="42"/>
      <c r="Z1469" s="42"/>
      <c r="AA1469" s="42"/>
      <c r="AB1469" s="42"/>
      <c r="AC1469" s="42"/>
      <c r="AD1469" s="42"/>
      <c r="AE1469" s="42"/>
      <c r="AR1469" s="292" t="s">
        <v>386</v>
      </c>
      <c r="AT1469" s="292" t="s">
        <v>393</v>
      </c>
      <c r="AU1469" s="292" t="s">
        <v>386</v>
      </c>
      <c r="AY1469" s="19" t="s">
        <v>387</v>
      </c>
      <c r="BE1469" s="162">
        <f>IF(N1469="základná",J1469,0)</f>
        <v>0</v>
      </c>
      <c r="BF1469" s="162">
        <f>IF(N1469="znížená",J1469,0)</f>
        <v>0</v>
      </c>
      <c r="BG1469" s="162">
        <f>IF(N1469="zákl. prenesená",J1469,0)</f>
        <v>0</v>
      </c>
      <c r="BH1469" s="162">
        <f>IF(N1469="zníž. prenesená",J1469,0)</f>
        <v>0</v>
      </c>
      <c r="BI1469" s="162">
        <f>IF(N1469="nulová",J1469,0)</f>
        <v>0</v>
      </c>
      <c r="BJ1469" s="19" t="s">
        <v>92</v>
      </c>
      <c r="BK1469" s="162">
        <f>ROUND(I1469*H1469,2)</f>
        <v>0</v>
      </c>
      <c r="BL1469" s="19" t="s">
        <v>386</v>
      </c>
      <c r="BM1469" s="292" t="s">
        <v>1545</v>
      </c>
    </row>
    <row r="1470" s="2" customFormat="1" ht="24.15" customHeight="1">
      <c r="A1470" s="42"/>
      <c r="B1470" s="43"/>
      <c r="C1470" s="280" t="s">
        <v>1546</v>
      </c>
      <c r="D1470" s="280" t="s">
        <v>393</v>
      </c>
      <c r="E1470" s="281" t="s">
        <v>536</v>
      </c>
      <c r="F1470" s="282" t="s">
        <v>537</v>
      </c>
      <c r="G1470" s="283" t="s">
        <v>525</v>
      </c>
      <c r="H1470" s="284">
        <v>361.43400000000003</v>
      </c>
      <c r="I1470" s="285"/>
      <c r="J1470" s="286">
        <f>ROUND(I1470*H1470,2)</f>
        <v>0</v>
      </c>
      <c r="K1470" s="287"/>
      <c r="L1470" s="45"/>
      <c r="M1470" s="288" t="s">
        <v>1</v>
      </c>
      <c r="N1470" s="289" t="s">
        <v>42</v>
      </c>
      <c r="O1470" s="101"/>
      <c r="P1470" s="290">
        <f>O1470*H1470</f>
        <v>0</v>
      </c>
      <c r="Q1470" s="290">
        <v>0</v>
      </c>
      <c r="R1470" s="290">
        <f>Q1470*H1470</f>
        <v>0</v>
      </c>
      <c r="S1470" s="290">
        <v>0</v>
      </c>
      <c r="T1470" s="291">
        <f>S1470*H1470</f>
        <v>0</v>
      </c>
      <c r="U1470" s="42"/>
      <c r="V1470" s="42"/>
      <c r="W1470" s="42"/>
      <c r="X1470" s="42"/>
      <c r="Y1470" s="42"/>
      <c r="Z1470" s="42"/>
      <c r="AA1470" s="42"/>
      <c r="AB1470" s="42"/>
      <c r="AC1470" s="42"/>
      <c r="AD1470" s="42"/>
      <c r="AE1470" s="42"/>
      <c r="AR1470" s="292" t="s">
        <v>386</v>
      </c>
      <c r="AT1470" s="292" t="s">
        <v>393</v>
      </c>
      <c r="AU1470" s="292" t="s">
        <v>386</v>
      </c>
      <c r="AY1470" s="19" t="s">
        <v>387</v>
      </c>
      <c r="BE1470" s="162">
        <f>IF(N1470="základná",J1470,0)</f>
        <v>0</v>
      </c>
      <c r="BF1470" s="162">
        <f>IF(N1470="znížená",J1470,0)</f>
        <v>0</v>
      </c>
      <c r="BG1470" s="162">
        <f>IF(N1470="zákl. prenesená",J1470,0)</f>
        <v>0</v>
      </c>
      <c r="BH1470" s="162">
        <f>IF(N1470="zníž. prenesená",J1470,0)</f>
        <v>0</v>
      </c>
      <c r="BI1470" s="162">
        <f>IF(N1470="nulová",J1470,0)</f>
        <v>0</v>
      </c>
      <c r="BJ1470" s="19" t="s">
        <v>92</v>
      </c>
      <c r="BK1470" s="162">
        <f>ROUND(I1470*H1470,2)</f>
        <v>0</v>
      </c>
      <c r="BL1470" s="19" t="s">
        <v>386</v>
      </c>
      <c r="BM1470" s="292" t="s">
        <v>1547</v>
      </c>
    </row>
    <row r="1471" s="15" customFormat="1">
      <c r="A1471" s="15"/>
      <c r="B1471" s="304"/>
      <c r="C1471" s="305"/>
      <c r="D1471" s="295" t="s">
        <v>398</v>
      </c>
      <c r="E1471" s="306" t="s">
        <v>1</v>
      </c>
      <c r="F1471" s="307" t="s">
        <v>1548</v>
      </c>
      <c r="G1471" s="305"/>
      <c r="H1471" s="308">
        <v>361.43400000000003</v>
      </c>
      <c r="I1471" s="309"/>
      <c r="J1471" s="305"/>
      <c r="K1471" s="305"/>
      <c r="L1471" s="310"/>
      <c r="M1471" s="311"/>
      <c r="N1471" s="312"/>
      <c r="O1471" s="312"/>
      <c r="P1471" s="312"/>
      <c r="Q1471" s="312"/>
      <c r="R1471" s="312"/>
      <c r="S1471" s="312"/>
      <c r="T1471" s="313"/>
      <c r="U1471" s="15"/>
      <c r="V1471" s="15"/>
      <c r="W1471" s="15"/>
      <c r="X1471" s="15"/>
      <c r="Y1471" s="15"/>
      <c r="Z1471" s="15"/>
      <c r="AA1471" s="15"/>
      <c r="AB1471" s="15"/>
      <c r="AC1471" s="15"/>
      <c r="AD1471" s="15"/>
      <c r="AE1471" s="15"/>
      <c r="AT1471" s="314" t="s">
        <v>398</v>
      </c>
      <c r="AU1471" s="314" t="s">
        <v>386</v>
      </c>
      <c r="AV1471" s="15" t="s">
        <v>92</v>
      </c>
      <c r="AW1471" s="15" t="s">
        <v>30</v>
      </c>
      <c r="AX1471" s="15" t="s">
        <v>84</v>
      </c>
      <c r="AY1471" s="314" t="s">
        <v>387</v>
      </c>
    </row>
    <row r="1472" s="2" customFormat="1" ht="24.15" customHeight="1">
      <c r="A1472" s="42"/>
      <c r="B1472" s="43"/>
      <c r="C1472" s="280" t="s">
        <v>1549</v>
      </c>
      <c r="D1472" s="280" t="s">
        <v>393</v>
      </c>
      <c r="E1472" s="281" t="s">
        <v>541</v>
      </c>
      <c r="F1472" s="282" t="s">
        <v>542</v>
      </c>
      <c r="G1472" s="283" t="s">
        <v>525</v>
      </c>
      <c r="H1472" s="284">
        <v>123.444</v>
      </c>
      <c r="I1472" s="285"/>
      <c r="J1472" s="286">
        <f>ROUND(I1472*H1472,2)</f>
        <v>0</v>
      </c>
      <c r="K1472" s="287"/>
      <c r="L1472" s="45"/>
      <c r="M1472" s="288" t="s">
        <v>1</v>
      </c>
      <c r="N1472" s="289" t="s">
        <v>42</v>
      </c>
      <c r="O1472" s="101"/>
      <c r="P1472" s="290">
        <f>O1472*H1472</f>
        <v>0</v>
      </c>
      <c r="Q1472" s="290">
        <v>0</v>
      </c>
      <c r="R1472" s="290">
        <f>Q1472*H1472</f>
        <v>0</v>
      </c>
      <c r="S1472" s="290">
        <v>0</v>
      </c>
      <c r="T1472" s="291">
        <f>S1472*H1472</f>
        <v>0</v>
      </c>
      <c r="U1472" s="42"/>
      <c r="V1472" s="42"/>
      <c r="W1472" s="42"/>
      <c r="X1472" s="42"/>
      <c r="Y1472" s="42"/>
      <c r="Z1472" s="42"/>
      <c r="AA1472" s="42"/>
      <c r="AB1472" s="42"/>
      <c r="AC1472" s="42"/>
      <c r="AD1472" s="42"/>
      <c r="AE1472" s="42"/>
      <c r="AR1472" s="292" t="s">
        <v>386</v>
      </c>
      <c r="AT1472" s="292" t="s">
        <v>393</v>
      </c>
      <c r="AU1472" s="292" t="s">
        <v>386</v>
      </c>
      <c r="AY1472" s="19" t="s">
        <v>387</v>
      </c>
      <c r="BE1472" s="162">
        <f>IF(N1472="základná",J1472,0)</f>
        <v>0</v>
      </c>
      <c r="BF1472" s="162">
        <f>IF(N1472="znížená",J1472,0)</f>
        <v>0</v>
      </c>
      <c r="BG1472" s="162">
        <f>IF(N1472="zákl. prenesená",J1472,0)</f>
        <v>0</v>
      </c>
      <c r="BH1472" s="162">
        <f>IF(N1472="zníž. prenesená",J1472,0)</f>
        <v>0</v>
      </c>
      <c r="BI1472" s="162">
        <f>IF(N1472="nulová",J1472,0)</f>
        <v>0</v>
      </c>
      <c r="BJ1472" s="19" t="s">
        <v>92</v>
      </c>
      <c r="BK1472" s="162">
        <f>ROUND(I1472*H1472,2)</f>
        <v>0</v>
      </c>
      <c r="BL1472" s="19" t="s">
        <v>386</v>
      </c>
      <c r="BM1472" s="292" t="s">
        <v>1550</v>
      </c>
    </row>
    <row r="1473" s="13" customFormat="1" ht="20.88" customHeight="1">
      <c r="A1473" s="13"/>
      <c r="B1473" s="267"/>
      <c r="C1473" s="268"/>
      <c r="D1473" s="269" t="s">
        <v>75</v>
      </c>
      <c r="E1473" s="269" t="s">
        <v>544</v>
      </c>
      <c r="F1473" s="269" t="s">
        <v>545</v>
      </c>
      <c r="G1473" s="268"/>
      <c r="H1473" s="268"/>
      <c r="I1473" s="270"/>
      <c r="J1473" s="271">
        <f>BK1473</f>
        <v>0</v>
      </c>
      <c r="K1473" s="268"/>
      <c r="L1473" s="272"/>
      <c r="M1473" s="273"/>
      <c r="N1473" s="274"/>
      <c r="O1473" s="274"/>
      <c r="P1473" s="275">
        <f>P1474</f>
        <v>0</v>
      </c>
      <c r="Q1473" s="274"/>
      <c r="R1473" s="275">
        <f>R1474</f>
        <v>0</v>
      </c>
      <c r="S1473" s="274"/>
      <c r="T1473" s="276">
        <f>T1474</f>
        <v>0</v>
      </c>
      <c r="U1473" s="13"/>
      <c r="V1473" s="13"/>
      <c r="W1473" s="13"/>
      <c r="X1473" s="13"/>
      <c r="Y1473" s="13"/>
      <c r="Z1473" s="13"/>
      <c r="AA1473" s="13"/>
      <c r="AB1473" s="13"/>
      <c r="AC1473" s="13"/>
      <c r="AD1473" s="13"/>
      <c r="AE1473" s="13"/>
      <c r="AR1473" s="277" t="s">
        <v>84</v>
      </c>
      <c r="AT1473" s="278" t="s">
        <v>75</v>
      </c>
      <c r="AU1473" s="278" t="s">
        <v>99</v>
      </c>
      <c r="AY1473" s="277" t="s">
        <v>387</v>
      </c>
      <c r="BK1473" s="279">
        <f>BK1474</f>
        <v>0</v>
      </c>
    </row>
    <row r="1474" s="2" customFormat="1" ht="24.15" customHeight="1">
      <c r="A1474" s="42"/>
      <c r="B1474" s="43"/>
      <c r="C1474" s="280" t="s">
        <v>1551</v>
      </c>
      <c r="D1474" s="280" t="s">
        <v>393</v>
      </c>
      <c r="E1474" s="281" t="s">
        <v>547</v>
      </c>
      <c r="F1474" s="282" t="s">
        <v>548</v>
      </c>
      <c r="G1474" s="283" t="s">
        <v>525</v>
      </c>
      <c r="H1474" s="284">
        <v>7.2140000000000004</v>
      </c>
      <c r="I1474" s="285"/>
      <c r="J1474" s="286">
        <f>ROUND(I1474*H1474,2)</f>
        <v>0</v>
      </c>
      <c r="K1474" s="287"/>
      <c r="L1474" s="45"/>
      <c r="M1474" s="288" t="s">
        <v>1</v>
      </c>
      <c r="N1474" s="289" t="s">
        <v>42</v>
      </c>
      <c r="O1474" s="101"/>
      <c r="P1474" s="290">
        <f>O1474*H1474</f>
        <v>0</v>
      </c>
      <c r="Q1474" s="290">
        <v>0</v>
      </c>
      <c r="R1474" s="290">
        <f>Q1474*H1474</f>
        <v>0</v>
      </c>
      <c r="S1474" s="290">
        <v>0</v>
      </c>
      <c r="T1474" s="291">
        <f>S1474*H1474</f>
        <v>0</v>
      </c>
      <c r="U1474" s="42"/>
      <c r="V1474" s="42"/>
      <c r="W1474" s="42"/>
      <c r="X1474" s="42"/>
      <c r="Y1474" s="42"/>
      <c r="Z1474" s="42"/>
      <c r="AA1474" s="42"/>
      <c r="AB1474" s="42"/>
      <c r="AC1474" s="42"/>
      <c r="AD1474" s="42"/>
      <c r="AE1474" s="42"/>
      <c r="AR1474" s="292" t="s">
        <v>386</v>
      </c>
      <c r="AT1474" s="292" t="s">
        <v>393</v>
      </c>
      <c r="AU1474" s="292" t="s">
        <v>386</v>
      </c>
      <c r="AY1474" s="19" t="s">
        <v>387</v>
      </c>
      <c r="BE1474" s="162">
        <f>IF(N1474="základná",J1474,0)</f>
        <v>0</v>
      </c>
      <c r="BF1474" s="162">
        <f>IF(N1474="znížená",J1474,0)</f>
        <v>0</v>
      </c>
      <c r="BG1474" s="162">
        <f>IF(N1474="zákl. prenesená",J1474,0)</f>
        <v>0</v>
      </c>
      <c r="BH1474" s="162">
        <f>IF(N1474="zníž. prenesená",J1474,0)</f>
        <v>0</v>
      </c>
      <c r="BI1474" s="162">
        <f>IF(N1474="nulová",J1474,0)</f>
        <v>0</v>
      </c>
      <c r="BJ1474" s="19" t="s">
        <v>92</v>
      </c>
      <c r="BK1474" s="162">
        <f>ROUND(I1474*H1474,2)</f>
        <v>0</v>
      </c>
      <c r="BL1474" s="19" t="s">
        <v>386</v>
      </c>
      <c r="BM1474" s="292" t="s">
        <v>1552</v>
      </c>
    </row>
    <row r="1475" s="12" customFormat="1" ht="20.88" customHeight="1">
      <c r="A1475" s="12"/>
      <c r="B1475" s="252"/>
      <c r="C1475" s="253"/>
      <c r="D1475" s="254" t="s">
        <v>75</v>
      </c>
      <c r="E1475" s="265" t="s">
        <v>550</v>
      </c>
      <c r="F1475" s="265" t="s">
        <v>551</v>
      </c>
      <c r="G1475" s="253"/>
      <c r="H1475" s="253"/>
      <c r="I1475" s="256"/>
      <c r="J1475" s="266">
        <f>BK1475</f>
        <v>0</v>
      </c>
      <c r="K1475" s="253"/>
      <c r="L1475" s="257"/>
      <c r="M1475" s="258"/>
      <c r="N1475" s="259"/>
      <c r="O1475" s="259"/>
      <c r="P1475" s="260">
        <f>P1476</f>
        <v>0</v>
      </c>
      <c r="Q1475" s="259"/>
      <c r="R1475" s="260">
        <f>R1476</f>
        <v>0.00059142999999999989</v>
      </c>
      <c r="S1475" s="259"/>
      <c r="T1475" s="261">
        <f>T1476</f>
        <v>0</v>
      </c>
      <c r="U1475" s="12"/>
      <c r="V1475" s="12"/>
      <c r="W1475" s="12"/>
      <c r="X1475" s="12"/>
      <c r="Y1475" s="12"/>
      <c r="Z1475" s="12"/>
      <c r="AA1475" s="12"/>
      <c r="AB1475" s="12"/>
      <c r="AC1475" s="12"/>
      <c r="AD1475" s="12"/>
      <c r="AE1475" s="12"/>
      <c r="AR1475" s="262" t="s">
        <v>92</v>
      </c>
      <c r="AT1475" s="263" t="s">
        <v>75</v>
      </c>
      <c r="AU1475" s="263" t="s">
        <v>92</v>
      </c>
      <c r="AY1475" s="262" t="s">
        <v>387</v>
      </c>
      <c r="BK1475" s="264">
        <f>BK1476</f>
        <v>0</v>
      </c>
    </row>
    <row r="1476" s="13" customFormat="1" ht="20.88" customHeight="1">
      <c r="A1476" s="13"/>
      <c r="B1476" s="267"/>
      <c r="C1476" s="268"/>
      <c r="D1476" s="269" t="s">
        <v>75</v>
      </c>
      <c r="E1476" s="269" t="s">
        <v>552</v>
      </c>
      <c r="F1476" s="269" t="s">
        <v>553</v>
      </c>
      <c r="G1476" s="268"/>
      <c r="H1476" s="268"/>
      <c r="I1476" s="270"/>
      <c r="J1476" s="271">
        <f>BK1476</f>
        <v>0</v>
      </c>
      <c r="K1476" s="268"/>
      <c r="L1476" s="272"/>
      <c r="M1476" s="273"/>
      <c r="N1476" s="274"/>
      <c r="O1476" s="274"/>
      <c r="P1476" s="275">
        <f>SUM(P1477:P1482)</f>
        <v>0</v>
      </c>
      <c r="Q1476" s="274"/>
      <c r="R1476" s="275">
        <f>SUM(R1477:R1482)</f>
        <v>0.00059142999999999989</v>
      </c>
      <c r="S1476" s="274"/>
      <c r="T1476" s="276">
        <f>SUM(T1477:T1482)</f>
        <v>0</v>
      </c>
      <c r="U1476" s="13"/>
      <c r="V1476" s="13"/>
      <c r="W1476" s="13"/>
      <c r="X1476" s="13"/>
      <c r="Y1476" s="13"/>
      <c r="Z1476" s="13"/>
      <c r="AA1476" s="13"/>
      <c r="AB1476" s="13"/>
      <c r="AC1476" s="13"/>
      <c r="AD1476" s="13"/>
      <c r="AE1476" s="13"/>
      <c r="AR1476" s="277" t="s">
        <v>92</v>
      </c>
      <c r="AT1476" s="278" t="s">
        <v>75</v>
      </c>
      <c r="AU1476" s="278" t="s">
        <v>99</v>
      </c>
      <c r="AY1476" s="277" t="s">
        <v>387</v>
      </c>
      <c r="BK1476" s="279">
        <f>SUM(BK1477:BK1482)</f>
        <v>0</v>
      </c>
    </row>
    <row r="1477" s="2" customFormat="1" ht="24.15" customHeight="1">
      <c r="A1477" s="42"/>
      <c r="B1477" s="43"/>
      <c r="C1477" s="280" t="s">
        <v>1553</v>
      </c>
      <c r="D1477" s="280" t="s">
        <v>393</v>
      </c>
      <c r="E1477" s="281" t="s">
        <v>561</v>
      </c>
      <c r="F1477" s="282" t="s">
        <v>562</v>
      </c>
      <c r="G1477" s="283" t="s">
        <v>405</v>
      </c>
      <c r="H1477" s="284">
        <v>8.4489999999999998</v>
      </c>
      <c r="I1477" s="285"/>
      <c r="J1477" s="286">
        <f>ROUND(I1477*H1477,2)</f>
        <v>0</v>
      </c>
      <c r="K1477" s="287"/>
      <c r="L1477" s="45"/>
      <c r="M1477" s="288" t="s">
        <v>1</v>
      </c>
      <c r="N1477" s="289" t="s">
        <v>42</v>
      </c>
      <c r="O1477" s="101"/>
      <c r="P1477" s="290">
        <f>O1477*H1477</f>
        <v>0</v>
      </c>
      <c r="Q1477" s="290">
        <v>6.9999999999999994E-05</v>
      </c>
      <c r="R1477" s="290">
        <f>Q1477*H1477</f>
        <v>0.00059142999999999989</v>
      </c>
      <c r="S1477" s="290">
        <v>0</v>
      </c>
      <c r="T1477" s="291">
        <f>S1477*H1477</f>
        <v>0</v>
      </c>
      <c r="U1477" s="42"/>
      <c r="V1477" s="42"/>
      <c r="W1477" s="42"/>
      <c r="X1477" s="42"/>
      <c r="Y1477" s="42"/>
      <c r="Z1477" s="42"/>
      <c r="AA1477" s="42"/>
      <c r="AB1477" s="42"/>
      <c r="AC1477" s="42"/>
      <c r="AD1477" s="42"/>
      <c r="AE1477" s="42"/>
      <c r="AR1477" s="292" t="s">
        <v>422</v>
      </c>
      <c r="AT1477" s="292" t="s">
        <v>393</v>
      </c>
      <c r="AU1477" s="292" t="s">
        <v>386</v>
      </c>
      <c r="AY1477" s="19" t="s">
        <v>387</v>
      </c>
      <c r="BE1477" s="162">
        <f>IF(N1477="základná",J1477,0)</f>
        <v>0</v>
      </c>
      <c r="BF1477" s="162">
        <f>IF(N1477="znížená",J1477,0)</f>
        <v>0</v>
      </c>
      <c r="BG1477" s="162">
        <f>IF(N1477="zákl. prenesená",J1477,0)</f>
        <v>0</v>
      </c>
      <c r="BH1477" s="162">
        <f>IF(N1477="zníž. prenesená",J1477,0)</f>
        <v>0</v>
      </c>
      <c r="BI1477" s="162">
        <f>IF(N1477="nulová",J1477,0)</f>
        <v>0</v>
      </c>
      <c r="BJ1477" s="19" t="s">
        <v>92</v>
      </c>
      <c r="BK1477" s="162">
        <f>ROUND(I1477*H1477,2)</f>
        <v>0</v>
      </c>
      <c r="BL1477" s="19" t="s">
        <v>422</v>
      </c>
      <c r="BM1477" s="292" t="s">
        <v>1554</v>
      </c>
    </row>
    <row r="1478" s="14" customFormat="1">
      <c r="A1478" s="14"/>
      <c r="B1478" s="293"/>
      <c r="C1478" s="294"/>
      <c r="D1478" s="295" t="s">
        <v>398</v>
      </c>
      <c r="E1478" s="296" t="s">
        <v>1</v>
      </c>
      <c r="F1478" s="297" t="s">
        <v>564</v>
      </c>
      <c r="G1478" s="294"/>
      <c r="H1478" s="296" t="s">
        <v>1</v>
      </c>
      <c r="I1478" s="298"/>
      <c r="J1478" s="294"/>
      <c r="K1478" s="294"/>
      <c r="L1478" s="299"/>
      <c r="M1478" s="300"/>
      <c r="N1478" s="301"/>
      <c r="O1478" s="301"/>
      <c r="P1478" s="301"/>
      <c r="Q1478" s="301"/>
      <c r="R1478" s="301"/>
      <c r="S1478" s="301"/>
      <c r="T1478" s="302"/>
      <c r="U1478" s="14"/>
      <c r="V1478" s="14"/>
      <c r="W1478" s="14"/>
      <c r="X1478" s="14"/>
      <c r="Y1478" s="14"/>
      <c r="Z1478" s="14"/>
      <c r="AA1478" s="14"/>
      <c r="AB1478" s="14"/>
      <c r="AC1478" s="14"/>
      <c r="AD1478" s="14"/>
      <c r="AE1478" s="14"/>
      <c r="AT1478" s="303" t="s">
        <v>398</v>
      </c>
      <c r="AU1478" s="303" t="s">
        <v>386</v>
      </c>
      <c r="AV1478" s="14" t="s">
        <v>84</v>
      </c>
      <c r="AW1478" s="14" t="s">
        <v>30</v>
      </c>
      <c r="AX1478" s="14" t="s">
        <v>76</v>
      </c>
      <c r="AY1478" s="303" t="s">
        <v>387</v>
      </c>
    </row>
    <row r="1479" s="15" customFormat="1">
      <c r="A1479" s="15"/>
      <c r="B1479" s="304"/>
      <c r="C1479" s="305"/>
      <c r="D1479" s="295" t="s">
        <v>398</v>
      </c>
      <c r="E1479" s="306" t="s">
        <v>1</v>
      </c>
      <c r="F1479" s="307" t="s">
        <v>1555</v>
      </c>
      <c r="G1479" s="305"/>
      <c r="H1479" s="308">
        <v>6.7210000000000001</v>
      </c>
      <c r="I1479" s="309"/>
      <c r="J1479" s="305"/>
      <c r="K1479" s="305"/>
      <c r="L1479" s="310"/>
      <c r="M1479" s="311"/>
      <c r="N1479" s="312"/>
      <c r="O1479" s="312"/>
      <c r="P1479" s="312"/>
      <c r="Q1479" s="312"/>
      <c r="R1479" s="312"/>
      <c r="S1479" s="312"/>
      <c r="T1479" s="313"/>
      <c r="U1479" s="15"/>
      <c r="V1479" s="15"/>
      <c r="W1479" s="15"/>
      <c r="X1479" s="15"/>
      <c r="Y1479" s="15"/>
      <c r="Z1479" s="15"/>
      <c r="AA1479" s="15"/>
      <c r="AB1479" s="15"/>
      <c r="AC1479" s="15"/>
      <c r="AD1479" s="15"/>
      <c r="AE1479" s="15"/>
      <c r="AT1479" s="314" t="s">
        <v>398</v>
      </c>
      <c r="AU1479" s="314" t="s">
        <v>386</v>
      </c>
      <c r="AV1479" s="15" t="s">
        <v>92</v>
      </c>
      <c r="AW1479" s="15" t="s">
        <v>30</v>
      </c>
      <c r="AX1479" s="15" t="s">
        <v>76</v>
      </c>
      <c r="AY1479" s="314" t="s">
        <v>387</v>
      </c>
    </row>
    <row r="1480" s="15" customFormat="1">
      <c r="A1480" s="15"/>
      <c r="B1480" s="304"/>
      <c r="C1480" s="305"/>
      <c r="D1480" s="295" t="s">
        <v>398</v>
      </c>
      <c r="E1480" s="306" t="s">
        <v>1</v>
      </c>
      <c r="F1480" s="307" t="s">
        <v>1556</v>
      </c>
      <c r="G1480" s="305"/>
      <c r="H1480" s="308">
        <v>0.93600000000000005</v>
      </c>
      <c r="I1480" s="309"/>
      <c r="J1480" s="305"/>
      <c r="K1480" s="305"/>
      <c r="L1480" s="310"/>
      <c r="M1480" s="311"/>
      <c r="N1480" s="312"/>
      <c r="O1480" s="312"/>
      <c r="P1480" s="312"/>
      <c r="Q1480" s="312"/>
      <c r="R1480" s="312"/>
      <c r="S1480" s="312"/>
      <c r="T1480" s="313"/>
      <c r="U1480" s="15"/>
      <c r="V1480" s="15"/>
      <c r="W1480" s="15"/>
      <c r="X1480" s="15"/>
      <c r="Y1480" s="15"/>
      <c r="Z1480" s="15"/>
      <c r="AA1480" s="15"/>
      <c r="AB1480" s="15"/>
      <c r="AC1480" s="15"/>
      <c r="AD1480" s="15"/>
      <c r="AE1480" s="15"/>
      <c r="AT1480" s="314" t="s">
        <v>398</v>
      </c>
      <c r="AU1480" s="314" t="s">
        <v>386</v>
      </c>
      <c r="AV1480" s="15" t="s">
        <v>92</v>
      </c>
      <c r="AW1480" s="15" t="s">
        <v>30</v>
      </c>
      <c r="AX1480" s="15" t="s">
        <v>76</v>
      </c>
      <c r="AY1480" s="314" t="s">
        <v>387</v>
      </c>
    </row>
    <row r="1481" s="15" customFormat="1">
      <c r="A1481" s="15"/>
      <c r="B1481" s="304"/>
      <c r="C1481" s="305"/>
      <c r="D1481" s="295" t="s">
        <v>398</v>
      </c>
      <c r="E1481" s="306" t="s">
        <v>1</v>
      </c>
      <c r="F1481" s="307" t="s">
        <v>1276</v>
      </c>
      <c r="G1481" s="305"/>
      <c r="H1481" s="308">
        <v>0.79200000000000004</v>
      </c>
      <c r="I1481" s="309"/>
      <c r="J1481" s="305"/>
      <c r="K1481" s="305"/>
      <c r="L1481" s="310"/>
      <c r="M1481" s="311"/>
      <c r="N1481" s="312"/>
      <c r="O1481" s="312"/>
      <c r="P1481" s="312"/>
      <c r="Q1481" s="312"/>
      <c r="R1481" s="312"/>
      <c r="S1481" s="312"/>
      <c r="T1481" s="313"/>
      <c r="U1481" s="15"/>
      <c r="V1481" s="15"/>
      <c r="W1481" s="15"/>
      <c r="X1481" s="15"/>
      <c r="Y1481" s="15"/>
      <c r="Z1481" s="15"/>
      <c r="AA1481" s="15"/>
      <c r="AB1481" s="15"/>
      <c r="AC1481" s="15"/>
      <c r="AD1481" s="15"/>
      <c r="AE1481" s="15"/>
      <c r="AT1481" s="314" t="s">
        <v>398</v>
      </c>
      <c r="AU1481" s="314" t="s">
        <v>386</v>
      </c>
      <c r="AV1481" s="15" t="s">
        <v>92</v>
      </c>
      <c r="AW1481" s="15" t="s">
        <v>30</v>
      </c>
      <c r="AX1481" s="15" t="s">
        <v>76</v>
      </c>
      <c r="AY1481" s="314" t="s">
        <v>387</v>
      </c>
    </row>
    <row r="1482" s="16" customFormat="1">
      <c r="A1482" s="16"/>
      <c r="B1482" s="315"/>
      <c r="C1482" s="316"/>
      <c r="D1482" s="295" t="s">
        <v>398</v>
      </c>
      <c r="E1482" s="317" t="s">
        <v>1</v>
      </c>
      <c r="F1482" s="318" t="s">
        <v>412</v>
      </c>
      <c r="G1482" s="316"/>
      <c r="H1482" s="319">
        <v>8.4489999999999998</v>
      </c>
      <c r="I1482" s="320"/>
      <c r="J1482" s="316"/>
      <c r="K1482" s="316"/>
      <c r="L1482" s="321"/>
      <c r="M1482" s="322"/>
      <c r="N1482" s="323"/>
      <c r="O1482" s="323"/>
      <c r="P1482" s="323"/>
      <c r="Q1482" s="323"/>
      <c r="R1482" s="323"/>
      <c r="S1482" s="323"/>
      <c r="T1482" s="324"/>
      <c r="U1482" s="16"/>
      <c r="V1482" s="16"/>
      <c r="W1482" s="16"/>
      <c r="X1482" s="16"/>
      <c r="Y1482" s="16"/>
      <c r="Z1482" s="16"/>
      <c r="AA1482" s="16"/>
      <c r="AB1482" s="16"/>
      <c r="AC1482" s="16"/>
      <c r="AD1482" s="16"/>
      <c r="AE1482" s="16"/>
      <c r="AT1482" s="325" t="s">
        <v>398</v>
      </c>
      <c r="AU1482" s="325" t="s">
        <v>386</v>
      </c>
      <c r="AV1482" s="16" t="s">
        <v>386</v>
      </c>
      <c r="AW1482" s="16" t="s">
        <v>30</v>
      </c>
      <c r="AX1482" s="16" t="s">
        <v>84</v>
      </c>
      <c r="AY1482" s="325" t="s">
        <v>387</v>
      </c>
    </row>
    <row r="1483" s="12" customFormat="1" ht="22.8" customHeight="1">
      <c r="A1483" s="12"/>
      <c r="B1483" s="252"/>
      <c r="C1483" s="253"/>
      <c r="D1483" s="254" t="s">
        <v>75</v>
      </c>
      <c r="E1483" s="265" t="s">
        <v>567</v>
      </c>
      <c r="F1483" s="265" t="s">
        <v>568</v>
      </c>
      <c r="G1483" s="253"/>
      <c r="H1483" s="253"/>
      <c r="I1483" s="256"/>
      <c r="J1483" s="266">
        <f>BK1483</f>
        <v>0</v>
      </c>
      <c r="K1483" s="253"/>
      <c r="L1483" s="257"/>
      <c r="M1483" s="258"/>
      <c r="N1483" s="259"/>
      <c r="O1483" s="259"/>
      <c r="P1483" s="260">
        <f>P1484+P1646+P1736</f>
        <v>0</v>
      </c>
      <c r="Q1483" s="259"/>
      <c r="R1483" s="260">
        <f>R1484+R1646+R1736</f>
        <v>4414.730201384401</v>
      </c>
      <c r="S1483" s="259"/>
      <c r="T1483" s="261">
        <f>T1484+T1646+T1736</f>
        <v>0</v>
      </c>
      <c r="U1483" s="12"/>
      <c r="V1483" s="12"/>
      <c r="W1483" s="12"/>
      <c r="X1483" s="12"/>
      <c r="Y1483" s="12"/>
      <c r="Z1483" s="12"/>
      <c r="AA1483" s="12"/>
      <c r="AB1483" s="12"/>
      <c r="AC1483" s="12"/>
      <c r="AD1483" s="12"/>
      <c r="AE1483" s="12"/>
      <c r="AR1483" s="262" t="s">
        <v>84</v>
      </c>
      <c r="AT1483" s="263" t="s">
        <v>75</v>
      </c>
      <c r="AU1483" s="263" t="s">
        <v>84</v>
      </c>
      <c r="AY1483" s="262" t="s">
        <v>387</v>
      </c>
      <c r="BK1483" s="264">
        <f>BK1484+BK1646+BK1736</f>
        <v>0</v>
      </c>
    </row>
    <row r="1484" s="12" customFormat="1" ht="20.88" customHeight="1">
      <c r="A1484" s="12"/>
      <c r="B1484" s="252"/>
      <c r="C1484" s="253"/>
      <c r="D1484" s="254" t="s">
        <v>75</v>
      </c>
      <c r="E1484" s="265" t="s">
        <v>390</v>
      </c>
      <c r="F1484" s="265" t="s">
        <v>391</v>
      </c>
      <c r="G1484" s="253"/>
      <c r="H1484" s="253"/>
      <c r="I1484" s="256"/>
      <c r="J1484" s="266">
        <f>BK1484</f>
        <v>0</v>
      </c>
      <c r="K1484" s="253"/>
      <c r="L1484" s="257"/>
      <c r="M1484" s="258"/>
      <c r="N1484" s="259"/>
      <c r="O1484" s="259"/>
      <c r="P1484" s="260">
        <f>P1485+P1518+P1528+P1619+P1644</f>
        <v>0</v>
      </c>
      <c r="Q1484" s="259"/>
      <c r="R1484" s="260">
        <f>R1485+R1518+R1528+R1619+R1644</f>
        <v>108.31601149000001</v>
      </c>
      <c r="S1484" s="259"/>
      <c r="T1484" s="261">
        <f>T1485+T1518+T1528+T1619+T1644</f>
        <v>0</v>
      </c>
      <c r="U1484" s="12"/>
      <c r="V1484" s="12"/>
      <c r="W1484" s="12"/>
      <c r="X1484" s="12"/>
      <c r="Y1484" s="12"/>
      <c r="Z1484" s="12"/>
      <c r="AA1484" s="12"/>
      <c r="AB1484" s="12"/>
      <c r="AC1484" s="12"/>
      <c r="AD1484" s="12"/>
      <c r="AE1484" s="12"/>
      <c r="AR1484" s="262" t="s">
        <v>84</v>
      </c>
      <c r="AT1484" s="263" t="s">
        <v>75</v>
      </c>
      <c r="AU1484" s="263" t="s">
        <v>92</v>
      </c>
      <c r="AY1484" s="262" t="s">
        <v>387</v>
      </c>
      <c r="BK1484" s="264">
        <f>BK1485+BK1518+BK1528+BK1619+BK1644</f>
        <v>0</v>
      </c>
    </row>
    <row r="1485" s="13" customFormat="1" ht="20.88" customHeight="1">
      <c r="A1485" s="13"/>
      <c r="B1485" s="267"/>
      <c r="C1485" s="268"/>
      <c r="D1485" s="269" t="s">
        <v>75</v>
      </c>
      <c r="E1485" s="269" t="s">
        <v>92</v>
      </c>
      <c r="F1485" s="269" t="s">
        <v>402</v>
      </c>
      <c r="G1485" s="268"/>
      <c r="H1485" s="268"/>
      <c r="I1485" s="270"/>
      <c r="J1485" s="271">
        <f>BK1485</f>
        <v>0</v>
      </c>
      <c r="K1485" s="268"/>
      <c r="L1485" s="272"/>
      <c r="M1485" s="273"/>
      <c r="N1485" s="274"/>
      <c r="O1485" s="274"/>
      <c r="P1485" s="275">
        <f>SUM(P1486:P1517)</f>
        <v>0</v>
      </c>
      <c r="Q1485" s="274"/>
      <c r="R1485" s="275">
        <f>SUM(R1486:R1517)</f>
        <v>0.90359209000000007</v>
      </c>
      <c r="S1485" s="274"/>
      <c r="T1485" s="276">
        <f>SUM(T1486:T1517)</f>
        <v>0</v>
      </c>
      <c r="U1485" s="13"/>
      <c r="V1485" s="13"/>
      <c r="W1485" s="13"/>
      <c r="X1485" s="13"/>
      <c r="Y1485" s="13"/>
      <c r="Z1485" s="13"/>
      <c r="AA1485" s="13"/>
      <c r="AB1485" s="13"/>
      <c r="AC1485" s="13"/>
      <c r="AD1485" s="13"/>
      <c r="AE1485" s="13"/>
      <c r="AR1485" s="277" t="s">
        <v>84</v>
      </c>
      <c r="AT1485" s="278" t="s">
        <v>75</v>
      </c>
      <c r="AU1485" s="278" t="s">
        <v>99</v>
      </c>
      <c r="AY1485" s="277" t="s">
        <v>387</v>
      </c>
      <c r="BK1485" s="279">
        <f>SUM(BK1486:BK1517)</f>
        <v>0</v>
      </c>
    </row>
    <row r="1486" s="2" customFormat="1" ht="37.8" customHeight="1">
      <c r="A1486" s="42"/>
      <c r="B1486" s="43"/>
      <c r="C1486" s="280" t="s">
        <v>1557</v>
      </c>
      <c r="D1486" s="280" t="s">
        <v>393</v>
      </c>
      <c r="E1486" s="281" t="s">
        <v>1558</v>
      </c>
      <c r="F1486" s="282" t="s">
        <v>1559</v>
      </c>
      <c r="G1486" s="283" t="s">
        <v>485</v>
      </c>
      <c r="H1486" s="284">
        <v>1050</v>
      </c>
      <c r="I1486" s="285"/>
      <c r="J1486" s="286">
        <f>ROUND(I1486*H1486,2)</f>
        <v>0</v>
      </c>
      <c r="K1486" s="287"/>
      <c r="L1486" s="45"/>
      <c r="M1486" s="288" t="s">
        <v>1</v>
      </c>
      <c r="N1486" s="289" t="s">
        <v>42</v>
      </c>
      <c r="O1486" s="101"/>
      <c r="P1486" s="290">
        <f>O1486*H1486</f>
        <v>0</v>
      </c>
      <c r="Q1486" s="290">
        <v>2.0000000000000002E-05</v>
      </c>
      <c r="R1486" s="290">
        <f>Q1486*H1486</f>
        <v>0.021000000000000001</v>
      </c>
      <c r="S1486" s="290">
        <v>0</v>
      </c>
      <c r="T1486" s="291">
        <f>S1486*H1486</f>
        <v>0</v>
      </c>
      <c r="U1486" s="42"/>
      <c r="V1486" s="42"/>
      <c r="W1486" s="42"/>
      <c r="X1486" s="42"/>
      <c r="Y1486" s="42"/>
      <c r="Z1486" s="42"/>
      <c r="AA1486" s="42"/>
      <c r="AB1486" s="42"/>
      <c r="AC1486" s="42"/>
      <c r="AD1486" s="42"/>
      <c r="AE1486" s="42"/>
      <c r="AR1486" s="292" t="s">
        <v>386</v>
      </c>
      <c r="AT1486" s="292" t="s">
        <v>393</v>
      </c>
      <c r="AU1486" s="292" t="s">
        <v>386</v>
      </c>
      <c r="AY1486" s="19" t="s">
        <v>387</v>
      </c>
      <c r="BE1486" s="162">
        <f>IF(N1486="základná",J1486,0)</f>
        <v>0</v>
      </c>
      <c r="BF1486" s="162">
        <f>IF(N1486="znížená",J1486,0)</f>
        <v>0</v>
      </c>
      <c r="BG1486" s="162">
        <f>IF(N1486="zákl. prenesená",J1486,0)</f>
        <v>0</v>
      </c>
      <c r="BH1486" s="162">
        <f>IF(N1486="zníž. prenesená",J1486,0)</f>
        <v>0</v>
      </c>
      <c r="BI1486" s="162">
        <f>IF(N1486="nulová",J1486,0)</f>
        <v>0</v>
      </c>
      <c r="BJ1486" s="19" t="s">
        <v>92</v>
      </c>
      <c r="BK1486" s="162">
        <f>ROUND(I1486*H1486,2)</f>
        <v>0</v>
      </c>
      <c r="BL1486" s="19" t="s">
        <v>386</v>
      </c>
      <c r="BM1486" s="292" t="s">
        <v>1560</v>
      </c>
    </row>
    <row r="1487" s="14" customFormat="1">
      <c r="A1487" s="14"/>
      <c r="B1487" s="293"/>
      <c r="C1487" s="294"/>
      <c r="D1487" s="295" t="s">
        <v>398</v>
      </c>
      <c r="E1487" s="296" t="s">
        <v>1</v>
      </c>
      <c r="F1487" s="297" t="s">
        <v>1484</v>
      </c>
      <c r="G1487" s="294"/>
      <c r="H1487" s="296" t="s">
        <v>1</v>
      </c>
      <c r="I1487" s="298"/>
      <c r="J1487" s="294"/>
      <c r="K1487" s="294"/>
      <c r="L1487" s="299"/>
      <c r="M1487" s="300"/>
      <c r="N1487" s="301"/>
      <c r="O1487" s="301"/>
      <c r="P1487" s="301"/>
      <c r="Q1487" s="301"/>
      <c r="R1487" s="301"/>
      <c r="S1487" s="301"/>
      <c r="T1487" s="302"/>
      <c r="U1487" s="14"/>
      <c r="V1487" s="14"/>
      <c r="W1487" s="14"/>
      <c r="X1487" s="14"/>
      <c r="Y1487" s="14"/>
      <c r="Z1487" s="14"/>
      <c r="AA1487" s="14"/>
      <c r="AB1487" s="14"/>
      <c r="AC1487" s="14"/>
      <c r="AD1487" s="14"/>
      <c r="AE1487" s="14"/>
      <c r="AT1487" s="303" t="s">
        <v>398</v>
      </c>
      <c r="AU1487" s="303" t="s">
        <v>386</v>
      </c>
      <c r="AV1487" s="14" t="s">
        <v>84</v>
      </c>
      <c r="AW1487" s="14" t="s">
        <v>30</v>
      </c>
      <c r="AX1487" s="14" t="s">
        <v>76</v>
      </c>
      <c r="AY1487" s="303" t="s">
        <v>387</v>
      </c>
    </row>
    <row r="1488" s="15" customFormat="1">
      <c r="A1488" s="15"/>
      <c r="B1488" s="304"/>
      <c r="C1488" s="305"/>
      <c r="D1488" s="295" t="s">
        <v>398</v>
      </c>
      <c r="E1488" s="306" t="s">
        <v>1</v>
      </c>
      <c r="F1488" s="307" t="s">
        <v>1561</v>
      </c>
      <c r="G1488" s="305"/>
      <c r="H1488" s="308">
        <v>1050</v>
      </c>
      <c r="I1488" s="309"/>
      <c r="J1488" s="305"/>
      <c r="K1488" s="305"/>
      <c r="L1488" s="310"/>
      <c r="M1488" s="311"/>
      <c r="N1488" s="312"/>
      <c r="O1488" s="312"/>
      <c r="P1488" s="312"/>
      <c r="Q1488" s="312"/>
      <c r="R1488" s="312"/>
      <c r="S1488" s="312"/>
      <c r="T1488" s="313"/>
      <c r="U1488" s="15"/>
      <c r="V1488" s="15"/>
      <c r="W1488" s="15"/>
      <c r="X1488" s="15"/>
      <c r="Y1488" s="15"/>
      <c r="Z1488" s="15"/>
      <c r="AA1488" s="15"/>
      <c r="AB1488" s="15"/>
      <c r="AC1488" s="15"/>
      <c r="AD1488" s="15"/>
      <c r="AE1488" s="15"/>
      <c r="AT1488" s="314" t="s">
        <v>398</v>
      </c>
      <c r="AU1488" s="314" t="s">
        <v>386</v>
      </c>
      <c r="AV1488" s="15" t="s">
        <v>92</v>
      </c>
      <c r="AW1488" s="15" t="s">
        <v>30</v>
      </c>
      <c r="AX1488" s="15" t="s">
        <v>76</v>
      </c>
      <c r="AY1488" s="314" t="s">
        <v>387</v>
      </c>
    </row>
    <row r="1489" s="16" customFormat="1">
      <c r="A1489" s="16"/>
      <c r="B1489" s="315"/>
      <c r="C1489" s="316"/>
      <c r="D1489" s="295" t="s">
        <v>398</v>
      </c>
      <c r="E1489" s="317" t="s">
        <v>1</v>
      </c>
      <c r="F1489" s="318" t="s">
        <v>412</v>
      </c>
      <c r="G1489" s="316"/>
      <c r="H1489" s="319">
        <v>1050</v>
      </c>
      <c r="I1489" s="320"/>
      <c r="J1489" s="316"/>
      <c r="K1489" s="316"/>
      <c r="L1489" s="321"/>
      <c r="M1489" s="322"/>
      <c r="N1489" s="323"/>
      <c r="O1489" s="323"/>
      <c r="P1489" s="323"/>
      <c r="Q1489" s="323"/>
      <c r="R1489" s="323"/>
      <c r="S1489" s="323"/>
      <c r="T1489" s="324"/>
      <c r="U1489" s="16"/>
      <c r="V1489" s="16"/>
      <c r="W1489" s="16"/>
      <c r="X1489" s="16"/>
      <c r="Y1489" s="16"/>
      <c r="Z1489" s="16"/>
      <c r="AA1489" s="16"/>
      <c r="AB1489" s="16"/>
      <c r="AC1489" s="16"/>
      <c r="AD1489" s="16"/>
      <c r="AE1489" s="16"/>
      <c r="AT1489" s="325" t="s">
        <v>398</v>
      </c>
      <c r="AU1489" s="325" t="s">
        <v>386</v>
      </c>
      <c r="AV1489" s="16" t="s">
        <v>386</v>
      </c>
      <c r="AW1489" s="16" t="s">
        <v>30</v>
      </c>
      <c r="AX1489" s="16" t="s">
        <v>84</v>
      </c>
      <c r="AY1489" s="325" t="s">
        <v>387</v>
      </c>
    </row>
    <row r="1490" s="2" customFormat="1" ht="21.75" customHeight="1">
      <c r="A1490" s="42"/>
      <c r="B1490" s="43"/>
      <c r="C1490" s="337" t="s">
        <v>1562</v>
      </c>
      <c r="D1490" s="337" t="s">
        <v>592</v>
      </c>
      <c r="E1490" s="338" t="s">
        <v>1563</v>
      </c>
      <c r="F1490" s="339" t="s">
        <v>1564</v>
      </c>
      <c r="G1490" s="340" t="s">
        <v>525</v>
      </c>
      <c r="H1490" s="341">
        <v>0.0070000000000000001</v>
      </c>
      <c r="I1490" s="342"/>
      <c r="J1490" s="343">
        <f>ROUND(I1490*H1490,2)</f>
        <v>0</v>
      </c>
      <c r="K1490" s="344"/>
      <c r="L1490" s="345"/>
      <c r="M1490" s="346" t="s">
        <v>1</v>
      </c>
      <c r="N1490" s="347" t="s">
        <v>42</v>
      </c>
      <c r="O1490" s="101"/>
      <c r="P1490" s="290">
        <f>O1490*H1490</f>
        <v>0</v>
      </c>
      <c r="Q1490" s="290">
        <v>1</v>
      </c>
      <c r="R1490" s="290">
        <f>Q1490*H1490</f>
        <v>0.0070000000000000001</v>
      </c>
      <c r="S1490" s="290">
        <v>0</v>
      </c>
      <c r="T1490" s="291">
        <f>S1490*H1490</f>
        <v>0</v>
      </c>
      <c r="U1490" s="42"/>
      <c r="V1490" s="42"/>
      <c r="W1490" s="42"/>
      <c r="X1490" s="42"/>
      <c r="Y1490" s="42"/>
      <c r="Z1490" s="42"/>
      <c r="AA1490" s="42"/>
      <c r="AB1490" s="42"/>
      <c r="AC1490" s="42"/>
      <c r="AD1490" s="42"/>
      <c r="AE1490" s="42"/>
      <c r="AR1490" s="292" t="s">
        <v>443</v>
      </c>
      <c r="AT1490" s="292" t="s">
        <v>592</v>
      </c>
      <c r="AU1490" s="292" t="s">
        <v>386</v>
      </c>
      <c r="AY1490" s="19" t="s">
        <v>387</v>
      </c>
      <c r="BE1490" s="162">
        <f>IF(N1490="základná",J1490,0)</f>
        <v>0</v>
      </c>
      <c r="BF1490" s="162">
        <f>IF(N1490="znížená",J1490,0)</f>
        <v>0</v>
      </c>
      <c r="BG1490" s="162">
        <f>IF(N1490="zákl. prenesená",J1490,0)</f>
        <v>0</v>
      </c>
      <c r="BH1490" s="162">
        <f>IF(N1490="zníž. prenesená",J1490,0)</f>
        <v>0</v>
      </c>
      <c r="BI1490" s="162">
        <f>IF(N1490="nulová",J1490,0)</f>
        <v>0</v>
      </c>
      <c r="BJ1490" s="19" t="s">
        <v>92</v>
      </c>
      <c r="BK1490" s="162">
        <f>ROUND(I1490*H1490,2)</f>
        <v>0</v>
      </c>
      <c r="BL1490" s="19" t="s">
        <v>386</v>
      </c>
      <c r="BM1490" s="292" t="s">
        <v>1565</v>
      </c>
    </row>
    <row r="1491" s="15" customFormat="1">
      <c r="A1491" s="15"/>
      <c r="B1491" s="304"/>
      <c r="C1491" s="305"/>
      <c r="D1491" s="295" t="s">
        <v>398</v>
      </c>
      <c r="E1491" s="305"/>
      <c r="F1491" s="307" t="s">
        <v>1566</v>
      </c>
      <c r="G1491" s="305"/>
      <c r="H1491" s="308">
        <v>0.0070000000000000001</v>
      </c>
      <c r="I1491" s="309"/>
      <c r="J1491" s="305"/>
      <c r="K1491" s="305"/>
      <c r="L1491" s="310"/>
      <c r="M1491" s="311"/>
      <c r="N1491" s="312"/>
      <c r="O1491" s="312"/>
      <c r="P1491" s="312"/>
      <c r="Q1491" s="312"/>
      <c r="R1491" s="312"/>
      <c r="S1491" s="312"/>
      <c r="T1491" s="313"/>
      <c r="U1491" s="15"/>
      <c r="V1491" s="15"/>
      <c r="W1491" s="15"/>
      <c r="X1491" s="15"/>
      <c r="Y1491" s="15"/>
      <c r="Z1491" s="15"/>
      <c r="AA1491" s="15"/>
      <c r="AB1491" s="15"/>
      <c r="AC1491" s="15"/>
      <c r="AD1491" s="15"/>
      <c r="AE1491" s="15"/>
      <c r="AT1491" s="314" t="s">
        <v>398</v>
      </c>
      <c r="AU1491" s="314" t="s">
        <v>386</v>
      </c>
      <c r="AV1491" s="15" t="s">
        <v>92</v>
      </c>
      <c r="AW1491" s="15" t="s">
        <v>4</v>
      </c>
      <c r="AX1491" s="15" t="s">
        <v>84</v>
      </c>
      <c r="AY1491" s="314" t="s">
        <v>387</v>
      </c>
    </row>
    <row r="1492" s="2" customFormat="1" ht="37.8" customHeight="1">
      <c r="A1492" s="42"/>
      <c r="B1492" s="43"/>
      <c r="C1492" s="280" t="s">
        <v>1567</v>
      </c>
      <c r="D1492" s="280" t="s">
        <v>393</v>
      </c>
      <c r="E1492" s="281" t="s">
        <v>1568</v>
      </c>
      <c r="F1492" s="282" t="s">
        <v>1569</v>
      </c>
      <c r="G1492" s="283" t="s">
        <v>485</v>
      </c>
      <c r="H1492" s="284">
        <v>2304</v>
      </c>
      <c r="I1492" s="285"/>
      <c r="J1492" s="286">
        <f>ROUND(I1492*H1492,2)</f>
        <v>0</v>
      </c>
      <c r="K1492" s="287"/>
      <c r="L1492" s="45"/>
      <c r="M1492" s="288" t="s">
        <v>1</v>
      </c>
      <c r="N1492" s="289" t="s">
        <v>42</v>
      </c>
      <c r="O1492" s="101"/>
      <c r="P1492" s="290">
        <f>O1492*H1492</f>
        <v>0</v>
      </c>
      <c r="Q1492" s="290">
        <v>2.0000000000000002E-05</v>
      </c>
      <c r="R1492" s="290">
        <f>Q1492*H1492</f>
        <v>0.046080000000000003</v>
      </c>
      <c r="S1492" s="290">
        <v>0</v>
      </c>
      <c r="T1492" s="291">
        <f>S1492*H1492</f>
        <v>0</v>
      </c>
      <c r="U1492" s="42"/>
      <c r="V1492" s="42"/>
      <c r="W1492" s="42"/>
      <c r="X1492" s="42"/>
      <c r="Y1492" s="42"/>
      <c r="Z1492" s="42"/>
      <c r="AA1492" s="42"/>
      <c r="AB1492" s="42"/>
      <c r="AC1492" s="42"/>
      <c r="AD1492" s="42"/>
      <c r="AE1492" s="42"/>
      <c r="AR1492" s="292" t="s">
        <v>386</v>
      </c>
      <c r="AT1492" s="292" t="s">
        <v>393</v>
      </c>
      <c r="AU1492" s="292" t="s">
        <v>386</v>
      </c>
      <c r="AY1492" s="19" t="s">
        <v>387</v>
      </c>
      <c r="BE1492" s="162">
        <f>IF(N1492="základná",J1492,0)</f>
        <v>0</v>
      </c>
      <c r="BF1492" s="162">
        <f>IF(N1492="znížená",J1492,0)</f>
        <v>0</v>
      </c>
      <c r="BG1492" s="162">
        <f>IF(N1492="zákl. prenesená",J1492,0)</f>
        <v>0</v>
      </c>
      <c r="BH1492" s="162">
        <f>IF(N1492="zníž. prenesená",J1492,0)</f>
        <v>0</v>
      </c>
      <c r="BI1492" s="162">
        <f>IF(N1492="nulová",J1492,0)</f>
        <v>0</v>
      </c>
      <c r="BJ1492" s="19" t="s">
        <v>92</v>
      </c>
      <c r="BK1492" s="162">
        <f>ROUND(I1492*H1492,2)</f>
        <v>0</v>
      </c>
      <c r="BL1492" s="19" t="s">
        <v>386</v>
      </c>
      <c r="BM1492" s="292" t="s">
        <v>1570</v>
      </c>
    </row>
    <row r="1493" s="14" customFormat="1">
      <c r="A1493" s="14"/>
      <c r="B1493" s="293"/>
      <c r="C1493" s="294"/>
      <c r="D1493" s="295" t="s">
        <v>398</v>
      </c>
      <c r="E1493" s="296" t="s">
        <v>1</v>
      </c>
      <c r="F1493" s="297" t="s">
        <v>1484</v>
      </c>
      <c r="G1493" s="294"/>
      <c r="H1493" s="296" t="s">
        <v>1</v>
      </c>
      <c r="I1493" s="298"/>
      <c r="J1493" s="294"/>
      <c r="K1493" s="294"/>
      <c r="L1493" s="299"/>
      <c r="M1493" s="300"/>
      <c r="N1493" s="301"/>
      <c r="O1493" s="301"/>
      <c r="P1493" s="301"/>
      <c r="Q1493" s="301"/>
      <c r="R1493" s="301"/>
      <c r="S1493" s="301"/>
      <c r="T1493" s="302"/>
      <c r="U1493" s="14"/>
      <c r="V1493" s="14"/>
      <c r="W1493" s="14"/>
      <c r="X1493" s="14"/>
      <c r="Y1493" s="14"/>
      <c r="Z1493" s="14"/>
      <c r="AA1493" s="14"/>
      <c r="AB1493" s="14"/>
      <c r="AC1493" s="14"/>
      <c r="AD1493" s="14"/>
      <c r="AE1493" s="14"/>
      <c r="AT1493" s="303" t="s">
        <v>398</v>
      </c>
      <c r="AU1493" s="303" t="s">
        <v>386</v>
      </c>
      <c r="AV1493" s="14" t="s">
        <v>84</v>
      </c>
      <c r="AW1493" s="14" t="s">
        <v>30</v>
      </c>
      <c r="AX1493" s="14" t="s">
        <v>76</v>
      </c>
      <c r="AY1493" s="303" t="s">
        <v>387</v>
      </c>
    </row>
    <row r="1494" s="15" customFormat="1">
      <c r="A1494" s="15"/>
      <c r="B1494" s="304"/>
      <c r="C1494" s="305"/>
      <c r="D1494" s="295" t="s">
        <v>398</v>
      </c>
      <c r="E1494" s="306" t="s">
        <v>1</v>
      </c>
      <c r="F1494" s="307" t="s">
        <v>1571</v>
      </c>
      <c r="G1494" s="305"/>
      <c r="H1494" s="308">
        <v>2304</v>
      </c>
      <c r="I1494" s="309"/>
      <c r="J1494" s="305"/>
      <c r="K1494" s="305"/>
      <c r="L1494" s="310"/>
      <c r="M1494" s="311"/>
      <c r="N1494" s="312"/>
      <c r="O1494" s="312"/>
      <c r="P1494" s="312"/>
      <c r="Q1494" s="312"/>
      <c r="R1494" s="312"/>
      <c r="S1494" s="312"/>
      <c r="T1494" s="313"/>
      <c r="U1494" s="15"/>
      <c r="V1494" s="15"/>
      <c r="W1494" s="15"/>
      <c r="X1494" s="15"/>
      <c r="Y1494" s="15"/>
      <c r="Z1494" s="15"/>
      <c r="AA1494" s="15"/>
      <c r="AB1494" s="15"/>
      <c r="AC1494" s="15"/>
      <c r="AD1494" s="15"/>
      <c r="AE1494" s="15"/>
      <c r="AT1494" s="314" t="s">
        <v>398</v>
      </c>
      <c r="AU1494" s="314" t="s">
        <v>386</v>
      </c>
      <c r="AV1494" s="15" t="s">
        <v>92</v>
      </c>
      <c r="AW1494" s="15" t="s">
        <v>30</v>
      </c>
      <c r="AX1494" s="15" t="s">
        <v>76</v>
      </c>
      <c r="AY1494" s="314" t="s">
        <v>387</v>
      </c>
    </row>
    <row r="1495" s="16" customFormat="1">
      <c r="A1495" s="16"/>
      <c r="B1495" s="315"/>
      <c r="C1495" s="316"/>
      <c r="D1495" s="295" t="s">
        <v>398</v>
      </c>
      <c r="E1495" s="317" t="s">
        <v>1</v>
      </c>
      <c r="F1495" s="318" t="s">
        <v>412</v>
      </c>
      <c r="G1495" s="316"/>
      <c r="H1495" s="319">
        <v>2304</v>
      </c>
      <c r="I1495" s="320"/>
      <c r="J1495" s="316"/>
      <c r="K1495" s="316"/>
      <c r="L1495" s="321"/>
      <c r="M1495" s="322"/>
      <c r="N1495" s="323"/>
      <c r="O1495" s="323"/>
      <c r="P1495" s="323"/>
      <c r="Q1495" s="323"/>
      <c r="R1495" s="323"/>
      <c r="S1495" s="323"/>
      <c r="T1495" s="324"/>
      <c r="U1495" s="16"/>
      <c r="V1495" s="16"/>
      <c r="W1495" s="16"/>
      <c r="X1495" s="16"/>
      <c r="Y1495" s="16"/>
      <c r="Z1495" s="16"/>
      <c r="AA1495" s="16"/>
      <c r="AB1495" s="16"/>
      <c r="AC1495" s="16"/>
      <c r="AD1495" s="16"/>
      <c r="AE1495" s="16"/>
      <c r="AT1495" s="325" t="s">
        <v>398</v>
      </c>
      <c r="AU1495" s="325" t="s">
        <v>386</v>
      </c>
      <c r="AV1495" s="16" t="s">
        <v>386</v>
      </c>
      <c r="AW1495" s="16" t="s">
        <v>30</v>
      </c>
      <c r="AX1495" s="16" t="s">
        <v>84</v>
      </c>
      <c r="AY1495" s="325" t="s">
        <v>387</v>
      </c>
    </row>
    <row r="1496" s="2" customFormat="1" ht="21.75" customHeight="1">
      <c r="A1496" s="42"/>
      <c r="B1496" s="43"/>
      <c r="C1496" s="337" t="s">
        <v>1572</v>
      </c>
      <c r="D1496" s="337" t="s">
        <v>592</v>
      </c>
      <c r="E1496" s="338" t="s">
        <v>1573</v>
      </c>
      <c r="F1496" s="339" t="s">
        <v>1574</v>
      </c>
      <c r="G1496" s="340" t="s">
        <v>525</v>
      </c>
      <c r="H1496" s="341">
        <v>0.023</v>
      </c>
      <c r="I1496" s="342"/>
      <c r="J1496" s="343">
        <f>ROUND(I1496*H1496,2)</f>
        <v>0</v>
      </c>
      <c r="K1496" s="344"/>
      <c r="L1496" s="345"/>
      <c r="M1496" s="346" t="s">
        <v>1</v>
      </c>
      <c r="N1496" s="347" t="s">
        <v>42</v>
      </c>
      <c r="O1496" s="101"/>
      <c r="P1496" s="290">
        <f>O1496*H1496</f>
        <v>0</v>
      </c>
      <c r="Q1496" s="290">
        <v>1</v>
      </c>
      <c r="R1496" s="290">
        <f>Q1496*H1496</f>
        <v>0.023</v>
      </c>
      <c r="S1496" s="290">
        <v>0</v>
      </c>
      <c r="T1496" s="291">
        <f>S1496*H1496</f>
        <v>0</v>
      </c>
      <c r="U1496" s="42"/>
      <c r="V1496" s="42"/>
      <c r="W1496" s="42"/>
      <c r="X1496" s="42"/>
      <c r="Y1496" s="42"/>
      <c r="Z1496" s="42"/>
      <c r="AA1496" s="42"/>
      <c r="AB1496" s="42"/>
      <c r="AC1496" s="42"/>
      <c r="AD1496" s="42"/>
      <c r="AE1496" s="42"/>
      <c r="AR1496" s="292" t="s">
        <v>443</v>
      </c>
      <c r="AT1496" s="292" t="s">
        <v>592</v>
      </c>
      <c r="AU1496" s="292" t="s">
        <v>386</v>
      </c>
      <c r="AY1496" s="19" t="s">
        <v>387</v>
      </c>
      <c r="BE1496" s="162">
        <f>IF(N1496="základná",J1496,0)</f>
        <v>0</v>
      </c>
      <c r="BF1496" s="162">
        <f>IF(N1496="znížená",J1496,0)</f>
        <v>0</v>
      </c>
      <c r="BG1496" s="162">
        <f>IF(N1496="zákl. prenesená",J1496,0)</f>
        <v>0</v>
      </c>
      <c r="BH1496" s="162">
        <f>IF(N1496="zníž. prenesená",J1496,0)</f>
        <v>0</v>
      </c>
      <c r="BI1496" s="162">
        <f>IF(N1496="nulová",J1496,0)</f>
        <v>0</v>
      </c>
      <c r="BJ1496" s="19" t="s">
        <v>92</v>
      </c>
      <c r="BK1496" s="162">
        <f>ROUND(I1496*H1496,2)</f>
        <v>0</v>
      </c>
      <c r="BL1496" s="19" t="s">
        <v>386</v>
      </c>
      <c r="BM1496" s="292" t="s">
        <v>1575</v>
      </c>
    </row>
    <row r="1497" s="15" customFormat="1">
      <c r="A1497" s="15"/>
      <c r="B1497" s="304"/>
      <c r="C1497" s="305"/>
      <c r="D1497" s="295" t="s">
        <v>398</v>
      </c>
      <c r="E1497" s="306" t="s">
        <v>1</v>
      </c>
      <c r="F1497" s="307" t="s">
        <v>1576</v>
      </c>
      <c r="G1497" s="305"/>
      <c r="H1497" s="308">
        <v>20.460000000000001</v>
      </c>
      <c r="I1497" s="309"/>
      <c r="J1497" s="305"/>
      <c r="K1497" s="305"/>
      <c r="L1497" s="310"/>
      <c r="M1497" s="311"/>
      <c r="N1497" s="312"/>
      <c r="O1497" s="312"/>
      <c r="P1497" s="312"/>
      <c r="Q1497" s="312"/>
      <c r="R1497" s="312"/>
      <c r="S1497" s="312"/>
      <c r="T1497" s="313"/>
      <c r="U1497" s="15"/>
      <c r="V1497" s="15"/>
      <c r="W1497" s="15"/>
      <c r="X1497" s="15"/>
      <c r="Y1497" s="15"/>
      <c r="Z1497" s="15"/>
      <c r="AA1497" s="15"/>
      <c r="AB1497" s="15"/>
      <c r="AC1497" s="15"/>
      <c r="AD1497" s="15"/>
      <c r="AE1497" s="15"/>
      <c r="AT1497" s="314" t="s">
        <v>398</v>
      </c>
      <c r="AU1497" s="314" t="s">
        <v>386</v>
      </c>
      <c r="AV1497" s="15" t="s">
        <v>92</v>
      </c>
      <c r="AW1497" s="15" t="s">
        <v>30</v>
      </c>
      <c r="AX1497" s="15" t="s">
        <v>76</v>
      </c>
      <c r="AY1497" s="314" t="s">
        <v>387</v>
      </c>
    </row>
    <row r="1498" s="16" customFormat="1">
      <c r="A1498" s="16"/>
      <c r="B1498" s="315"/>
      <c r="C1498" s="316"/>
      <c r="D1498" s="295" t="s">
        <v>398</v>
      </c>
      <c r="E1498" s="317" t="s">
        <v>1</v>
      </c>
      <c r="F1498" s="318" t="s">
        <v>412</v>
      </c>
      <c r="G1498" s="316"/>
      <c r="H1498" s="319">
        <v>20.460000000000001</v>
      </c>
      <c r="I1498" s="320"/>
      <c r="J1498" s="316"/>
      <c r="K1498" s="316"/>
      <c r="L1498" s="321"/>
      <c r="M1498" s="322"/>
      <c r="N1498" s="323"/>
      <c r="O1498" s="323"/>
      <c r="P1498" s="323"/>
      <c r="Q1498" s="323"/>
      <c r="R1498" s="323"/>
      <c r="S1498" s="323"/>
      <c r="T1498" s="324"/>
      <c r="U1498" s="16"/>
      <c r="V1498" s="16"/>
      <c r="W1498" s="16"/>
      <c r="X1498" s="16"/>
      <c r="Y1498" s="16"/>
      <c r="Z1498" s="16"/>
      <c r="AA1498" s="16"/>
      <c r="AB1498" s="16"/>
      <c r="AC1498" s="16"/>
      <c r="AD1498" s="16"/>
      <c r="AE1498" s="16"/>
      <c r="AT1498" s="325" t="s">
        <v>398</v>
      </c>
      <c r="AU1498" s="325" t="s">
        <v>386</v>
      </c>
      <c r="AV1498" s="16" t="s">
        <v>386</v>
      </c>
      <c r="AW1498" s="16" t="s">
        <v>30</v>
      </c>
      <c r="AX1498" s="16" t="s">
        <v>84</v>
      </c>
      <c r="AY1498" s="325" t="s">
        <v>387</v>
      </c>
    </row>
    <row r="1499" s="15" customFormat="1">
      <c r="A1499" s="15"/>
      <c r="B1499" s="304"/>
      <c r="C1499" s="305"/>
      <c r="D1499" s="295" t="s">
        <v>398</v>
      </c>
      <c r="E1499" s="305"/>
      <c r="F1499" s="307" t="s">
        <v>1577</v>
      </c>
      <c r="G1499" s="305"/>
      <c r="H1499" s="308">
        <v>0.023</v>
      </c>
      <c r="I1499" s="309"/>
      <c r="J1499" s="305"/>
      <c r="K1499" s="305"/>
      <c r="L1499" s="310"/>
      <c r="M1499" s="311"/>
      <c r="N1499" s="312"/>
      <c r="O1499" s="312"/>
      <c r="P1499" s="312"/>
      <c r="Q1499" s="312"/>
      <c r="R1499" s="312"/>
      <c r="S1499" s="312"/>
      <c r="T1499" s="313"/>
      <c r="U1499" s="15"/>
      <c r="V1499" s="15"/>
      <c r="W1499" s="15"/>
      <c r="X1499" s="15"/>
      <c r="Y1499" s="15"/>
      <c r="Z1499" s="15"/>
      <c r="AA1499" s="15"/>
      <c r="AB1499" s="15"/>
      <c r="AC1499" s="15"/>
      <c r="AD1499" s="15"/>
      <c r="AE1499" s="15"/>
      <c r="AT1499" s="314" t="s">
        <v>398</v>
      </c>
      <c r="AU1499" s="314" t="s">
        <v>386</v>
      </c>
      <c r="AV1499" s="15" t="s">
        <v>92</v>
      </c>
      <c r="AW1499" s="15" t="s">
        <v>4</v>
      </c>
      <c r="AX1499" s="15" t="s">
        <v>84</v>
      </c>
      <c r="AY1499" s="314" t="s">
        <v>387</v>
      </c>
    </row>
    <row r="1500" s="2" customFormat="1" ht="16.5" customHeight="1">
      <c r="A1500" s="42"/>
      <c r="B1500" s="43"/>
      <c r="C1500" s="280" t="s">
        <v>1578</v>
      </c>
      <c r="D1500" s="280" t="s">
        <v>393</v>
      </c>
      <c r="E1500" s="281" t="s">
        <v>1579</v>
      </c>
      <c r="F1500" s="282" t="s">
        <v>1580</v>
      </c>
      <c r="G1500" s="283" t="s">
        <v>180</v>
      </c>
      <c r="H1500" s="284">
        <v>0.33100000000000002</v>
      </c>
      <c r="I1500" s="285"/>
      <c r="J1500" s="286">
        <f>ROUND(I1500*H1500,2)</f>
        <v>0</v>
      </c>
      <c r="K1500" s="287"/>
      <c r="L1500" s="45"/>
      <c r="M1500" s="288" t="s">
        <v>1</v>
      </c>
      <c r="N1500" s="289" t="s">
        <v>42</v>
      </c>
      <c r="O1500" s="101"/>
      <c r="P1500" s="290">
        <f>O1500*H1500</f>
        <v>0</v>
      </c>
      <c r="Q1500" s="290">
        <v>2.2151299999999998</v>
      </c>
      <c r="R1500" s="290">
        <f>Q1500*H1500</f>
        <v>0.73320803000000001</v>
      </c>
      <c r="S1500" s="290">
        <v>0</v>
      </c>
      <c r="T1500" s="291">
        <f>S1500*H1500</f>
        <v>0</v>
      </c>
      <c r="U1500" s="42"/>
      <c r="V1500" s="42"/>
      <c r="W1500" s="42"/>
      <c r="X1500" s="42"/>
      <c r="Y1500" s="42"/>
      <c r="Z1500" s="42"/>
      <c r="AA1500" s="42"/>
      <c r="AB1500" s="42"/>
      <c r="AC1500" s="42"/>
      <c r="AD1500" s="42"/>
      <c r="AE1500" s="42"/>
      <c r="AR1500" s="292" t="s">
        <v>386</v>
      </c>
      <c r="AT1500" s="292" t="s">
        <v>393</v>
      </c>
      <c r="AU1500" s="292" t="s">
        <v>386</v>
      </c>
      <c r="AY1500" s="19" t="s">
        <v>387</v>
      </c>
      <c r="BE1500" s="162">
        <f>IF(N1500="základná",J1500,0)</f>
        <v>0</v>
      </c>
      <c r="BF1500" s="162">
        <f>IF(N1500="znížená",J1500,0)</f>
        <v>0</v>
      </c>
      <c r="BG1500" s="162">
        <f>IF(N1500="zákl. prenesená",J1500,0)</f>
        <v>0</v>
      </c>
      <c r="BH1500" s="162">
        <f>IF(N1500="zníž. prenesená",J1500,0)</f>
        <v>0</v>
      </c>
      <c r="BI1500" s="162">
        <f>IF(N1500="nulová",J1500,0)</f>
        <v>0</v>
      </c>
      <c r="BJ1500" s="19" t="s">
        <v>92</v>
      </c>
      <c r="BK1500" s="162">
        <f>ROUND(I1500*H1500,2)</f>
        <v>0</v>
      </c>
      <c r="BL1500" s="19" t="s">
        <v>386</v>
      </c>
      <c r="BM1500" s="292" t="s">
        <v>1581</v>
      </c>
    </row>
    <row r="1501" s="15" customFormat="1">
      <c r="A1501" s="15"/>
      <c r="B1501" s="304"/>
      <c r="C1501" s="305"/>
      <c r="D1501" s="295" t="s">
        <v>398</v>
      </c>
      <c r="E1501" s="306" t="s">
        <v>1</v>
      </c>
      <c r="F1501" s="307" t="s">
        <v>1582</v>
      </c>
      <c r="G1501" s="305"/>
      <c r="H1501" s="308">
        <v>0.222</v>
      </c>
      <c r="I1501" s="309"/>
      <c r="J1501" s="305"/>
      <c r="K1501" s="305"/>
      <c r="L1501" s="310"/>
      <c r="M1501" s="311"/>
      <c r="N1501" s="312"/>
      <c r="O1501" s="312"/>
      <c r="P1501" s="312"/>
      <c r="Q1501" s="312"/>
      <c r="R1501" s="312"/>
      <c r="S1501" s="312"/>
      <c r="T1501" s="313"/>
      <c r="U1501" s="15"/>
      <c r="V1501" s="15"/>
      <c r="W1501" s="15"/>
      <c r="X1501" s="15"/>
      <c r="Y1501" s="15"/>
      <c r="Z1501" s="15"/>
      <c r="AA1501" s="15"/>
      <c r="AB1501" s="15"/>
      <c r="AC1501" s="15"/>
      <c r="AD1501" s="15"/>
      <c r="AE1501" s="15"/>
      <c r="AT1501" s="314" t="s">
        <v>398</v>
      </c>
      <c r="AU1501" s="314" t="s">
        <v>386</v>
      </c>
      <c r="AV1501" s="15" t="s">
        <v>92</v>
      </c>
      <c r="AW1501" s="15" t="s">
        <v>30</v>
      </c>
      <c r="AX1501" s="15" t="s">
        <v>76</v>
      </c>
      <c r="AY1501" s="314" t="s">
        <v>387</v>
      </c>
    </row>
    <row r="1502" s="15" customFormat="1">
      <c r="A1502" s="15"/>
      <c r="B1502" s="304"/>
      <c r="C1502" s="305"/>
      <c r="D1502" s="295" t="s">
        <v>398</v>
      </c>
      <c r="E1502" s="306" t="s">
        <v>1</v>
      </c>
      <c r="F1502" s="307" t="s">
        <v>1583</v>
      </c>
      <c r="G1502" s="305"/>
      <c r="H1502" s="308">
        <v>0.092999999999999999</v>
      </c>
      <c r="I1502" s="309"/>
      <c r="J1502" s="305"/>
      <c r="K1502" s="305"/>
      <c r="L1502" s="310"/>
      <c r="M1502" s="311"/>
      <c r="N1502" s="312"/>
      <c r="O1502" s="312"/>
      <c r="P1502" s="312"/>
      <c r="Q1502" s="312"/>
      <c r="R1502" s="312"/>
      <c r="S1502" s="312"/>
      <c r="T1502" s="313"/>
      <c r="U1502" s="15"/>
      <c r="V1502" s="15"/>
      <c r="W1502" s="15"/>
      <c r="X1502" s="15"/>
      <c r="Y1502" s="15"/>
      <c r="Z1502" s="15"/>
      <c r="AA1502" s="15"/>
      <c r="AB1502" s="15"/>
      <c r="AC1502" s="15"/>
      <c r="AD1502" s="15"/>
      <c r="AE1502" s="15"/>
      <c r="AT1502" s="314" t="s">
        <v>398</v>
      </c>
      <c r="AU1502" s="314" t="s">
        <v>386</v>
      </c>
      <c r="AV1502" s="15" t="s">
        <v>92</v>
      </c>
      <c r="AW1502" s="15" t="s">
        <v>30</v>
      </c>
      <c r="AX1502" s="15" t="s">
        <v>76</v>
      </c>
      <c r="AY1502" s="314" t="s">
        <v>387</v>
      </c>
    </row>
    <row r="1503" s="17" customFormat="1">
      <c r="A1503" s="17"/>
      <c r="B1503" s="326"/>
      <c r="C1503" s="327"/>
      <c r="D1503" s="295" t="s">
        <v>398</v>
      </c>
      <c r="E1503" s="328" t="s">
        <v>176</v>
      </c>
      <c r="F1503" s="329" t="s">
        <v>411</v>
      </c>
      <c r="G1503" s="327"/>
      <c r="H1503" s="330">
        <v>0.315</v>
      </c>
      <c r="I1503" s="331"/>
      <c r="J1503" s="327"/>
      <c r="K1503" s="327"/>
      <c r="L1503" s="332"/>
      <c r="M1503" s="333"/>
      <c r="N1503" s="334"/>
      <c r="O1503" s="334"/>
      <c r="P1503" s="334"/>
      <c r="Q1503" s="334"/>
      <c r="R1503" s="334"/>
      <c r="S1503" s="334"/>
      <c r="T1503" s="335"/>
      <c r="U1503" s="17"/>
      <c r="V1503" s="17"/>
      <c r="W1503" s="17"/>
      <c r="X1503" s="17"/>
      <c r="Y1503" s="17"/>
      <c r="Z1503" s="17"/>
      <c r="AA1503" s="17"/>
      <c r="AB1503" s="17"/>
      <c r="AC1503" s="17"/>
      <c r="AD1503" s="17"/>
      <c r="AE1503" s="17"/>
      <c r="AT1503" s="336" t="s">
        <v>398</v>
      </c>
      <c r="AU1503" s="336" t="s">
        <v>386</v>
      </c>
      <c r="AV1503" s="17" t="s">
        <v>99</v>
      </c>
      <c r="AW1503" s="17" t="s">
        <v>30</v>
      </c>
      <c r="AX1503" s="17" t="s">
        <v>76</v>
      </c>
      <c r="AY1503" s="336" t="s">
        <v>387</v>
      </c>
    </row>
    <row r="1504" s="15" customFormat="1">
      <c r="A1504" s="15"/>
      <c r="B1504" s="304"/>
      <c r="C1504" s="305"/>
      <c r="D1504" s="295" t="s">
        <v>398</v>
      </c>
      <c r="E1504" s="306" t="s">
        <v>1</v>
      </c>
      <c r="F1504" s="307" t="s">
        <v>1584</v>
      </c>
      <c r="G1504" s="305"/>
      <c r="H1504" s="308">
        <v>0.016</v>
      </c>
      <c r="I1504" s="309"/>
      <c r="J1504" s="305"/>
      <c r="K1504" s="305"/>
      <c r="L1504" s="310"/>
      <c r="M1504" s="311"/>
      <c r="N1504" s="312"/>
      <c r="O1504" s="312"/>
      <c r="P1504" s="312"/>
      <c r="Q1504" s="312"/>
      <c r="R1504" s="312"/>
      <c r="S1504" s="312"/>
      <c r="T1504" s="313"/>
      <c r="U1504" s="15"/>
      <c r="V1504" s="15"/>
      <c r="W1504" s="15"/>
      <c r="X1504" s="15"/>
      <c r="Y1504" s="15"/>
      <c r="Z1504" s="15"/>
      <c r="AA1504" s="15"/>
      <c r="AB1504" s="15"/>
      <c r="AC1504" s="15"/>
      <c r="AD1504" s="15"/>
      <c r="AE1504" s="15"/>
      <c r="AT1504" s="314" t="s">
        <v>398</v>
      </c>
      <c r="AU1504" s="314" t="s">
        <v>386</v>
      </c>
      <c r="AV1504" s="15" t="s">
        <v>92</v>
      </c>
      <c r="AW1504" s="15" t="s">
        <v>30</v>
      </c>
      <c r="AX1504" s="15" t="s">
        <v>76</v>
      </c>
      <c r="AY1504" s="314" t="s">
        <v>387</v>
      </c>
    </row>
    <row r="1505" s="16" customFormat="1">
      <c r="A1505" s="16"/>
      <c r="B1505" s="315"/>
      <c r="C1505" s="316"/>
      <c r="D1505" s="295" t="s">
        <v>398</v>
      </c>
      <c r="E1505" s="317" t="s">
        <v>1</v>
      </c>
      <c r="F1505" s="318" t="s">
        <v>412</v>
      </c>
      <c r="G1505" s="316"/>
      <c r="H1505" s="319">
        <v>0.33100000000000002</v>
      </c>
      <c r="I1505" s="320"/>
      <c r="J1505" s="316"/>
      <c r="K1505" s="316"/>
      <c r="L1505" s="321"/>
      <c r="M1505" s="322"/>
      <c r="N1505" s="323"/>
      <c r="O1505" s="323"/>
      <c r="P1505" s="323"/>
      <c r="Q1505" s="323"/>
      <c r="R1505" s="323"/>
      <c r="S1505" s="323"/>
      <c r="T1505" s="324"/>
      <c r="U1505" s="16"/>
      <c r="V1505" s="16"/>
      <c r="W1505" s="16"/>
      <c r="X1505" s="16"/>
      <c r="Y1505" s="16"/>
      <c r="Z1505" s="16"/>
      <c r="AA1505" s="16"/>
      <c r="AB1505" s="16"/>
      <c r="AC1505" s="16"/>
      <c r="AD1505" s="16"/>
      <c r="AE1505" s="16"/>
      <c r="AT1505" s="325" t="s">
        <v>398</v>
      </c>
      <c r="AU1505" s="325" t="s">
        <v>386</v>
      </c>
      <c r="AV1505" s="16" t="s">
        <v>386</v>
      </c>
      <c r="AW1505" s="16" t="s">
        <v>30</v>
      </c>
      <c r="AX1505" s="16" t="s">
        <v>84</v>
      </c>
      <c r="AY1505" s="325" t="s">
        <v>387</v>
      </c>
    </row>
    <row r="1506" s="2" customFormat="1" ht="21.75" customHeight="1">
      <c r="A1506" s="42"/>
      <c r="B1506" s="43"/>
      <c r="C1506" s="280" t="s">
        <v>1585</v>
      </c>
      <c r="D1506" s="280" t="s">
        <v>393</v>
      </c>
      <c r="E1506" s="281" t="s">
        <v>1586</v>
      </c>
      <c r="F1506" s="282" t="s">
        <v>1587</v>
      </c>
      <c r="G1506" s="283" t="s">
        <v>405</v>
      </c>
      <c r="H1506" s="284">
        <v>1.4490000000000001</v>
      </c>
      <c r="I1506" s="285"/>
      <c r="J1506" s="286">
        <f>ROUND(I1506*H1506,2)</f>
        <v>0</v>
      </c>
      <c r="K1506" s="287"/>
      <c r="L1506" s="45"/>
      <c r="M1506" s="288" t="s">
        <v>1</v>
      </c>
      <c r="N1506" s="289" t="s">
        <v>42</v>
      </c>
      <c r="O1506" s="101"/>
      <c r="P1506" s="290">
        <f>O1506*H1506</f>
        <v>0</v>
      </c>
      <c r="Q1506" s="290">
        <v>0.00067000000000000002</v>
      </c>
      <c r="R1506" s="290">
        <f>Q1506*H1506</f>
        <v>0.00097083000000000011</v>
      </c>
      <c r="S1506" s="290">
        <v>0</v>
      </c>
      <c r="T1506" s="291">
        <f>S1506*H1506</f>
        <v>0</v>
      </c>
      <c r="U1506" s="42"/>
      <c r="V1506" s="42"/>
      <c r="W1506" s="42"/>
      <c r="X1506" s="42"/>
      <c r="Y1506" s="42"/>
      <c r="Z1506" s="42"/>
      <c r="AA1506" s="42"/>
      <c r="AB1506" s="42"/>
      <c r="AC1506" s="42"/>
      <c r="AD1506" s="42"/>
      <c r="AE1506" s="42"/>
      <c r="AR1506" s="292" t="s">
        <v>386</v>
      </c>
      <c r="AT1506" s="292" t="s">
        <v>393</v>
      </c>
      <c r="AU1506" s="292" t="s">
        <v>386</v>
      </c>
      <c r="AY1506" s="19" t="s">
        <v>387</v>
      </c>
      <c r="BE1506" s="162">
        <f>IF(N1506="základná",J1506,0)</f>
        <v>0</v>
      </c>
      <c r="BF1506" s="162">
        <f>IF(N1506="znížená",J1506,0)</f>
        <v>0</v>
      </c>
      <c r="BG1506" s="162">
        <f>IF(N1506="zákl. prenesená",J1506,0)</f>
        <v>0</v>
      </c>
      <c r="BH1506" s="162">
        <f>IF(N1506="zníž. prenesená",J1506,0)</f>
        <v>0</v>
      </c>
      <c r="BI1506" s="162">
        <f>IF(N1506="nulová",J1506,0)</f>
        <v>0</v>
      </c>
      <c r="BJ1506" s="19" t="s">
        <v>92</v>
      </c>
      <c r="BK1506" s="162">
        <f>ROUND(I1506*H1506,2)</f>
        <v>0</v>
      </c>
      <c r="BL1506" s="19" t="s">
        <v>386</v>
      </c>
      <c r="BM1506" s="292" t="s">
        <v>1588</v>
      </c>
    </row>
    <row r="1507" s="15" customFormat="1">
      <c r="A1507" s="15"/>
      <c r="B1507" s="304"/>
      <c r="C1507" s="305"/>
      <c r="D1507" s="295" t="s">
        <v>398</v>
      </c>
      <c r="E1507" s="306" t="s">
        <v>1</v>
      </c>
      <c r="F1507" s="307" t="s">
        <v>1589</v>
      </c>
      <c r="G1507" s="305"/>
      <c r="H1507" s="308">
        <v>0.94399999999999995</v>
      </c>
      <c r="I1507" s="309"/>
      <c r="J1507" s="305"/>
      <c r="K1507" s="305"/>
      <c r="L1507" s="310"/>
      <c r="M1507" s="311"/>
      <c r="N1507" s="312"/>
      <c r="O1507" s="312"/>
      <c r="P1507" s="312"/>
      <c r="Q1507" s="312"/>
      <c r="R1507" s="312"/>
      <c r="S1507" s="312"/>
      <c r="T1507" s="313"/>
      <c r="U1507" s="15"/>
      <c r="V1507" s="15"/>
      <c r="W1507" s="15"/>
      <c r="X1507" s="15"/>
      <c r="Y1507" s="15"/>
      <c r="Z1507" s="15"/>
      <c r="AA1507" s="15"/>
      <c r="AB1507" s="15"/>
      <c r="AC1507" s="15"/>
      <c r="AD1507" s="15"/>
      <c r="AE1507" s="15"/>
      <c r="AT1507" s="314" t="s">
        <v>398</v>
      </c>
      <c r="AU1507" s="314" t="s">
        <v>386</v>
      </c>
      <c r="AV1507" s="15" t="s">
        <v>92</v>
      </c>
      <c r="AW1507" s="15" t="s">
        <v>30</v>
      </c>
      <c r="AX1507" s="15" t="s">
        <v>76</v>
      </c>
      <c r="AY1507" s="314" t="s">
        <v>387</v>
      </c>
    </row>
    <row r="1508" s="15" customFormat="1">
      <c r="A1508" s="15"/>
      <c r="B1508" s="304"/>
      <c r="C1508" s="305"/>
      <c r="D1508" s="295" t="s">
        <v>398</v>
      </c>
      <c r="E1508" s="306" t="s">
        <v>1</v>
      </c>
      <c r="F1508" s="307" t="s">
        <v>1590</v>
      </c>
      <c r="G1508" s="305"/>
      <c r="H1508" s="308">
        <v>0.436</v>
      </c>
      <c r="I1508" s="309"/>
      <c r="J1508" s="305"/>
      <c r="K1508" s="305"/>
      <c r="L1508" s="310"/>
      <c r="M1508" s="311"/>
      <c r="N1508" s="312"/>
      <c r="O1508" s="312"/>
      <c r="P1508" s="312"/>
      <c r="Q1508" s="312"/>
      <c r="R1508" s="312"/>
      <c r="S1508" s="312"/>
      <c r="T1508" s="313"/>
      <c r="U1508" s="15"/>
      <c r="V1508" s="15"/>
      <c r="W1508" s="15"/>
      <c r="X1508" s="15"/>
      <c r="Y1508" s="15"/>
      <c r="Z1508" s="15"/>
      <c r="AA1508" s="15"/>
      <c r="AB1508" s="15"/>
      <c r="AC1508" s="15"/>
      <c r="AD1508" s="15"/>
      <c r="AE1508" s="15"/>
      <c r="AT1508" s="314" t="s">
        <v>398</v>
      </c>
      <c r="AU1508" s="314" t="s">
        <v>386</v>
      </c>
      <c r="AV1508" s="15" t="s">
        <v>92</v>
      </c>
      <c r="AW1508" s="15" t="s">
        <v>30</v>
      </c>
      <c r="AX1508" s="15" t="s">
        <v>76</v>
      </c>
      <c r="AY1508" s="314" t="s">
        <v>387</v>
      </c>
    </row>
    <row r="1509" s="17" customFormat="1">
      <c r="A1509" s="17"/>
      <c r="B1509" s="326"/>
      <c r="C1509" s="327"/>
      <c r="D1509" s="295" t="s">
        <v>398</v>
      </c>
      <c r="E1509" s="328" t="s">
        <v>182</v>
      </c>
      <c r="F1509" s="329" t="s">
        <v>411</v>
      </c>
      <c r="G1509" s="327"/>
      <c r="H1509" s="330">
        <v>1.3799999999999999</v>
      </c>
      <c r="I1509" s="331"/>
      <c r="J1509" s="327"/>
      <c r="K1509" s="327"/>
      <c r="L1509" s="332"/>
      <c r="M1509" s="333"/>
      <c r="N1509" s="334"/>
      <c r="O1509" s="334"/>
      <c r="P1509" s="334"/>
      <c r="Q1509" s="334"/>
      <c r="R1509" s="334"/>
      <c r="S1509" s="334"/>
      <c r="T1509" s="335"/>
      <c r="U1509" s="17"/>
      <c r="V1509" s="17"/>
      <c r="W1509" s="17"/>
      <c r="X1509" s="17"/>
      <c r="Y1509" s="17"/>
      <c r="Z1509" s="17"/>
      <c r="AA1509" s="17"/>
      <c r="AB1509" s="17"/>
      <c r="AC1509" s="17"/>
      <c r="AD1509" s="17"/>
      <c r="AE1509" s="17"/>
      <c r="AT1509" s="336" t="s">
        <v>398</v>
      </c>
      <c r="AU1509" s="336" t="s">
        <v>386</v>
      </c>
      <c r="AV1509" s="17" t="s">
        <v>99</v>
      </c>
      <c r="AW1509" s="17" t="s">
        <v>30</v>
      </c>
      <c r="AX1509" s="17" t="s">
        <v>76</v>
      </c>
      <c r="AY1509" s="336" t="s">
        <v>387</v>
      </c>
    </row>
    <row r="1510" s="15" customFormat="1">
      <c r="A1510" s="15"/>
      <c r="B1510" s="304"/>
      <c r="C1510" s="305"/>
      <c r="D1510" s="295" t="s">
        <v>398</v>
      </c>
      <c r="E1510" s="306" t="s">
        <v>1</v>
      </c>
      <c r="F1510" s="307" t="s">
        <v>1591</v>
      </c>
      <c r="G1510" s="305"/>
      <c r="H1510" s="308">
        <v>0.069000000000000006</v>
      </c>
      <c r="I1510" s="309"/>
      <c r="J1510" s="305"/>
      <c r="K1510" s="305"/>
      <c r="L1510" s="310"/>
      <c r="M1510" s="311"/>
      <c r="N1510" s="312"/>
      <c r="O1510" s="312"/>
      <c r="P1510" s="312"/>
      <c r="Q1510" s="312"/>
      <c r="R1510" s="312"/>
      <c r="S1510" s="312"/>
      <c r="T1510" s="313"/>
      <c r="U1510" s="15"/>
      <c r="V1510" s="15"/>
      <c r="W1510" s="15"/>
      <c r="X1510" s="15"/>
      <c r="Y1510" s="15"/>
      <c r="Z1510" s="15"/>
      <c r="AA1510" s="15"/>
      <c r="AB1510" s="15"/>
      <c r="AC1510" s="15"/>
      <c r="AD1510" s="15"/>
      <c r="AE1510" s="15"/>
      <c r="AT1510" s="314" t="s">
        <v>398</v>
      </c>
      <c r="AU1510" s="314" t="s">
        <v>386</v>
      </c>
      <c r="AV1510" s="15" t="s">
        <v>92</v>
      </c>
      <c r="AW1510" s="15" t="s">
        <v>30</v>
      </c>
      <c r="AX1510" s="15" t="s">
        <v>76</v>
      </c>
      <c r="AY1510" s="314" t="s">
        <v>387</v>
      </c>
    </row>
    <row r="1511" s="16" customFormat="1">
      <c r="A1511" s="16"/>
      <c r="B1511" s="315"/>
      <c r="C1511" s="316"/>
      <c r="D1511" s="295" t="s">
        <v>398</v>
      </c>
      <c r="E1511" s="317" t="s">
        <v>246</v>
      </c>
      <c r="F1511" s="318" t="s">
        <v>412</v>
      </c>
      <c r="G1511" s="316"/>
      <c r="H1511" s="319">
        <v>1.4490000000000001</v>
      </c>
      <c r="I1511" s="320"/>
      <c r="J1511" s="316"/>
      <c r="K1511" s="316"/>
      <c r="L1511" s="321"/>
      <c r="M1511" s="322"/>
      <c r="N1511" s="323"/>
      <c r="O1511" s="323"/>
      <c r="P1511" s="323"/>
      <c r="Q1511" s="323"/>
      <c r="R1511" s="323"/>
      <c r="S1511" s="323"/>
      <c r="T1511" s="324"/>
      <c r="U1511" s="16"/>
      <c r="V1511" s="16"/>
      <c r="W1511" s="16"/>
      <c r="X1511" s="16"/>
      <c r="Y1511" s="16"/>
      <c r="Z1511" s="16"/>
      <c r="AA1511" s="16"/>
      <c r="AB1511" s="16"/>
      <c r="AC1511" s="16"/>
      <c r="AD1511" s="16"/>
      <c r="AE1511" s="16"/>
      <c r="AT1511" s="325" t="s">
        <v>398</v>
      </c>
      <c r="AU1511" s="325" t="s">
        <v>386</v>
      </c>
      <c r="AV1511" s="16" t="s">
        <v>386</v>
      </c>
      <c r="AW1511" s="16" t="s">
        <v>30</v>
      </c>
      <c r="AX1511" s="16" t="s">
        <v>84</v>
      </c>
      <c r="AY1511" s="325" t="s">
        <v>387</v>
      </c>
    </row>
    <row r="1512" s="2" customFormat="1" ht="21.75" customHeight="1">
      <c r="A1512" s="42"/>
      <c r="B1512" s="43"/>
      <c r="C1512" s="280" t="s">
        <v>1592</v>
      </c>
      <c r="D1512" s="280" t="s">
        <v>393</v>
      </c>
      <c r="E1512" s="281" t="s">
        <v>1593</v>
      </c>
      <c r="F1512" s="282" t="s">
        <v>1594</v>
      </c>
      <c r="G1512" s="283" t="s">
        <v>405</v>
      </c>
      <c r="H1512" s="284">
        <v>1.4490000000000001</v>
      </c>
      <c r="I1512" s="285"/>
      <c r="J1512" s="286">
        <f>ROUND(I1512*H1512,2)</f>
        <v>0</v>
      </c>
      <c r="K1512" s="287"/>
      <c r="L1512" s="45"/>
      <c r="M1512" s="288" t="s">
        <v>1</v>
      </c>
      <c r="N1512" s="289" t="s">
        <v>42</v>
      </c>
      <c r="O1512" s="101"/>
      <c r="P1512" s="290">
        <f>O1512*H1512</f>
        <v>0</v>
      </c>
      <c r="Q1512" s="290">
        <v>0</v>
      </c>
      <c r="R1512" s="290">
        <f>Q1512*H1512</f>
        <v>0</v>
      </c>
      <c r="S1512" s="290">
        <v>0</v>
      </c>
      <c r="T1512" s="291">
        <f>S1512*H1512</f>
        <v>0</v>
      </c>
      <c r="U1512" s="42"/>
      <c r="V1512" s="42"/>
      <c r="W1512" s="42"/>
      <c r="X1512" s="42"/>
      <c r="Y1512" s="42"/>
      <c r="Z1512" s="42"/>
      <c r="AA1512" s="42"/>
      <c r="AB1512" s="42"/>
      <c r="AC1512" s="42"/>
      <c r="AD1512" s="42"/>
      <c r="AE1512" s="42"/>
      <c r="AR1512" s="292" t="s">
        <v>386</v>
      </c>
      <c r="AT1512" s="292" t="s">
        <v>393</v>
      </c>
      <c r="AU1512" s="292" t="s">
        <v>386</v>
      </c>
      <c r="AY1512" s="19" t="s">
        <v>387</v>
      </c>
      <c r="BE1512" s="162">
        <f>IF(N1512="základná",J1512,0)</f>
        <v>0</v>
      </c>
      <c r="BF1512" s="162">
        <f>IF(N1512="znížená",J1512,0)</f>
        <v>0</v>
      </c>
      <c r="BG1512" s="162">
        <f>IF(N1512="zákl. prenesená",J1512,0)</f>
        <v>0</v>
      </c>
      <c r="BH1512" s="162">
        <f>IF(N1512="zníž. prenesená",J1512,0)</f>
        <v>0</v>
      </c>
      <c r="BI1512" s="162">
        <f>IF(N1512="nulová",J1512,0)</f>
        <v>0</v>
      </c>
      <c r="BJ1512" s="19" t="s">
        <v>92</v>
      </c>
      <c r="BK1512" s="162">
        <f>ROUND(I1512*H1512,2)</f>
        <v>0</v>
      </c>
      <c r="BL1512" s="19" t="s">
        <v>386</v>
      </c>
      <c r="BM1512" s="292" t="s">
        <v>1595</v>
      </c>
    </row>
    <row r="1513" s="15" customFormat="1">
      <c r="A1513" s="15"/>
      <c r="B1513" s="304"/>
      <c r="C1513" s="305"/>
      <c r="D1513" s="295" t="s">
        <v>398</v>
      </c>
      <c r="E1513" s="306" t="s">
        <v>1</v>
      </c>
      <c r="F1513" s="307" t="s">
        <v>246</v>
      </c>
      <c r="G1513" s="305"/>
      <c r="H1513" s="308">
        <v>1.4490000000000001</v>
      </c>
      <c r="I1513" s="309"/>
      <c r="J1513" s="305"/>
      <c r="K1513" s="305"/>
      <c r="L1513" s="310"/>
      <c r="M1513" s="311"/>
      <c r="N1513" s="312"/>
      <c r="O1513" s="312"/>
      <c r="P1513" s="312"/>
      <c r="Q1513" s="312"/>
      <c r="R1513" s="312"/>
      <c r="S1513" s="312"/>
      <c r="T1513" s="313"/>
      <c r="U1513" s="15"/>
      <c r="V1513" s="15"/>
      <c r="W1513" s="15"/>
      <c r="X1513" s="15"/>
      <c r="Y1513" s="15"/>
      <c r="Z1513" s="15"/>
      <c r="AA1513" s="15"/>
      <c r="AB1513" s="15"/>
      <c r="AC1513" s="15"/>
      <c r="AD1513" s="15"/>
      <c r="AE1513" s="15"/>
      <c r="AT1513" s="314" t="s">
        <v>398</v>
      </c>
      <c r="AU1513" s="314" t="s">
        <v>386</v>
      </c>
      <c r="AV1513" s="15" t="s">
        <v>92</v>
      </c>
      <c r="AW1513" s="15" t="s">
        <v>30</v>
      </c>
      <c r="AX1513" s="15" t="s">
        <v>84</v>
      </c>
      <c r="AY1513" s="314" t="s">
        <v>387</v>
      </c>
    </row>
    <row r="1514" s="2" customFormat="1" ht="33" customHeight="1">
      <c r="A1514" s="42"/>
      <c r="B1514" s="43"/>
      <c r="C1514" s="280" t="s">
        <v>1596</v>
      </c>
      <c r="D1514" s="280" t="s">
        <v>393</v>
      </c>
      <c r="E1514" s="281" t="s">
        <v>1597</v>
      </c>
      <c r="F1514" s="282" t="s">
        <v>1598</v>
      </c>
      <c r="G1514" s="283" t="s">
        <v>180</v>
      </c>
      <c r="H1514" s="284">
        <v>0.031</v>
      </c>
      <c r="I1514" s="285"/>
      <c r="J1514" s="286">
        <f>ROUND(I1514*H1514,2)</f>
        <v>0</v>
      </c>
      <c r="K1514" s="287"/>
      <c r="L1514" s="45"/>
      <c r="M1514" s="288" t="s">
        <v>1</v>
      </c>
      <c r="N1514" s="289" t="s">
        <v>42</v>
      </c>
      <c r="O1514" s="101"/>
      <c r="P1514" s="290">
        <f>O1514*H1514</f>
        <v>0</v>
      </c>
      <c r="Q1514" s="290">
        <v>2.3333300000000001</v>
      </c>
      <c r="R1514" s="290">
        <f>Q1514*H1514</f>
        <v>0.072333229999999998</v>
      </c>
      <c r="S1514" s="290">
        <v>0</v>
      </c>
      <c r="T1514" s="291">
        <f>S1514*H1514</f>
        <v>0</v>
      </c>
      <c r="U1514" s="42"/>
      <c r="V1514" s="42"/>
      <c r="W1514" s="42"/>
      <c r="X1514" s="42"/>
      <c r="Y1514" s="42"/>
      <c r="Z1514" s="42"/>
      <c r="AA1514" s="42"/>
      <c r="AB1514" s="42"/>
      <c r="AC1514" s="42"/>
      <c r="AD1514" s="42"/>
      <c r="AE1514" s="42"/>
      <c r="AR1514" s="292" t="s">
        <v>386</v>
      </c>
      <c r="AT1514" s="292" t="s">
        <v>393</v>
      </c>
      <c r="AU1514" s="292" t="s">
        <v>386</v>
      </c>
      <c r="AY1514" s="19" t="s">
        <v>387</v>
      </c>
      <c r="BE1514" s="162">
        <f>IF(N1514="základná",J1514,0)</f>
        <v>0</v>
      </c>
      <c r="BF1514" s="162">
        <f>IF(N1514="znížená",J1514,0)</f>
        <v>0</v>
      </c>
      <c r="BG1514" s="162">
        <f>IF(N1514="zákl. prenesená",J1514,0)</f>
        <v>0</v>
      </c>
      <c r="BH1514" s="162">
        <f>IF(N1514="zníž. prenesená",J1514,0)</f>
        <v>0</v>
      </c>
      <c r="BI1514" s="162">
        <f>IF(N1514="nulová",J1514,0)</f>
        <v>0</v>
      </c>
      <c r="BJ1514" s="19" t="s">
        <v>92</v>
      </c>
      <c r="BK1514" s="162">
        <f>ROUND(I1514*H1514,2)</f>
        <v>0</v>
      </c>
      <c r="BL1514" s="19" t="s">
        <v>386</v>
      </c>
      <c r="BM1514" s="292" t="s">
        <v>1599</v>
      </c>
    </row>
    <row r="1515" s="14" customFormat="1">
      <c r="A1515" s="14"/>
      <c r="B1515" s="293"/>
      <c r="C1515" s="294"/>
      <c r="D1515" s="295" t="s">
        <v>398</v>
      </c>
      <c r="E1515" s="296" t="s">
        <v>1</v>
      </c>
      <c r="F1515" s="297" t="s">
        <v>1484</v>
      </c>
      <c r="G1515" s="294"/>
      <c r="H1515" s="296" t="s">
        <v>1</v>
      </c>
      <c r="I1515" s="298"/>
      <c r="J1515" s="294"/>
      <c r="K1515" s="294"/>
      <c r="L1515" s="299"/>
      <c r="M1515" s="300"/>
      <c r="N1515" s="301"/>
      <c r="O1515" s="301"/>
      <c r="P1515" s="301"/>
      <c r="Q1515" s="301"/>
      <c r="R1515" s="301"/>
      <c r="S1515" s="301"/>
      <c r="T1515" s="302"/>
      <c r="U1515" s="14"/>
      <c r="V1515" s="14"/>
      <c r="W1515" s="14"/>
      <c r="X1515" s="14"/>
      <c r="Y1515" s="14"/>
      <c r="Z1515" s="14"/>
      <c r="AA1515" s="14"/>
      <c r="AB1515" s="14"/>
      <c r="AC1515" s="14"/>
      <c r="AD1515" s="14"/>
      <c r="AE1515" s="14"/>
      <c r="AT1515" s="303" t="s">
        <v>398</v>
      </c>
      <c r="AU1515" s="303" t="s">
        <v>386</v>
      </c>
      <c r="AV1515" s="14" t="s">
        <v>84</v>
      </c>
      <c r="AW1515" s="14" t="s">
        <v>30</v>
      </c>
      <c r="AX1515" s="14" t="s">
        <v>76</v>
      </c>
      <c r="AY1515" s="303" t="s">
        <v>387</v>
      </c>
    </row>
    <row r="1516" s="15" customFormat="1">
      <c r="A1516" s="15"/>
      <c r="B1516" s="304"/>
      <c r="C1516" s="305"/>
      <c r="D1516" s="295" t="s">
        <v>398</v>
      </c>
      <c r="E1516" s="306" t="s">
        <v>1</v>
      </c>
      <c r="F1516" s="307" t="s">
        <v>1600</v>
      </c>
      <c r="G1516" s="305"/>
      <c r="H1516" s="308">
        <v>0.031</v>
      </c>
      <c r="I1516" s="309"/>
      <c r="J1516" s="305"/>
      <c r="K1516" s="305"/>
      <c r="L1516" s="310"/>
      <c r="M1516" s="311"/>
      <c r="N1516" s="312"/>
      <c r="O1516" s="312"/>
      <c r="P1516" s="312"/>
      <c r="Q1516" s="312"/>
      <c r="R1516" s="312"/>
      <c r="S1516" s="312"/>
      <c r="T1516" s="313"/>
      <c r="U1516" s="15"/>
      <c r="V1516" s="15"/>
      <c r="W1516" s="15"/>
      <c r="X1516" s="15"/>
      <c r="Y1516" s="15"/>
      <c r="Z1516" s="15"/>
      <c r="AA1516" s="15"/>
      <c r="AB1516" s="15"/>
      <c r="AC1516" s="15"/>
      <c r="AD1516" s="15"/>
      <c r="AE1516" s="15"/>
      <c r="AT1516" s="314" t="s">
        <v>398</v>
      </c>
      <c r="AU1516" s="314" t="s">
        <v>386</v>
      </c>
      <c r="AV1516" s="15" t="s">
        <v>92</v>
      </c>
      <c r="AW1516" s="15" t="s">
        <v>30</v>
      </c>
      <c r="AX1516" s="15" t="s">
        <v>76</v>
      </c>
      <c r="AY1516" s="314" t="s">
        <v>387</v>
      </c>
    </row>
    <row r="1517" s="16" customFormat="1">
      <c r="A1517" s="16"/>
      <c r="B1517" s="315"/>
      <c r="C1517" s="316"/>
      <c r="D1517" s="295" t="s">
        <v>398</v>
      </c>
      <c r="E1517" s="317" t="s">
        <v>1</v>
      </c>
      <c r="F1517" s="318" t="s">
        <v>412</v>
      </c>
      <c r="G1517" s="316"/>
      <c r="H1517" s="319">
        <v>0.031</v>
      </c>
      <c r="I1517" s="320"/>
      <c r="J1517" s="316"/>
      <c r="K1517" s="316"/>
      <c r="L1517" s="321"/>
      <c r="M1517" s="322"/>
      <c r="N1517" s="323"/>
      <c r="O1517" s="323"/>
      <c r="P1517" s="323"/>
      <c r="Q1517" s="323"/>
      <c r="R1517" s="323"/>
      <c r="S1517" s="323"/>
      <c r="T1517" s="324"/>
      <c r="U1517" s="16"/>
      <c r="V1517" s="16"/>
      <c r="W1517" s="16"/>
      <c r="X1517" s="16"/>
      <c r="Y1517" s="16"/>
      <c r="Z1517" s="16"/>
      <c r="AA1517" s="16"/>
      <c r="AB1517" s="16"/>
      <c r="AC1517" s="16"/>
      <c r="AD1517" s="16"/>
      <c r="AE1517" s="16"/>
      <c r="AT1517" s="325" t="s">
        <v>398</v>
      </c>
      <c r="AU1517" s="325" t="s">
        <v>386</v>
      </c>
      <c r="AV1517" s="16" t="s">
        <v>386</v>
      </c>
      <c r="AW1517" s="16" t="s">
        <v>30</v>
      </c>
      <c r="AX1517" s="16" t="s">
        <v>84</v>
      </c>
      <c r="AY1517" s="325" t="s">
        <v>387</v>
      </c>
    </row>
    <row r="1518" s="13" customFormat="1" ht="20.88" customHeight="1">
      <c r="A1518" s="13"/>
      <c r="B1518" s="267"/>
      <c r="C1518" s="268"/>
      <c r="D1518" s="269" t="s">
        <v>75</v>
      </c>
      <c r="E1518" s="269" t="s">
        <v>99</v>
      </c>
      <c r="F1518" s="269" t="s">
        <v>1601</v>
      </c>
      <c r="G1518" s="268"/>
      <c r="H1518" s="268"/>
      <c r="I1518" s="270"/>
      <c r="J1518" s="271">
        <f>BK1518</f>
        <v>0</v>
      </c>
      <c r="K1518" s="268"/>
      <c r="L1518" s="272"/>
      <c r="M1518" s="273"/>
      <c r="N1518" s="274"/>
      <c r="O1518" s="274"/>
      <c r="P1518" s="275">
        <f>SUM(P1519:P1527)</f>
        <v>0</v>
      </c>
      <c r="Q1518" s="274"/>
      <c r="R1518" s="275">
        <f>SUM(R1519:R1527)</f>
        <v>3.2846949999999993</v>
      </c>
      <c r="S1518" s="274"/>
      <c r="T1518" s="276">
        <f>SUM(T1519:T1527)</f>
        <v>0</v>
      </c>
      <c r="U1518" s="13"/>
      <c r="V1518" s="13"/>
      <c r="W1518" s="13"/>
      <c r="X1518" s="13"/>
      <c r="Y1518" s="13"/>
      <c r="Z1518" s="13"/>
      <c r="AA1518" s="13"/>
      <c r="AB1518" s="13"/>
      <c r="AC1518" s="13"/>
      <c r="AD1518" s="13"/>
      <c r="AE1518" s="13"/>
      <c r="AR1518" s="277" t="s">
        <v>84</v>
      </c>
      <c r="AT1518" s="278" t="s">
        <v>75</v>
      </c>
      <c r="AU1518" s="278" t="s">
        <v>99</v>
      </c>
      <c r="AY1518" s="277" t="s">
        <v>387</v>
      </c>
      <c r="BK1518" s="279">
        <f>SUM(BK1519:BK1527)</f>
        <v>0</v>
      </c>
    </row>
    <row r="1519" s="2" customFormat="1" ht="24.15" customHeight="1">
      <c r="A1519" s="42"/>
      <c r="B1519" s="43"/>
      <c r="C1519" s="280" t="s">
        <v>1602</v>
      </c>
      <c r="D1519" s="280" t="s">
        <v>393</v>
      </c>
      <c r="E1519" s="281" t="s">
        <v>1603</v>
      </c>
      <c r="F1519" s="282" t="s">
        <v>1604</v>
      </c>
      <c r="G1519" s="283" t="s">
        <v>525</v>
      </c>
      <c r="H1519" s="284">
        <v>0.497</v>
      </c>
      <c r="I1519" s="285"/>
      <c r="J1519" s="286">
        <f>ROUND(I1519*H1519,2)</f>
        <v>0</v>
      </c>
      <c r="K1519" s="287"/>
      <c r="L1519" s="45"/>
      <c r="M1519" s="288" t="s">
        <v>1</v>
      </c>
      <c r="N1519" s="289" t="s">
        <v>42</v>
      </c>
      <c r="O1519" s="101"/>
      <c r="P1519" s="290">
        <f>O1519*H1519</f>
        <v>0</v>
      </c>
      <c r="Q1519" s="290">
        <v>1.002</v>
      </c>
      <c r="R1519" s="290">
        <f>Q1519*H1519</f>
        <v>0.49799399999999999</v>
      </c>
      <c r="S1519" s="290">
        <v>0</v>
      </c>
      <c r="T1519" s="291">
        <f>S1519*H1519</f>
        <v>0</v>
      </c>
      <c r="U1519" s="42"/>
      <c r="V1519" s="42"/>
      <c r="W1519" s="42"/>
      <c r="X1519" s="42"/>
      <c r="Y1519" s="42"/>
      <c r="Z1519" s="42"/>
      <c r="AA1519" s="42"/>
      <c r="AB1519" s="42"/>
      <c r="AC1519" s="42"/>
      <c r="AD1519" s="42"/>
      <c r="AE1519" s="42"/>
      <c r="AR1519" s="292" t="s">
        <v>386</v>
      </c>
      <c r="AT1519" s="292" t="s">
        <v>393</v>
      </c>
      <c r="AU1519" s="292" t="s">
        <v>386</v>
      </c>
      <c r="AY1519" s="19" t="s">
        <v>387</v>
      </c>
      <c r="BE1519" s="162">
        <f>IF(N1519="základná",J1519,0)</f>
        <v>0</v>
      </c>
      <c r="BF1519" s="162">
        <f>IF(N1519="znížená",J1519,0)</f>
        <v>0</v>
      </c>
      <c r="BG1519" s="162">
        <f>IF(N1519="zákl. prenesená",J1519,0)</f>
        <v>0</v>
      </c>
      <c r="BH1519" s="162">
        <f>IF(N1519="zníž. prenesená",J1519,0)</f>
        <v>0</v>
      </c>
      <c r="BI1519" s="162">
        <f>IF(N1519="nulová",J1519,0)</f>
        <v>0</v>
      </c>
      <c r="BJ1519" s="19" t="s">
        <v>92</v>
      </c>
      <c r="BK1519" s="162">
        <f>ROUND(I1519*H1519,2)</f>
        <v>0</v>
      </c>
      <c r="BL1519" s="19" t="s">
        <v>386</v>
      </c>
      <c r="BM1519" s="292" t="s">
        <v>1605</v>
      </c>
    </row>
    <row r="1520" s="14" customFormat="1">
      <c r="A1520" s="14"/>
      <c r="B1520" s="293"/>
      <c r="C1520" s="294"/>
      <c r="D1520" s="295" t="s">
        <v>398</v>
      </c>
      <c r="E1520" s="296" t="s">
        <v>1</v>
      </c>
      <c r="F1520" s="297" t="s">
        <v>1484</v>
      </c>
      <c r="G1520" s="294"/>
      <c r="H1520" s="296" t="s">
        <v>1</v>
      </c>
      <c r="I1520" s="298"/>
      <c r="J1520" s="294"/>
      <c r="K1520" s="294"/>
      <c r="L1520" s="299"/>
      <c r="M1520" s="300"/>
      <c r="N1520" s="301"/>
      <c r="O1520" s="301"/>
      <c r="P1520" s="301"/>
      <c r="Q1520" s="301"/>
      <c r="R1520" s="301"/>
      <c r="S1520" s="301"/>
      <c r="T1520" s="302"/>
      <c r="U1520" s="14"/>
      <c r="V1520" s="14"/>
      <c r="W1520" s="14"/>
      <c r="X1520" s="14"/>
      <c r="Y1520" s="14"/>
      <c r="Z1520" s="14"/>
      <c r="AA1520" s="14"/>
      <c r="AB1520" s="14"/>
      <c r="AC1520" s="14"/>
      <c r="AD1520" s="14"/>
      <c r="AE1520" s="14"/>
      <c r="AT1520" s="303" t="s">
        <v>398</v>
      </c>
      <c r="AU1520" s="303" t="s">
        <v>386</v>
      </c>
      <c r="AV1520" s="14" t="s">
        <v>84</v>
      </c>
      <c r="AW1520" s="14" t="s">
        <v>30</v>
      </c>
      <c r="AX1520" s="14" t="s">
        <v>76</v>
      </c>
      <c r="AY1520" s="303" t="s">
        <v>387</v>
      </c>
    </row>
    <row r="1521" s="15" customFormat="1">
      <c r="A1521" s="15"/>
      <c r="B1521" s="304"/>
      <c r="C1521" s="305"/>
      <c r="D1521" s="295" t="s">
        <v>398</v>
      </c>
      <c r="E1521" s="306" t="s">
        <v>1</v>
      </c>
      <c r="F1521" s="307" t="s">
        <v>1606</v>
      </c>
      <c r="G1521" s="305"/>
      <c r="H1521" s="308">
        <v>0.40600000000000003</v>
      </c>
      <c r="I1521" s="309"/>
      <c r="J1521" s="305"/>
      <c r="K1521" s="305"/>
      <c r="L1521" s="310"/>
      <c r="M1521" s="311"/>
      <c r="N1521" s="312"/>
      <c r="O1521" s="312"/>
      <c r="P1521" s="312"/>
      <c r="Q1521" s="312"/>
      <c r="R1521" s="312"/>
      <c r="S1521" s="312"/>
      <c r="T1521" s="313"/>
      <c r="U1521" s="15"/>
      <c r="V1521" s="15"/>
      <c r="W1521" s="15"/>
      <c r="X1521" s="15"/>
      <c r="Y1521" s="15"/>
      <c r="Z1521" s="15"/>
      <c r="AA1521" s="15"/>
      <c r="AB1521" s="15"/>
      <c r="AC1521" s="15"/>
      <c r="AD1521" s="15"/>
      <c r="AE1521" s="15"/>
      <c r="AT1521" s="314" t="s">
        <v>398</v>
      </c>
      <c r="AU1521" s="314" t="s">
        <v>386</v>
      </c>
      <c r="AV1521" s="15" t="s">
        <v>92</v>
      </c>
      <c r="AW1521" s="15" t="s">
        <v>30</v>
      </c>
      <c r="AX1521" s="15" t="s">
        <v>76</v>
      </c>
      <c r="AY1521" s="314" t="s">
        <v>387</v>
      </c>
    </row>
    <row r="1522" s="15" customFormat="1">
      <c r="A1522" s="15"/>
      <c r="B1522" s="304"/>
      <c r="C1522" s="305"/>
      <c r="D1522" s="295" t="s">
        <v>398</v>
      </c>
      <c r="E1522" s="306" t="s">
        <v>1</v>
      </c>
      <c r="F1522" s="307" t="s">
        <v>1607</v>
      </c>
      <c r="G1522" s="305"/>
      <c r="H1522" s="308">
        <v>0.090999999999999998</v>
      </c>
      <c r="I1522" s="309"/>
      <c r="J1522" s="305"/>
      <c r="K1522" s="305"/>
      <c r="L1522" s="310"/>
      <c r="M1522" s="311"/>
      <c r="N1522" s="312"/>
      <c r="O1522" s="312"/>
      <c r="P1522" s="312"/>
      <c r="Q1522" s="312"/>
      <c r="R1522" s="312"/>
      <c r="S1522" s="312"/>
      <c r="T1522" s="313"/>
      <c r="U1522" s="15"/>
      <c r="V1522" s="15"/>
      <c r="W1522" s="15"/>
      <c r="X1522" s="15"/>
      <c r="Y1522" s="15"/>
      <c r="Z1522" s="15"/>
      <c r="AA1522" s="15"/>
      <c r="AB1522" s="15"/>
      <c r="AC1522" s="15"/>
      <c r="AD1522" s="15"/>
      <c r="AE1522" s="15"/>
      <c r="AT1522" s="314" t="s">
        <v>398</v>
      </c>
      <c r="AU1522" s="314" t="s">
        <v>386</v>
      </c>
      <c r="AV1522" s="15" t="s">
        <v>92</v>
      </c>
      <c r="AW1522" s="15" t="s">
        <v>30</v>
      </c>
      <c r="AX1522" s="15" t="s">
        <v>76</v>
      </c>
      <c r="AY1522" s="314" t="s">
        <v>387</v>
      </c>
    </row>
    <row r="1523" s="16" customFormat="1">
      <c r="A1523" s="16"/>
      <c r="B1523" s="315"/>
      <c r="C1523" s="316"/>
      <c r="D1523" s="295" t="s">
        <v>398</v>
      </c>
      <c r="E1523" s="317" t="s">
        <v>1</v>
      </c>
      <c r="F1523" s="318" t="s">
        <v>412</v>
      </c>
      <c r="G1523" s="316"/>
      <c r="H1523" s="319">
        <v>0.497</v>
      </c>
      <c r="I1523" s="320"/>
      <c r="J1523" s="316"/>
      <c r="K1523" s="316"/>
      <c r="L1523" s="321"/>
      <c r="M1523" s="322"/>
      <c r="N1523" s="323"/>
      <c r="O1523" s="323"/>
      <c r="P1523" s="323"/>
      <c r="Q1523" s="323"/>
      <c r="R1523" s="323"/>
      <c r="S1523" s="323"/>
      <c r="T1523" s="324"/>
      <c r="U1523" s="16"/>
      <c r="V1523" s="16"/>
      <c r="W1523" s="16"/>
      <c r="X1523" s="16"/>
      <c r="Y1523" s="16"/>
      <c r="Z1523" s="16"/>
      <c r="AA1523" s="16"/>
      <c r="AB1523" s="16"/>
      <c r="AC1523" s="16"/>
      <c r="AD1523" s="16"/>
      <c r="AE1523" s="16"/>
      <c r="AT1523" s="325" t="s">
        <v>398</v>
      </c>
      <c r="AU1523" s="325" t="s">
        <v>386</v>
      </c>
      <c r="AV1523" s="16" t="s">
        <v>386</v>
      </c>
      <c r="AW1523" s="16" t="s">
        <v>30</v>
      </c>
      <c r="AX1523" s="16" t="s">
        <v>84</v>
      </c>
      <c r="AY1523" s="325" t="s">
        <v>387</v>
      </c>
    </row>
    <row r="1524" s="2" customFormat="1" ht="24.15" customHeight="1">
      <c r="A1524" s="42"/>
      <c r="B1524" s="43"/>
      <c r="C1524" s="280" t="s">
        <v>1608</v>
      </c>
      <c r="D1524" s="280" t="s">
        <v>393</v>
      </c>
      <c r="E1524" s="281" t="s">
        <v>1609</v>
      </c>
      <c r="F1524" s="282" t="s">
        <v>1610</v>
      </c>
      <c r="G1524" s="283" t="s">
        <v>180</v>
      </c>
      <c r="H1524" s="284">
        <v>1.1319999999999999</v>
      </c>
      <c r="I1524" s="285"/>
      <c r="J1524" s="286">
        <f>ROUND(I1524*H1524,2)</f>
        <v>0</v>
      </c>
      <c r="K1524" s="287"/>
      <c r="L1524" s="45"/>
      <c r="M1524" s="288" t="s">
        <v>1</v>
      </c>
      <c r="N1524" s="289" t="s">
        <v>42</v>
      </c>
      <c r="O1524" s="101"/>
      <c r="P1524" s="290">
        <f>O1524*H1524</f>
        <v>0</v>
      </c>
      <c r="Q1524" s="290">
        <v>2.4617499999999999</v>
      </c>
      <c r="R1524" s="290">
        <f>Q1524*H1524</f>
        <v>2.7867009999999994</v>
      </c>
      <c r="S1524" s="290">
        <v>0</v>
      </c>
      <c r="T1524" s="291">
        <f>S1524*H1524</f>
        <v>0</v>
      </c>
      <c r="U1524" s="42"/>
      <c r="V1524" s="42"/>
      <c r="W1524" s="42"/>
      <c r="X1524" s="42"/>
      <c r="Y1524" s="42"/>
      <c r="Z1524" s="42"/>
      <c r="AA1524" s="42"/>
      <c r="AB1524" s="42"/>
      <c r="AC1524" s="42"/>
      <c r="AD1524" s="42"/>
      <c r="AE1524" s="42"/>
      <c r="AR1524" s="292" t="s">
        <v>386</v>
      </c>
      <c r="AT1524" s="292" t="s">
        <v>393</v>
      </c>
      <c r="AU1524" s="292" t="s">
        <v>386</v>
      </c>
      <c r="AY1524" s="19" t="s">
        <v>387</v>
      </c>
      <c r="BE1524" s="162">
        <f>IF(N1524="základná",J1524,0)</f>
        <v>0</v>
      </c>
      <c r="BF1524" s="162">
        <f>IF(N1524="znížená",J1524,0)</f>
        <v>0</v>
      </c>
      <c r="BG1524" s="162">
        <f>IF(N1524="zákl. prenesená",J1524,0)</f>
        <v>0</v>
      </c>
      <c r="BH1524" s="162">
        <f>IF(N1524="zníž. prenesená",J1524,0)</f>
        <v>0</v>
      </c>
      <c r="BI1524" s="162">
        <f>IF(N1524="nulová",J1524,0)</f>
        <v>0</v>
      </c>
      <c r="BJ1524" s="19" t="s">
        <v>92</v>
      </c>
      <c r="BK1524" s="162">
        <f>ROUND(I1524*H1524,2)</f>
        <v>0</v>
      </c>
      <c r="BL1524" s="19" t="s">
        <v>386</v>
      </c>
      <c r="BM1524" s="292" t="s">
        <v>1611</v>
      </c>
    </row>
    <row r="1525" s="14" customFormat="1">
      <c r="A1525" s="14"/>
      <c r="B1525" s="293"/>
      <c r="C1525" s="294"/>
      <c r="D1525" s="295" t="s">
        <v>398</v>
      </c>
      <c r="E1525" s="296" t="s">
        <v>1</v>
      </c>
      <c r="F1525" s="297" t="s">
        <v>1484</v>
      </c>
      <c r="G1525" s="294"/>
      <c r="H1525" s="296" t="s">
        <v>1</v>
      </c>
      <c r="I1525" s="298"/>
      <c r="J1525" s="294"/>
      <c r="K1525" s="294"/>
      <c r="L1525" s="299"/>
      <c r="M1525" s="300"/>
      <c r="N1525" s="301"/>
      <c r="O1525" s="301"/>
      <c r="P1525" s="301"/>
      <c r="Q1525" s="301"/>
      <c r="R1525" s="301"/>
      <c r="S1525" s="301"/>
      <c r="T1525" s="302"/>
      <c r="U1525" s="14"/>
      <c r="V1525" s="14"/>
      <c r="W1525" s="14"/>
      <c r="X1525" s="14"/>
      <c r="Y1525" s="14"/>
      <c r="Z1525" s="14"/>
      <c r="AA1525" s="14"/>
      <c r="AB1525" s="14"/>
      <c r="AC1525" s="14"/>
      <c r="AD1525" s="14"/>
      <c r="AE1525" s="14"/>
      <c r="AT1525" s="303" t="s">
        <v>398</v>
      </c>
      <c r="AU1525" s="303" t="s">
        <v>386</v>
      </c>
      <c r="AV1525" s="14" t="s">
        <v>84</v>
      </c>
      <c r="AW1525" s="14" t="s">
        <v>30</v>
      </c>
      <c r="AX1525" s="14" t="s">
        <v>76</v>
      </c>
      <c r="AY1525" s="303" t="s">
        <v>387</v>
      </c>
    </row>
    <row r="1526" s="15" customFormat="1">
      <c r="A1526" s="15"/>
      <c r="B1526" s="304"/>
      <c r="C1526" s="305"/>
      <c r="D1526" s="295" t="s">
        <v>398</v>
      </c>
      <c r="E1526" s="306" t="s">
        <v>1</v>
      </c>
      <c r="F1526" s="307" t="s">
        <v>1612</v>
      </c>
      <c r="G1526" s="305"/>
      <c r="H1526" s="308">
        <v>1.1319999999999999</v>
      </c>
      <c r="I1526" s="309"/>
      <c r="J1526" s="305"/>
      <c r="K1526" s="305"/>
      <c r="L1526" s="310"/>
      <c r="M1526" s="311"/>
      <c r="N1526" s="312"/>
      <c r="O1526" s="312"/>
      <c r="P1526" s="312"/>
      <c r="Q1526" s="312"/>
      <c r="R1526" s="312"/>
      <c r="S1526" s="312"/>
      <c r="T1526" s="313"/>
      <c r="U1526" s="15"/>
      <c r="V1526" s="15"/>
      <c r="W1526" s="15"/>
      <c r="X1526" s="15"/>
      <c r="Y1526" s="15"/>
      <c r="Z1526" s="15"/>
      <c r="AA1526" s="15"/>
      <c r="AB1526" s="15"/>
      <c r="AC1526" s="15"/>
      <c r="AD1526" s="15"/>
      <c r="AE1526" s="15"/>
      <c r="AT1526" s="314" t="s">
        <v>398</v>
      </c>
      <c r="AU1526" s="314" t="s">
        <v>386</v>
      </c>
      <c r="AV1526" s="15" t="s">
        <v>92</v>
      </c>
      <c r="AW1526" s="15" t="s">
        <v>30</v>
      </c>
      <c r="AX1526" s="15" t="s">
        <v>76</v>
      </c>
      <c r="AY1526" s="314" t="s">
        <v>387</v>
      </c>
    </row>
    <row r="1527" s="16" customFormat="1">
      <c r="A1527" s="16"/>
      <c r="B1527" s="315"/>
      <c r="C1527" s="316"/>
      <c r="D1527" s="295" t="s">
        <v>398</v>
      </c>
      <c r="E1527" s="317" t="s">
        <v>1</v>
      </c>
      <c r="F1527" s="318" t="s">
        <v>412</v>
      </c>
      <c r="G1527" s="316"/>
      <c r="H1527" s="319">
        <v>1.1319999999999999</v>
      </c>
      <c r="I1527" s="320"/>
      <c r="J1527" s="316"/>
      <c r="K1527" s="316"/>
      <c r="L1527" s="321"/>
      <c r="M1527" s="322"/>
      <c r="N1527" s="323"/>
      <c r="O1527" s="323"/>
      <c r="P1527" s="323"/>
      <c r="Q1527" s="323"/>
      <c r="R1527" s="323"/>
      <c r="S1527" s="323"/>
      <c r="T1527" s="324"/>
      <c r="U1527" s="16"/>
      <c r="V1527" s="16"/>
      <c r="W1527" s="16"/>
      <c r="X1527" s="16"/>
      <c r="Y1527" s="16"/>
      <c r="Z1527" s="16"/>
      <c r="AA1527" s="16"/>
      <c r="AB1527" s="16"/>
      <c r="AC1527" s="16"/>
      <c r="AD1527" s="16"/>
      <c r="AE1527" s="16"/>
      <c r="AT1527" s="325" t="s">
        <v>398</v>
      </c>
      <c r="AU1527" s="325" t="s">
        <v>386</v>
      </c>
      <c r="AV1527" s="16" t="s">
        <v>386</v>
      </c>
      <c r="AW1527" s="16" t="s">
        <v>30</v>
      </c>
      <c r="AX1527" s="16" t="s">
        <v>84</v>
      </c>
      <c r="AY1527" s="325" t="s">
        <v>387</v>
      </c>
    </row>
    <row r="1528" s="13" customFormat="1" ht="20.88" customHeight="1">
      <c r="A1528" s="13"/>
      <c r="B1528" s="267"/>
      <c r="C1528" s="268"/>
      <c r="D1528" s="269" t="s">
        <v>75</v>
      </c>
      <c r="E1528" s="269" t="s">
        <v>433</v>
      </c>
      <c r="F1528" s="269" t="s">
        <v>569</v>
      </c>
      <c r="G1528" s="268"/>
      <c r="H1528" s="268"/>
      <c r="I1528" s="270"/>
      <c r="J1528" s="271">
        <f>BK1528</f>
        <v>0</v>
      </c>
      <c r="K1528" s="268"/>
      <c r="L1528" s="272"/>
      <c r="M1528" s="273"/>
      <c r="N1528" s="274"/>
      <c r="O1528" s="274"/>
      <c r="P1528" s="275">
        <f>SUM(P1529:P1618)</f>
        <v>0</v>
      </c>
      <c r="Q1528" s="274"/>
      <c r="R1528" s="275">
        <f>SUM(R1529:R1618)</f>
        <v>38.7058094</v>
      </c>
      <c r="S1528" s="274"/>
      <c r="T1528" s="276">
        <f>SUM(T1529:T1618)</f>
        <v>0</v>
      </c>
      <c r="U1528" s="13"/>
      <c r="V1528" s="13"/>
      <c r="W1528" s="13"/>
      <c r="X1528" s="13"/>
      <c r="Y1528" s="13"/>
      <c r="Z1528" s="13"/>
      <c r="AA1528" s="13"/>
      <c r="AB1528" s="13"/>
      <c r="AC1528" s="13"/>
      <c r="AD1528" s="13"/>
      <c r="AE1528" s="13"/>
      <c r="AR1528" s="277" t="s">
        <v>84</v>
      </c>
      <c r="AT1528" s="278" t="s">
        <v>75</v>
      </c>
      <c r="AU1528" s="278" t="s">
        <v>99</v>
      </c>
      <c r="AY1528" s="277" t="s">
        <v>387</v>
      </c>
      <c r="BK1528" s="279">
        <f>SUM(BK1529:BK1618)</f>
        <v>0</v>
      </c>
    </row>
    <row r="1529" s="2" customFormat="1" ht="37.8" customHeight="1">
      <c r="A1529" s="42"/>
      <c r="B1529" s="43"/>
      <c r="C1529" s="280" t="s">
        <v>1613</v>
      </c>
      <c r="D1529" s="280" t="s">
        <v>393</v>
      </c>
      <c r="E1529" s="281" t="s">
        <v>969</v>
      </c>
      <c r="F1529" s="282" t="s">
        <v>970</v>
      </c>
      <c r="G1529" s="283" t="s">
        <v>405</v>
      </c>
      <c r="H1529" s="284">
        <v>352.83199999999999</v>
      </c>
      <c r="I1529" s="285"/>
      <c r="J1529" s="286">
        <f>ROUND(I1529*H1529,2)</f>
        <v>0</v>
      </c>
      <c r="K1529" s="287"/>
      <c r="L1529" s="45"/>
      <c r="M1529" s="288" t="s">
        <v>1</v>
      </c>
      <c r="N1529" s="289" t="s">
        <v>42</v>
      </c>
      <c r="O1529" s="101"/>
      <c r="P1529" s="290">
        <f>O1529*H1529</f>
        <v>0</v>
      </c>
      <c r="Q1529" s="290">
        <v>0.002</v>
      </c>
      <c r="R1529" s="290">
        <f>Q1529*H1529</f>
        <v>0.70566399999999996</v>
      </c>
      <c r="S1529" s="290">
        <v>0</v>
      </c>
      <c r="T1529" s="291">
        <f>S1529*H1529</f>
        <v>0</v>
      </c>
      <c r="U1529" s="42"/>
      <c r="V1529" s="42"/>
      <c r="W1529" s="42"/>
      <c r="X1529" s="42"/>
      <c r="Y1529" s="42"/>
      <c r="Z1529" s="42"/>
      <c r="AA1529" s="42"/>
      <c r="AB1529" s="42"/>
      <c r="AC1529" s="42"/>
      <c r="AD1529" s="42"/>
      <c r="AE1529" s="42"/>
      <c r="AR1529" s="292" t="s">
        <v>386</v>
      </c>
      <c r="AT1529" s="292" t="s">
        <v>393</v>
      </c>
      <c r="AU1529" s="292" t="s">
        <v>386</v>
      </c>
      <c r="AY1529" s="19" t="s">
        <v>387</v>
      </c>
      <c r="BE1529" s="162">
        <f>IF(N1529="základná",J1529,0)</f>
        <v>0</v>
      </c>
      <c r="BF1529" s="162">
        <f>IF(N1529="znížená",J1529,0)</f>
        <v>0</v>
      </c>
      <c r="BG1529" s="162">
        <f>IF(N1529="zákl. prenesená",J1529,0)</f>
        <v>0</v>
      </c>
      <c r="BH1529" s="162">
        <f>IF(N1529="zníž. prenesená",J1529,0)</f>
        <v>0</v>
      </c>
      <c r="BI1529" s="162">
        <f>IF(N1529="nulová",J1529,0)</f>
        <v>0</v>
      </c>
      <c r="BJ1529" s="19" t="s">
        <v>92</v>
      </c>
      <c r="BK1529" s="162">
        <f>ROUND(I1529*H1529,2)</f>
        <v>0</v>
      </c>
      <c r="BL1529" s="19" t="s">
        <v>386</v>
      </c>
      <c r="BM1529" s="292" t="s">
        <v>1614</v>
      </c>
    </row>
    <row r="1530" s="15" customFormat="1">
      <c r="A1530" s="15"/>
      <c r="B1530" s="304"/>
      <c r="C1530" s="305"/>
      <c r="D1530" s="295" t="s">
        <v>398</v>
      </c>
      <c r="E1530" s="306" t="s">
        <v>1</v>
      </c>
      <c r="F1530" s="307" t="s">
        <v>282</v>
      </c>
      <c r="G1530" s="305"/>
      <c r="H1530" s="308">
        <v>336.02999999999997</v>
      </c>
      <c r="I1530" s="309"/>
      <c r="J1530" s="305"/>
      <c r="K1530" s="305"/>
      <c r="L1530" s="310"/>
      <c r="M1530" s="311"/>
      <c r="N1530" s="312"/>
      <c r="O1530" s="312"/>
      <c r="P1530" s="312"/>
      <c r="Q1530" s="312"/>
      <c r="R1530" s="312"/>
      <c r="S1530" s="312"/>
      <c r="T1530" s="313"/>
      <c r="U1530" s="15"/>
      <c r="V1530" s="15"/>
      <c r="W1530" s="15"/>
      <c r="X1530" s="15"/>
      <c r="Y1530" s="15"/>
      <c r="Z1530" s="15"/>
      <c r="AA1530" s="15"/>
      <c r="AB1530" s="15"/>
      <c r="AC1530" s="15"/>
      <c r="AD1530" s="15"/>
      <c r="AE1530" s="15"/>
      <c r="AT1530" s="314" t="s">
        <v>398</v>
      </c>
      <c r="AU1530" s="314" t="s">
        <v>386</v>
      </c>
      <c r="AV1530" s="15" t="s">
        <v>92</v>
      </c>
      <c r="AW1530" s="15" t="s">
        <v>30</v>
      </c>
      <c r="AX1530" s="15" t="s">
        <v>76</v>
      </c>
      <c r="AY1530" s="314" t="s">
        <v>387</v>
      </c>
    </row>
    <row r="1531" s="17" customFormat="1">
      <c r="A1531" s="17"/>
      <c r="B1531" s="326"/>
      <c r="C1531" s="327"/>
      <c r="D1531" s="295" t="s">
        <v>398</v>
      </c>
      <c r="E1531" s="328" t="s">
        <v>1</v>
      </c>
      <c r="F1531" s="329" t="s">
        <v>411</v>
      </c>
      <c r="G1531" s="327"/>
      <c r="H1531" s="330">
        <v>336.02999999999997</v>
      </c>
      <c r="I1531" s="331"/>
      <c r="J1531" s="327"/>
      <c r="K1531" s="327"/>
      <c r="L1531" s="332"/>
      <c r="M1531" s="333"/>
      <c r="N1531" s="334"/>
      <c r="O1531" s="334"/>
      <c r="P1531" s="334"/>
      <c r="Q1531" s="334"/>
      <c r="R1531" s="334"/>
      <c r="S1531" s="334"/>
      <c r="T1531" s="335"/>
      <c r="U1531" s="17"/>
      <c r="V1531" s="17"/>
      <c r="W1531" s="17"/>
      <c r="X1531" s="17"/>
      <c r="Y1531" s="17"/>
      <c r="Z1531" s="17"/>
      <c r="AA1531" s="17"/>
      <c r="AB1531" s="17"/>
      <c r="AC1531" s="17"/>
      <c r="AD1531" s="17"/>
      <c r="AE1531" s="17"/>
      <c r="AT1531" s="336" t="s">
        <v>398</v>
      </c>
      <c r="AU1531" s="336" t="s">
        <v>386</v>
      </c>
      <c r="AV1531" s="17" t="s">
        <v>99</v>
      </c>
      <c r="AW1531" s="17" t="s">
        <v>30</v>
      </c>
      <c r="AX1531" s="17" t="s">
        <v>76</v>
      </c>
      <c r="AY1531" s="336" t="s">
        <v>387</v>
      </c>
    </row>
    <row r="1532" s="15" customFormat="1">
      <c r="A1532" s="15"/>
      <c r="B1532" s="304"/>
      <c r="C1532" s="305"/>
      <c r="D1532" s="295" t="s">
        <v>398</v>
      </c>
      <c r="E1532" s="306" t="s">
        <v>1</v>
      </c>
      <c r="F1532" s="307" t="s">
        <v>1615</v>
      </c>
      <c r="G1532" s="305"/>
      <c r="H1532" s="308">
        <v>16.802</v>
      </c>
      <c r="I1532" s="309"/>
      <c r="J1532" s="305"/>
      <c r="K1532" s="305"/>
      <c r="L1532" s="310"/>
      <c r="M1532" s="311"/>
      <c r="N1532" s="312"/>
      <c r="O1532" s="312"/>
      <c r="P1532" s="312"/>
      <c r="Q1532" s="312"/>
      <c r="R1532" s="312"/>
      <c r="S1532" s="312"/>
      <c r="T1532" s="313"/>
      <c r="U1532" s="15"/>
      <c r="V1532" s="15"/>
      <c r="W1532" s="15"/>
      <c r="X1532" s="15"/>
      <c r="Y1532" s="15"/>
      <c r="Z1532" s="15"/>
      <c r="AA1532" s="15"/>
      <c r="AB1532" s="15"/>
      <c r="AC1532" s="15"/>
      <c r="AD1532" s="15"/>
      <c r="AE1532" s="15"/>
      <c r="AT1532" s="314" t="s">
        <v>398</v>
      </c>
      <c r="AU1532" s="314" t="s">
        <v>386</v>
      </c>
      <c r="AV1532" s="15" t="s">
        <v>92</v>
      </c>
      <c r="AW1532" s="15" t="s">
        <v>30</v>
      </c>
      <c r="AX1532" s="15" t="s">
        <v>76</v>
      </c>
      <c r="AY1532" s="314" t="s">
        <v>387</v>
      </c>
    </row>
    <row r="1533" s="16" customFormat="1">
      <c r="A1533" s="16"/>
      <c r="B1533" s="315"/>
      <c r="C1533" s="316"/>
      <c r="D1533" s="295" t="s">
        <v>398</v>
      </c>
      <c r="E1533" s="317" t="s">
        <v>1</v>
      </c>
      <c r="F1533" s="318" t="s">
        <v>412</v>
      </c>
      <c r="G1533" s="316"/>
      <c r="H1533" s="319">
        <v>352.83199999999999</v>
      </c>
      <c r="I1533" s="320"/>
      <c r="J1533" s="316"/>
      <c r="K1533" s="316"/>
      <c r="L1533" s="321"/>
      <c r="M1533" s="322"/>
      <c r="N1533" s="323"/>
      <c r="O1533" s="323"/>
      <c r="P1533" s="323"/>
      <c r="Q1533" s="323"/>
      <c r="R1533" s="323"/>
      <c r="S1533" s="323"/>
      <c r="T1533" s="324"/>
      <c r="U1533" s="16"/>
      <c r="V1533" s="16"/>
      <c r="W1533" s="16"/>
      <c r="X1533" s="16"/>
      <c r="Y1533" s="16"/>
      <c r="Z1533" s="16"/>
      <c r="AA1533" s="16"/>
      <c r="AB1533" s="16"/>
      <c r="AC1533" s="16"/>
      <c r="AD1533" s="16"/>
      <c r="AE1533" s="16"/>
      <c r="AT1533" s="325" t="s">
        <v>398</v>
      </c>
      <c r="AU1533" s="325" t="s">
        <v>386</v>
      </c>
      <c r="AV1533" s="16" t="s">
        <v>386</v>
      </c>
      <c r="AW1533" s="16" t="s">
        <v>30</v>
      </c>
      <c r="AX1533" s="16" t="s">
        <v>84</v>
      </c>
      <c r="AY1533" s="325" t="s">
        <v>387</v>
      </c>
    </row>
    <row r="1534" s="2" customFormat="1" ht="24.15" customHeight="1">
      <c r="A1534" s="42"/>
      <c r="B1534" s="43"/>
      <c r="C1534" s="280" t="s">
        <v>1616</v>
      </c>
      <c r="D1534" s="280" t="s">
        <v>393</v>
      </c>
      <c r="E1534" s="281" t="s">
        <v>977</v>
      </c>
      <c r="F1534" s="282" t="s">
        <v>978</v>
      </c>
      <c r="G1534" s="283" t="s">
        <v>405</v>
      </c>
      <c r="H1534" s="284">
        <v>352.83199999999999</v>
      </c>
      <c r="I1534" s="285"/>
      <c r="J1534" s="286">
        <f>ROUND(I1534*H1534,2)</f>
        <v>0</v>
      </c>
      <c r="K1534" s="287"/>
      <c r="L1534" s="45"/>
      <c r="M1534" s="288" t="s">
        <v>1</v>
      </c>
      <c r="N1534" s="289" t="s">
        <v>42</v>
      </c>
      <c r="O1534" s="101"/>
      <c r="P1534" s="290">
        <f>O1534*H1534</f>
        <v>0</v>
      </c>
      <c r="Q1534" s="290">
        <v>0.00059999999999999995</v>
      </c>
      <c r="R1534" s="290">
        <f>Q1534*H1534</f>
        <v>0.21169919999999998</v>
      </c>
      <c r="S1534" s="290">
        <v>0</v>
      </c>
      <c r="T1534" s="291">
        <f>S1534*H1534</f>
        <v>0</v>
      </c>
      <c r="U1534" s="42"/>
      <c r="V1534" s="42"/>
      <c r="W1534" s="42"/>
      <c r="X1534" s="42"/>
      <c r="Y1534" s="42"/>
      <c r="Z1534" s="42"/>
      <c r="AA1534" s="42"/>
      <c r="AB1534" s="42"/>
      <c r="AC1534" s="42"/>
      <c r="AD1534" s="42"/>
      <c r="AE1534" s="42"/>
      <c r="AR1534" s="292" t="s">
        <v>386</v>
      </c>
      <c r="AT1534" s="292" t="s">
        <v>393</v>
      </c>
      <c r="AU1534" s="292" t="s">
        <v>386</v>
      </c>
      <c r="AY1534" s="19" t="s">
        <v>387</v>
      </c>
      <c r="BE1534" s="162">
        <f>IF(N1534="základná",J1534,0)</f>
        <v>0</v>
      </c>
      <c r="BF1534" s="162">
        <f>IF(N1534="znížená",J1534,0)</f>
        <v>0</v>
      </c>
      <c r="BG1534" s="162">
        <f>IF(N1534="zákl. prenesená",J1534,0)</f>
        <v>0</v>
      </c>
      <c r="BH1534" s="162">
        <f>IF(N1534="zníž. prenesená",J1534,0)</f>
        <v>0</v>
      </c>
      <c r="BI1534" s="162">
        <f>IF(N1534="nulová",J1534,0)</f>
        <v>0</v>
      </c>
      <c r="BJ1534" s="19" t="s">
        <v>92</v>
      </c>
      <c r="BK1534" s="162">
        <f>ROUND(I1534*H1534,2)</f>
        <v>0</v>
      </c>
      <c r="BL1534" s="19" t="s">
        <v>386</v>
      </c>
      <c r="BM1534" s="292" t="s">
        <v>1617</v>
      </c>
    </row>
    <row r="1535" s="14" customFormat="1">
      <c r="A1535" s="14"/>
      <c r="B1535" s="293"/>
      <c r="C1535" s="294"/>
      <c r="D1535" s="295" t="s">
        <v>398</v>
      </c>
      <c r="E1535" s="296" t="s">
        <v>1</v>
      </c>
      <c r="F1535" s="297" t="s">
        <v>980</v>
      </c>
      <c r="G1535" s="294"/>
      <c r="H1535" s="296" t="s">
        <v>1</v>
      </c>
      <c r="I1535" s="298"/>
      <c r="J1535" s="294"/>
      <c r="K1535" s="294"/>
      <c r="L1535" s="299"/>
      <c r="M1535" s="300"/>
      <c r="N1535" s="301"/>
      <c r="O1535" s="301"/>
      <c r="P1535" s="301"/>
      <c r="Q1535" s="301"/>
      <c r="R1535" s="301"/>
      <c r="S1535" s="301"/>
      <c r="T1535" s="302"/>
      <c r="U1535" s="14"/>
      <c r="V1535" s="14"/>
      <c r="W1535" s="14"/>
      <c r="X1535" s="14"/>
      <c r="Y1535" s="14"/>
      <c r="Z1535" s="14"/>
      <c r="AA1535" s="14"/>
      <c r="AB1535" s="14"/>
      <c r="AC1535" s="14"/>
      <c r="AD1535" s="14"/>
      <c r="AE1535" s="14"/>
      <c r="AT1535" s="303" t="s">
        <v>398</v>
      </c>
      <c r="AU1535" s="303" t="s">
        <v>386</v>
      </c>
      <c r="AV1535" s="14" t="s">
        <v>84</v>
      </c>
      <c r="AW1535" s="14" t="s">
        <v>30</v>
      </c>
      <c r="AX1535" s="14" t="s">
        <v>76</v>
      </c>
      <c r="AY1535" s="303" t="s">
        <v>387</v>
      </c>
    </row>
    <row r="1536" s="14" customFormat="1">
      <c r="A1536" s="14"/>
      <c r="B1536" s="293"/>
      <c r="C1536" s="294"/>
      <c r="D1536" s="295" t="s">
        <v>398</v>
      </c>
      <c r="E1536" s="296" t="s">
        <v>1</v>
      </c>
      <c r="F1536" s="297" t="s">
        <v>981</v>
      </c>
      <c r="G1536" s="294"/>
      <c r="H1536" s="296" t="s">
        <v>1</v>
      </c>
      <c r="I1536" s="298"/>
      <c r="J1536" s="294"/>
      <c r="K1536" s="294"/>
      <c r="L1536" s="299"/>
      <c r="M1536" s="300"/>
      <c r="N1536" s="301"/>
      <c r="O1536" s="301"/>
      <c r="P1536" s="301"/>
      <c r="Q1536" s="301"/>
      <c r="R1536" s="301"/>
      <c r="S1536" s="301"/>
      <c r="T1536" s="302"/>
      <c r="U1536" s="14"/>
      <c r="V1536" s="14"/>
      <c r="W1536" s="14"/>
      <c r="X1536" s="14"/>
      <c r="Y1536" s="14"/>
      <c r="Z1536" s="14"/>
      <c r="AA1536" s="14"/>
      <c r="AB1536" s="14"/>
      <c r="AC1536" s="14"/>
      <c r="AD1536" s="14"/>
      <c r="AE1536" s="14"/>
      <c r="AT1536" s="303" t="s">
        <v>398</v>
      </c>
      <c r="AU1536" s="303" t="s">
        <v>386</v>
      </c>
      <c r="AV1536" s="14" t="s">
        <v>84</v>
      </c>
      <c r="AW1536" s="14" t="s">
        <v>30</v>
      </c>
      <c r="AX1536" s="14" t="s">
        <v>76</v>
      </c>
      <c r="AY1536" s="303" t="s">
        <v>387</v>
      </c>
    </row>
    <row r="1537" s="15" customFormat="1">
      <c r="A1537" s="15"/>
      <c r="B1537" s="304"/>
      <c r="C1537" s="305"/>
      <c r="D1537" s="295" t="s">
        <v>398</v>
      </c>
      <c r="E1537" s="306" t="s">
        <v>1</v>
      </c>
      <c r="F1537" s="307" t="s">
        <v>165</v>
      </c>
      <c r="G1537" s="305"/>
      <c r="H1537" s="308">
        <v>336.02999999999997</v>
      </c>
      <c r="I1537" s="309"/>
      <c r="J1537" s="305"/>
      <c r="K1537" s="305"/>
      <c r="L1537" s="310"/>
      <c r="M1537" s="311"/>
      <c r="N1537" s="312"/>
      <c r="O1537" s="312"/>
      <c r="P1537" s="312"/>
      <c r="Q1537" s="312"/>
      <c r="R1537" s="312"/>
      <c r="S1537" s="312"/>
      <c r="T1537" s="313"/>
      <c r="U1537" s="15"/>
      <c r="V1537" s="15"/>
      <c r="W1537" s="15"/>
      <c r="X1537" s="15"/>
      <c r="Y1537" s="15"/>
      <c r="Z1537" s="15"/>
      <c r="AA1537" s="15"/>
      <c r="AB1537" s="15"/>
      <c r="AC1537" s="15"/>
      <c r="AD1537" s="15"/>
      <c r="AE1537" s="15"/>
      <c r="AT1537" s="314" t="s">
        <v>398</v>
      </c>
      <c r="AU1537" s="314" t="s">
        <v>386</v>
      </c>
      <c r="AV1537" s="15" t="s">
        <v>92</v>
      </c>
      <c r="AW1537" s="15" t="s">
        <v>30</v>
      </c>
      <c r="AX1537" s="15" t="s">
        <v>76</v>
      </c>
      <c r="AY1537" s="314" t="s">
        <v>387</v>
      </c>
    </row>
    <row r="1538" s="17" customFormat="1">
      <c r="A1538" s="17"/>
      <c r="B1538" s="326"/>
      <c r="C1538" s="327"/>
      <c r="D1538" s="295" t="s">
        <v>398</v>
      </c>
      <c r="E1538" s="328" t="s">
        <v>282</v>
      </c>
      <c r="F1538" s="329" t="s">
        <v>411</v>
      </c>
      <c r="G1538" s="327"/>
      <c r="H1538" s="330">
        <v>336.02999999999997</v>
      </c>
      <c r="I1538" s="331"/>
      <c r="J1538" s="327"/>
      <c r="K1538" s="327"/>
      <c r="L1538" s="332"/>
      <c r="M1538" s="333"/>
      <c r="N1538" s="334"/>
      <c r="O1538" s="334"/>
      <c r="P1538" s="334"/>
      <c r="Q1538" s="334"/>
      <c r="R1538" s="334"/>
      <c r="S1538" s="334"/>
      <c r="T1538" s="335"/>
      <c r="U1538" s="17"/>
      <c r="V1538" s="17"/>
      <c r="W1538" s="17"/>
      <c r="X1538" s="17"/>
      <c r="Y1538" s="17"/>
      <c r="Z1538" s="17"/>
      <c r="AA1538" s="17"/>
      <c r="AB1538" s="17"/>
      <c r="AC1538" s="17"/>
      <c r="AD1538" s="17"/>
      <c r="AE1538" s="17"/>
      <c r="AT1538" s="336" t="s">
        <v>398</v>
      </c>
      <c r="AU1538" s="336" t="s">
        <v>386</v>
      </c>
      <c r="AV1538" s="17" t="s">
        <v>99</v>
      </c>
      <c r="AW1538" s="17" t="s">
        <v>30</v>
      </c>
      <c r="AX1538" s="17" t="s">
        <v>76</v>
      </c>
      <c r="AY1538" s="336" t="s">
        <v>387</v>
      </c>
    </row>
    <row r="1539" s="15" customFormat="1">
      <c r="A1539" s="15"/>
      <c r="B1539" s="304"/>
      <c r="C1539" s="305"/>
      <c r="D1539" s="295" t="s">
        <v>398</v>
      </c>
      <c r="E1539" s="306" t="s">
        <v>1</v>
      </c>
      <c r="F1539" s="307" t="s">
        <v>1618</v>
      </c>
      <c r="G1539" s="305"/>
      <c r="H1539" s="308">
        <v>16.802</v>
      </c>
      <c r="I1539" s="309"/>
      <c r="J1539" s="305"/>
      <c r="K1539" s="305"/>
      <c r="L1539" s="310"/>
      <c r="M1539" s="311"/>
      <c r="N1539" s="312"/>
      <c r="O1539" s="312"/>
      <c r="P1539" s="312"/>
      <c r="Q1539" s="312"/>
      <c r="R1539" s="312"/>
      <c r="S1539" s="312"/>
      <c r="T1539" s="313"/>
      <c r="U1539" s="15"/>
      <c r="V1539" s="15"/>
      <c r="W1539" s="15"/>
      <c r="X1539" s="15"/>
      <c r="Y1539" s="15"/>
      <c r="Z1539" s="15"/>
      <c r="AA1539" s="15"/>
      <c r="AB1539" s="15"/>
      <c r="AC1539" s="15"/>
      <c r="AD1539" s="15"/>
      <c r="AE1539" s="15"/>
      <c r="AT1539" s="314" t="s">
        <v>398</v>
      </c>
      <c r="AU1539" s="314" t="s">
        <v>386</v>
      </c>
      <c r="AV1539" s="15" t="s">
        <v>92</v>
      </c>
      <c r="AW1539" s="15" t="s">
        <v>30</v>
      </c>
      <c r="AX1539" s="15" t="s">
        <v>76</v>
      </c>
      <c r="AY1539" s="314" t="s">
        <v>387</v>
      </c>
    </row>
    <row r="1540" s="16" customFormat="1">
      <c r="A1540" s="16"/>
      <c r="B1540" s="315"/>
      <c r="C1540" s="316"/>
      <c r="D1540" s="295" t="s">
        <v>398</v>
      </c>
      <c r="E1540" s="317" t="s">
        <v>1</v>
      </c>
      <c r="F1540" s="318" t="s">
        <v>412</v>
      </c>
      <c r="G1540" s="316"/>
      <c r="H1540" s="319">
        <v>352.83199999999999</v>
      </c>
      <c r="I1540" s="320"/>
      <c r="J1540" s="316"/>
      <c r="K1540" s="316"/>
      <c r="L1540" s="321"/>
      <c r="M1540" s="322"/>
      <c r="N1540" s="323"/>
      <c r="O1540" s="323"/>
      <c r="P1540" s="323"/>
      <c r="Q1540" s="323"/>
      <c r="R1540" s="323"/>
      <c r="S1540" s="323"/>
      <c r="T1540" s="324"/>
      <c r="U1540" s="16"/>
      <c r="V1540" s="16"/>
      <c r="W1540" s="16"/>
      <c r="X1540" s="16"/>
      <c r="Y1540" s="16"/>
      <c r="Z1540" s="16"/>
      <c r="AA1540" s="16"/>
      <c r="AB1540" s="16"/>
      <c r="AC1540" s="16"/>
      <c r="AD1540" s="16"/>
      <c r="AE1540" s="16"/>
      <c r="AT1540" s="325" t="s">
        <v>398</v>
      </c>
      <c r="AU1540" s="325" t="s">
        <v>386</v>
      </c>
      <c r="AV1540" s="16" t="s">
        <v>386</v>
      </c>
      <c r="AW1540" s="16" t="s">
        <v>30</v>
      </c>
      <c r="AX1540" s="16" t="s">
        <v>84</v>
      </c>
      <c r="AY1540" s="325" t="s">
        <v>387</v>
      </c>
    </row>
    <row r="1541" s="2" customFormat="1" ht="24.15" customHeight="1">
      <c r="A1541" s="42"/>
      <c r="B1541" s="43"/>
      <c r="C1541" s="280" t="s">
        <v>1619</v>
      </c>
      <c r="D1541" s="280" t="s">
        <v>393</v>
      </c>
      <c r="E1541" s="281" t="s">
        <v>984</v>
      </c>
      <c r="F1541" s="282" t="s">
        <v>985</v>
      </c>
      <c r="G1541" s="283" t="s">
        <v>405</v>
      </c>
      <c r="H1541" s="284">
        <v>352.83199999999999</v>
      </c>
      <c r="I1541" s="285"/>
      <c r="J1541" s="286">
        <f>ROUND(I1541*H1541,2)</f>
        <v>0</v>
      </c>
      <c r="K1541" s="287"/>
      <c r="L1541" s="45"/>
      <c r="M1541" s="288" t="s">
        <v>1</v>
      </c>
      <c r="N1541" s="289" t="s">
        <v>42</v>
      </c>
      <c r="O1541" s="101"/>
      <c r="P1541" s="290">
        <f>O1541*H1541</f>
        <v>0</v>
      </c>
      <c r="Q1541" s="290">
        <v>0</v>
      </c>
      <c r="R1541" s="290">
        <f>Q1541*H1541</f>
        <v>0</v>
      </c>
      <c r="S1541" s="290">
        <v>0</v>
      </c>
      <c r="T1541" s="291">
        <f>S1541*H1541</f>
        <v>0</v>
      </c>
      <c r="U1541" s="42"/>
      <c r="V1541" s="42"/>
      <c r="W1541" s="42"/>
      <c r="X1541" s="42"/>
      <c r="Y1541" s="42"/>
      <c r="Z1541" s="42"/>
      <c r="AA1541" s="42"/>
      <c r="AB1541" s="42"/>
      <c r="AC1541" s="42"/>
      <c r="AD1541" s="42"/>
      <c r="AE1541" s="42"/>
      <c r="AR1541" s="292" t="s">
        <v>386</v>
      </c>
      <c r="AT1541" s="292" t="s">
        <v>393</v>
      </c>
      <c r="AU1541" s="292" t="s">
        <v>386</v>
      </c>
      <c r="AY1541" s="19" t="s">
        <v>387</v>
      </c>
      <c r="BE1541" s="162">
        <f>IF(N1541="základná",J1541,0)</f>
        <v>0</v>
      </c>
      <c r="BF1541" s="162">
        <f>IF(N1541="znížená",J1541,0)</f>
        <v>0</v>
      </c>
      <c r="BG1541" s="162">
        <f>IF(N1541="zákl. prenesená",J1541,0)</f>
        <v>0</v>
      </c>
      <c r="BH1541" s="162">
        <f>IF(N1541="zníž. prenesená",J1541,0)</f>
        <v>0</v>
      </c>
      <c r="BI1541" s="162">
        <f>IF(N1541="nulová",J1541,0)</f>
        <v>0</v>
      </c>
      <c r="BJ1541" s="19" t="s">
        <v>92</v>
      </c>
      <c r="BK1541" s="162">
        <f>ROUND(I1541*H1541,2)</f>
        <v>0</v>
      </c>
      <c r="BL1541" s="19" t="s">
        <v>386</v>
      </c>
      <c r="BM1541" s="292" t="s">
        <v>1620</v>
      </c>
    </row>
    <row r="1542" s="15" customFormat="1">
      <c r="A1542" s="15"/>
      <c r="B1542" s="304"/>
      <c r="C1542" s="305"/>
      <c r="D1542" s="295" t="s">
        <v>398</v>
      </c>
      <c r="E1542" s="306" t="s">
        <v>1</v>
      </c>
      <c r="F1542" s="307" t="s">
        <v>282</v>
      </c>
      <c r="G1542" s="305"/>
      <c r="H1542" s="308">
        <v>336.02999999999997</v>
      </c>
      <c r="I1542" s="309"/>
      <c r="J1542" s="305"/>
      <c r="K1542" s="305"/>
      <c r="L1542" s="310"/>
      <c r="M1542" s="311"/>
      <c r="N1542" s="312"/>
      <c r="O1542" s="312"/>
      <c r="P1542" s="312"/>
      <c r="Q1542" s="312"/>
      <c r="R1542" s="312"/>
      <c r="S1542" s="312"/>
      <c r="T1542" s="313"/>
      <c r="U1542" s="15"/>
      <c r="V1542" s="15"/>
      <c r="W1542" s="15"/>
      <c r="X1542" s="15"/>
      <c r="Y1542" s="15"/>
      <c r="Z1542" s="15"/>
      <c r="AA1542" s="15"/>
      <c r="AB1542" s="15"/>
      <c r="AC1542" s="15"/>
      <c r="AD1542" s="15"/>
      <c r="AE1542" s="15"/>
      <c r="AT1542" s="314" t="s">
        <v>398</v>
      </c>
      <c r="AU1542" s="314" t="s">
        <v>386</v>
      </c>
      <c r="AV1542" s="15" t="s">
        <v>92</v>
      </c>
      <c r="AW1542" s="15" t="s">
        <v>30</v>
      </c>
      <c r="AX1542" s="15" t="s">
        <v>76</v>
      </c>
      <c r="AY1542" s="314" t="s">
        <v>387</v>
      </c>
    </row>
    <row r="1543" s="17" customFormat="1">
      <c r="A1543" s="17"/>
      <c r="B1543" s="326"/>
      <c r="C1543" s="327"/>
      <c r="D1543" s="295" t="s">
        <v>398</v>
      </c>
      <c r="E1543" s="328" t="s">
        <v>1</v>
      </c>
      <c r="F1543" s="329" t="s">
        <v>411</v>
      </c>
      <c r="G1543" s="327"/>
      <c r="H1543" s="330">
        <v>336.02999999999997</v>
      </c>
      <c r="I1543" s="331"/>
      <c r="J1543" s="327"/>
      <c r="K1543" s="327"/>
      <c r="L1543" s="332"/>
      <c r="M1543" s="333"/>
      <c r="N1543" s="334"/>
      <c r="O1543" s="334"/>
      <c r="P1543" s="334"/>
      <c r="Q1543" s="334"/>
      <c r="R1543" s="334"/>
      <c r="S1543" s="334"/>
      <c r="T1543" s="335"/>
      <c r="U1543" s="17"/>
      <c r="V1543" s="17"/>
      <c r="W1543" s="17"/>
      <c r="X1543" s="17"/>
      <c r="Y1543" s="17"/>
      <c r="Z1543" s="17"/>
      <c r="AA1543" s="17"/>
      <c r="AB1543" s="17"/>
      <c r="AC1543" s="17"/>
      <c r="AD1543" s="17"/>
      <c r="AE1543" s="17"/>
      <c r="AT1543" s="336" t="s">
        <v>398</v>
      </c>
      <c r="AU1543" s="336" t="s">
        <v>386</v>
      </c>
      <c r="AV1543" s="17" t="s">
        <v>99</v>
      </c>
      <c r="AW1543" s="17" t="s">
        <v>30</v>
      </c>
      <c r="AX1543" s="17" t="s">
        <v>76</v>
      </c>
      <c r="AY1543" s="336" t="s">
        <v>387</v>
      </c>
    </row>
    <row r="1544" s="15" customFormat="1">
      <c r="A1544" s="15"/>
      <c r="B1544" s="304"/>
      <c r="C1544" s="305"/>
      <c r="D1544" s="295" t="s">
        <v>398</v>
      </c>
      <c r="E1544" s="306" t="s">
        <v>1</v>
      </c>
      <c r="F1544" s="307" t="s">
        <v>1615</v>
      </c>
      <c r="G1544" s="305"/>
      <c r="H1544" s="308">
        <v>16.802</v>
      </c>
      <c r="I1544" s="309"/>
      <c r="J1544" s="305"/>
      <c r="K1544" s="305"/>
      <c r="L1544" s="310"/>
      <c r="M1544" s="311"/>
      <c r="N1544" s="312"/>
      <c r="O1544" s="312"/>
      <c r="P1544" s="312"/>
      <c r="Q1544" s="312"/>
      <c r="R1544" s="312"/>
      <c r="S1544" s="312"/>
      <c r="T1544" s="313"/>
      <c r="U1544" s="15"/>
      <c r="V1544" s="15"/>
      <c r="W1544" s="15"/>
      <c r="X1544" s="15"/>
      <c r="Y1544" s="15"/>
      <c r="Z1544" s="15"/>
      <c r="AA1544" s="15"/>
      <c r="AB1544" s="15"/>
      <c r="AC1544" s="15"/>
      <c r="AD1544" s="15"/>
      <c r="AE1544" s="15"/>
      <c r="AT1544" s="314" t="s">
        <v>398</v>
      </c>
      <c r="AU1544" s="314" t="s">
        <v>386</v>
      </c>
      <c r="AV1544" s="15" t="s">
        <v>92</v>
      </c>
      <c r="AW1544" s="15" t="s">
        <v>30</v>
      </c>
      <c r="AX1544" s="15" t="s">
        <v>76</v>
      </c>
      <c r="AY1544" s="314" t="s">
        <v>387</v>
      </c>
    </row>
    <row r="1545" s="16" customFormat="1">
      <c r="A1545" s="16"/>
      <c r="B1545" s="315"/>
      <c r="C1545" s="316"/>
      <c r="D1545" s="295" t="s">
        <v>398</v>
      </c>
      <c r="E1545" s="317" t="s">
        <v>1</v>
      </c>
      <c r="F1545" s="318" t="s">
        <v>412</v>
      </c>
      <c r="G1545" s="316"/>
      <c r="H1545" s="319">
        <v>352.83199999999999</v>
      </c>
      <c r="I1545" s="320"/>
      <c r="J1545" s="316"/>
      <c r="K1545" s="316"/>
      <c r="L1545" s="321"/>
      <c r="M1545" s="322"/>
      <c r="N1545" s="323"/>
      <c r="O1545" s="323"/>
      <c r="P1545" s="323"/>
      <c r="Q1545" s="323"/>
      <c r="R1545" s="323"/>
      <c r="S1545" s="323"/>
      <c r="T1545" s="324"/>
      <c r="U1545" s="16"/>
      <c r="V1545" s="16"/>
      <c r="W1545" s="16"/>
      <c r="X1545" s="16"/>
      <c r="Y1545" s="16"/>
      <c r="Z1545" s="16"/>
      <c r="AA1545" s="16"/>
      <c r="AB1545" s="16"/>
      <c r="AC1545" s="16"/>
      <c r="AD1545" s="16"/>
      <c r="AE1545" s="16"/>
      <c r="AT1545" s="325" t="s">
        <v>398</v>
      </c>
      <c r="AU1545" s="325" t="s">
        <v>386</v>
      </c>
      <c r="AV1545" s="16" t="s">
        <v>386</v>
      </c>
      <c r="AW1545" s="16" t="s">
        <v>30</v>
      </c>
      <c r="AX1545" s="16" t="s">
        <v>84</v>
      </c>
      <c r="AY1545" s="325" t="s">
        <v>387</v>
      </c>
    </row>
    <row r="1546" s="2" customFormat="1" ht="24.15" customHeight="1">
      <c r="A1546" s="42"/>
      <c r="B1546" s="43"/>
      <c r="C1546" s="280" t="s">
        <v>1621</v>
      </c>
      <c r="D1546" s="280" t="s">
        <v>393</v>
      </c>
      <c r="E1546" s="281" t="s">
        <v>988</v>
      </c>
      <c r="F1546" s="282" t="s">
        <v>989</v>
      </c>
      <c r="G1546" s="283" t="s">
        <v>405</v>
      </c>
      <c r="H1546" s="284">
        <v>352.83199999999999</v>
      </c>
      <c r="I1546" s="285"/>
      <c r="J1546" s="286">
        <f>ROUND(I1546*H1546,2)</f>
        <v>0</v>
      </c>
      <c r="K1546" s="287"/>
      <c r="L1546" s="45"/>
      <c r="M1546" s="288" t="s">
        <v>1</v>
      </c>
      <c r="N1546" s="289" t="s">
        <v>42</v>
      </c>
      <c r="O1546" s="101"/>
      <c r="P1546" s="290">
        <f>O1546*H1546</f>
        <v>0</v>
      </c>
      <c r="Q1546" s="290">
        <v>0.0049500000000000004</v>
      </c>
      <c r="R1546" s="290">
        <f>Q1546*H1546</f>
        <v>1.7465184</v>
      </c>
      <c r="S1546" s="290">
        <v>0</v>
      </c>
      <c r="T1546" s="291">
        <f>S1546*H1546</f>
        <v>0</v>
      </c>
      <c r="U1546" s="42"/>
      <c r="V1546" s="42"/>
      <c r="W1546" s="42"/>
      <c r="X1546" s="42"/>
      <c r="Y1546" s="42"/>
      <c r="Z1546" s="42"/>
      <c r="AA1546" s="42"/>
      <c r="AB1546" s="42"/>
      <c r="AC1546" s="42"/>
      <c r="AD1546" s="42"/>
      <c r="AE1546" s="42"/>
      <c r="AR1546" s="292" t="s">
        <v>386</v>
      </c>
      <c r="AT1546" s="292" t="s">
        <v>393</v>
      </c>
      <c r="AU1546" s="292" t="s">
        <v>386</v>
      </c>
      <c r="AY1546" s="19" t="s">
        <v>387</v>
      </c>
      <c r="BE1546" s="162">
        <f>IF(N1546="základná",J1546,0)</f>
        <v>0</v>
      </c>
      <c r="BF1546" s="162">
        <f>IF(N1546="znížená",J1546,0)</f>
        <v>0</v>
      </c>
      <c r="BG1546" s="162">
        <f>IF(N1546="zákl. prenesená",J1546,0)</f>
        <v>0</v>
      </c>
      <c r="BH1546" s="162">
        <f>IF(N1546="zníž. prenesená",J1546,0)</f>
        <v>0</v>
      </c>
      <c r="BI1546" s="162">
        <f>IF(N1546="nulová",J1546,0)</f>
        <v>0</v>
      </c>
      <c r="BJ1546" s="19" t="s">
        <v>92</v>
      </c>
      <c r="BK1546" s="162">
        <f>ROUND(I1546*H1546,2)</f>
        <v>0</v>
      </c>
      <c r="BL1546" s="19" t="s">
        <v>386</v>
      </c>
      <c r="BM1546" s="292" t="s">
        <v>1622</v>
      </c>
    </row>
    <row r="1547" s="15" customFormat="1">
      <c r="A1547" s="15"/>
      <c r="B1547" s="304"/>
      <c r="C1547" s="305"/>
      <c r="D1547" s="295" t="s">
        <v>398</v>
      </c>
      <c r="E1547" s="306" t="s">
        <v>1</v>
      </c>
      <c r="F1547" s="307" t="s">
        <v>282</v>
      </c>
      <c r="G1547" s="305"/>
      <c r="H1547" s="308">
        <v>336.02999999999997</v>
      </c>
      <c r="I1547" s="309"/>
      <c r="J1547" s="305"/>
      <c r="K1547" s="305"/>
      <c r="L1547" s="310"/>
      <c r="M1547" s="311"/>
      <c r="N1547" s="312"/>
      <c r="O1547" s="312"/>
      <c r="P1547" s="312"/>
      <c r="Q1547" s="312"/>
      <c r="R1547" s="312"/>
      <c r="S1547" s="312"/>
      <c r="T1547" s="313"/>
      <c r="U1547" s="15"/>
      <c r="V1547" s="15"/>
      <c r="W1547" s="15"/>
      <c r="X1547" s="15"/>
      <c r="Y1547" s="15"/>
      <c r="Z1547" s="15"/>
      <c r="AA1547" s="15"/>
      <c r="AB1547" s="15"/>
      <c r="AC1547" s="15"/>
      <c r="AD1547" s="15"/>
      <c r="AE1547" s="15"/>
      <c r="AT1547" s="314" t="s">
        <v>398</v>
      </c>
      <c r="AU1547" s="314" t="s">
        <v>386</v>
      </c>
      <c r="AV1547" s="15" t="s">
        <v>92</v>
      </c>
      <c r="AW1547" s="15" t="s">
        <v>30</v>
      </c>
      <c r="AX1547" s="15" t="s">
        <v>76</v>
      </c>
      <c r="AY1547" s="314" t="s">
        <v>387</v>
      </c>
    </row>
    <row r="1548" s="17" customFormat="1">
      <c r="A1548" s="17"/>
      <c r="B1548" s="326"/>
      <c r="C1548" s="327"/>
      <c r="D1548" s="295" t="s">
        <v>398</v>
      </c>
      <c r="E1548" s="328" t="s">
        <v>1</v>
      </c>
      <c r="F1548" s="329" t="s">
        <v>411</v>
      </c>
      <c r="G1548" s="327"/>
      <c r="H1548" s="330">
        <v>336.02999999999997</v>
      </c>
      <c r="I1548" s="331"/>
      <c r="J1548" s="327"/>
      <c r="K1548" s="327"/>
      <c r="L1548" s="332"/>
      <c r="M1548" s="333"/>
      <c r="N1548" s="334"/>
      <c r="O1548" s="334"/>
      <c r="P1548" s="334"/>
      <c r="Q1548" s="334"/>
      <c r="R1548" s="334"/>
      <c r="S1548" s="334"/>
      <c r="T1548" s="335"/>
      <c r="U1548" s="17"/>
      <c r="V1548" s="17"/>
      <c r="W1548" s="17"/>
      <c r="X1548" s="17"/>
      <c r="Y1548" s="17"/>
      <c r="Z1548" s="17"/>
      <c r="AA1548" s="17"/>
      <c r="AB1548" s="17"/>
      <c r="AC1548" s="17"/>
      <c r="AD1548" s="17"/>
      <c r="AE1548" s="17"/>
      <c r="AT1548" s="336" t="s">
        <v>398</v>
      </c>
      <c r="AU1548" s="336" t="s">
        <v>386</v>
      </c>
      <c r="AV1548" s="17" t="s">
        <v>99</v>
      </c>
      <c r="AW1548" s="17" t="s">
        <v>30</v>
      </c>
      <c r="AX1548" s="17" t="s">
        <v>76</v>
      </c>
      <c r="AY1548" s="336" t="s">
        <v>387</v>
      </c>
    </row>
    <row r="1549" s="15" customFormat="1">
      <c r="A1549" s="15"/>
      <c r="B1549" s="304"/>
      <c r="C1549" s="305"/>
      <c r="D1549" s="295" t="s">
        <v>398</v>
      </c>
      <c r="E1549" s="306" t="s">
        <v>1</v>
      </c>
      <c r="F1549" s="307" t="s">
        <v>1615</v>
      </c>
      <c r="G1549" s="305"/>
      <c r="H1549" s="308">
        <v>16.802</v>
      </c>
      <c r="I1549" s="309"/>
      <c r="J1549" s="305"/>
      <c r="K1549" s="305"/>
      <c r="L1549" s="310"/>
      <c r="M1549" s="311"/>
      <c r="N1549" s="312"/>
      <c r="O1549" s="312"/>
      <c r="P1549" s="312"/>
      <c r="Q1549" s="312"/>
      <c r="R1549" s="312"/>
      <c r="S1549" s="312"/>
      <c r="T1549" s="313"/>
      <c r="U1549" s="15"/>
      <c r="V1549" s="15"/>
      <c r="W1549" s="15"/>
      <c r="X1549" s="15"/>
      <c r="Y1549" s="15"/>
      <c r="Z1549" s="15"/>
      <c r="AA1549" s="15"/>
      <c r="AB1549" s="15"/>
      <c r="AC1549" s="15"/>
      <c r="AD1549" s="15"/>
      <c r="AE1549" s="15"/>
      <c r="AT1549" s="314" t="s">
        <v>398</v>
      </c>
      <c r="AU1549" s="314" t="s">
        <v>386</v>
      </c>
      <c r="AV1549" s="15" t="s">
        <v>92</v>
      </c>
      <c r="AW1549" s="15" t="s">
        <v>30</v>
      </c>
      <c r="AX1549" s="15" t="s">
        <v>76</v>
      </c>
      <c r="AY1549" s="314" t="s">
        <v>387</v>
      </c>
    </row>
    <row r="1550" s="16" customFormat="1">
      <c r="A1550" s="16"/>
      <c r="B1550" s="315"/>
      <c r="C1550" s="316"/>
      <c r="D1550" s="295" t="s">
        <v>398</v>
      </c>
      <c r="E1550" s="317" t="s">
        <v>1</v>
      </c>
      <c r="F1550" s="318" t="s">
        <v>412</v>
      </c>
      <c r="G1550" s="316"/>
      <c r="H1550" s="319">
        <v>352.83199999999999</v>
      </c>
      <c r="I1550" s="320"/>
      <c r="J1550" s="316"/>
      <c r="K1550" s="316"/>
      <c r="L1550" s="321"/>
      <c r="M1550" s="322"/>
      <c r="N1550" s="323"/>
      <c r="O1550" s="323"/>
      <c r="P1550" s="323"/>
      <c r="Q1550" s="323"/>
      <c r="R1550" s="323"/>
      <c r="S1550" s="323"/>
      <c r="T1550" s="324"/>
      <c r="U1550" s="16"/>
      <c r="V1550" s="16"/>
      <c r="W1550" s="16"/>
      <c r="X1550" s="16"/>
      <c r="Y1550" s="16"/>
      <c r="Z1550" s="16"/>
      <c r="AA1550" s="16"/>
      <c r="AB1550" s="16"/>
      <c r="AC1550" s="16"/>
      <c r="AD1550" s="16"/>
      <c r="AE1550" s="16"/>
      <c r="AT1550" s="325" t="s">
        <v>398</v>
      </c>
      <c r="AU1550" s="325" t="s">
        <v>386</v>
      </c>
      <c r="AV1550" s="16" t="s">
        <v>386</v>
      </c>
      <c r="AW1550" s="16" t="s">
        <v>30</v>
      </c>
      <c r="AX1550" s="16" t="s">
        <v>84</v>
      </c>
      <c r="AY1550" s="325" t="s">
        <v>387</v>
      </c>
    </row>
    <row r="1551" s="2" customFormat="1" ht="24.15" customHeight="1">
      <c r="A1551" s="42"/>
      <c r="B1551" s="43"/>
      <c r="C1551" s="280" t="s">
        <v>1623</v>
      </c>
      <c r="D1551" s="280" t="s">
        <v>393</v>
      </c>
      <c r="E1551" s="281" t="s">
        <v>992</v>
      </c>
      <c r="F1551" s="282" t="s">
        <v>993</v>
      </c>
      <c r="G1551" s="283" t="s">
        <v>405</v>
      </c>
      <c r="H1551" s="284">
        <v>352.83199999999999</v>
      </c>
      <c r="I1551" s="285"/>
      <c r="J1551" s="286">
        <f>ROUND(I1551*H1551,2)</f>
        <v>0</v>
      </c>
      <c r="K1551" s="287"/>
      <c r="L1551" s="45"/>
      <c r="M1551" s="288" t="s">
        <v>1</v>
      </c>
      <c r="N1551" s="289" t="s">
        <v>42</v>
      </c>
      <c r="O1551" s="101"/>
      <c r="P1551" s="290">
        <f>O1551*H1551</f>
        <v>0</v>
      </c>
      <c r="Q1551" s="290">
        <v>0.0027499999999999998</v>
      </c>
      <c r="R1551" s="290">
        <f>Q1551*H1551</f>
        <v>0.97028799999999993</v>
      </c>
      <c r="S1551" s="290">
        <v>0</v>
      </c>
      <c r="T1551" s="291">
        <f>S1551*H1551</f>
        <v>0</v>
      </c>
      <c r="U1551" s="42"/>
      <c r="V1551" s="42"/>
      <c r="W1551" s="42"/>
      <c r="X1551" s="42"/>
      <c r="Y1551" s="42"/>
      <c r="Z1551" s="42"/>
      <c r="AA1551" s="42"/>
      <c r="AB1551" s="42"/>
      <c r="AC1551" s="42"/>
      <c r="AD1551" s="42"/>
      <c r="AE1551" s="42"/>
      <c r="AR1551" s="292" t="s">
        <v>386</v>
      </c>
      <c r="AT1551" s="292" t="s">
        <v>393</v>
      </c>
      <c r="AU1551" s="292" t="s">
        <v>386</v>
      </c>
      <c r="AY1551" s="19" t="s">
        <v>387</v>
      </c>
      <c r="BE1551" s="162">
        <f>IF(N1551="základná",J1551,0)</f>
        <v>0</v>
      </c>
      <c r="BF1551" s="162">
        <f>IF(N1551="znížená",J1551,0)</f>
        <v>0</v>
      </c>
      <c r="BG1551" s="162">
        <f>IF(N1551="zákl. prenesená",J1551,0)</f>
        <v>0</v>
      </c>
      <c r="BH1551" s="162">
        <f>IF(N1551="zníž. prenesená",J1551,0)</f>
        <v>0</v>
      </c>
      <c r="BI1551" s="162">
        <f>IF(N1551="nulová",J1551,0)</f>
        <v>0</v>
      </c>
      <c r="BJ1551" s="19" t="s">
        <v>92</v>
      </c>
      <c r="BK1551" s="162">
        <f>ROUND(I1551*H1551,2)</f>
        <v>0</v>
      </c>
      <c r="BL1551" s="19" t="s">
        <v>386</v>
      </c>
      <c r="BM1551" s="292" t="s">
        <v>1624</v>
      </c>
    </row>
    <row r="1552" s="14" customFormat="1">
      <c r="A1552" s="14"/>
      <c r="B1552" s="293"/>
      <c r="C1552" s="294"/>
      <c r="D1552" s="295" t="s">
        <v>398</v>
      </c>
      <c r="E1552" s="296" t="s">
        <v>1</v>
      </c>
      <c r="F1552" s="297" t="s">
        <v>995</v>
      </c>
      <c r="G1552" s="294"/>
      <c r="H1552" s="296" t="s">
        <v>1</v>
      </c>
      <c r="I1552" s="298"/>
      <c r="J1552" s="294"/>
      <c r="K1552" s="294"/>
      <c r="L1552" s="299"/>
      <c r="M1552" s="300"/>
      <c r="N1552" s="301"/>
      <c r="O1552" s="301"/>
      <c r="P1552" s="301"/>
      <c r="Q1552" s="301"/>
      <c r="R1552" s="301"/>
      <c r="S1552" s="301"/>
      <c r="T1552" s="302"/>
      <c r="U1552" s="14"/>
      <c r="V1552" s="14"/>
      <c r="W1552" s="14"/>
      <c r="X1552" s="14"/>
      <c r="Y1552" s="14"/>
      <c r="Z1552" s="14"/>
      <c r="AA1552" s="14"/>
      <c r="AB1552" s="14"/>
      <c r="AC1552" s="14"/>
      <c r="AD1552" s="14"/>
      <c r="AE1552" s="14"/>
      <c r="AT1552" s="303" t="s">
        <v>398</v>
      </c>
      <c r="AU1552" s="303" t="s">
        <v>386</v>
      </c>
      <c r="AV1552" s="14" t="s">
        <v>84</v>
      </c>
      <c r="AW1552" s="14" t="s">
        <v>30</v>
      </c>
      <c r="AX1552" s="14" t="s">
        <v>76</v>
      </c>
      <c r="AY1552" s="303" t="s">
        <v>387</v>
      </c>
    </row>
    <row r="1553" s="15" customFormat="1">
      <c r="A1553" s="15"/>
      <c r="B1553" s="304"/>
      <c r="C1553" s="305"/>
      <c r="D1553" s="295" t="s">
        <v>398</v>
      </c>
      <c r="E1553" s="306" t="s">
        <v>1</v>
      </c>
      <c r="F1553" s="307" t="s">
        <v>282</v>
      </c>
      <c r="G1553" s="305"/>
      <c r="H1553" s="308">
        <v>336.02999999999997</v>
      </c>
      <c r="I1553" s="309"/>
      <c r="J1553" s="305"/>
      <c r="K1553" s="305"/>
      <c r="L1553" s="310"/>
      <c r="M1553" s="311"/>
      <c r="N1553" s="312"/>
      <c r="O1553" s="312"/>
      <c r="P1553" s="312"/>
      <c r="Q1553" s="312"/>
      <c r="R1553" s="312"/>
      <c r="S1553" s="312"/>
      <c r="T1553" s="313"/>
      <c r="U1553" s="15"/>
      <c r="V1553" s="15"/>
      <c r="W1553" s="15"/>
      <c r="X1553" s="15"/>
      <c r="Y1553" s="15"/>
      <c r="Z1553" s="15"/>
      <c r="AA1553" s="15"/>
      <c r="AB1553" s="15"/>
      <c r="AC1553" s="15"/>
      <c r="AD1553" s="15"/>
      <c r="AE1553" s="15"/>
      <c r="AT1553" s="314" t="s">
        <v>398</v>
      </c>
      <c r="AU1553" s="314" t="s">
        <v>386</v>
      </c>
      <c r="AV1553" s="15" t="s">
        <v>92</v>
      </c>
      <c r="AW1553" s="15" t="s">
        <v>30</v>
      </c>
      <c r="AX1553" s="15" t="s">
        <v>76</v>
      </c>
      <c r="AY1553" s="314" t="s">
        <v>387</v>
      </c>
    </row>
    <row r="1554" s="17" customFormat="1">
      <c r="A1554" s="17"/>
      <c r="B1554" s="326"/>
      <c r="C1554" s="327"/>
      <c r="D1554" s="295" t="s">
        <v>398</v>
      </c>
      <c r="E1554" s="328" t="s">
        <v>1</v>
      </c>
      <c r="F1554" s="329" t="s">
        <v>411</v>
      </c>
      <c r="G1554" s="327"/>
      <c r="H1554" s="330">
        <v>336.02999999999997</v>
      </c>
      <c r="I1554" s="331"/>
      <c r="J1554" s="327"/>
      <c r="K1554" s="327"/>
      <c r="L1554" s="332"/>
      <c r="M1554" s="333"/>
      <c r="N1554" s="334"/>
      <c r="O1554" s="334"/>
      <c r="P1554" s="334"/>
      <c r="Q1554" s="334"/>
      <c r="R1554" s="334"/>
      <c r="S1554" s="334"/>
      <c r="T1554" s="335"/>
      <c r="U1554" s="17"/>
      <c r="V1554" s="17"/>
      <c r="W1554" s="17"/>
      <c r="X1554" s="17"/>
      <c r="Y1554" s="17"/>
      <c r="Z1554" s="17"/>
      <c r="AA1554" s="17"/>
      <c r="AB1554" s="17"/>
      <c r="AC1554" s="17"/>
      <c r="AD1554" s="17"/>
      <c r="AE1554" s="17"/>
      <c r="AT1554" s="336" t="s">
        <v>398</v>
      </c>
      <c r="AU1554" s="336" t="s">
        <v>386</v>
      </c>
      <c r="AV1554" s="17" t="s">
        <v>99</v>
      </c>
      <c r="AW1554" s="17" t="s">
        <v>30</v>
      </c>
      <c r="AX1554" s="17" t="s">
        <v>76</v>
      </c>
      <c r="AY1554" s="336" t="s">
        <v>387</v>
      </c>
    </row>
    <row r="1555" s="15" customFormat="1">
      <c r="A1555" s="15"/>
      <c r="B1555" s="304"/>
      <c r="C1555" s="305"/>
      <c r="D1555" s="295" t="s">
        <v>398</v>
      </c>
      <c r="E1555" s="306" t="s">
        <v>1</v>
      </c>
      <c r="F1555" s="307" t="s">
        <v>1615</v>
      </c>
      <c r="G1555" s="305"/>
      <c r="H1555" s="308">
        <v>16.802</v>
      </c>
      <c r="I1555" s="309"/>
      <c r="J1555" s="305"/>
      <c r="K1555" s="305"/>
      <c r="L1555" s="310"/>
      <c r="M1555" s="311"/>
      <c r="N1555" s="312"/>
      <c r="O1555" s="312"/>
      <c r="P1555" s="312"/>
      <c r="Q1555" s="312"/>
      <c r="R1555" s="312"/>
      <c r="S1555" s="312"/>
      <c r="T1555" s="313"/>
      <c r="U1555" s="15"/>
      <c r="V1555" s="15"/>
      <c r="W1555" s="15"/>
      <c r="X1555" s="15"/>
      <c r="Y1555" s="15"/>
      <c r="Z1555" s="15"/>
      <c r="AA1555" s="15"/>
      <c r="AB1555" s="15"/>
      <c r="AC1555" s="15"/>
      <c r="AD1555" s="15"/>
      <c r="AE1555" s="15"/>
      <c r="AT1555" s="314" t="s">
        <v>398</v>
      </c>
      <c r="AU1555" s="314" t="s">
        <v>386</v>
      </c>
      <c r="AV1555" s="15" t="s">
        <v>92</v>
      </c>
      <c r="AW1555" s="15" t="s">
        <v>30</v>
      </c>
      <c r="AX1555" s="15" t="s">
        <v>76</v>
      </c>
      <c r="AY1555" s="314" t="s">
        <v>387</v>
      </c>
    </row>
    <row r="1556" s="16" customFormat="1">
      <c r="A1556" s="16"/>
      <c r="B1556" s="315"/>
      <c r="C1556" s="316"/>
      <c r="D1556" s="295" t="s">
        <v>398</v>
      </c>
      <c r="E1556" s="317" t="s">
        <v>1</v>
      </c>
      <c r="F1556" s="318" t="s">
        <v>412</v>
      </c>
      <c r="G1556" s="316"/>
      <c r="H1556" s="319">
        <v>352.83199999999999</v>
      </c>
      <c r="I1556" s="320"/>
      <c r="J1556" s="316"/>
      <c r="K1556" s="316"/>
      <c r="L1556" s="321"/>
      <c r="M1556" s="322"/>
      <c r="N1556" s="323"/>
      <c r="O1556" s="323"/>
      <c r="P1556" s="323"/>
      <c r="Q1556" s="323"/>
      <c r="R1556" s="323"/>
      <c r="S1556" s="323"/>
      <c r="T1556" s="324"/>
      <c r="U1556" s="16"/>
      <c r="V1556" s="16"/>
      <c r="W1556" s="16"/>
      <c r="X1556" s="16"/>
      <c r="Y1556" s="16"/>
      <c r="Z1556" s="16"/>
      <c r="AA1556" s="16"/>
      <c r="AB1556" s="16"/>
      <c r="AC1556" s="16"/>
      <c r="AD1556" s="16"/>
      <c r="AE1556" s="16"/>
      <c r="AT1556" s="325" t="s">
        <v>398</v>
      </c>
      <c r="AU1556" s="325" t="s">
        <v>386</v>
      </c>
      <c r="AV1556" s="16" t="s">
        <v>386</v>
      </c>
      <c r="AW1556" s="16" t="s">
        <v>30</v>
      </c>
      <c r="AX1556" s="16" t="s">
        <v>84</v>
      </c>
      <c r="AY1556" s="325" t="s">
        <v>387</v>
      </c>
    </row>
    <row r="1557" s="2" customFormat="1" ht="24.15" customHeight="1">
      <c r="A1557" s="42"/>
      <c r="B1557" s="43"/>
      <c r="C1557" s="280" t="s">
        <v>1625</v>
      </c>
      <c r="D1557" s="280" t="s">
        <v>393</v>
      </c>
      <c r="E1557" s="281" t="s">
        <v>997</v>
      </c>
      <c r="F1557" s="282" t="s">
        <v>998</v>
      </c>
      <c r="G1557" s="283" t="s">
        <v>405</v>
      </c>
      <c r="H1557" s="284">
        <v>102.06</v>
      </c>
      <c r="I1557" s="285"/>
      <c r="J1557" s="286">
        <f>ROUND(I1557*H1557,2)</f>
        <v>0</v>
      </c>
      <c r="K1557" s="287"/>
      <c r="L1557" s="45"/>
      <c r="M1557" s="288" t="s">
        <v>1</v>
      </c>
      <c r="N1557" s="289" t="s">
        <v>42</v>
      </c>
      <c r="O1557" s="101"/>
      <c r="P1557" s="290">
        <f>O1557*H1557</f>
        <v>0</v>
      </c>
      <c r="Q1557" s="290">
        <v>0.010500000000000001</v>
      </c>
      <c r="R1557" s="290">
        <f>Q1557*H1557</f>
        <v>1.0716300000000001</v>
      </c>
      <c r="S1557" s="290">
        <v>0</v>
      </c>
      <c r="T1557" s="291">
        <f>S1557*H1557</f>
        <v>0</v>
      </c>
      <c r="U1557" s="42"/>
      <c r="V1557" s="42"/>
      <c r="W1557" s="42"/>
      <c r="X1557" s="42"/>
      <c r="Y1557" s="42"/>
      <c r="Z1557" s="42"/>
      <c r="AA1557" s="42"/>
      <c r="AB1557" s="42"/>
      <c r="AC1557" s="42"/>
      <c r="AD1557" s="42"/>
      <c r="AE1557" s="42"/>
      <c r="AR1557" s="292" t="s">
        <v>386</v>
      </c>
      <c r="AT1557" s="292" t="s">
        <v>393</v>
      </c>
      <c r="AU1557" s="292" t="s">
        <v>386</v>
      </c>
      <c r="AY1557" s="19" t="s">
        <v>387</v>
      </c>
      <c r="BE1557" s="162">
        <f>IF(N1557="základná",J1557,0)</f>
        <v>0</v>
      </c>
      <c r="BF1557" s="162">
        <f>IF(N1557="znížená",J1557,0)</f>
        <v>0</v>
      </c>
      <c r="BG1557" s="162">
        <f>IF(N1557="zákl. prenesená",J1557,0)</f>
        <v>0</v>
      </c>
      <c r="BH1557" s="162">
        <f>IF(N1557="zníž. prenesená",J1557,0)</f>
        <v>0</v>
      </c>
      <c r="BI1557" s="162">
        <f>IF(N1557="nulová",J1557,0)</f>
        <v>0</v>
      </c>
      <c r="BJ1557" s="19" t="s">
        <v>92</v>
      </c>
      <c r="BK1557" s="162">
        <f>ROUND(I1557*H1557,2)</f>
        <v>0</v>
      </c>
      <c r="BL1557" s="19" t="s">
        <v>386</v>
      </c>
      <c r="BM1557" s="292" t="s">
        <v>1626</v>
      </c>
    </row>
    <row r="1558" s="14" customFormat="1">
      <c r="A1558" s="14"/>
      <c r="B1558" s="293"/>
      <c r="C1558" s="294"/>
      <c r="D1558" s="295" t="s">
        <v>398</v>
      </c>
      <c r="E1558" s="296" t="s">
        <v>1</v>
      </c>
      <c r="F1558" s="297" t="s">
        <v>802</v>
      </c>
      <c r="G1558" s="294"/>
      <c r="H1558" s="296" t="s">
        <v>1</v>
      </c>
      <c r="I1558" s="298"/>
      <c r="J1558" s="294"/>
      <c r="K1558" s="294"/>
      <c r="L1558" s="299"/>
      <c r="M1558" s="300"/>
      <c r="N1558" s="301"/>
      <c r="O1558" s="301"/>
      <c r="P1558" s="301"/>
      <c r="Q1558" s="301"/>
      <c r="R1558" s="301"/>
      <c r="S1558" s="301"/>
      <c r="T1558" s="302"/>
      <c r="U1558" s="14"/>
      <c r="V1558" s="14"/>
      <c r="W1558" s="14"/>
      <c r="X1558" s="14"/>
      <c r="Y1558" s="14"/>
      <c r="Z1558" s="14"/>
      <c r="AA1558" s="14"/>
      <c r="AB1558" s="14"/>
      <c r="AC1558" s="14"/>
      <c r="AD1558" s="14"/>
      <c r="AE1558" s="14"/>
      <c r="AT1558" s="303" t="s">
        <v>398</v>
      </c>
      <c r="AU1558" s="303" t="s">
        <v>386</v>
      </c>
      <c r="AV1558" s="14" t="s">
        <v>84</v>
      </c>
      <c r="AW1558" s="14" t="s">
        <v>30</v>
      </c>
      <c r="AX1558" s="14" t="s">
        <v>76</v>
      </c>
      <c r="AY1558" s="303" t="s">
        <v>387</v>
      </c>
    </row>
    <row r="1559" s="15" customFormat="1">
      <c r="A1559" s="15"/>
      <c r="B1559" s="304"/>
      <c r="C1559" s="305"/>
      <c r="D1559" s="295" t="s">
        <v>398</v>
      </c>
      <c r="E1559" s="306" t="s">
        <v>1</v>
      </c>
      <c r="F1559" s="307" t="s">
        <v>277</v>
      </c>
      <c r="G1559" s="305"/>
      <c r="H1559" s="308">
        <v>97.200000000000003</v>
      </c>
      <c r="I1559" s="309"/>
      <c r="J1559" s="305"/>
      <c r="K1559" s="305"/>
      <c r="L1559" s="310"/>
      <c r="M1559" s="311"/>
      <c r="N1559" s="312"/>
      <c r="O1559" s="312"/>
      <c r="P1559" s="312"/>
      <c r="Q1559" s="312"/>
      <c r="R1559" s="312"/>
      <c r="S1559" s="312"/>
      <c r="T1559" s="313"/>
      <c r="U1559" s="15"/>
      <c r="V1559" s="15"/>
      <c r="W1559" s="15"/>
      <c r="X1559" s="15"/>
      <c r="Y1559" s="15"/>
      <c r="Z1559" s="15"/>
      <c r="AA1559" s="15"/>
      <c r="AB1559" s="15"/>
      <c r="AC1559" s="15"/>
      <c r="AD1559" s="15"/>
      <c r="AE1559" s="15"/>
      <c r="AT1559" s="314" t="s">
        <v>398</v>
      </c>
      <c r="AU1559" s="314" t="s">
        <v>386</v>
      </c>
      <c r="AV1559" s="15" t="s">
        <v>92</v>
      </c>
      <c r="AW1559" s="15" t="s">
        <v>30</v>
      </c>
      <c r="AX1559" s="15" t="s">
        <v>76</v>
      </c>
      <c r="AY1559" s="314" t="s">
        <v>387</v>
      </c>
    </row>
    <row r="1560" s="17" customFormat="1">
      <c r="A1560" s="17"/>
      <c r="B1560" s="326"/>
      <c r="C1560" s="327"/>
      <c r="D1560" s="295" t="s">
        <v>398</v>
      </c>
      <c r="E1560" s="328" t="s">
        <v>276</v>
      </c>
      <c r="F1560" s="329" t="s">
        <v>411</v>
      </c>
      <c r="G1560" s="327"/>
      <c r="H1560" s="330">
        <v>97.200000000000003</v>
      </c>
      <c r="I1560" s="331"/>
      <c r="J1560" s="327"/>
      <c r="K1560" s="327"/>
      <c r="L1560" s="332"/>
      <c r="M1560" s="333"/>
      <c r="N1560" s="334"/>
      <c r="O1560" s="334"/>
      <c r="P1560" s="334"/>
      <c r="Q1560" s="334"/>
      <c r="R1560" s="334"/>
      <c r="S1560" s="334"/>
      <c r="T1560" s="335"/>
      <c r="U1560" s="17"/>
      <c r="V1560" s="17"/>
      <c r="W1560" s="17"/>
      <c r="X1560" s="17"/>
      <c r="Y1560" s="17"/>
      <c r="Z1560" s="17"/>
      <c r="AA1560" s="17"/>
      <c r="AB1560" s="17"/>
      <c r="AC1560" s="17"/>
      <c r="AD1560" s="17"/>
      <c r="AE1560" s="17"/>
      <c r="AT1560" s="336" t="s">
        <v>398</v>
      </c>
      <c r="AU1560" s="336" t="s">
        <v>386</v>
      </c>
      <c r="AV1560" s="17" t="s">
        <v>99</v>
      </c>
      <c r="AW1560" s="17" t="s">
        <v>30</v>
      </c>
      <c r="AX1560" s="17" t="s">
        <v>76</v>
      </c>
      <c r="AY1560" s="336" t="s">
        <v>387</v>
      </c>
    </row>
    <row r="1561" s="15" customFormat="1">
      <c r="A1561" s="15"/>
      <c r="B1561" s="304"/>
      <c r="C1561" s="305"/>
      <c r="D1561" s="295" t="s">
        <v>398</v>
      </c>
      <c r="E1561" s="306" t="s">
        <v>1</v>
      </c>
      <c r="F1561" s="307" t="s">
        <v>1627</v>
      </c>
      <c r="G1561" s="305"/>
      <c r="H1561" s="308">
        <v>4.8600000000000003</v>
      </c>
      <c r="I1561" s="309"/>
      <c r="J1561" s="305"/>
      <c r="K1561" s="305"/>
      <c r="L1561" s="310"/>
      <c r="M1561" s="311"/>
      <c r="N1561" s="312"/>
      <c r="O1561" s="312"/>
      <c r="P1561" s="312"/>
      <c r="Q1561" s="312"/>
      <c r="R1561" s="312"/>
      <c r="S1561" s="312"/>
      <c r="T1561" s="313"/>
      <c r="U1561" s="15"/>
      <c r="V1561" s="15"/>
      <c r="W1561" s="15"/>
      <c r="X1561" s="15"/>
      <c r="Y1561" s="15"/>
      <c r="Z1561" s="15"/>
      <c r="AA1561" s="15"/>
      <c r="AB1561" s="15"/>
      <c r="AC1561" s="15"/>
      <c r="AD1561" s="15"/>
      <c r="AE1561" s="15"/>
      <c r="AT1561" s="314" t="s">
        <v>398</v>
      </c>
      <c r="AU1561" s="314" t="s">
        <v>386</v>
      </c>
      <c r="AV1561" s="15" t="s">
        <v>92</v>
      </c>
      <c r="AW1561" s="15" t="s">
        <v>30</v>
      </c>
      <c r="AX1561" s="15" t="s">
        <v>76</v>
      </c>
      <c r="AY1561" s="314" t="s">
        <v>387</v>
      </c>
    </row>
    <row r="1562" s="16" customFormat="1">
      <c r="A1562" s="16"/>
      <c r="B1562" s="315"/>
      <c r="C1562" s="316"/>
      <c r="D1562" s="295" t="s">
        <v>398</v>
      </c>
      <c r="E1562" s="317" t="s">
        <v>1</v>
      </c>
      <c r="F1562" s="318" t="s">
        <v>412</v>
      </c>
      <c r="G1562" s="316"/>
      <c r="H1562" s="319">
        <v>102.06</v>
      </c>
      <c r="I1562" s="320"/>
      <c r="J1562" s="316"/>
      <c r="K1562" s="316"/>
      <c r="L1562" s="321"/>
      <c r="M1562" s="322"/>
      <c r="N1562" s="323"/>
      <c r="O1562" s="323"/>
      <c r="P1562" s="323"/>
      <c r="Q1562" s="323"/>
      <c r="R1562" s="323"/>
      <c r="S1562" s="323"/>
      <c r="T1562" s="324"/>
      <c r="U1562" s="16"/>
      <c r="V1562" s="16"/>
      <c r="W1562" s="16"/>
      <c r="X1562" s="16"/>
      <c r="Y1562" s="16"/>
      <c r="Z1562" s="16"/>
      <c r="AA1562" s="16"/>
      <c r="AB1562" s="16"/>
      <c r="AC1562" s="16"/>
      <c r="AD1562" s="16"/>
      <c r="AE1562" s="16"/>
      <c r="AT1562" s="325" t="s">
        <v>398</v>
      </c>
      <c r="AU1562" s="325" t="s">
        <v>386</v>
      </c>
      <c r="AV1562" s="16" t="s">
        <v>386</v>
      </c>
      <c r="AW1562" s="16" t="s">
        <v>30</v>
      </c>
      <c r="AX1562" s="16" t="s">
        <v>84</v>
      </c>
      <c r="AY1562" s="325" t="s">
        <v>387</v>
      </c>
    </row>
    <row r="1563" s="2" customFormat="1" ht="24.15" customHeight="1">
      <c r="A1563" s="42"/>
      <c r="B1563" s="43"/>
      <c r="C1563" s="280" t="s">
        <v>1628</v>
      </c>
      <c r="D1563" s="280" t="s">
        <v>393</v>
      </c>
      <c r="E1563" s="281" t="s">
        <v>1002</v>
      </c>
      <c r="F1563" s="282" t="s">
        <v>1003</v>
      </c>
      <c r="G1563" s="283" t="s">
        <v>405</v>
      </c>
      <c r="H1563" s="284">
        <v>102.06</v>
      </c>
      <c r="I1563" s="285"/>
      <c r="J1563" s="286">
        <f>ROUND(I1563*H1563,2)</f>
        <v>0</v>
      </c>
      <c r="K1563" s="287"/>
      <c r="L1563" s="45"/>
      <c r="M1563" s="288" t="s">
        <v>1</v>
      </c>
      <c r="N1563" s="289" t="s">
        <v>42</v>
      </c>
      <c r="O1563" s="101"/>
      <c r="P1563" s="290">
        <f>O1563*H1563</f>
        <v>0</v>
      </c>
      <c r="Q1563" s="290">
        <v>0.021000000000000001</v>
      </c>
      <c r="R1563" s="290">
        <f>Q1563*H1563</f>
        <v>2.1432600000000002</v>
      </c>
      <c r="S1563" s="290">
        <v>0</v>
      </c>
      <c r="T1563" s="291">
        <f>S1563*H1563</f>
        <v>0</v>
      </c>
      <c r="U1563" s="42"/>
      <c r="V1563" s="42"/>
      <c r="W1563" s="42"/>
      <c r="X1563" s="42"/>
      <c r="Y1563" s="42"/>
      <c r="Z1563" s="42"/>
      <c r="AA1563" s="42"/>
      <c r="AB1563" s="42"/>
      <c r="AC1563" s="42"/>
      <c r="AD1563" s="42"/>
      <c r="AE1563" s="42"/>
      <c r="AR1563" s="292" t="s">
        <v>386</v>
      </c>
      <c r="AT1563" s="292" t="s">
        <v>393</v>
      </c>
      <c r="AU1563" s="292" t="s">
        <v>386</v>
      </c>
      <c r="AY1563" s="19" t="s">
        <v>387</v>
      </c>
      <c r="BE1563" s="162">
        <f>IF(N1563="základná",J1563,0)</f>
        <v>0</v>
      </c>
      <c r="BF1563" s="162">
        <f>IF(N1563="znížená",J1563,0)</f>
        <v>0</v>
      </c>
      <c r="BG1563" s="162">
        <f>IF(N1563="zákl. prenesená",J1563,0)</f>
        <v>0</v>
      </c>
      <c r="BH1563" s="162">
        <f>IF(N1563="zníž. prenesená",J1563,0)</f>
        <v>0</v>
      </c>
      <c r="BI1563" s="162">
        <f>IF(N1563="nulová",J1563,0)</f>
        <v>0</v>
      </c>
      <c r="BJ1563" s="19" t="s">
        <v>92</v>
      </c>
      <c r="BK1563" s="162">
        <f>ROUND(I1563*H1563,2)</f>
        <v>0</v>
      </c>
      <c r="BL1563" s="19" t="s">
        <v>386</v>
      </c>
      <c r="BM1563" s="292" t="s">
        <v>1629</v>
      </c>
    </row>
    <row r="1564" s="14" customFormat="1">
      <c r="A1564" s="14"/>
      <c r="B1564" s="293"/>
      <c r="C1564" s="294"/>
      <c r="D1564" s="295" t="s">
        <v>398</v>
      </c>
      <c r="E1564" s="296" t="s">
        <v>1</v>
      </c>
      <c r="F1564" s="297" t="s">
        <v>802</v>
      </c>
      <c r="G1564" s="294"/>
      <c r="H1564" s="296" t="s">
        <v>1</v>
      </c>
      <c r="I1564" s="298"/>
      <c r="J1564" s="294"/>
      <c r="K1564" s="294"/>
      <c r="L1564" s="299"/>
      <c r="M1564" s="300"/>
      <c r="N1564" s="301"/>
      <c r="O1564" s="301"/>
      <c r="P1564" s="301"/>
      <c r="Q1564" s="301"/>
      <c r="R1564" s="301"/>
      <c r="S1564" s="301"/>
      <c r="T1564" s="302"/>
      <c r="U1564" s="14"/>
      <c r="V1564" s="14"/>
      <c r="W1564" s="14"/>
      <c r="X1564" s="14"/>
      <c r="Y1564" s="14"/>
      <c r="Z1564" s="14"/>
      <c r="AA1564" s="14"/>
      <c r="AB1564" s="14"/>
      <c r="AC1564" s="14"/>
      <c r="AD1564" s="14"/>
      <c r="AE1564" s="14"/>
      <c r="AT1564" s="303" t="s">
        <v>398</v>
      </c>
      <c r="AU1564" s="303" t="s">
        <v>386</v>
      </c>
      <c r="AV1564" s="14" t="s">
        <v>84</v>
      </c>
      <c r="AW1564" s="14" t="s">
        <v>30</v>
      </c>
      <c r="AX1564" s="14" t="s">
        <v>76</v>
      </c>
      <c r="AY1564" s="303" t="s">
        <v>387</v>
      </c>
    </row>
    <row r="1565" s="15" customFormat="1">
      <c r="A1565" s="15"/>
      <c r="B1565" s="304"/>
      <c r="C1565" s="305"/>
      <c r="D1565" s="295" t="s">
        <v>398</v>
      </c>
      <c r="E1565" s="306" t="s">
        <v>1</v>
      </c>
      <c r="F1565" s="307" t="s">
        <v>277</v>
      </c>
      <c r="G1565" s="305"/>
      <c r="H1565" s="308">
        <v>97.200000000000003</v>
      </c>
      <c r="I1565" s="309"/>
      <c r="J1565" s="305"/>
      <c r="K1565" s="305"/>
      <c r="L1565" s="310"/>
      <c r="M1565" s="311"/>
      <c r="N1565" s="312"/>
      <c r="O1565" s="312"/>
      <c r="P1565" s="312"/>
      <c r="Q1565" s="312"/>
      <c r="R1565" s="312"/>
      <c r="S1565" s="312"/>
      <c r="T1565" s="313"/>
      <c r="U1565" s="15"/>
      <c r="V1565" s="15"/>
      <c r="W1565" s="15"/>
      <c r="X1565" s="15"/>
      <c r="Y1565" s="15"/>
      <c r="Z1565" s="15"/>
      <c r="AA1565" s="15"/>
      <c r="AB1565" s="15"/>
      <c r="AC1565" s="15"/>
      <c r="AD1565" s="15"/>
      <c r="AE1565" s="15"/>
      <c r="AT1565" s="314" t="s">
        <v>398</v>
      </c>
      <c r="AU1565" s="314" t="s">
        <v>386</v>
      </c>
      <c r="AV1565" s="15" t="s">
        <v>92</v>
      </c>
      <c r="AW1565" s="15" t="s">
        <v>30</v>
      </c>
      <c r="AX1565" s="15" t="s">
        <v>76</v>
      </c>
      <c r="AY1565" s="314" t="s">
        <v>387</v>
      </c>
    </row>
    <row r="1566" s="17" customFormat="1">
      <c r="A1566" s="17"/>
      <c r="B1566" s="326"/>
      <c r="C1566" s="327"/>
      <c r="D1566" s="295" t="s">
        <v>398</v>
      </c>
      <c r="E1566" s="328" t="s">
        <v>1</v>
      </c>
      <c r="F1566" s="329" t="s">
        <v>411</v>
      </c>
      <c r="G1566" s="327"/>
      <c r="H1566" s="330">
        <v>97.200000000000003</v>
      </c>
      <c r="I1566" s="331"/>
      <c r="J1566" s="327"/>
      <c r="K1566" s="327"/>
      <c r="L1566" s="332"/>
      <c r="M1566" s="333"/>
      <c r="N1566" s="334"/>
      <c r="O1566" s="334"/>
      <c r="P1566" s="334"/>
      <c r="Q1566" s="334"/>
      <c r="R1566" s="334"/>
      <c r="S1566" s="334"/>
      <c r="T1566" s="335"/>
      <c r="U1566" s="17"/>
      <c r="V1566" s="17"/>
      <c r="W1566" s="17"/>
      <c r="X1566" s="17"/>
      <c r="Y1566" s="17"/>
      <c r="Z1566" s="17"/>
      <c r="AA1566" s="17"/>
      <c r="AB1566" s="17"/>
      <c r="AC1566" s="17"/>
      <c r="AD1566" s="17"/>
      <c r="AE1566" s="17"/>
      <c r="AT1566" s="336" t="s">
        <v>398</v>
      </c>
      <c r="AU1566" s="336" t="s">
        <v>386</v>
      </c>
      <c r="AV1566" s="17" t="s">
        <v>99</v>
      </c>
      <c r="AW1566" s="17" t="s">
        <v>30</v>
      </c>
      <c r="AX1566" s="17" t="s">
        <v>76</v>
      </c>
      <c r="AY1566" s="336" t="s">
        <v>387</v>
      </c>
    </row>
    <row r="1567" s="15" customFormat="1">
      <c r="A1567" s="15"/>
      <c r="B1567" s="304"/>
      <c r="C1567" s="305"/>
      <c r="D1567" s="295" t="s">
        <v>398</v>
      </c>
      <c r="E1567" s="306" t="s">
        <v>1</v>
      </c>
      <c r="F1567" s="307" t="s">
        <v>1627</v>
      </c>
      <c r="G1567" s="305"/>
      <c r="H1567" s="308">
        <v>4.8600000000000003</v>
      </c>
      <c r="I1567" s="309"/>
      <c r="J1567" s="305"/>
      <c r="K1567" s="305"/>
      <c r="L1567" s="310"/>
      <c r="M1567" s="311"/>
      <c r="N1567" s="312"/>
      <c r="O1567" s="312"/>
      <c r="P1567" s="312"/>
      <c r="Q1567" s="312"/>
      <c r="R1567" s="312"/>
      <c r="S1567" s="312"/>
      <c r="T1567" s="313"/>
      <c r="U1567" s="15"/>
      <c r="V1567" s="15"/>
      <c r="W1567" s="15"/>
      <c r="X1567" s="15"/>
      <c r="Y1567" s="15"/>
      <c r="Z1567" s="15"/>
      <c r="AA1567" s="15"/>
      <c r="AB1567" s="15"/>
      <c r="AC1567" s="15"/>
      <c r="AD1567" s="15"/>
      <c r="AE1567" s="15"/>
      <c r="AT1567" s="314" t="s">
        <v>398</v>
      </c>
      <c r="AU1567" s="314" t="s">
        <v>386</v>
      </c>
      <c r="AV1567" s="15" t="s">
        <v>92</v>
      </c>
      <c r="AW1567" s="15" t="s">
        <v>30</v>
      </c>
      <c r="AX1567" s="15" t="s">
        <v>76</v>
      </c>
      <c r="AY1567" s="314" t="s">
        <v>387</v>
      </c>
    </row>
    <row r="1568" s="16" customFormat="1">
      <c r="A1568" s="16"/>
      <c r="B1568" s="315"/>
      <c r="C1568" s="316"/>
      <c r="D1568" s="295" t="s">
        <v>398</v>
      </c>
      <c r="E1568" s="317" t="s">
        <v>1</v>
      </c>
      <c r="F1568" s="318" t="s">
        <v>412</v>
      </c>
      <c r="G1568" s="316"/>
      <c r="H1568" s="319">
        <v>102.06</v>
      </c>
      <c r="I1568" s="320"/>
      <c r="J1568" s="316"/>
      <c r="K1568" s="316"/>
      <c r="L1568" s="321"/>
      <c r="M1568" s="322"/>
      <c r="N1568" s="323"/>
      <c r="O1568" s="323"/>
      <c r="P1568" s="323"/>
      <c r="Q1568" s="323"/>
      <c r="R1568" s="323"/>
      <c r="S1568" s="323"/>
      <c r="T1568" s="324"/>
      <c r="U1568" s="16"/>
      <c r="V1568" s="16"/>
      <c r="W1568" s="16"/>
      <c r="X1568" s="16"/>
      <c r="Y1568" s="16"/>
      <c r="Z1568" s="16"/>
      <c r="AA1568" s="16"/>
      <c r="AB1568" s="16"/>
      <c r="AC1568" s="16"/>
      <c r="AD1568" s="16"/>
      <c r="AE1568" s="16"/>
      <c r="AT1568" s="325" t="s">
        <v>398</v>
      </c>
      <c r="AU1568" s="325" t="s">
        <v>386</v>
      </c>
      <c r="AV1568" s="16" t="s">
        <v>386</v>
      </c>
      <c r="AW1568" s="16" t="s">
        <v>30</v>
      </c>
      <c r="AX1568" s="16" t="s">
        <v>84</v>
      </c>
      <c r="AY1568" s="325" t="s">
        <v>387</v>
      </c>
    </row>
    <row r="1569" s="2" customFormat="1" ht="24.15" customHeight="1">
      <c r="A1569" s="42"/>
      <c r="B1569" s="43"/>
      <c r="C1569" s="280" t="s">
        <v>1630</v>
      </c>
      <c r="D1569" s="280" t="s">
        <v>393</v>
      </c>
      <c r="E1569" s="281" t="s">
        <v>576</v>
      </c>
      <c r="F1569" s="282" t="s">
        <v>577</v>
      </c>
      <c r="G1569" s="283" t="s">
        <v>405</v>
      </c>
      <c r="H1569" s="284">
        <v>102.06</v>
      </c>
      <c r="I1569" s="285"/>
      <c r="J1569" s="286">
        <f>ROUND(I1569*H1569,2)</f>
        <v>0</v>
      </c>
      <c r="K1569" s="287"/>
      <c r="L1569" s="45"/>
      <c r="M1569" s="288" t="s">
        <v>1</v>
      </c>
      <c r="N1569" s="289" t="s">
        <v>42</v>
      </c>
      <c r="O1569" s="101"/>
      <c r="P1569" s="290">
        <f>O1569*H1569</f>
        <v>0</v>
      </c>
      <c r="Q1569" s="290">
        <v>0.0047200000000000002</v>
      </c>
      <c r="R1569" s="290">
        <f>Q1569*H1569</f>
        <v>0.48172320000000002</v>
      </c>
      <c r="S1569" s="290">
        <v>0</v>
      </c>
      <c r="T1569" s="291">
        <f>S1569*H1569</f>
        <v>0</v>
      </c>
      <c r="U1569" s="42"/>
      <c r="V1569" s="42"/>
      <c r="W1569" s="42"/>
      <c r="X1569" s="42"/>
      <c r="Y1569" s="42"/>
      <c r="Z1569" s="42"/>
      <c r="AA1569" s="42"/>
      <c r="AB1569" s="42"/>
      <c r="AC1569" s="42"/>
      <c r="AD1569" s="42"/>
      <c r="AE1569" s="42"/>
      <c r="AR1569" s="292" t="s">
        <v>386</v>
      </c>
      <c r="AT1569" s="292" t="s">
        <v>393</v>
      </c>
      <c r="AU1569" s="292" t="s">
        <v>386</v>
      </c>
      <c r="AY1569" s="19" t="s">
        <v>387</v>
      </c>
      <c r="BE1569" s="162">
        <f>IF(N1569="základná",J1569,0)</f>
        <v>0</v>
      </c>
      <c r="BF1569" s="162">
        <f>IF(N1569="znížená",J1569,0)</f>
        <v>0</v>
      </c>
      <c r="BG1569" s="162">
        <f>IF(N1569="zákl. prenesená",J1569,0)</f>
        <v>0</v>
      </c>
      <c r="BH1569" s="162">
        <f>IF(N1569="zníž. prenesená",J1569,0)</f>
        <v>0</v>
      </c>
      <c r="BI1569" s="162">
        <f>IF(N1569="nulová",J1569,0)</f>
        <v>0</v>
      </c>
      <c r="BJ1569" s="19" t="s">
        <v>92</v>
      </c>
      <c r="BK1569" s="162">
        <f>ROUND(I1569*H1569,2)</f>
        <v>0</v>
      </c>
      <c r="BL1569" s="19" t="s">
        <v>386</v>
      </c>
      <c r="BM1569" s="292" t="s">
        <v>1631</v>
      </c>
    </row>
    <row r="1570" s="14" customFormat="1">
      <c r="A1570" s="14"/>
      <c r="B1570" s="293"/>
      <c r="C1570" s="294"/>
      <c r="D1570" s="295" t="s">
        <v>398</v>
      </c>
      <c r="E1570" s="296" t="s">
        <v>1</v>
      </c>
      <c r="F1570" s="297" t="s">
        <v>802</v>
      </c>
      <c r="G1570" s="294"/>
      <c r="H1570" s="296" t="s">
        <v>1</v>
      </c>
      <c r="I1570" s="298"/>
      <c r="J1570" s="294"/>
      <c r="K1570" s="294"/>
      <c r="L1570" s="299"/>
      <c r="M1570" s="300"/>
      <c r="N1570" s="301"/>
      <c r="O1570" s="301"/>
      <c r="P1570" s="301"/>
      <c r="Q1570" s="301"/>
      <c r="R1570" s="301"/>
      <c r="S1570" s="301"/>
      <c r="T1570" s="302"/>
      <c r="U1570" s="14"/>
      <c r="V1570" s="14"/>
      <c r="W1570" s="14"/>
      <c r="X1570" s="14"/>
      <c r="Y1570" s="14"/>
      <c r="Z1570" s="14"/>
      <c r="AA1570" s="14"/>
      <c r="AB1570" s="14"/>
      <c r="AC1570" s="14"/>
      <c r="AD1570" s="14"/>
      <c r="AE1570" s="14"/>
      <c r="AT1570" s="303" t="s">
        <v>398</v>
      </c>
      <c r="AU1570" s="303" t="s">
        <v>386</v>
      </c>
      <c r="AV1570" s="14" t="s">
        <v>84</v>
      </c>
      <c r="AW1570" s="14" t="s">
        <v>30</v>
      </c>
      <c r="AX1570" s="14" t="s">
        <v>76</v>
      </c>
      <c r="AY1570" s="303" t="s">
        <v>387</v>
      </c>
    </row>
    <row r="1571" s="15" customFormat="1">
      <c r="A1571" s="15"/>
      <c r="B1571" s="304"/>
      <c r="C1571" s="305"/>
      <c r="D1571" s="295" t="s">
        <v>398</v>
      </c>
      <c r="E1571" s="306" t="s">
        <v>1</v>
      </c>
      <c r="F1571" s="307" t="s">
        <v>277</v>
      </c>
      <c r="G1571" s="305"/>
      <c r="H1571" s="308">
        <v>97.200000000000003</v>
      </c>
      <c r="I1571" s="309"/>
      <c r="J1571" s="305"/>
      <c r="K1571" s="305"/>
      <c r="L1571" s="310"/>
      <c r="M1571" s="311"/>
      <c r="N1571" s="312"/>
      <c r="O1571" s="312"/>
      <c r="P1571" s="312"/>
      <c r="Q1571" s="312"/>
      <c r="R1571" s="312"/>
      <c r="S1571" s="312"/>
      <c r="T1571" s="313"/>
      <c r="U1571" s="15"/>
      <c r="V1571" s="15"/>
      <c r="W1571" s="15"/>
      <c r="X1571" s="15"/>
      <c r="Y1571" s="15"/>
      <c r="Z1571" s="15"/>
      <c r="AA1571" s="15"/>
      <c r="AB1571" s="15"/>
      <c r="AC1571" s="15"/>
      <c r="AD1571" s="15"/>
      <c r="AE1571" s="15"/>
      <c r="AT1571" s="314" t="s">
        <v>398</v>
      </c>
      <c r="AU1571" s="314" t="s">
        <v>386</v>
      </c>
      <c r="AV1571" s="15" t="s">
        <v>92</v>
      </c>
      <c r="AW1571" s="15" t="s">
        <v>30</v>
      </c>
      <c r="AX1571" s="15" t="s">
        <v>76</v>
      </c>
      <c r="AY1571" s="314" t="s">
        <v>387</v>
      </c>
    </row>
    <row r="1572" s="17" customFormat="1">
      <c r="A1572" s="17"/>
      <c r="B1572" s="326"/>
      <c r="C1572" s="327"/>
      <c r="D1572" s="295" t="s">
        <v>398</v>
      </c>
      <c r="E1572" s="328" t="s">
        <v>1</v>
      </c>
      <c r="F1572" s="329" t="s">
        <v>411</v>
      </c>
      <c r="G1572" s="327"/>
      <c r="H1572" s="330">
        <v>97.200000000000003</v>
      </c>
      <c r="I1572" s="331"/>
      <c r="J1572" s="327"/>
      <c r="K1572" s="327"/>
      <c r="L1572" s="332"/>
      <c r="M1572" s="333"/>
      <c r="N1572" s="334"/>
      <c r="O1572" s="334"/>
      <c r="P1572" s="334"/>
      <c r="Q1572" s="334"/>
      <c r="R1572" s="334"/>
      <c r="S1572" s="334"/>
      <c r="T1572" s="335"/>
      <c r="U1572" s="17"/>
      <c r="V1572" s="17"/>
      <c r="W1572" s="17"/>
      <c r="X1572" s="17"/>
      <c r="Y1572" s="17"/>
      <c r="Z1572" s="17"/>
      <c r="AA1572" s="17"/>
      <c r="AB1572" s="17"/>
      <c r="AC1572" s="17"/>
      <c r="AD1572" s="17"/>
      <c r="AE1572" s="17"/>
      <c r="AT1572" s="336" t="s">
        <v>398</v>
      </c>
      <c r="AU1572" s="336" t="s">
        <v>386</v>
      </c>
      <c r="AV1572" s="17" t="s">
        <v>99</v>
      </c>
      <c r="AW1572" s="17" t="s">
        <v>30</v>
      </c>
      <c r="AX1572" s="17" t="s">
        <v>76</v>
      </c>
      <c r="AY1572" s="336" t="s">
        <v>387</v>
      </c>
    </row>
    <row r="1573" s="15" customFormat="1">
      <c r="A1573" s="15"/>
      <c r="B1573" s="304"/>
      <c r="C1573" s="305"/>
      <c r="D1573" s="295" t="s">
        <v>398</v>
      </c>
      <c r="E1573" s="306" t="s">
        <v>1</v>
      </c>
      <c r="F1573" s="307" t="s">
        <v>1627</v>
      </c>
      <c r="G1573" s="305"/>
      <c r="H1573" s="308">
        <v>4.8600000000000003</v>
      </c>
      <c r="I1573" s="309"/>
      <c r="J1573" s="305"/>
      <c r="K1573" s="305"/>
      <c r="L1573" s="310"/>
      <c r="M1573" s="311"/>
      <c r="N1573" s="312"/>
      <c r="O1573" s="312"/>
      <c r="P1573" s="312"/>
      <c r="Q1573" s="312"/>
      <c r="R1573" s="312"/>
      <c r="S1573" s="312"/>
      <c r="T1573" s="313"/>
      <c r="U1573" s="15"/>
      <c r="V1573" s="15"/>
      <c r="W1573" s="15"/>
      <c r="X1573" s="15"/>
      <c r="Y1573" s="15"/>
      <c r="Z1573" s="15"/>
      <c r="AA1573" s="15"/>
      <c r="AB1573" s="15"/>
      <c r="AC1573" s="15"/>
      <c r="AD1573" s="15"/>
      <c r="AE1573" s="15"/>
      <c r="AT1573" s="314" t="s">
        <v>398</v>
      </c>
      <c r="AU1573" s="314" t="s">
        <v>386</v>
      </c>
      <c r="AV1573" s="15" t="s">
        <v>92</v>
      </c>
      <c r="AW1573" s="15" t="s">
        <v>30</v>
      </c>
      <c r="AX1573" s="15" t="s">
        <v>76</v>
      </c>
      <c r="AY1573" s="314" t="s">
        <v>387</v>
      </c>
    </row>
    <row r="1574" s="16" customFormat="1">
      <c r="A1574" s="16"/>
      <c r="B1574" s="315"/>
      <c r="C1574" s="316"/>
      <c r="D1574" s="295" t="s">
        <v>398</v>
      </c>
      <c r="E1574" s="317" t="s">
        <v>1</v>
      </c>
      <c r="F1574" s="318" t="s">
        <v>412</v>
      </c>
      <c r="G1574" s="316"/>
      <c r="H1574" s="319">
        <v>102.06</v>
      </c>
      <c r="I1574" s="320"/>
      <c r="J1574" s="316"/>
      <c r="K1574" s="316"/>
      <c r="L1574" s="321"/>
      <c r="M1574" s="322"/>
      <c r="N1574" s="323"/>
      <c r="O1574" s="323"/>
      <c r="P1574" s="323"/>
      <c r="Q1574" s="323"/>
      <c r="R1574" s="323"/>
      <c r="S1574" s="323"/>
      <c r="T1574" s="324"/>
      <c r="U1574" s="16"/>
      <c r="V1574" s="16"/>
      <c r="W1574" s="16"/>
      <c r="X1574" s="16"/>
      <c r="Y1574" s="16"/>
      <c r="Z1574" s="16"/>
      <c r="AA1574" s="16"/>
      <c r="AB1574" s="16"/>
      <c r="AC1574" s="16"/>
      <c r="AD1574" s="16"/>
      <c r="AE1574" s="16"/>
      <c r="AT1574" s="325" t="s">
        <v>398</v>
      </c>
      <c r="AU1574" s="325" t="s">
        <v>386</v>
      </c>
      <c r="AV1574" s="16" t="s">
        <v>386</v>
      </c>
      <c r="AW1574" s="16" t="s">
        <v>30</v>
      </c>
      <c r="AX1574" s="16" t="s">
        <v>84</v>
      </c>
      <c r="AY1574" s="325" t="s">
        <v>387</v>
      </c>
    </row>
    <row r="1575" s="2" customFormat="1" ht="24.15" customHeight="1">
      <c r="A1575" s="42"/>
      <c r="B1575" s="43"/>
      <c r="C1575" s="280" t="s">
        <v>1632</v>
      </c>
      <c r="D1575" s="280" t="s">
        <v>393</v>
      </c>
      <c r="E1575" s="281" t="s">
        <v>581</v>
      </c>
      <c r="F1575" s="282" t="s">
        <v>582</v>
      </c>
      <c r="G1575" s="283" t="s">
        <v>396</v>
      </c>
      <c r="H1575" s="284">
        <v>718</v>
      </c>
      <c r="I1575" s="285"/>
      <c r="J1575" s="286">
        <f>ROUND(I1575*H1575,2)</f>
        <v>0</v>
      </c>
      <c r="K1575" s="287"/>
      <c r="L1575" s="45"/>
      <c r="M1575" s="288" t="s">
        <v>1</v>
      </c>
      <c r="N1575" s="289" t="s">
        <v>42</v>
      </c>
      <c r="O1575" s="101"/>
      <c r="P1575" s="290">
        <f>O1575*H1575</f>
        <v>0</v>
      </c>
      <c r="Q1575" s="290">
        <v>0.00107</v>
      </c>
      <c r="R1575" s="290">
        <f>Q1575*H1575</f>
        <v>0.76825999999999994</v>
      </c>
      <c r="S1575" s="290">
        <v>0</v>
      </c>
      <c r="T1575" s="291">
        <f>S1575*H1575</f>
        <v>0</v>
      </c>
      <c r="U1575" s="42"/>
      <c r="V1575" s="42"/>
      <c r="W1575" s="42"/>
      <c r="X1575" s="42"/>
      <c r="Y1575" s="42"/>
      <c r="Z1575" s="42"/>
      <c r="AA1575" s="42"/>
      <c r="AB1575" s="42"/>
      <c r="AC1575" s="42"/>
      <c r="AD1575" s="42"/>
      <c r="AE1575" s="42"/>
      <c r="AR1575" s="292" t="s">
        <v>386</v>
      </c>
      <c r="AT1575" s="292" t="s">
        <v>393</v>
      </c>
      <c r="AU1575" s="292" t="s">
        <v>386</v>
      </c>
      <c r="AY1575" s="19" t="s">
        <v>387</v>
      </c>
      <c r="BE1575" s="162">
        <f>IF(N1575="základná",J1575,0)</f>
        <v>0</v>
      </c>
      <c r="BF1575" s="162">
        <f>IF(N1575="znížená",J1575,0)</f>
        <v>0</v>
      </c>
      <c r="BG1575" s="162">
        <f>IF(N1575="zákl. prenesená",J1575,0)</f>
        <v>0</v>
      </c>
      <c r="BH1575" s="162">
        <f>IF(N1575="zníž. prenesená",J1575,0)</f>
        <v>0</v>
      </c>
      <c r="BI1575" s="162">
        <f>IF(N1575="nulová",J1575,0)</f>
        <v>0</v>
      </c>
      <c r="BJ1575" s="19" t="s">
        <v>92</v>
      </c>
      <c r="BK1575" s="162">
        <f>ROUND(I1575*H1575,2)</f>
        <v>0</v>
      </c>
      <c r="BL1575" s="19" t="s">
        <v>386</v>
      </c>
      <c r="BM1575" s="292" t="s">
        <v>1633</v>
      </c>
    </row>
    <row r="1576" s="15" customFormat="1">
      <c r="A1576" s="15"/>
      <c r="B1576" s="304"/>
      <c r="C1576" s="305"/>
      <c r="D1576" s="295" t="s">
        <v>398</v>
      </c>
      <c r="E1576" s="306" t="s">
        <v>1</v>
      </c>
      <c r="F1576" s="307" t="s">
        <v>244</v>
      </c>
      <c r="G1576" s="305"/>
      <c r="H1576" s="308">
        <v>718</v>
      </c>
      <c r="I1576" s="309"/>
      <c r="J1576" s="305"/>
      <c r="K1576" s="305"/>
      <c r="L1576" s="310"/>
      <c r="M1576" s="311"/>
      <c r="N1576" s="312"/>
      <c r="O1576" s="312"/>
      <c r="P1576" s="312"/>
      <c r="Q1576" s="312"/>
      <c r="R1576" s="312"/>
      <c r="S1576" s="312"/>
      <c r="T1576" s="313"/>
      <c r="U1576" s="15"/>
      <c r="V1576" s="15"/>
      <c r="W1576" s="15"/>
      <c r="X1576" s="15"/>
      <c r="Y1576" s="15"/>
      <c r="Z1576" s="15"/>
      <c r="AA1576" s="15"/>
      <c r="AB1576" s="15"/>
      <c r="AC1576" s="15"/>
      <c r="AD1576" s="15"/>
      <c r="AE1576" s="15"/>
      <c r="AT1576" s="314" t="s">
        <v>398</v>
      </c>
      <c r="AU1576" s="314" t="s">
        <v>386</v>
      </c>
      <c r="AV1576" s="15" t="s">
        <v>92</v>
      </c>
      <c r="AW1576" s="15" t="s">
        <v>30</v>
      </c>
      <c r="AX1576" s="15" t="s">
        <v>76</v>
      </c>
      <c r="AY1576" s="314" t="s">
        <v>387</v>
      </c>
    </row>
    <row r="1577" s="16" customFormat="1">
      <c r="A1577" s="16"/>
      <c r="B1577" s="315"/>
      <c r="C1577" s="316"/>
      <c r="D1577" s="295" t="s">
        <v>398</v>
      </c>
      <c r="E1577" s="317" t="s">
        <v>1</v>
      </c>
      <c r="F1577" s="318" t="s">
        <v>412</v>
      </c>
      <c r="G1577" s="316"/>
      <c r="H1577" s="319">
        <v>718</v>
      </c>
      <c r="I1577" s="320"/>
      <c r="J1577" s="316"/>
      <c r="K1577" s="316"/>
      <c r="L1577" s="321"/>
      <c r="M1577" s="322"/>
      <c r="N1577" s="323"/>
      <c r="O1577" s="323"/>
      <c r="P1577" s="323"/>
      <c r="Q1577" s="323"/>
      <c r="R1577" s="323"/>
      <c r="S1577" s="323"/>
      <c r="T1577" s="324"/>
      <c r="U1577" s="16"/>
      <c r="V1577" s="16"/>
      <c r="W1577" s="16"/>
      <c r="X1577" s="16"/>
      <c r="Y1577" s="16"/>
      <c r="Z1577" s="16"/>
      <c r="AA1577" s="16"/>
      <c r="AB1577" s="16"/>
      <c r="AC1577" s="16"/>
      <c r="AD1577" s="16"/>
      <c r="AE1577" s="16"/>
      <c r="AT1577" s="325" t="s">
        <v>398</v>
      </c>
      <c r="AU1577" s="325" t="s">
        <v>386</v>
      </c>
      <c r="AV1577" s="16" t="s">
        <v>386</v>
      </c>
      <c r="AW1577" s="16" t="s">
        <v>30</v>
      </c>
      <c r="AX1577" s="16" t="s">
        <v>84</v>
      </c>
      <c r="AY1577" s="325" t="s">
        <v>387</v>
      </c>
    </row>
    <row r="1578" s="2" customFormat="1" ht="24.15" customHeight="1">
      <c r="A1578" s="42"/>
      <c r="B1578" s="43"/>
      <c r="C1578" s="280" t="s">
        <v>1634</v>
      </c>
      <c r="D1578" s="280" t="s">
        <v>393</v>
      </c>
      <c r="E1578" s="281" t="s">
        <v>1013</v>
      </c>
      <c r="F1578" s="282" t="s">
        <v>1014</v>
      </c>
      <c r="G1578" s="283" t="s">
        <v>396</v>
      </c>
      <c r="H1578" s="284">
        <v>374.85000000000002</v>
      </c>
      <c r="I1578" s="285"/>
      <c r="J1578" s="286">
        <f>ROUND(I1578*H1578,2)</f>
        <v>0</v>
      </c>
      <c r="K1578" s="287"/>
      <c r="L1578" s="45"/>
      <c r="M1578" s="288" t="s">
        <v>1</v>
      </c>
      <c r="N1578" s="289" t="s">
        <v>42</v>
      </c>
      <c r="O1578" s="101"/>
      <c r="P1578" s="290">
        <f>O1578*H1578</f>
        <v>0</v>
      </c>
      <c r="Q1578" s="290">
        <v>0</v>
      </c>
      <c r="R1578" s="290">
        <f>Q1578*H1578</f>
        <v>0</v>
      </c>
      <c r="S1578" s="290">
        <v>0</v>
      </c>
      <c r="T1578" s="291">
        <f>S1578*H1578</f>
        <v>0</v>
      </c>
      <c r="U1578" s="42"/>
      <c r="V1578" s="42"/>
      <c r="W1578" s="42"/>
      <c r="X1578" s="42"/>
      <c r="Y1578" s="42"/>
      <c r="Z1578" s="42"/>
      <c r="AA1578" s="42"/>
      <c r="AB1578" s="42"/>
      <c r="AC1578" s="42"/>
      <c r="AD1578" s="42"/>
      <c r="AE1578" s="42"/>
      <c r="AR1578" s="292" t="s">
        <v>386</v>
      </c>
      <c r="AT1578" s="292" t="s">
        <v>393</v>
      </c>
      <c r="AU1578" s="292" t="s">
        <v>386</v>
      </c>
      <c r="AY1578" s="19" t="s">
        <v>387</v>
      </c>
      <c r="BE1578" s="162">
        <f>IF(N1578="základná",J1578,0)</f>
        <v>0</v>
      </c>
      <c r="BF1578" s="162">
        <f>IF(N1578="znížená",J1578,0)</f>
        <v>0</v>
      </c>
      <c r="BG1578" s="162">
        <f>IF(N1578="zákl. prenesená",J1578,0)</f>
        <v>0</v>
      </c>
      <c r="BH1578" s="162">
        <f>IF(N1578="zníž. prenesená",J1578,0)</f>
        <v>0</v>
      </c>
      <c r="BI1578" s="162">
        <f>IF(N1578="nulová",J1578,0)</f>
        <v>0</v>
      </c>
      <c r="BJ1578" s="19" t="s">
        <v>92</v>
      </c>
      <c r="BK1578" s="162">
        <f>ROUND(I1578*H1578,2)</f>
        <v>0</v>
      </c>
      <c r="BL1578" s="19" t="s">
        <v>386</v>
      </c>
      <c r="BM1578" s="292" t="s">
        <v>1635</v>
      </c>
    </row>
    <row r="1579" s="14" customFormat="1">
      <c r="A1579" s="14"/>
      <c r="B1579" s="293"/>
      <c r="C1579" s="294"/>
      <c r="D1579" s="295" t="s">
        <v>398</v>
      </c>
      <c r="E1579" s="296" t="s">
        <v>1</v>
      </c>
      <c r="F1579" s="297" t="s">
        <v>802</v>
      </c>
      <c r="G1579" s="294"/>
      <c r="H1579" s="296" t="s">
        <v>1</v>
      </c>
      <c r="I1579" s="298"/>
      <c r="J1579" s="294"/>
      <c r="K1579" s="294"/>
      <c r="L1579" s="299"/>
      <c r="M1579" s="300"/>
      <c r="N1579" s="301"/>
      <c r="O1579" s="301"/>
      <c r="P1579" s="301"/>
      <c r="Q1579" s="301"/>
      <c r="R1579" s="301"/>
      <c r="S1579" s="301"/>
      <c r="T1579" s="302"/>
      <c r="U1579" s="14"/>
      <c r="V1579" s="14"/>
      <c r="W1579" s="14"/>
      <c r="X1579" s="14"/>
      <c r="Y1579" s="14"/>
      <c r="Z1579" s="14"/>
      <c r="AA1579" s="14"/>
      <c r="AB1579" s="14"/>
      <c r="AC1579" s="14"/>
      <c r="AD1579" s="14"/>
      <c r="AE1579" s="14"/>
      <c r="AT1579" s="303" t="s">
        <v>398</v>
      </c>
      <c r="AU1579" s="303" t="s">
        <v>386</v>
      </c>
      <c r="AV1579" s="14" t="s">
        <v>84</v>
      </c>
      <c r="AW1579" s="14" t="s">
        <v>30</v>
      </c>
      <c r="AX1579" s="14" t="s">
        <v>76</v>
      </c>
      <c r="AY1579" s="303" t="s">
        <v>387</v>
      </c>
    </row>
    <row r="1580" s="15" customFormat="1">
      <c r="A1580" s="15"/>
      <c r="B1580" s="304"/>
      <c r="C1580" s="305"/>
      <c r="D1580" s="295" t="s">
        <v>398</v>
      </c>
      <c r="E1580" s="306" t="s">
        <v>1</v>
      </c>
      <c r="F1580" s="307" t="s">
        <v>200</v>
      </c>
      <c r="G1580" s="305"/>
      <c r="H1580" s="308">
        <v>357</v>
      </c>
      <c r="I1580" s="309"/>
      <c r="J1580" s="305"/>
      <c r="K1580" s="305"/>
      <c r="L1580" s="310"/>
      <c r="M1580" s="311"/>
      <c r="N1580" s="312"/>
      <c r="O1580" s="312"/>
      <c r="P1580" s="312"/>
      <c r="Q1580" s="312"/>
      <c r="R1580" s="312"/>
      <c r="S1580" s="312"/>
      <c r="T1580" s="313"/>
      <c r="U1580" s="15"/>
      <c r="V1580" s="15"/>
      <c r="W1580" s="15"/>
      <c r="X1580" s="15"/>
      <c r="Y1580" s="15"/>
      <c r="Z1580" s="15"/>
      <c r="AA1580" s="15"/>
      <c r="AB1580" s="15"/>
      <c r="AC1580" s="15"/>
      <c r="AD1580" s="15"/>
      <c r="AE1580" s="15"/>
      <c r="AT1580" s="314" t="s">
        <v>398</v>
      </c>
      <c r="AU1580" s="314" t="s">
        <v>386</v>
      </c>
      <c r="AV1580" s="15" t="s">
        <v>92</v>
      </c>
      <c r="AW1580" s="15" t="s">
        <v>30</v>
      </c>
      <c r="AX1580" s="15" t="s">
        <v>76</v>
      </c>
      <c r="AY1580" s="314" t="s">
        <v>387</v>
      </c>
    </row>
    <row r="1581" s="17" customFormat="1">
      <c r="A1581" s="17"/>
      <c r="B1581" s="326"/>
      <c r="C1581" s="327"/>
      <c r="D1581" s="295" t="s">
        <v>398</v>
      </c>
      <c r="E1581" s="328" t="s">
        <v>332</v>
      </c>
      <c r="F1581" s="329" t="s">
        <v>411</v>
      </c>
      <c r="G1581" s="327"/>
      <c r="H1581" s="330">
        <v>357</v>
      </c>
      <c r="I1581" s="331"/>
      <c r="J1581" s="327"/>
      <c r="K1581" s="327"/>
      <c r="L1581" s="332"/>
      <c r="M1581" s="333"/>
      <c r="N1581" s="334"/>
      <c r="O1581" s="334"/>
      <c r="P1581" s="334"/>
      <c r="Q1581" s="334"/>
      <c r="R1581" s="334"/>
      <c r="S1581" s="334"/>
      <c r="T1581" s="335"/>
      <c r="U1581" s="17"/>
      <c r="V1581" s="17"/>
      <c r="W1581" s="17"/>
      <c r="X1581" s="17"/>
      <c r="Y1581" s="17"/>
      <c r="Z1581" s="17"/>
      <c r="AA1581" s="17"/>
      <c r="AB1581" s="17"/>
      <c r="AC1581" s="17"/>
      <c r="AD1581" s="17"/>
      <c r="AE1581" s="17"/>
      <c r="AT1581" s="336" t="s">
        <v>398</v>
      </c>
      <c r="AU1581" s="336" t="s">
        <v>386</v>
      </c>
      <c r="AV1581" s="17" t="s">
        <v>99</v>
      </c>
      <c r="AW1581" s="17" t="s">
        <v>30</v>
      </c>
      <c r="AX1581" s="17" t="s">
        <v>76</v>
      </c>
      <c r="AY1581" s="336" t="s">
        <v>387</v>
      </c>
    </row>
    <row r="1582" s="15" customFormat="1">
      <c r="A1582" s="15"/>
      <c r="B1582" s="304"/>
      <c r="C1582" s="305"/>
      <c r="D1582" s="295" t="s">
        <v>398</v>
      </c>
      <c r="E1582" s="306" t="s">
        <v>1</v>
      </c>
      <c r="F1582" s="307" t="s">
        <v>1636</v>
      </c>
      <c r="G1582" s="305"/>
      <c r="H1582" s="308">
        <v>17.850000000000001</v>
      </c>
      <c r="I1582" s="309"/>
      <c r="J1582" s="305"/>
      <c r="K1582" s="305"/>
      <c r="L1582" s="310"/>
      <c r="M1582" s="311"/>
      <c r="N1582" s="312"/>
      <c r="O1582" s="312"/>
      <c r="P1582" s="312"/>
      <c r="Q1582" s="312"/>
      <c r="R1582" s="312"/>
      <c r="S1582" s="312"/>
      <c r="T1582" s="313"/>
      <c r="U1582" s="15"/>
      <c r="V1582" s="15"/>
      <c r="W1582" s="15"/>
      <c r="X1582" s="15"/>
      <c r="Y1582" s="15"/>
      <c r="Z1582" s="15"/>
      <c r="AA1582" s="15"/>
      <c r="AB1582" s="15"/>
      <c r="AC1582" s="15"/>
      <c r="AD1582" s="15"/>
      <c r="AE1582" s="15"/>
      <c r="AT1582" s="314" t="s">
        <v>398</v>
      </c>
      <c r="AU1582" s="314" t="s">
        <v>386</v>
      </c>
      <c r="AV1582" s="15" t="s">
        <v>92</v>
      </c>
      <c r="AW1582" s="15" t="s">
        <v>30</v>
      </c>
      <c r="AX1582" s="15" t="s">
        <v>76</v>
      </c>
      <c r="AY1582" s="314" t="s">
        <v>387</v>
      </c>
    </row>
    <row r="1583" s="16" customFormat="1">
      <c r="A1583" s="16"/>
      <c r="B1583" s="315"/>
      <c r="C1583" s="316"/>
      <c r="D1583" s="295" t="s">
        <v>398</v>
      </c>
      <c r="E1583" s="317" t="s">
        <v>1</v>
      </c>
      <c r="F1583" s="318" t="s">
        <v>412</v>
      </c>
      <c r="G1583" s="316"/>
      <c r="H1583" s="319">
        <v>374.85000000000002</v>
      </c>
      <c r="I1583" s="320"/>
      <c r="J1583" s="316"/>
      <c r="K1583" s="316"/>
      <c r="L1583" s="321"/>
      <c r="M1583" s="322"/>
      <c r="N1583" s="323"/>
      <c r="O1583" s="323"/>
      <c r="P1583" s="323"/>
      <c r="Q1583" s="323"/>
      <c r="R1583" s="323"/>
      <c r="S1583" s="323"/>
      <c r="T1583" s="324"/>
      <c r="U1583" s="16"/>
      <c r="V1583" s="16"/>
      <c r="W1583" s="16"/>
      <c r="X1583" s="16"/>
      <c r="Y1583" s="16"/>
      <c r="Z1583" s="16"/>
      <c r="AA1583" s="16"/>
      <c r="AB1583" s="16"/>
      <c r="AC1583" s="16"/>
      <c r="AD1583" s="16"/>
      <c r="AE1583" s="16"/>
      <c r="AT1583" s="325" t="s">
        <v>398</v>
      </c>
      <c r="AU1583" s="325" t="s">
        <v>386</v>
      </c>
      <c r="AV1583" s="16" t="s">
        <v>386</v>
      </c>
      <c r="AW1583" s="16" t="s">
        <v>30</v>
      </c>
      <c r="AX1583" s="16" t="s">
        <v>84</v>
      </c>
      <c r="AY1583" s="325" t="s">
        <v>387</v>
      </c>
    </row>
    <row r="1584" s="2" customFormat="1" ht="24.15" customHeight="1">
      <c r="A1584" s="42"/>
      <c r="B1584" s="43"/>
      <c r="C1584" s="280" t="s">
        <v>1637</v>
      </c>
      <c r="D1584" s="280" t="s">
        <v>393</v>
      </c>
      <c r="E1584" s="281" t="s">
        <v>1018</v>
      </c>
      <c r="F1584" s="282" t="s">
        <v>1019</v>
      </c>
      <c r="G1584" s="283" t="s">
        <v>396</v>
      </c>
      <c r="H1584" s="284">
        <v>97.650000000000006</v>
      </c>
      <c r="I1584" s="285"/>
      <c r="J1584" s="286">
        <f>ROUND(I1584*H1584,2)</f>
        <v>0</v>
      </c>
      <c r="K1584" s="287"/>
      <c r="L1584" s="45"/>
      <c r="M1584" s="288" t="s">
        <v>1</v>
      </c>
      <c r="N1584" s="289" t="s">
        <v>42</v>
      </c>
      <c r="O1584" s="101"/>
      <c r="P1584" s="290">
        <f>O1584*H1584</f>
        <v>0</v>
      </c>
      <c r="Q1584" s="290">
        <v>0</v>
      </c>
      <c r="R1584" s="290">
        <f>Q1584*H1584</f>
        <v>0</v>
      </c>
      <c r="S1584" s="290">
        <v>0</v>
      </c>
      <c r="T1584" s="291">
        <f>S1584*H1584</f>
        <v>0</v>
      </c>
      <c r="U1584" s="42"/>
      <c r="V1584" s="42"/>
      <c r="W1584" s="42"/>
      <c r="X1584" s="42"/>
      <c r="Y1584" s="42"/>
      <c r="Z1584" s="42"/>
      <c r="AA1584" s="42"/>
      <c r="AB1584" s="42"/>
      <c r="AC1584" s="42"/>
      <c r="AD1584" s="42"/>
      <c r="AE1584" s="42"/>
      <c r="AR1584" s="292" t="s">
        <v>386</v>
      </c>
      <c r="AT1584" s="292" t="s">
        <v>393</v>
      </c>
      <c r="AU1584" s="292" t="s">
        <v>386</v>
      </c>
      <c r="AY1584" s="19" t="s">
        <v>387</v>
      </c>
      <c r="BE1584" s="162">
        <f>IF(N1584="základná",J1584,0)</f>
        <v>0</v>
      </c>
      <c r="BF1584" s="162">
        <f>IF(N1584="znížená",J1584,0)</f>
        <v>0</v>
      </c>
      <c r="BG1584" s="162">
        <f>IF(N1584="zákl. prenesená",J1584,0)</f>
        <v>0</v>
      </c>
      <c r="BH1584" s="162">
        <f>IF(N1584="zníž. prenesená",J1584,0)</f>
        <v>0</v>
      </c>
      <c r="BI1584" s="162">
        <f>IF(N1584="nulová",J1584,0)</f>
        <v>0</v>
      </c>
      <c r="BJ1584" s="19" t="s">
        <v>92</v>
      </c>
      <c r="BK1584" s="162">
        <f>ROUND(I1584*H1584,2)</f>
        <v>0</v>
      </c>
      <c r="BL1584" s="19" t="s">
        <v>386</v>
      </c>
      <c r="BM1584" s="292" t="s">
        <v>1638</v>
      </c>
    </row>
    <row r="1585" s="14" customFormat="1">
      <c r="A1585" s="14"/>
      <c r="B1585" s="293"/>
      <c r="C1585" s="294"/>
      <c r="D1585" s="295" t="s">
        <v>398</v>
      </c>
      <c r="E1585" s="296" t="s">
        <v>1</v>
      </c>
      <c r="F1585" s="297" t="s">
        <v>802</v>
      </c>
      <c r="G1585" s="294"/>
      <c r="H1585" s="296" t="s">
        <v>1</v>
      </c>
      <c r="I1585" s="298"/>
      <c r="J1585" s="294"/>
      <c r="K1585" s="294"/>
      <c r="L1585" s="299"/>
      <c r="M1585" s="300"/>
      <c r="N1585" s="301"/>
      <c r="O1585" s="301"/>
      <c r="P1585" s="301"/>
      <c r="Q1585" s="301"/>
      <c r="R1585" s="301"/>
      <c r="S1585" s="301"/>
      <c r="T1585" s="302"/>
      <c r="U1585" s="14"/>
      <c r="V1585" s="14"/>
      <c r="W1585" s="14"/>
      <c r="X1585" s="14"/>
      <c r="Y1585" s="14"/>
      <c r="Z1585" s="14"/>
      <c r="AA1585" s="14"/>
      <c r="AB1585" s="14"/>
      <c r="AC1585" s="14"/>
      <c r="AD1585" s="14"/>
      <c r="AE1585" s="14"/>
      <c r="AT1585" s="303" t="s">
        <v>398</v>
      </c>
      <c r="AU1585" s="303" t="s">
        <v>386</v>
      </c>
      <c r="AV1585" s="14" t="s">
        <v>84</v>
      </c>
      <c r="AW1585" s="14" t="s">
        <v>30</v>
      </c>
      <c r="AX1585" s="14" t="s">
        <v>76</v>
      </c>
      <c r="AY1585" s="303" t="s">
        <v>387</v>
      </c>
    </row>
    <row r="1586" s="15" customFormat="1">
      <c r="A1586" s="15"/>
      <c r="B1586" s="304"/>
      <c r="C1586" s="305"/>
      <c r="D1586" s="295" t="s">
        <v>398</v>
      </c>
      <c r="E1586" s="306" t="s">
        <v>1</v>
      </c>
      <c r="F1586" s="307" t="s">
        <v>289</v>
      </c>
      <c r="G1586" s="305"/>
      <c r="H1586" s="308">
        <v>93</v>
      </c>
      <c r="I1586" s="309"/>
      <c r="J1586" s="305"/>
      <c r="K1586" s="305"/>
      <c r="L1586" s="310"/>
      <c r="M1586" s="311"/>
      <c r="N1586" s="312"/>
      <c r="O1586" s="312"/>
      <c r="P1586" s="312"/>
      <c r="Q1586" s="312"/>
      <c r="R1586" s="312"/>
      <c r="S1586" s="312"/>
      <c r="T1586" s="313"/>
      <c r="U1586" s="15"/>
      <c r="V1586" s="15"/>
      <c r="W1586" s="15"/>
      <c r="X1586" s="15"/>
      <c r="Y1586" s="15"/>
      <c r="Z1586" s="15"/>
      <c r="AA1586" s="15"/>
      <c r="AB1586" s="15"/>
      <c r="AC1586" s="15"/>
      <c r="AD1586" s="15"/>
      <c r="AE1586" s="15"/>
      <c r="AT1586" s="314" t="s">
        <v>398</v>
      </c>
      <c r="AU1586" s="314" t="s">
        <v>386</v>
      </c>
      <c r="AV1586" s="15" t="s">
        <v>92</v>
      </c>
      <c r="AW1586" s="15" t="s">
        <v>30</v>
      </c>
      <c r="AX1586" s="15" t="s">
        <v>76</v>
      </c>
      <c r="AY1586" s="314" t="s">
        <v>387</v>
      </c>
    </row>
    <row r="1587" s="17" customFormat="1">
      <c r="A1587" s="17"/>
      <c r="B1587" s="326"/>
      <c r="C1587" s="327"/>
      <c r="D1587" s="295" t="s">
        <v>398</v>
      </c>
      <c r="E1587" s="328" t="s">
        <v>288</v>
      </c>
      <c r="F1587" s="329" t="s">
        <v>411</v>
      </c>
      <c r="G1587" s="327"/>
      <c r="H1587" s="330">
        <v>93</v>
      </c>
      <c r="I1587" s="331"/>
      <c r="J1587" s="327"/>
      <c r="K1587" s="327"/>
      <c r="L1587" s="332"/>
      <c r="M1587" s="333"/>
      <c r="N1587" s="334"/>
      <c r="O1587" s="334"/>
      <c r="P1587" s="334"/>
      <c r="Q1587" s="334"/>
      <c r="R1587" s="334"/>
      <c r="S1587" s="334"/>
      <c r="T1587" s="335"/>
      <c r="U1587" s="17"/>
      <c r="V1587" s="17"/>
      <c r="W1587" s="17"/>
      <c r="X1587" s="17"/>
      <c r="Y1587" s="17"/>
      <c r="Z1587" s="17"/>
      <c r="AA1587" s="17"/>
      <c r="AB1587" s="17"/>
      <c r="AC1587" s="17"/>
      <c r="AD1587" s="17"/>
      <c r="AE1587" s="17"/>
      <c r="AT1587" s="336" t="s">
        <v>398</v>
      </c>
      <c r="AU1587" s="336" t="s">
        <v>386</v>
      </c>
      <c r="AV1587" s="17" t="s">
        <v>99</v>
      </c>
      <c r="AW1587" s="17" t="s">
        <v>30</v>
      </c>
      <c r="AX1587" s="17" t="s">
        <v>76</v>
      </c>
      <c r="AY1587" s="336" t="s">
        <v>387</v>
      </c>
    </row>
    <row r="1588" s="15" customFormat="1">
      <c r="A1588" s="15"/>
      <c r="B1588" s="304"/>
      <c r="C1588" s="305"/>
      <c r="D1588" s="295" t="s">
        <v>398</v>
      </c>
      <c r="E1588" s="306" t="s">
        <v>1</v>
      </c>
      <c r="F1588" s="307" t="s">
        <v>1639</v>
      </c>
      <c r="G1588" s="305"/>
      <c r="H1588" s="308">
        <v>4.6500000000000004</v>
      </c>
      <c r="I1588" s="309"/>
      <c r="J1588" s="305"/>
      <c r="K1588" s="305"/>
      <c r="L1588" s="310"/>
      <c r="M1588" s="311"/>
      <c r="N1588" s="312"/>
      <c r="O1588" s="312"/>
      <c r="P1588" s="312"/>
      <c r="Q1588" s="312"/>
      <c r="R1588" s="312"/>
      <c r="S1588" s="312"/>
      <c r="T1588" s="313"/>
      <c r="U1588" s="15"/>
      <c r="V1588" s="15"/>
      <c r="W1588" s="15"/>
      <c r="X1588" s="15"/>
      <c r="Y1588" s="15"/>
      <c r="Z1588" s="15"/>
      <c r="AA1588" s="15"/>
      <c r="AB1588" s="15"/>
      <c r="AC1588" s="15"/>
      <c r="AD1588" s="15"/>
      <c r="AE1588" s="15"/>
      <c r="AT1588" s="314" t="s">
        <v>398</v>
      </c>
      <c r="AU1588" s="314" t="s">
        <v>386</v>
      </c>
      <c r="AV1588" s="15" t="s">
        <v>92</v>
      </c>
      <c r="AW1588" s="15" t="s">
        <v>30</v>
      </c>
      <c r="AX1588" s="15" t="s">
        <v>76</v>
      </c>
      <c r="AY1588" s="314" t="s">
        <v>387</v>
      </c>
    </row>
    <row r="1589" s="16" customFormat="1">
      <c r="A1589" s="16"/>
      <c r="B1589" s="315"/>
      <c r="C1589" s="316"/>
      <c r="D1589" s="295" t="s">
        <v>398</v>
      </c>
      <c r="E1589" s="317" t="s">
        <v>1</v>
      </c>
      <c r="F1589" s="318" t="s">
        <v>412</v>
      </c>
      <c r="G1589" s="316"/>
      <c r="H1589" s="319">
        <v>97.650000000000006</v>
      </c>
      <c r="I1589" s="320"/>
      <c r="J1589" s="316"/>
      <c r="K1589" s="316"/>
      <c r="L1589" s="321"/>
      <c r="M1589" s="322"/>
      <c r="N1589" s="323"/>
      <c r="O1589" s="323"/>
      <c r="P1589" s="323"/>
      <c r="Q1589" s="323"/>
      <c r="R1589" s="323"/>
      <c r="S1589" s="323"/>
      <c r="T1589" s="324"/>
      <c r="U1589" s="16"/>
      <c r="V1589" s="16"/>
      <c r="W1589" s="16"/>
      <c r="X1589" s="16"/>
      <c r="Y1589" s="16"/>
      <c r="Z1589" s="16"/>
      <c r="AA1589" s="16"/>
      <c r="AB1589" s="16"/>
      <c r="AC1589" s="16"/>
      <c r="AD1589" s="16"/>
      <c r="AE1589" s="16"/>
      <c r="AT1589" s="325" t="s">
        <v>398</v>
      </c>
      <c r="AU1589" s="325" t="s">
        <v>386</v>
      </c>
      <c r="AV1589" s="16" t="s">
        <v>386</v>
      </c>
      <c r="AW1589" s="16" t="s">
        <v>30</v>
      </c>
      <c r="AX1589" s="16" t="s">
        <v>84</v>
      </c>
      <c r="AY1589" s="325" t="s">
        <v>387</v>
      </c>
    </row>
    <row r="1590" s="2" customFormat="1" ht="49.05" customHeight="1">
      <c r="A1590" s="42"/>
      <c r="B1590" s="43"/>
      <c r="C1590" s="280" t="s">
        <v>1640</v>
      </c>
      <c r="D1590" s="280" t="s">
        <v>393</v>
      </c>
      <c r="E1590" s="281" t="s">
        <v>1023</v>
      </c>
      <c r="F1590" s="282" t="s">
        <v>1024</v>
      </c>
      <c r="G1590" s="283" t="s">
        <v>396</v>
      </c>
      <c r="H1590" s="284">
        <v>25.199999999999999</v>
      </c>
      <c r="I1590" s="285"/>
      <c r="J1590" s="286">
        <f>ROUND(I1590*H1590,2)</f>
        <v>0</v>
      </c>
      <c r="K1590" s="287"/>
      <c r="L1590" s="45"/>
      <c r="M1590" s="288" t="s">
        <v>1</v>
      </c>
      <c r="N1590" s="289" t="s">
        <v>42</v>
      </c>
      <c r="O1590" s="101"/>
      <c r="P1590" s="290">
        <f>O1590*H1590</f>
        <v>0</v>
      </c>
      <c r="Q1590" s="290">
        <v>0</v>
      </c>
      <c r="R1590" s="290">
        <f>Q1590*H1590</f>
        <v>0</v>
      </c>
      <c r="S1590" s="290">
        <v>0</v>
      </c>
      <c r="T1590" s="291">
        <f>S1590*H1590</f>
        <v>0</v>
      </c>
      <c r="U1590" s="42"/>
      <c r="V1590" s="42"/>
      <c r="W1590" s="42"/>
      <c r="X1590" s="42"/>
      <c r="Y1590" s="42"/>
      <c r="Z1590" s="42"/>
      <c r="AA1590" s="42"/>
      <c r="AB1590" s="42"/>
      <c r="AC1590" s="42"/>
      <c r="AD1590" s="42"/>
      <c r="AE1590" s="42"/>
      <c r="AR1590" s="292" t="s">
        <v>386</v>
      </c>
      <c r="AT1590" s="292" t="s">
        <v>393</v>
      </c>
      <c r="AU1590" s="292" t="s">
        <v>386</v>
      </c>
      <c r="AY1590" s="19" t="s">
        <v>387</v>
      </c>
      <c r="BE1590" s="162">
        <f>IF(N1590="základná",J1590,0)</f>
        <v>0</v>
      </c>
      <c r="BF1590" s="162">
        <f>IF(N1590="znížená",J1590,0)</f>
        <v>0</v>
      </c>
      <c r="BG1590" s="162">
        <f>IF(N1590="zákl. prenesená",J1590,0)</f>
        <v>0</v>
      </c>
      <c r="BH1590" s="162">
        <f>IF(N1590="zníž. prenesená",J1590,0)</f>
        <v>0</v>
      </c>
      <c r="BI1590" s="162">
        <f>IF(N1590="nulová",J1590,0)</f>
        <v>0</v>
      </c>
      <c r="BJ1590" s="19" t="s">
        <v>92</v>
      </c>
      <c r="BK1590" s="162">
        <f>ROUND(I1590*H1590,2)</f>
        <v>0</v>
      </c>
      <c r="BL1590" s="19" t="s">
        <v>386</v>
      </c>
      <c r="BM1590" s="292" t="s">
        <v>1641</v>
      </c>
    </row>
    <row r="1591" s="14" customFormat="1">
      <c r="A1591" s="14"/>
      <c r="B1591" s="293"/>
      <c r="C1591" s="294"/>
      <c r="D1591" s="295" t="s">
        <v>398</v>
      </c>
      <c r="E1591" s="296" t="s">
        <v>1</v>
      </c>
      <c r="F1591" s="297" t="s">
        <v>802</v>
      </c>
      <c r="G1591" s="294"/>
      <c r="H1591" s="296" t="s">
        <v>1</v>
      </c>
      <c r="I1591" s="298"/>
      <c r="J1591" s="294"/>
      <c r="K1591" s="294"/>
      <c r="L1591" s="299"/>
      <c r="M1591" s="300"/>
      <c r="N1591" s="301"/>
      <c r="O1591" s="301"/>
      <c r="P1591" s="301"/>
      <c r="Q1591" s="301"/>
      <c r="R1591" s="301"/>
      <c r="S1591" s="301"/>
      <c r="T1591" s="302"/>
      <c r="U1591" s="14"/>
      <c r="V1591" s="14"/>
      <c r="W1591" s="14"/>
      <c r="X1591" s="14"/>
      <c r="Y1591" s="14"/>
      <c r="Z1591" s="14"/>
      <c r="AA1591" s="14"/>
      <c r="AB1591" s="14"/>
      <c r="AC1591" s="14"/>
      <c r="AD1591" s="14"/>
      <c r="AE1591" s="14"/>
      <c r="AT1591" s="303" t="s">
        <v>398</v>
      </c>
      <c r="AU1591" s="303" t="s">
        <v>386</v>
      </c>
      <c r="AV1591" s="14" t="s">
        <v>84</v>
      </c>
      <c r="AW1591" s="14" t="s">
        <v>30</v>
      </c>
      <c r="AX1591" s="14" t="s">
        <v>76</v>
      </c>
      <c r="AY1591" s="303" t="s">
        <v>387</v>
      </c>
    </row>
    <row r="1592" s="15" customFormat="1">
      <c r="A1592" s="15"/>
      <c r="B1592" s="304"/>
      <c r="C1592" s="305"/>
      <c r="D1592" s="295" t="s">
        <v>398</v>
      </c>
      <c r="E1592" s="306" t="s">
        <v>1</v>
      </c>
      <c r="F1592" s="307" t="s">
        <v>296</v>
      </c>
      <c r="G1592" s="305"/>
      <c r="H1592" s="308">
        <v>24</v>
      </c>
      <c r="I1592" s="309"/>
      <c r="J1592" s="305"/>
      <c r="K1592" s="305"/>
      <c r="L1592" s="310"/>
      <c r="M1592" s="311"/>
      <c r="N1592" s="312"/>
      <c r="O1592" s="312"/>
      <c r="P1592" s="312"/>
      <c r="Q1592" s="312"/>
      <c r="R1592" s="312"/>
      <c r="S1592" s="312"/>
      <c r="T1592" s="313"/>
      <c r="U1592" s="15"/>
      <c r="V1592" s="15"/>
      <c r="W1592" s="15"/>
      <c r="X1592" s="15"/>
      <c r="Y1592" s="15"/>
      <c r="Z1592" s="15"/>
      <c r="AA1592" s="15"/>
      <c r="AB1592" s="15"/>
      <c r="AC1592" s="15"/>
      <c r="AD1592" s="15"/>
      <c r="AE1592" s="15"/>
      <c r="AT1592" s="314" t="s">
        <v>398</v>
      </c>
      <c r="AU1592" s="314" t="s">
        <v>386</v>
      </c>
      <c r="AV1592" s="15" t="s">
        <v>92</v>
      </c>
      <c r="AW1592" s="15" t="s">
        <v>30</v>
      </c>
      <c r="AX1592" s="15" t="s">
        <v>76</v>
      </c>
      <c r="AY1592" s="314" t="s">
        <v>387</v>
      </c>
    </row>
    <row r="1593" s="17" customFormat="1">
      <c r="A1593" s="17"/>
      <c r="B1593" s="326"/>
      <c r="C1593" s="327"/>
      <c r="D1593" s="295" t="s">
        <v>398</v>
      </c>
      <c r="E1593" s="328" t="s">
        <v>295</v>
      </c>
      <c r="F1593" s="329" t="s">
        <v>411</v>
      </c>
      <c r="G1593" s="327"/>
      <c r="H1593" s="330">
        <v>24</v>
      </c>
      <c r="I1593" s="331"/>
      <c r="J1593" s="327"/>
      <c r="K1593" s="327"/>
      <c r="L1593" s="332"/>
      <c r="M1593" s="333"/>
      <c r="N1593" s="334"/>
      <c r="O1593" s="334"/>
      <c r="P1593" s="334"/>
      <c r="Q1593" s="334"/>
      <c r="R1593" s="334"/>
      <c r="S1593" s="334"/>
      <c r="T1593" s="335"/>
      <c r="U1593" s="17"/>
      <c r="V1593" s="17"/>
      <c r="W1593" s="17"/>
      <c r="X1593" s="17"/>
      <c r="Y1593" s="17"/>
      <c r="Z1593" s="17"/>
      <c r="AA1593" s="17"/>
      <c r="AB1593" s="17"/>
      <c r="AC1593" s="17"/>
      <c r="AD1593" s="17"/>
      <c r="AE1593" s="17"/>
      <c r="AT1593" s="336" t="s">
        <v>398</v>
      </c>
      <c r="AU1593" s="336" t="s">
        <v>386</v>
      </c>
      <c r="AV1593" s="17" t="s">
        <v>99</v>
      </c>
      <c r="AW1593" s="17" t="s">
        <v>30</v>
      </c>
      <c r="AX1593" s="17" t="s">
        <v>76</v>
      </c>
      <c r="AY1593" s="336" t="s">
        <v>387</v>
      </c>
    </row>
    <row r="1594" s="15" customFormat="1">
      <c r="A1594" s="15"/>
      <c r="B1594" s="304"/>
      <c r="C1594" s="305"/>
      <c r="D1594" s="295" t="s">
        <v>398</v>
      </c>
      <c r="E1594" s="306" t="s">
        <v>1</v>
      </c>
      <c r="F1594" s="307" t="s">
        <v>1642</v>
      </c>
      <c r="G1594" s="305"/>
      <c r="H1594" s="308">
        <v>1.2</v>
      </c>
      <c r="I1594" s="309"/>
      <c r="J1594" s="305"/>
      <c r="K1594" s="305"/>
      <c r="L1594" s="310"/>
      <c r="M1594" s="311"/>
      <c r="N1594" s="312"/>
      <c r="O1594" s="312"/>
      <c r="P1594" s="312"/>
      <c r="Q1594" s="312"/>
      <c r="R1594" s="312"/>
      <c r="S1594" s="312"/>
      <c r="T1594" s="313"/>
      <c r="U1594" s="15"/>
      <c r="V1594" s="15"/>
      <c r="W1594" s="15"/>
      <c r="X1594" s="15"/>
      <c r="Y1594" s="15"/>
      <c r="Z1594" s="15"/>
      <c r="AA1594" s="15"/>
      <c r="AB1594" s="15"/>
      <c r="AC1594" s="15"/>
      <c r="AD1594" s="15"/>
      <c r="AE1594" s="15"/>
      <c r="AT1594" s="314" t="s">
        <v>398</v>
      </c>
      <c r="AU1594" s="314" t="s">
        <v>386</v>
      </c>
      <c r="AV1594" s="15" t="s">
        <v>92</v>
      </c>
      <c r="AW1594" s="15" t="s">
        <v>30</v>
      </c>
      <c r="AX1594" s="15" t="s">
        <v>76</v>
      </c>
      <c r="AY1594" s="314" t="s">
        <v>387</v>
      </c>
    </row>
    <row r="1595" s="16" customFormat="1">
      <c r="A1595" s="16"/>
      <c r="B1595" s="315"/>
      <c r="C1595" s="316"/>
      <c r="D1595" s="295" t="s">
        <v>398</v>
      </c>
      <c r="E1595" s="317" t="s">
        <v>1</v>
      </c>
      <c r="F1595" s="318" t="s">
        <v>412</v>
      </c>
      <c r="G1595" s="316"/>
      <c r="H1595" s="319">
        <v>25.199999999999999</v>
      </c>
      <c r="I1595" s="320"/>
      <c r="J1595" s="316"/>
      <c r="K1595" s="316"/>
      <c r="L1595" s="321"/>
      <c r="M1595" s="322"/>
      <c r="N1595" s="323"/>
      <c r="O1595" s="323"/>
      <c r="P1595" s="323"/>
      <c r="Q1595" s="323"/>
      <c r="R1595" s="323"/>
      <c r="S1595" s="323"/>
      <c r="T1595" s="324"/>
      <c r="U1595" s="16"/>
      <c r="V1595" s="16"/>
      <c r="W1595" s="16"/>
      <c r="X1595" s="16"/>
      <c r="Y1595" s="16"/>
      <c r="Z1595" s="16"/>
      <c r="AA1595" s="16"/>
      <c r="AB1595" s="16"/>
      <c r="AC1595" s="16"/>
      <c r="AD1595" s="16"/>
      <c r="AE1595" s="16"/>
      <c r="AT1595" s="325" t="s">
        <v>398</v>
      </c>
      <c r="AU1595" s="325" t="s">
        <v>386</v>
      </c>
      <c r="AV1595" s="16" t="s">
        <v>386</v>
      </c>
      <c r="AW1595" s="16" t="s">
        <v>30</v>
      </c>
      <c r="AX1595" s="16" t="s">
        <v>84</v>
      </c>
      <c r="AY1595" s="325" t="s">
        <v>387</v>
      </c>
    </row>
    <row r="1596" s="2" customFormat="1" ht="62.7" customHeight="1">
      <c r="A1596" s="42"/>
      <c r="B1596" s="43"/>
      <c r="C1596" s="280" t="s">
        <v>1643</v>
      </c>
      <c r="D1596" s="280" t="s">
        <v>393</v>
      </c>
      <c r="E1596" s="281" t="s">
        <v>585</v>
      </c>
      <c r="F1596" s="282" t="s">
        <v>586</v>
      </c>
      <c r="G1596" s="283" t="s">
        <v>396</v>
      </c>
      <c r="H1596" s="284">
        <v>2245.9499999999998</v>
      </c>
      <c r="I1596" s="285"/>
      <c r="J1596" s="286">
        <f>ROUND(I1596*H1596,2)</f>
        <v>0</v>
      </c>
      <c r="K1596" s="287"/>
      <c r="L1596" s="45"/>
      <c r="M1596" s="288" t="s">
        <v>1</v>
      </c>
      <c r="N1596" s="289" t="s">
        <v>42</v>
      </c>
      <c r="O1596" s="101"/>
      <c r="P1596" s="290">
        <f>O1596*H1596</f>
        <v>0</v>
      </c>
      <c r="Q1596" s="290">
        <v>0</v>
      </c>
      <c r="R1596" s="290">
        <f>Q1596*H1596</f>
        <v>0</v>
      </c>
      <c r="S1596" s="290">
        <v>0</v>
      </c>
      <c r="T1596" s="291">
        <f>S1596*H1596</f>
        <v>0</v>
      </c>
      <c r="U1596" s="42"/>
      <c r="V1596" s="42"/>
      <c r="W1596" s="42"/>
      <c r="X1596" s="42"/>
      <c r="Y1596" s="42"/>
      <c r="Z1596" s="42"/>
      <c r="AA1596" s="42"/>
      <c r="AB1596" s="42"/>
      <c r="AC1596" s="42"/>
      <c r="AD1596" s="42"/>
      <c r="AE1596" s="42"/>
      <c r="AR1596" s="292" t="s">
        <v>386</v>
      </c>
      <c r="AT1596" s="292" t="s">
        <v>393</v>
      </c>
      <c r="AU1596" s="292" t="s">
        <v>386</v>
      </c>
      <c r="AY1596" s="19" t="s">
        <v>387</v>
      </c>
      <c r="BE1596" s="162">
        <f>IF(N1596="základná",J1596,0)</f>
        <v>0</v>
      </c>
      <c r="BF1596" s="162">
        <f>IF(N1596="znížená",J1596,0)</f>
        <v>0</v>
      </c>
      <c r="BG1596" s="162">
        <f>IF(N1596="zákl. prenesená",J1596,0)</f>
        <v>0</v>
      </c>
      <c r="BH1596" s="162">
        <f>IF(N1596="zníž. prenesená",J1596,0)</f>
        <v>0</v>
      </c>
      <c r="BI1596" s="162">
        <f>IF(N1596="nulová",J1596,0)</f>
        <v>0</v>
      </c>
      <c r="BJ1596" s="19" t="s">
        <v>92</v>
      </c>
      <c r="BK1596" s="162">
        <f>ROUND(I1596*H1596,2)</f>
        <v>0</v>
      </c>
      <c r="BL1596" s="19" t="s">
        <v>386</v>
      </c>
      <c r="BM1596" s="292" t="s">
        <v>1644</v>
      </c>
    </row>
    <row r="1597" s="15" customFormat="1">
      <c r="A1597" s="15"/>
      <c r="B1597" s="304"/>
      <c r="C1597" s="305"/>
      <c r="D1597" s="295" t="s">
        <v>398</v>
      </c>
      <c r="E1597" s="306" t="s">
        <v>1</v>
      </c>
      <c r="F1597" s="307" t="s">
        <v>1645</v>
      </c>
      <c r="G1597" s="305"/>
      <c r="H1597" s="308">
        <v>1283.4000000000001</v>
      </c>
      <c r="I1597" s="309"/>
      <c r="J1597" s="305"/>
      <c r="K1597" s="305"/>
      <c r="L1597" s="310"/>
      <c r="M1597" s="311"/>
      <c r="N1597" s="312"/>
      <c r="O1597" s="312"/>
      <c r="P1597" s="312"/>
      <c r="Q1597" s="312"/>
      <c r="R1597" s="312"/>
      <c r="S1597" s="312"/>
      <c r="T1597" s="313"/>
      <c r="U1597" s="15"/>
      <c r="V1597" s="15"/>
      <c r="W1597" s="15"/>
      <c r="X1597" s="15"/>
      <c r="Y1597" s="15"/>
      <c r="Z1597" s="15"/>
      <c r="AA1597" s="15"/>
      <c r="AB1597" s="15"/>
      <c r="AC1597" s="15"/>
      <c r="AD1597" s="15"/>
      <c r="AE1597" s="15"/>
      <c r="AT1597" s="314" t="s">
        <v>398</v>
      </c>
      <c r="AU1597" s="314" t="s">
        <v>386</v>
      </c>
      <c r="AV1597" s="15" t="s">
        <v>92</v>
      </c>
      <c r="AW1597" s="15" t="s">
        <v>30</v>
      </c>
      <c r="AX1597" s="15" t="s">
        <v>76</v>
      </c>
      <c r="AY1597" s="314" t="s">
        <v>387</v>
      </c>
    </row>
    <row r="1598" s="15" customFormat="1">
      <c r="A1598" s="15"/>
      <c r="B1598" s="304"/>
      <c r="C1598" s="305"/>
      <c r="D1598" s="295" t="s">
        <v>398</v>
      </c>
      <c r="E1598" s="306" t="s">
        <v>269</v>
      </c>
      <c r="F1598" s="307" t="s">
        <v>1646</v>
      </c>
      <c r="G1598" s="305"/>
      <c r="H1598" s="308">
        <v>855.60000000000002</v>
      </c>
      <c r="I1598" s="309"/>
      <c r="J1598" s="305"/>
      <c r="K1598" s="305"/>
      <c r="L1598" s="310"/>
      <c r="M1598" s="311"/>
      <c r="N1598" s="312"/>
      <c r="O1598" s="312"/>
      <c r="P1598" s="312"/>
      <c r="Q1598" s="312"/>
      <c r="R1598" s="312"/>
      <c r="S1598" s="312"/>
      <c r="T1598" s="313"/>
      <c r="U1598" s="15"/>
      <c r="V1598" s="15"/>
      <c r="W1598" s="15"/>
      <c r="X1598" s="15"/>
      <c r="Y1598" s="15"/>
      <c r="Z1598" s="15"/>
      <c r="AA1598" s="15"/>
      <c r="AB1598" s="15"/>
      <c r="AC1598" s="15"/>
      <c r="AD1598" s="15"/>
      <c r="AE1598" s="15"/>
      <c r="AT1598" s="314" t="s">
        <v>398</v>
      </c>
      <c r="AU1598" s="314" t="s">
        <v>386</v>
      </c>
      <c r="AV1598" s="15" t="s">
        <v>92</v>
      </c>
      <c r="AW1598" s="15" t="s">
        <v>30</v>
      </c>
      <c r="AX1598" s="15" t="s">
        <v>76</v>
      </c>
      <c r="AY1598" s="314" t="s">
        <v>387</v>
      </c>
    </row>
    <row r="1599" s="17" customFormat="1">
      <c r="A1599" s="17"/>
      <c r="B1599" s="326"/>
      <c r="C1599" s="327"/>
      <c r="D1599" s="295" t="s">
        <v>398</v>
      </c>
      <c r="E1599" s="328" t="s">
        <v>261</v>
      </c>
      <c r="F1599" s="329" t="s">
        <v>411</v>
      </c>
      <c r="G1599" s="327"/>
      <c r="H1599" s="330">
        <v>2139</v>
      </c>
      <c r="I1599" s="331"/>
      <c r="J1599" s="327"/>
      <c r="K1599" s="327"/>
      <c r="L1599" s="332"/>
      <c r="M1599" s="333"/>
      <c r="N1599" s="334"/>
      <c r="O1599" s="334"/>
      <c r="P1599" s="334"/>
      <c r="Q1599" s="334"/>
      <c r="R1599" s="334"/>
      <c r="S1599" s="334"/>
      <c r="T1599" s="335"/>
      <c r="U1599" s="17"/>
      <c r="V1599" s="17"/>
      <c r="W1599" s="17"/>
      <c r="X1599" s="17"/>
      <c r="Y1599" s="17"/>
      <c r="Z1599" s="17"/>
      <c r="AA1599" s="17"/>
      <c r="AB1599" s="17"/>
      <c r="AC1599" s="17"/>
      <c r="AD1599" s="17"/>
      <c r="AE1599" s="17"/>
      <c r="AT1599" s="336" t="s">
        <v>398</v>
      </c>
      <c r="AU1599" s="336" t="s">
        <v>386</v>
      </c>
      <c r="AV1599" s="17" t="s">
        <v>99</v>
      </c>
      <c r="AW1599" s="17" t="s">
        <v>30</v>
      </c>
      <c r="AX1599" s="17" t="s">
        <v>76</v>
      </c>
      <c r="AY1599" s="336" t="s">
        <v>387</v>
      </c>
    </row>
    <row r="1600" s="15" customFormat="1">
      <c r="A1600" s="15"/>
      <c r="B1600" s="304"/>
      <c r="C1600" s="305"/>
      <c r="D1600" s="295" t="s">
        <v>398</v>
      </c>
      <c r="E1600" s="306" t="s">
        <v>1</v>
      </c>
      <c r="F1600" s="307" t="s">
        <v>1647</v>
      </c>
      <c r="G1600" s="305"/>
      <c r="H1600" s="308">
        <v>106.95</v>
      </c>
      <c r="I1600" s="309"/>
      <c r="J1600" s="305"/>
      <c r="K1600" s="305"/>
      <c r="L1600" s="310"/>
      <c r="M1600" s="311"/>
      <c r="N1600" s="312"/>
      <c r="O1600" s="312"/>
      <c r="P1600" s="312"/>
      <c r="Q1600" s="312"/>
      <c r="R1600" s="312"/>
      <c r="S1600" s="312"/>
      <c r="T1600" s="313"/>
      <c r="U1600" s="15"/>
      <c r="V1600" s="15"/>
      <c r="W1600" s="15"/>
      <c r="X1600" s="15"/>
      <c r="Y1600" s="15"/>
      <c r="Z1600" s="15"/>
      <c r="AA1600" s="15"/>
      <c r="AB1600" s="15"/>
      <c r="AC1600" s="15"/>
      <c r="AD1600" s="15"/>
      <c r="AE1600" s="15"/>
      <c r="AT1600" s="314" t="s">
        <v>398</v>
      </c>
      <c r="AU1600" s="314" t="s">
        <v>386</v>
      </c>
      <c r="AV1600" s="15" t="s">
        <v>92</v>
      </c>
      <c r="AW1600" s="15" t="s">
        <v>30</v>
      </c>
      <c r="AX1600" s="15" t="s">
        <v>76</v>
      </c>
      <c r="AY1600" s="314" t="s">
        <v>387</v>
      </c>
    </row>
    <row r="1601" s="16" customFormat="1">
      <c r="A1601" s="16"/>
      <c r="B1601" s="315"/>
      <c r="C1601" s="316"/>
      <c r="D1601" s="295" t="s">
        <v>398</v>
      </c>
      <c r="E1601" s="317" t="s">
        <v>1</v>
      </c>
      <c r="F1601" s="318" t="s">
        <v>412</v>
      </c>
      <c r="G1601" s="316"/>
      <c r="H1601" s="319">
        <v>2245.9499999999998</v>
      </c>
      <c r="I1601" s="320"/>
      <c r="J1601" s="316"/>
      <c r="K1601" s="316"/>
      <c r="L1601" s="321"/>
      <c r="M1601" s="322"/>
      <c r="N1601" s="323"/>
      <c r="O1601" s="323"/>
      <c r="P1601" s="323"/>
      <c r="Q1601" s="323"/>
      <c r="R1601" s="323"/>
      <c r="S1601" s="323"/>
      <c r="T1601" s="324"/>
      <c r="U1601" s="16"/>
      <c r="V1601" s="16"/>
      <c r="W1601" s="16"/>
      <c r="X1601" s="16"/>
      <c r="Y1601" s="16"/>
      <c r="Z1601" s="16"/>
      <c r="AA1601" s="16"/>
      <c r="AB1601" s="16"/>
      <c r="AC1601" s="16"/>
      <c r="AD1601" s="16"/>
      <c r="AE1601" s="16"/>
      <c r="AT1601" s="325" t="s">
        <v>398</v>
      </c>
      <c r="AU1601" s="325" t="s">
        <v>386</v>
      </c>
      <c r="AV1601" s="16" t="s">
        <v>386</v>
      </c>
      <c r="AW1601" s="16" t="s">
        <v>30</v>
      </c>
      <c r="AX1601" s="16" t="s">
        <v>84</v>
      </c>
      <c r="AY1601" s="325" t="s">
        <v>387</v>
      </c>
    </row>
    <row r="1602" s="2" customFormat="1" ht="24.15" customHeight="1">
      <c r="A1602" s="42"/>
      <c r="B1602" s="43"/>
      <c r="C1602" s="337" t="s">
        <v>1648</v>
      </c>
      <c r="D1602" s="337" t="s">
        <v>592</v>
      </c>
      <c r="E1602" s="338" t="s">
        <v>593</v>
      </c>
      <c r="F1602" s="339" t="s">
        <v>594</v>
      </c>
      <c r="G1602" s="340" t="s">
        <v>180</v>
      </c>
      <c r="H1602" s="341">
        <v>3.9620000000000002</v>
      </c>
      <c r="I1602" s="342"/>
      <c r="J1602" s="343">
        <f>ROUND(I1602*H1602,2)</f>
        <v>0</v>
      </c>
      <c r="K1602" s="344"/>
      <c r="L1602" s="345"/>
      <c r="M1602" s="346" t="s">
        <v>1</v>
      </c>
      <c r="N1602" s="347" t="s">
        <v>42</v>
      </c>
      <c r="O1602" s="101"/>
      <c r="P1602" s="290">
        <f>O1602*H1602</f>
        <v>0</v>
      </c>
      <c r="Q1602" s="290">
        <v>0.001</v>
      </c>
      <c r="R1602" s="290">
        <f>Q1602*H1602</f>
        <v>0.0039620000000000002</v>
      </c>
      <c r="S1602" s="290">
        <v>0</v>
      </c>
      <c r="T1602" s="291">
        <f>S1602*H1602</f>
        <v>0</v>
      </c>
      <c r="U1602" s="42"/>
      <c r="V1602" s="42"/>
      <c r="W1602" s="42"/>
      <c r="X1602" s="42"/>
      <c r="Y1602" s="42"/>
      <c r="Z1602" s="42"/>
      <c r="AA1602" s="42"/>
      <c r="AB1602" s="42"/>
      <c r="AC1602" s="42"/>
      <c r="AD1602" s="42"/>
      <c r="AE1602" s="42"/>
      <c r="AR1602" s="292" t="s">
        <v>443</v>
      </c>
      <c r="AT1602" s="292" t="s">
        <v>592</v>
      </c>
      <c r="AU1602" s="292" t="s">
        <v>386</v>
      </c>
      <c r="AY1602" s="19" t="s">
        <v>387</v>
      </c>
      <c r="BE1602" s="162">
        <f>IF(N1602="základná",J1602,0)</f>
        <v>0</v>
      </c>
      <c r="BF1602" s="162">
        <f>IF(N1602="znížená",J1602,0)</f>
        <v>0</v>
      </c>
      <c r="BG1602" s="162">
        <f>IF(N1602="zákl. prenesená",J1602,0)</f>
        <v>0</v>
      </c>
      <c r="BH1602" s="162">
        <f>IF(N1602="zníž. prenesená",J1602,0)</f>
        <v>0</v>
      </c>
      <c r="BI1602" s="162">
        <f>IF(N1602="nulová",J1602,0)</f>
        <v>0</v>
      </c>
      <c r="BJ1602" s="19" t="s">
        <v>92</v>
      </c>
      <c r="BK1602" s="162">
        <f>ROUND(I1602*H1602,2)</f>
        <v>0</v>
      </c>
      <c r="BL1602" s="19" t="s">
        <v>386</v>
      </c>
      <c r="BM1602" s="292" t="s">
        <v>1649</v>
      </c>
    </row>
    <row r="1603" s="15" customFormat="1">
      <c r="A1603" s="15"/>
      <c r="B1603" s="304"/>
      <c r="C1603" s="305"/>
      <c r="D1603" s="295" t="s">
        <v>398</v>
      </c>
      <c r="E1603" s="306" t="s">
        <v>1</v>
      </c>
      <c r="F1603" s="307" t="s">
        <v>1650</v>
      </c>
      <c r="G1603" s="305"/>
      <c r="H1603" s="308">
        <v>898.38</v>
      </c>
      <c r="I1603" s="309"/>
      <c r="J1603" s="305"/>
      <c r="K1603" s="305"/>
      <c r="L1603" s="310"/>
      <c r="M1603" s="311"/>
      <c r="N1603" s="312"/>
      <c r="O1603" s="312"/>
      <c r="P1603" s="312"/>
      <c r="Q1603" s="312"/>
      <c r="R1603" s="312"/>
      <c r="S1603" s="312"/>
      <c r="T1603" s="313"/>
      <c r="U1603" s="15"/>
      <c r="V1603" s="15"/>
      <c r="W1603" s="15"/>
      <c r="X1603" s="15"/>
      <c r="Y1603" s="15"/>
      <c r="Z1603" s="15"/>
      <c r="AA1603" s="15"/>
      <c r="AB1603" s="15"/>
      <c r="AC1603" s="15"/>
      <c r="AD1603" s="15"/>
      <c r="AE1603" s="15"/>
      <c r="AT1603" s="314" t="s">
        <v>398</v>
      </c>
      <c r="AU1603" s="314" t="s">
        <v>386</v>
      </c>
      <c r="AV1603" s="15" t="s">
        <v>92</v>
      </c>
      <c r="AW1603" s="15" t="s">
        <v>30</v>
      </c>
      <c r="AX1603" s="15" t="s">
        <v>76</v>
      </c>
      <c r="AY1603" s="314" t="s">
        <v>387</v>
      </c>
    </row>
    <row r="1604" s="16" customFormat="1">
      <c r="A1604" s="16"/>
      <c r="B1604" s="315"/>
      <c r="C1604" s="316"/>
      <c r="D1604" s="295" t="s">
        <v>398</v>
      </c>
      <c r="E1604" s="317" t="s">
        <v>1</v>
      </c>
      <c r="F1604" s="318" t="s">
        <v>412</v>
      </c>
      <c r="G1604" s="316"/>
      <c r="H1604" s="319">
        <v>898.38</v>
      </c>
      <c r="I1604" s="320"/>
      <c r="J1604" s="316"/>
      <c r="K1604" s="316"/>
      <c r="L1604" s="321"/>
      <c r="M1604" s="322"/>
      <c r="N1604" s="323"/>
      <c r="O1604" s="323"/>
      <c r="P1604" s="323"/>
      <c r="Q1604" s="323"/>
      <c r="R1604" s="323"/>
      <c r="S1604" s="323"/>
      <c r="T1604" s="324"/>
      <c r="U1604" s="16"/>
      <c r="V1604" s="16"/>
      <c r="W1604" s="16"/>
      <c r="X1604" s="16"/>
      <c r="Y1604" s="16"/>
      <c r="Z1604" s="16"/>
      <c r="AA1604" s="16"/>
      <c r="AB1604" s="16"/>
      <c r="AC1604" s="16"/>
      <c r="AD1604" s="16"/>
      <c r="AE1604" s="16"/>
      <c r="AT1604" s="325" t="s">
        <v>398</v>
      </c>
      <c r="AU1604" s="325" t="s">
        <v>386</v>
      </c>
      <c r="AV1604" s="16" t="s">
        <v>386</v>
      </c>
      <c r="AW1604" s="16" t="s">
        <v>30</v>
      </c>
      <c r="AX1604" s="16" t="s">
        <v>84</v>
      </c>
      <c r="AY1604" s="325" t="s">
        <v>387</v>
      </c>
    </row>
    <row r="1605" s="15" customFormat="1">
      <c r="A1605" s="15"/>
      <c r="B1605" s="304"/>
      <c r="C1605" s="305"/>
      <c r="D1605" s="295" t="s">
        <v>398</v>
      </c>
      <c r="E1605" s="305"/>
      <c r="F1605" s="307" t="s">
        <v>1651</v>
      </c>
      <c r="G1605" s="305"/>
      <c r="H1605" s="308">
        <v>3.9620000000000002</v>
      </c>
      <c r="I1605" s="309"/>
      <c r="J1605" s="305"/>
      <c r="K1605" s="305"/>
      <c r="L1605" s="310"/>
      <c r="M1605" s="311"/>
      <c r="N1605" s="312"/>
      <c r="O1605" s="312"/>
      <c r="P1605" s="312"/>
      <c r="Q1605" s="312"/>
      <c r="R1605" s="312"/>
      <c r="S1605" s="312"/>
      <c r="T1605" s="313"/>
      <c r="U1605" s="15"/>
      <c r="V1605" s="15"/>
      <c r="W1605" s="15"/>
      <c r="X1605" s="15"/>
      <c r="Y1605" s="15"/>
      <c r="Z1605" s="15"/>
      <c r="AA1605" s="15"/>
      <c r="AB1605" s="15"/>
      <c r="AC1605" s="15"/>
      <c r="AD1605" s="15"/>
      <c r="AE1605" s="15"/>
      <c r="AT1605" s="314" t="s">
        <v>398</v>
      </c>
      <c r="AU1605" s="314" t="s">
        <v>386</v>
      </c>
      <c r="AV1605" s="15" t="s">
        <v>92</v>
      </c>
      <c r="AW1605" s="15" t="s">
        <v>4</v>
      </c>
      <c r="AX1605" s="15" t="s">
        <v>84</v>
      </c>
      <c r="AY1605" s="314" t="s">
        <v>387</v>
      </c>
    </row>
    <row r="1606" s="2" customFormat="1" ht="24.15" customHeight="1">
      <c r="A1606" s="42"/>
      <c r="B1606" s="43"/>
      <c r="C1606" s="280" t="s">
        <v>1652</v>
      </c>
      <c r="D1606" s="280" t="s">
        <v>393</v>
      </c>
      <c r="E1606" s="281" t="s">
        <v>1042</v>
      </c>
      <c r="F1606" s="282" t="s">
        <v>1043</v>
      </c>
      <c r="G1606" s="283" t="s">
        <v>405</v>
      </c>
      <c r="H1606" s="284">
        <v>352.83199999999999</v>
      </c>
      <c r="I1606" s="285"/>
      <c r="J1606" s="286">
        <f>ROUND(I1606*H1606,2)</f>
        <v>0</v>
      </c>
      <c r="K1606" s="287"/>
      <c r="L1606" s="45"/>
      <c r="M1606" s="288" t="s">
        <v>1</v>
      </c>
      <c r="N1606" s="289" t="s">
        <v>42</v>
      </c>
      <c r="O1606" s="101"/>
      <c r="P1606" s="290">
        <f>O1606*H1606</f>
        <v>0</v>
      </c>
      <c r="Q1606" s="290">
        <v>0.0040000000000000001</v>
      </c>
      <c r="R1606" s="290">
        <f>Q1606*H1606</f>
        <v>1.4113279999999999</v>
      </c>
      <c r="S1606" s="290">
        <v>0</v>
      </c>
      <c r="T1606" s="291">
        <f>S1606*H1606</f>
        <v>0</v>
      </c>
      <c r="U1606" s="42"/>
      <c r="V1606" s="42"/>
      <c r="W1606" s="42"/>
      <c r="X1606" s="42"/>
      <c r="Y1606" s="42"/>
      <c r="Z1606" s="42"/>
      <c r="AA1606" s="42"/>
      <c r="AB1606" s="42"/>
      <c r="AC1606" s="42"/>
      <c r="AD1606" s="42"/>
      <c r="AE1606" s="42"/>
      <c r="AR1606" s="292" t="s">
        <v>386</v>
      </c>
      <c r="AT1606" s="292" t="s">
        <v>393</v>
      </c>
      <c r="AU1606" s="292" t="s">
        <v>386</v>
      </c>
      <c r="AY1606" s="19" t="s">
        <v>387</v>
      </c>
      <c r="BE1606" s="162">
        <f>IF(N1606="základná",J1606,0)</f>
        <v>0</v>
      </c>
      <c r="BF1606" s="162">
        <f>IF(N1606="znížená",J1606,0)</f>
        <v>0</v>
      </c>
      <c r="BG1606" s="162">
        <f>IF(N1606="zákl. prenesená",J1606,0)</f>
        <v>0</v>
      </c>
      <c r="BH1606" s="162">
        <f>IF(N1606="zníž. prenesená",J1606,0)</f>
        <v>0</v>
      </c>
      <c r="BI1606" s="162">
        <f>IF(N1606="nulová",J1606,0)</f>
        <v>0</v>
      </c>
      <c r="BJ1606" s="19" t="s">
        <v>92</v>
      </c>
      <c r="BK1606" s="162">
        <f>ROUND(I1606*H1606,2)</f>
        <v>0</v>
      </c>
      <c r="BL1606" s="19" t="s">
        <v>386</v>
      </c>
      <c r="BM1606" s="292" t="s">
        <v>1653</v>
      </c>
    </row>
    <row r="1607" s="15" customFormat="1">
      <c r="A1607" s="15"/>
      <c r="B1607" s="304"/>
      <c r="C1607" s="305"/>
      <c r="D1607" s="295" t="s">
        <v>398</v>
      </c>
      <c r="E1607" s="306" t="s">
        <v>1</v>
      </c>
      <c r="F1607" s="307" t="s">
        <v>282</v>
      </c>
      <c r="G1607" s="305"/>
      <c r="H1607" s="308">
        <v>336.02999999999997</v>
      </c>
      <c r="I1607" s="309"/>
      <c r="J1607" s="305"/>
      <c r="K1607" s="305"/>
      <c r="L1607" s="310"/>
      <c r="M1607" s="311"/>
      <c r="N1607" s="312"/>
      <c r="O1607" s="312"/>
      <c r="P1607" s="312"/>
      <c r="Q1607" s="312"/>
      <c r="R1607" s="312"/>
      <c r="S1607" s="312"/>
      <c r="T1607" s="313"/>
      <c r="U1607" s="15"/>
      <c r="V1607" s="15"/>
      <c r="W1607" s="15"/>
      <c r="X1607" s="15"/>
      <c r="Y1607" s="15"/>
      <c r="Z1607" s="15"/>
      <c r="AA1607" s="15"/>
      <c r="AB1607" s="15"/>
      <c r="AC1607" s="15"/>
      <c r="AD1607" s="15"/>
      <c r="AE1607" s="15"/>
      <c r="AT1607" s="314" t="s">
        <v>398</v>
      </c>
      <c r="AU1607" s="314" t="s">
        <v>386</v>
      </c>
      <c r="AV1607" s="15" t="s">
        <v>92</v>
      </c>
      <c r="AW1607" s="15" t="s">
        <v>30</v>
      </c>
      <c r="AX1607" s="15" t="s">
        <v>76</v>
      </c>
      <c r="AY1607" s="314" t="s">
        <v>387</v>
      </c>
    </row>
    <row r="1608" s="17" customFormat="1">
      <c r="A1608" s="17"/>
      <c r="B1608" s="326"/>
      <c r="C1608" s="327"/>
      <c r="D1608" s="295" t="s">
        <v>398</v>
      </c>
      <c r="E1608" s="328" t="s">
        <v>1</v>
      </c>
      <c r="F1608" s="329" t="s">
        <v>411</v>
      </c>
      <c r="G1608" s="327"/>
      <c r="H1608" s="330">
        <v>336.02999999999997</v>
      </c>
      <c r="I1608" s="331"/>
      <c r="J1608" s="327"/>
      <c r="K1608" s="327"/>
      <c r="L1608" s="332"/>
      <c r="M1608" s="333"/>
      <c r="N1608" s="334"/>
      <c r="O1608" s="334"/>
      <c r="P1608" s="334"/>
      <c r="Q1608" s="334"/>
      <c r="R1608" s="334"/>
      <c r="S1608" s="334"/>
      <c r="T1608" s="335"/>
      <c r="U1608" s="17"/>
      <c r="V1608" s="17"/>
      <c r="W1608" s="17"/>
      <c r="X1608" s="17"/>
      <c r="Y1608" s="17"/>
      <c r="Z1608" s="17"/>
      <c r="AA1608" s="17"/>
      <c r="AB1608" s="17"/>
      <c r="AC1608" s="17"/>
      <c r="AD1608" s="17"/>
      <c r="AE1608" s="17"/>
      <c r="AT1608" s="336" t="s">
        <v>398</v>
      </c>
      <c r="AU1608" s="336" t="s">
        <v>386</v>
      </c>
      <c r="AV1608" s="17" t="s">
        <v>99</v>
      </c>
      <c r="AW1608" s="17" t="s">
        <v>30</v>
      </c>
      <c r="AX1608" s="17" t="s">
        <v>76</v>
      </c>
      <c r="AY1608" s="336" t="s">
        <v>387</v>
      </c>
    </row>
    <row r="1609" s="15" customFormat="1">
      <c r="A1609" s="15"/>
      <c r="B1609" s="304"/>
      <c r="C1609" s="305"/>
      <c r="D1609" s="295" t="s">
        <v>398</v>
      </c>
      <c r="E1609" s="306" t="s">
        <v>1</v>
      </c>
      <c r="F1609" s="307" t="s">
        <v>1615</v>
      </c>
      <c r="G1609" s="305"/>
      <c r="H1609" s="308">
        <v>16.802</v>
      </c>
      <c r="I1609" s="309"/>
      <c r="J1609" s="305"/>
      <c r="K1609" s="305"/>
      <c r="L1609" s="310"/>
      <c r="M1609" s="311"/>
      <c r="N1609" s="312"/>
      <c r="O1609" s="312"/>
      <c r="P1609" s="312"/>
      <c r="Q1609" s="312"/>
      <c r="R1609" s="312"/>
      <c r="S1609" s="312"/>
      <c r="T1609" s="313"/>
      <c r="U1609" s="15"/>
      <c r="V1609" s="15"/>
      <c r="W1609" s="15"/>
      <c r="X1609" s="15"/>
      <c r="Y1609" s="15"/>
      <c r="Z1609" s="15"/>
      <c r="AA1609" s="15"/>
      <c r="AB1609" s="15"/>
      <c r="AC1609" s="15"/>
      <c r="AD1609" s="15"/>
      <c r="AE1609" s="15"/>
      <c r="AT1609" s="314" t="s">
        <v>398</v>
      </c>
      <c r="AU1609" s="314" t="s">
        <v>386</v>
      </c>
      <c r="AV1609" s="15" t="s">
        <v>92</v>
      </c>
      <c r="AW1609" s="15" t="s">
        <v>30</v>
      </c>
      <c r="AX1609" s="15" t="s">
        <v>76</v>
      </c>
      <c r="AY1609" s="314" t="s">
        <v>387</v>
      </c>
    </row>
    <row r="1610" s="16" customFormat="1">
      <c r="A1610" s="16"/>
      <c r="B1610" s="315"/>
      <c r="C1610" s="316"/>
      <c r="D1610" s="295" t="s">
        <v>398</v>
      </c>
      <c r="E1610" s="317" t="s">
        <v>1</v>
      </c>
      <c r="F1610" s="318" t="s">
        <v>412</v>
      </c>
      <c r="G1610" s="316"/>
      <c r="H1610" s="319">
        <v>352.83199999999999</v>
      </c>
      <c r="I1610" s="320"/>
      <c r="J1610" s="316"/>
      <c r="K1610" s="316"/>
      <c r="L1610" s="321"/>
      <c r="M1610" s="322"/>
      <c r="N1610" s="323"/>
      <c r="O1610" s="323"/>
      <c r="P1610" s="323"/>
      <c r="Q1610" s="323"/>
      <c r="R1610" s="323"/>
      <c r="S1610" s="323"/>
      <c r="T1610" s="324"/>
      <c r="U1610" s="16"/>
      <c r="V1610" s="16"/>
      <c r="W1610" s="16"/>
      <c r="X1610" s="16"/>
      <c r="Y1610" s="16"/>
      <c r="Z1610" s="16"/>
      <c r="AA1610" s="16"/>
      <c r="AB1610" s="16"/>
      <c r="AC1610" s="16"/>
      <c r="AD1610" s="16"/>
      <c r="AE1610" s="16"/>
      <c r="AT1610" s="325" t="s">
        <v>398</v>
      </c>
      <c r="AU1610" s="325" t="s">
        <v>386</v>
      </c>
      <c r="AV1610" s="16" t="s">
        <v>386</v>
      </c>
      <c r="AW1610" s="16" t="s">
        <v>30</v>
      </c>
      <c r="AX1610" s="16" t="s">
        <v>84</v>
      </c>
      <c r="AY1610" s="325" t="s">
        <v>387</v>
      </c>
    </row>
    <row r="1611" s="2" customFormat="1" ht="24.15" customHeight="1">
      <c r="A1611" s="42"/>
      <c r="B1611" s="43"/>
      <c r="C1611" s="280" t="s">
        <v>195</v>
      </c>
      <c r="D1611" s="280" t="s">
        <v>393</v>
      </c>
      <c r="E1611" s="281" t="s">
        <v>603</v>
      </c>
      <c r="F1611" s="282" t="s">
        <v>604</v>
      </c>
      <c r="G1611" s="283" t="s">
        <v>405</v>
      </c>
      <c r="H1611" s="284">
        <v>3534</v>
      </c>
      <c r="I1611" s="285"/>
      <c r="J1611" s="286">
        <f>ROUND(I1611*H1611,2)</f>
        <v>0</v>
      </c>
      <c r="K1611" s="287"/>
      <c r="L1611" s="45"/>
      <c r="M1611" s="288" t="s">
        <v>1</v>
      </c>
      <c r="N1611" s="289" t="s">
        <v>42</v>
      </c>
      <c r="O1611" s="101"/>
      <c r="P1611" s="290">
        <f>O1611*H1611</f>
        <v>0</v>
      </c>
      <c r="Q1611" s="290">
        <v>0.0082293999999999996</v>
      </c>
      <c r="R1611" s="290">
        <f>Q1611*H1611</f>
        <v>29.082699599999998</v>
      </c>
      <c r="S1611" s="290">
        <v>0</v>
      </c>
      <c r="T1611" s="291">
        <f>S1611*H1611</f>
        <v>0</v>
      </c>
      <c r="U1611" s="42"/>
      <c r="V1611" s="42"/>
      <c r="W1611" s="42"/>
      <c r="X1611" s="42"/>
      <c r="Y1611" s="42"/>
      <c r="Z1611" s="42"/>
      <c r="AA1611" s="42"/>
      <c r="AB1611" s="42"/>
      <c r="AC1611" s="42"/>
      <c r="AD1611" s="42"/>
      <c r="AE1611" s="42"/>
      <c r="AR1611" s="292" t="s">
        <v>386</v>
      </c>
      <c r="AT1611" s="292" t="s">
        <v>393</v>
      </c>
      <c r="AU1611" s="292" t="s">
        <v>386</v>
      </c>
      <c r="AY1611" s="19" t="s">
        <v>387</v>
      </c>
      <c r="BE1611" s="162">
        <f>IF(N1611="základná",J1611,0)</f>
        <v>0</v>
      </c>
      <c r="BF1611" s="162">
        <f>IF(N1611="znížená",J1611,0)</f>
        <v>0</v>
      </c>
      <c r="BG1611" s="162">
        <f>IF(N1611="zákl. prenesená",J1611,0)</f>
        <v>0</v>
      </c>
      <c r="BH1611" s="162">
        <f>IF(N1611="zníž. prenesená",J1611,0)</f>
        <v>0</v>
      </c>
      <c r="BI1611" s="162">
        <f>IF(N1611="nulová",J1611,0)</f>
        <v>0</v>
      </c>
      <c r="BJ1611" s="19" t="s">
        <v>92</v>
      </c>
      <c r="BK1611" s="162">
        <f>ROUND(I1611*H1611,2)</f>
        <v>0</v>
      </c>
      <c r="BL1611" s="19" t="s">
        <v>386</v>
      </c>
      <c r="BM1611" s="292" t="s">
        <v>1654</v>
      </c>
    </row>
    <row r="1612" s="15" customFormat="1">
      <c r="A1612" s="15"/>
      <c r="B1612" s="304"/>
      <c r="C1612" s="305"/>
      <c r="D1612" s="295" t="s">
        <v>398</v>
      </c>
      <c r="E1612" s="306" t="s">
        <v>1</v>
      </c>
      <c r="F1612" s="307" t="s">
        <v>227</v>
      </c>
      <c r="G1612" s="305"/>
      <c r="H1612" s="308">
        <v>3534</v>
      </c>
      <c r="I1612" s="309"/>
      <c r="J1612" s="305"/>
      <c r="K1612" s="305"/>
      <c r="L1612" s="310"/>
      <c r="M1612" s="311"/>
      <c r="N1612" s="312"/>
      <c r="O1612" s="312"/>
      <c r="P1612" s="312"/>
      <c r="Q1612" s="312"/>
      <c r="R1612" s="312"/>
      <c r="S1612" s="312"/>
      <c r="T1612" s="313"/>
      <c r="U1612" s="15"/>
      <c r="V1612" s="15"/>
      <c r="W1612" s="15"/>
      <c r="X1612" s="15"/>
      <c r="Y1612" s="15"/>
      <c r="Z1612" s="15"/>
      <c r="AA1612" s="15"/>
      <c r="AB1612" s="15"/>
      <c r="AC1612" s="15"/>
      <c r="AD1612" s="15"/>
      <c r="AE1612" s="15"/>
      <c r="AT1612" s="314" t="s">
        <v>398</v>
      </c>
      <c r="AU1612" s="314" t="s">
        <v>386</v>
      </c>
      <c r="AV1612" s="15" t="s">
        <v>92</v>
      </c>
      <c r="AW1612" s="15" t="s">
        <v>30</v>
      </c>
      <c r="AX1612" s="15" t="s">
        <v>84</v>
      </c>
      <c r="AY1612" s="314" t="s">
        <v>387</v>
      </c>
    </row>
    <row r="1613" s="2" customFormat="1" ht="24.15" customHeight="1">
      <c r="A1613" s="42"/>
      <c r="B1613" s="43"/>
      <c r="C1613" s="280" t="s">
        <v>1655</v>
      </c>
      <c r="D1613" s="280" t="s">
        <v>393</v>
      </c>
      <c r="E1613" s="281" t="s">
        <v>607</v>
      </c>
      <c r="F1613" s="282" t="s">
        <v>608</v>
      </c>
      <c r="G1613" s="283" t="s">
        <v>396</v>
      </c>
      <c r="H1613" s="284">
        <v>718</v>
      </c>
      <c r="I1613" s="285"/>
      <c r="J1613" s="286">
        <f>ROUND(I1613*H1613,2)</f>
        <v>0</v>
      </c>
      <c r="K1613" s="287"/>
      <c r="L1613" s="45"/>
      <c r="M1613" s="288" t="s">
        <v>1</v>
      </c>
      <c r="N1613" s="289" t="s">
        <v>42</v>
      </c>
      <c r="O1613" s="101"/>
      <c r="P1613" s="290">
        <f>O1613*H1613</f>
        <v>0</v>
      </c>
      <c r="Q1613" s="290">
        <v>0</v>
      </c>
      <c r="R1613" s="290">
        <f>Q1613*H1613</f>
        <v>0</v>
      </c>
      <c r="S1613" s="290">
        <v>0</v>
      </c>
      <c r="T1613" s="291">
        <f>S1613*H1613</f>
        <v>0</v>
      </c>
      <c r="U1613" s="42"/>
      <c r="V1613" s="42"/>
      <c r="W1613" s="42"/>
      <c r="X1613" s="42"/>
      <c r="Y1613" s="42"/>
      <c r="Z1613" s="42"/>
      <c r="AA1613" s="42"/>
      <c r="AB1613" s="42"/>
      <c r="AC1613" s="42"/>
      <c r="AD1613" s="42"/>
      <c r="AE1613" s="42"/>
      <c r="AR1613" s="292" t="s">
        <v>386</v>
      </c>
      <c r="AT1613" s="292" t="s">
        <v>393</v>
      </c>
      <c r="AU1613" s="292" t="s">
        <v>386</v>
      </c>
      <c r="AY1613" s="19" t="s">
        <v>387</v>
      </c>
      <c r="BE1613" s="162">
        <f>IF(N1613="základná",J1613,0)</f>
        <v>0</v>
      </c>
      <c r="BF1613" s="162">
        <f>IF(N1613="znížená",J1613,0)</f>
        <v>0</v>
      </c>
      <c r="BG1613" s="162">
        <f>IF(N1613="zákl. prenesená",J1613,0)</f>
        <v>0</v>
      </c>
      <c r="BH1613" s="162">
        <f>IF(N1613="zníž. prenesená",J1613,0)</f>
        <v>0</v>
      </c>
      <c r="BI1613" s="162">
        <f>IF(N1613="nulová",J1613,0)</f>
        <v>0</v>
      </c>
      <c r="BJ1613" s="19" t="s">
        <v>92</v>
      </c>
      <c r="BK1613" s="162">
        <f>ROUND(I1613*H1613,2)</f>
        <v>0</v>
      </c>
      <c r="BL1613" s="19" t="s">
        <v>386</v>
      </c>
      <c r="BM1613" s="292" t="s">
        <v>1656</v>
      </c>
    </row>
    <row r="1614" s="14" customFormat="1">
      <c r="A1614" s="14"/>
      <c r="B1614" s="293"/>
      <c r="C1614" s="294"/>
      <c r="D1614" s="295" t="s">
        <v>398</v>
      </c>
      <c r="E1614" s="296" t="s">
        <v>1</v>
      </c>
      <c r="F1614" s="297" t="s">
        <v>610</v>
      </c>
      <c r="G1614" s="294"/>
      <c r="H1614" s="296" t="s">
        <v>1</v>
      </c>
      <c r="I1614" s="298"/>
      <c r="J1614" s="294"/>
      <c r="K1614" s="294"/>
      <c r="L1614" s="299"/>
      <c r="M1614" s="300"/>
      <c r="N1614" s="301"/>
      <c r="O1614" s="301"/>
      <c r="P1614" s="301"/>
      <c r="Q1614" s="301"/>
      <c r="R1614" s="301"/>
      <c r="S1614" s="301"/>
      <c r="T1614" s="302"/>
      <c r="U1614" s="14"/>
      <c r="V1614" s="14"/>
      <c r="W1614" s="14"/>
      <c r="X1614" s="14"/>
      <c r="Y1614" s="14"/>
      <c r="Z1614" s="14"/>
      <c r="AA1614" s="14"/>
      <c r="AB1614" s="14"/>
      <c r="AC1614" s="14"/>
      <c r="AD1614" s="14"/>
      <c r="AE1614" s="14"/>
      <c r="AT1614" s="303" t="s">
        <v>398</v>
      </c>
      <c r="AU1614" s="303" t="s">
        <v>386</v>
      </c>
      <c r="AV1614" s="14" t="s">
        <v>84</v>
      </c>
      <c r="AW1614" s="14" t="s">
        <v>30</v>
      </c>
      <c r="AX1614" s="14" t="s">
        <v>76</v>
      </c>
      <c r="AY1614" s="303" t="s">
        <v>387</v>
      </c>
    </row>
    <row r="1615" s="15" customFormat="1">
      <c r="A1615" s="15"/>
      <c r="B1615" s="304"/>
      <c r="C1615" s="305"/>
      <c r="D1615" s="295" t="s">
        <v>398</v>
      </c>
      <c r="E1615" s="306" t="s">
        <v>1</v>
      </c>
      <c r="F1615" s="307" t="s">
        <v>245</v>
      </c>
      <c r="G1615" s="305"/>
      <c r="H1615" s="308">
        <v>718</v>
      </c>
      <c r="I1615" s="309"/>
      <c r="J1615" s="305"/>
      <c r="K1615" s="305"/>
      <c r="L1615" s="310"/>
      <c r="M1615" s="311"/>
      <c r="N1615" s="312"/>
      <c r="O1615" s="312"/>
      <c r="P1615" s="312"/>
      <c r="Q1615" s="312"/>
      <c r="R1615" s="312"/>
      <c r="S1615" s="312"/>
      <c r="T1615" s="313"/>
      <c r="U1615" s="15"/>
      <c r="V1615" s="15"/>
      <c r="W1615" s="15"/>
      <c r="X1615" s="15"/>
      <c r="Y1615" s="15"/>
      <c r="Z1615" s="15"/>
      <c r="AA1615" s="15"/>
      <c r="AB1615" s="15"/>
      <c r="AC1615" s="15"/>
      <c r="AD1615" s="15"/>
      <c r="AE1615" s="15"/>
      <c r="AT1615" s="314" t="s">
        <v>398</v>
      </c>
      <c r="AU1615" s="314" t="s">
        <v>386</v>
      </c>
      <c r="AV1615" s="15" t="s">
        <v>92</v>
      </c>
      <c r="AW1615" s="15" t="s">
        <v>30</v>
      </c>
      <c r="AX1615" s="15" t="s">
        <v>76</v>
      </c>
      <c r="AY1615" s="314" t="s">
        <v>387</v>
      </c>
    </row>
    <row r="1616" s="17" customFormat="1">
      <c r="A1616" s="17"/>
      <c r="B1616" s="326"/>
      <c r="C1616" s="327"/>
      <c r="D1616" s="295" t="s">
        <v>398</v>
      </c>
      <c r="E1616" s="328" t="s">
        <v>244</v>
      </c>
      <c r="F1616" s="329" t="s">
        <v>411</v>
      </c>
      <c r="G1616" s="327"/>
      <c r="H1616" s="330">
        <v>718</v>
      </c>
      <c r="I1616" s="331"/>
      <c r="J1616" s="327"/>
      <c r="K1616" s="327"/>
      <c r="L1616" s="332"/>
      <c r="M1616" s="333"/>
      <c r="N1616" s="334"/>
      <c r="O1616" s="334"/>
      <c r="P1616" s="334"/>
      <c r="Q1616" s="334"/>
      <c r="R1616" s="334"/>
      <c r="S1616" s="334"/>
      <c r="T1616" s="335"/>
      <c r="U1616" s="17"/>
      <c r="V1616" s="17"/>
      <c r="W1616" s="17"/>
      <c r="X1616" s="17"/>
      <c r="Y1616" s="17"/>
      <c r="Z1616" s="17"/>
      <c r="AA1616" s="17"/>
      <c r="AB1616" s="17"/>
      <c r="AC1616" s="17"/>
      <c r="AD1616" s="17"/>
      <c r="AE1616" s="17"/>
      <c r="AT1616" s="336" t="s">
        <v>398</v>
      </c>
      <c r="AU1616" s="336" t="s">
        <v>386</v>
      </c>
      <c r="AV1616" s="17" t="s">
        <v>99</v>
      </c>
      <c r="AW1616" s="17" t="s">
        <v>30</v>
      </c>
      <c r="AX1616" s="17" t="s">
        <v>76</v>
      </c>
      <c r="AY1616" s="336" t="s">
        <v>387</v>
      </c>
    </row>
    <row r="1617" s="16" customFormat="1">
      <c r="A1617" s="16"/>
      <c r="B1617" s="315"/>
      <c r="C1617" s="316"/>
      <c r="D1617" s="295" t="s">
        <v>398</v>
      </c>
      <c r="E1617" s="317" t="s">
        <v>1</v>
      </c>
      <c r="F1617" s="318" t="s">
        <v>412</v>
      </c>
      <c r="G1617" s="316"/>
      <c r="H1617" s="319">
        <v>718</v>
      </c>
      <c r="I1617" s="320"/>
      <c r="J1617" s="316"/>
      <c r="K1617" s="316"/>
      <c r="L1617" s="321"/>
      <c r="M1617" s="322"/>
      <c r="N1617" s="323"/>
      <c r="O1617" s="323"/>
      <c r="P1617" s="323"/>
      <c r="Q1617" s="323"/>
      <c r="R1617" s="323"/>
      <c r="S1617" s="323"/>
      <c r="T1617" s="324"/>
      <c r="U1617" s="16"/>
      <c r="V1617" s="16"/>
      <c r="W1617" s="16"/>
      <c r="X1617" s="16"/>
      <c r="Y1617" s="16"/>
      <c r="Z1617" s="16"/>
      <c r="AA1617" s="16"/>
      <c r="AB1617" s="16"/>
      <c r="AC1617" s="16"/>
      <c r="AD1617" s="16"/>
      <c r="AE1617" s="16"/>
      <c r="AT1617" s="325" t="s">
        <v>398</v>
      </c>
      <c r="AU1617" s="325" t="s">
        <v>386</v>
      </c>
      <c r="AV1617" s="16" t="s">
        <v>386</v>
      </c>
      <c r="AW1617" s="16" t="s">
        <v>30</v>
      </c>
      <c r="AX1617" s="16" t="s">
        <v>84</v>
      </c>
      <c r="AY1617" s="325" t="s">
        <v>387</v>
      </c>
    </row>
    <row r="1618" s="2" customFormat="1" ht="24.15" customHeight="1">
      <c r="A1618" s="42"/>
      <c r="B1618" s="43"/>
      <c r="C1618" s="337" t="s">
        <v>1657</v>
      </c>
      <c r="D1618" s="337" t="s">
        <v>592</v>
      </c>
      <c r="E1618" s="338" t="s">
        <v>612</v>
      </c>
      <c r="F1618" s="339" t="s">
        <v>613</v>
      </c>
      <c r="G1618" s="340" t="s">
        <v>396</v>
      </c>
      <c r="H1618" s="341">
        <v>725.17999999999995</v>
      </c>
      <c r="I1618" s="342"/>
      <c r="J1618" s="343">
        <f>ROUND(I1618*H1618,2)</f>
        <v>0</v>
      </c>
      <c r="K1618" s="344"/>
      <c r="L1618" s="345"/>
      <c r="M1618" s="346" t="s">
        <v>1</v>
      </c>
      <c r="N1618" s="347" t="s">
        <v>42</v>
      </c>
      <c r="O1618" s="101"/>
      <c r="P1618" s="290">
        <f>O1618*H1618</f>
        <v>0</v>
      </c>
      <c r="Q1618" s="290">
        <v>0.00014999999999999999</v>
      </c>
      <c r="R1618" s="290">
        <f>Q1618*H1618</f>
        <v>0.10877699999999999</v>
      </c>
      <c r="S1618" s="290">
        <v>0</v>
      </c>
      <c r="T1618" s="291">
        <f>S1618*H1618</f>
        <v>0</v>
      </c>
      <c r="U1618" s="42"/>
      <c r="V1618" s="42"/>
      <c r="W1618" s="42"/>
      <c r="X1618" s="42"/>
      <c r="Y1618" s="42"/>
      <c r="Z1618" s="42"/>
      <c r="AA1618" s="42"/>
      <c r="AB1618" s="42"/>
      <c r="AC1618" s="42"/>
      <c r="AD1618" s="42"/>
      <c r="AE1618" s="42"/>
      <c r="AR1618" s="292" t="s">
        <v>443</v>
      </c>
      <c r="AT1618" s="292" t="s">
        <v>592</v>
      </c>
      <c r="AU1618" s="292" t="s">
        <v>386</v>
      </c>
      <c r="AY1618" s="19" t="s">
        <v>387</v>
      </c>
      <c r="BE1618" s="162">
        <f>IF(N1618="základná",J1618,0)</f>
        <v>0</v>
      </c>
      <c r="BF1618" s="162">
        <f>IF(N1618="znížená",J1618,0)</f>
        <v>0</v>
      </c>
      <c r="BG1618" s="162">
        <f>IF(N1618="zákl. prenesená",J1618,0)</f>
        <v>0</v>
      </c>
      <c r="BH1618" s="162">
        <f>IF(N1618="zníž. prenesená",J1618,0)</f>
        <v>0</v>
      </c>
      <c r="BI1618" s="162">
        <f>IF(N1618="nulová",J1618,0)</f>
        <v>0</v>
      </c>
      <c r="BJ1618" s="19" t="s">
        <v>92</v>
      </c>
      <c r="BK1618" s="162">
        <f>ROUND(I1618*H1618,2)</f>
        <v>0</v>
      </c>
      <c r="BL1618" s="19" t="s">
        <v>386</v>
      </c>
      <c r="BM1618" s="292" t="s">
        <v>1658</v>
      </c>
    </row>
    <row r="1619" s="13" customFormat="1" ht="20.88" customHeight="1">
      <c r="A1619" s="13"/>
      <c r="B1619" s="267"/>
      <c r="C1619" s="268"/>
      <c r="D1619" s="269" t="s">
        <v>75</v>
      </c>
      <c r="E1619" s="269" t="s">
        <v>427</v>
      </c>
      <c r="F1619" s="269" t="s">
        <v>428</v>
      </c>
      <c r="G1619" s="268"/>
      <c r="H1619" s="268"/>
      <c r="I1619" s="270"/>
      <c r="J1619" s="271">
        <f>BK1619</f>
        <v>0</v>
      </c>
      <c r="K1619" s="268"/>
      <c r="L1619" s="272"/>
      <c r="M1619" s="273"/>
      <c r="N1619" s="274"/>
      <c r="O1619" s="274"/>
      <c r="P1619" s="275">
        <f>SUM(P1620:P1643)</f>
        <v>0</v>
      </c>
      <c r="Q1619" s="274"/>
      <c r="R1619" s="275">
        <f>SUM(R1620:R1643)</f>
        <v>65.421915000000013</v>
      </c>
      <c r="S1619" s="274"/>
      <c r="T1619" s="276">
        <f>SUM(T1620:T1643)</f>
        <v>0</v>
      </c>
      <c r="U1619" s="13"/>
      <c r="V1619" s="13"/>
      <c r="W1619" s="13"/>
      <c r="X1619" s="13"/>
      <c r="Y1619" s="13"/>
      <c r="Z1619" s="13"/>
      <c r="AA1619" s="13"/>
      <c r="AB1619" s="13"/>
      <c r="AC1619" s="13"/>
      <c r="AD1619" s="13"/>
      <c r="AE1619" s="13"/>
      <c r="AR1619" s="277" t="s">
        <v>84</v>
      </c>
      <c r="AT1619" s="278" t="s">
        <v>75</v>
      </c>
      <c r="AU1619" s="278" t="s">
        <v>99</v>
      </c>
      <c r="AY1619" s="277" t="s">
        <v>387</v>
      </c>
      <c r="BK1619" s="279">
        <f>SUM(BK1620:BK1643)</f>
        <v>0</v>
      </c>
    </row>
    <row r="1620" s="2" customFormat="1" ht="62.7" customHeight="1">
      <c r="A1620" s="42"/>
      <c r="B1620" s="43"/>
      <c r="C1620" s="280" t="s">
        <v>1659</v>
      </c>
      <c r="D1620" s="280" t="s">
        <v>393</v>
      </c>
      <c r="E1620" s="281" t="s">
        <v>632</v>
      </c>
      <c r="F1620" s="282" t="s">
        <v>633</v>
      </c>
      <c r="G1620" s="283" t="s">
        <v>396</v>
      </c>
      <c r="H1620" s="284">
        <v>7</v>
      </c>
      <c r="I1620" s="285"/>
      <c r="J1620" s="286">
        <f>ROUND(I1620*H1620,2)</f>
        <v>0</v>
      </c>
      <c r="K1620" s="287"/>
      <c r="L1620" s="45"/>
      <c r="M1620" s="288" t="s">
        <v>1</v>
      </c>
      <c r="N1620" s="289" t="s">
        <v>42</v>
      </c>
      <c r="O1620" s="101"/>
      <c r="P1620" s="290">
        <f>O1620*H1620</f>
        <v>0</v>
      </c>
      <c r="Q1620" s="290">
        <v>0.53791</v>
      </c>
      <c r="R1620" s="290">
        <f>Q1620*H1620</f>
        <v>3.7653699999999999</v>
      </c>
      <c r="S1620" s="290">
        <v>0</v>
      </c>
      <c r="T1620" s="291">
        <f>S1620*H1620</f>
        <v>0</v>
      </c>
      <c r="U1620" s="42"/>
      <c r="V1620" s="42"/>
      <c r="W1620" s="42"/>
      <c r="X1620" s="42"/>
      <c r="Y1620" s="42"/>
      <c r="Z1620" s="42"/>
      <c r="AA1620" s="42"/>
      <c r="AB1620" s="42"/>
      <c r="AC1620" s="42"/>
      <c r="AD1620" s="42"/>
      <c r="AE1620" s="42"/>
      <c r="AR1620" s="292" t="s">
        <v>386</v>
      </c>
      <c r="AT1620" s="292" t="s">
        <v>393</v>
      </c>
      <c r="AU1620" s="292" t="s">
        <v>386</v>
      </c>
      <c r="AY1620" s="19" t="s">
        <v>387</v>
      </c>
      <c r="BE1620" s="162">
        <f>IF(N1620="základná",J1620,0)</f>
        <v>0</v>
      </c>
      <c r="BF1620" s="162">
        <f>IF(N1620="znížená",J1620,0)</f>
        <v>0</v>
      </c>
      <c r="BG1620" s="162">
        <f>IF(N1620="zákl. prenesená",J1620,0)</f>
        <v>0</v>
      </c>
      <c r="BH1620" s="162">
        <f>IF(N1620="zníž. prenesená",J1620,0)</f>
        <v>0</v>
      </c>
      <c r="BI1620" s="162">
        <f>IF(N1620="nulová",J1620,0)</f>
        <v>0</v>
      </c>
      <c r="BJ1620" s="19" t="s">
        <v>92</v>
      </c>
      <c r="BK1620" s="162">
        <f>ROUND(I1620*H1620,2)</f>
        <v>0</v>
      </c>
      <c r="BL1620" s="19" t="s">
        <v>386</v>
      </c>
      <c r="BM1620" s="292" t="s">
        <v>1660</v>
      </c>
    </row>
    <row r="1621" s="14" customFormat="1">
      <c r="A1621" s="14"/>
      <c r="B1621" s="293"/>
      <c r="C1621" s="294"/>
      <c r="D1621" s="295" t="s">
        <v>398</v>
      </c>
      <c r="E1621" s="296" t="s">
        <v>1</v>
      </c>
      <c r="F1621" s="297" t="s">
        <v>635</v>
      </c>
      <c r="G1621" s="294"/>
      <c r="H1621" s="296" t="s">
        <v>1</v>
      </c>
      <c r="I1621" s="298"/>
      <c r="J1621" s="294"/>
      <c r="K1621" s="294"/>
      <c r="L1621" s="299"/>
      <c r="M1621" s="300"/>
      <c r="N1621" s="301"/>
      <c r="O1621" s="301"/>
      <c r="P1621" s="301"/>
      <c r="Q1621" s="301"/>
      <c r="R1621" s="301"/>
      <c r="S1621" s="301"/>
      <c r="T1621" s="302"/>
      <c r="U1621" s="14"/>
      <c r="V1621" s="14"/>
      <c r="W1621" s="14"/>
      <c r="X1621" s="14"/>
      <c r="Y1621" s="14"/>
      <c r="Z1621" s="14"/>
      <c r="AA1621" s="14"/>
      <c r="AB1621" s="14"/>
      <c r="AC1621" s="14"/>
      <c r="AD1621" s="14"/>
      <c r="AE1621" s="14"/>
      <c r="AT1621" s="303" t="s">
        <v>398</v>
      </c>
      <c r="AU1621" s="303" t="s">
        <v>386</v>
      </c>
      <c r="AV1621" s="14" t="s">
        <v>84</v>
      </c>
      <c r="AW1621" s="14" t="s">
        <v>30</v>
      </c>
      <c r="AX1621" s="14" t="s">
        <v>76</v>
      </c>
      <c r="AY1621" s="303" t="s">
        <v>387</v>
      </c>
    </row>
    <row r="1622" s="15" customFormat="1">
      <c r="A1622" s="15"/>
      <c r="B1622" s="304"/>
      <c r="C1622" s="305"/>
      <c r="D1622" s="295" t="s">
        <v>398</v>
      </c>
      <c r="E1622" s="306" t="s">
        <v>1</v>
      </c>
      <c r="F1622" s="307" t="s">
        <v>1661</v>
      </c>
      <c r="G1622" s="305"/>
      <c r="H1622" s="308">
        <v>7</v>
      </c>
      <c r="I1622" s="309"/>
      <c r="J1622" s="305"/>
      <c r="K1622" s="305"/>
      <c r="L1622" s="310"/>
      <c r="M1622" s="311"/>
      <c r="N1622" s="312"/>
      <c r="O1622" s="312"/>
      <c r="P1622" s="312"/>
      <c r="Q1622" s="312"/>
      <c r="R1622" s="312"/>
      <c r="S1622" s="312"/>
      <c r="T1622" s="313"/>
      <c r="U1622" s="15"/>
      <c r="V1622" s="15"/>
      <c r="W1622" s="15"/>
      <c r="X1622" s="15"/>
      <c r="Y1622" s="15"/>
      <c r="Z1622" s="15"/>
      <c r="AA1622" s="15"/>
      <c r="AB1622" s="15"/>
      <c r="AC1622" s="15"/>
      <c r="AD1622" s="15"/>
      <c r="AE1622" s="15"/>
      <c r="AT1622" s="314" t="s">
        <v>398</v>
      </c>
      <c r="AU1622" s="314" t="s">
        <v>386</v>
      </c>
      <c r="AV1622" s="15" t="s">
        <v>92</v>
      </c>
      <c r="AW1622" s="15" t="s">
        <v>30</v>
      </c>
      <c r="AX1622" s="15" t="s">
        <v>76</v>
      </c>
      <c r="AY1622" s="314" t="s">
        <v>387</v>
      </c>
    </row>
    <row r="1623" s="16" customFormat="1">
      <c r="A1623" s="16"/>
      <c r="B1623" s="315"/>
      <c r="C1623" s="316"/>
      <c r="D1623" s="295" t="s">
        <v>398</v>
      </c>
      <c r="E1623" s="317" t="s">
        <v>1</v>
      </c>
      <c r="F1623" s="318" t="s">
        <v>412</v>
      </c>
      <c r="G1623" s="316"/>
      <c r="H1623" s="319">
        <v>7</v>
      </c>
      <c r="I1623" s="320"/>
      <c r="J1623" s="316"/>
      <c r="K1623" s="316"/>
      <c r="L1623" s="321"/>
      <c r="M1623" s="322"/>
      <c r="N1623" s="323"/>
      <c r="O1623" s="323"/>
      <c r="P1623" s="323"/>
      <c r="Q1623" s="323"/>
      <c r="R1623" s="323"/>
      <c r="S1623" s="323"/>
      <c r="T1623" s="324"/>
      <c r="U1623" s="16"/>
      <c r="V1623" s="16"/>
      <c r="W1623" s="16"/>
      <c r="X1623" s="16"/>
      <c r="Y1623" s="16"/>
      <c r="Z1623" s="16"/>
      <c r="AA1623" s="16"/>
      <c r="AB1623" s="16"/>
      <c r="AC1623" s="16"/>
      <c r="AD1623" s="16"/>
      <c r="AE1623" s="16"/>
      <c r="AT1623" s="325" t="s">
        <v>398</v>
      </c>
      <c r="AU1623" s="325" t="s">
        <v>386</v>
      </c>
      <c r="AV1623" s="16" t="s">
        <v>386</v>
      </c>
      <c r="AW1623" s="16" t="s">
        <v>30</v>
      </c>
      <c r="AX1623" s="16" t="s">
        <v>84</v>
      </c>
      <c r="AY1623" s="325" t="s">
        <v>387</v>
      </c>
    </row>
    <row r="1624" s="2" customFormat="1" ht="62.7" customHeight="1">
      <c r="A1624" s="42"/>
      <c r="B1624" s="43"/>
      <c r="C1624" s="337" t="s">
        <v>1662</v>
      </c>
      <c r="D1624" s="337" t="s">
        <v>592</v>
      </c>
      <c r="E1624" s="338" t="s">
        <v>641</v>
      </c>
      <c r="F1624" s="339" t="s">
        <v>642</v>
      </c>
      <c r="G1624" s="340" t="s">
        <v>436</v>
      </c>
      <c r="H1624" s="341">
        <v>7</v>
      </c>
      <c r="I1624" s="342"/>
      <c r="J1624" s="343">
        <f>ROUND(I1624*H1624,2)</f>
        <v>0</v>
      </c>
      <c r="K1624" s="344"/>
      <c r="L1624" s="345"/>
      <c r="M1624" s="346" t="s">
        <v>1</v>
      </c>
      <c r="N1624" s="347" t="s">
        <v>42</v>
      </c>
      <c r="O1624" s="101"/>
      <c r="P1624" s="290">
        <f>O1624*H1624</f>
        <v>0</v>
      </c>
      <c r="Q1624" s="290">
        <v>0.0545</v>
      </c>
      <c r="R1624" s="290">
        <f>Q1624*H1624</f>
        <v>0.38150000000000001</v>
      </c>
      <c r="S1624" s="290">
        <v>0</v>
      </c>
      <c r="T1624" s="291">
        <f>S1624*H1624</f>
        <v>0</v>
      </c>
      <c r="U1624" s="42"/>
      <c r="V1624" s="42"/>
      <c r="W1624" s="42"/>
      <c r="X1624" s="42"/>
      <c r="Y1624" s="42"/>
      <c r="Z1624" s="42"/>
      <c r="AA1624" s="42"/>
      <c r="AB1624" s="42"/>
      <c r="AC1624" s="42"/>
      <c r="AD1624" s="42"/>
      <c r="AE1624" s="42"/>
      <c r="AR1624" s="292" t="s">
        <v>443</v>
      </c>
      <c r="AT1624" s="292" t="s">
        <v>592</v>
      </c>
      <c r="AU1624" s="292" t="s">
        <v>386</v>
      </c>
      <c r="AY1624" s="19" t="s">
        <v>387</v>
      </c>
      <c r="BE1624" s="162">
        <f>IF(N1624="základná",J1624,0)</f>
        <v>0</v>
      </c>
      <c r="BF1624" s="162">
        <f>IF(N1624="znížená",J1624,0)</f>
        <v>0</v>
      </c>
      <c r="BG1624" s="162">
        <f>IF(N1624="zákl. prenesená",J1624,0)</f>
        <v>0</v>
      </c>
      <c r="BH1624" s="162">
        <f>IF(N1624="zníž. prenesená",J1624,0)</f>
        <v>0</v>
      </c>
      <c r="BI1624" s="162">
        <f>IF(N1624="nulová",J1624,0)</f>
        <v>0</v>
      </c>
      <c r="BJ1624" s="19" t="s">
        <v>92</v>
      </c>
      <c r="BK1624" s="162">
        <f>ROUND(I1624*H1624,2)</f>
        <v>0</v>
      </c>
      <c r="BL1624" s="19" t="s">
        <v>386</v>
      </c>
      <c r="BM1624" s="292" t="s">
        <v>1663</v>
      </c>
    </row>
    <row r="1625" s="2" customFormat="1" ht="37.8" customHeight="1">
      <c r="A1625" s="42"/>
      <c r="B1625" s="43"/>
      <c r="C1625" s="337" t="s">
        <v>1664</v>
      </c>
      <c r="D1625" s="337" t="s">
        <v>592</v>
      </c>
      <c r="E1625" s="338" t="s">
        <v>645</v>
      </c>
      <c r="F1625" s="339" t="s">
        <v>646</v>
      </c>
      <c r="G1625" s="340" t="s">
        <v>436</v>
      </c>
      <c r="H1625" s="341">
        <v>2</v>
      </c>
      <c r="I1625" s="342"/>
      <c r="J1625" s="343">
        <f>ROUND(I1625*H1625,2)</f>
        <v>0</v>
      </c>
      <c r="K1625" s="344"/>
      <c r="L1625" s="345"/>
      <c r="M1625" s="346" t="s">
        <v>1</v>
      </c>
      <c r="N1625" s="347" t="s">
        <v>42</v>
      </c>
      <c r="O1625" s="101"/>
      <c r="P1625" s="290">
        <f>O1625*H1625</f>
        <v>0</v>
      </c>
      <c r="Q1625" s="290">
        <v>0.0022000000000000001</v>
      </c>
      <c r="R1625" s="290">
        <f>Q1625*H1625</f>
        <v>0.0044000000000000003</v>
      </c>
      <c r="S1625" s="290">
        <v>0</v>
      </c>
      <c r="T1625" s="291">
        <f>S1625*H1625</f>
        <v>0</v>
      </c>
      <c r="U1625" s="42"/>
      <c r="V1625" s="42"/>
      <c r="W1625" s="42"/>
      <c r="X1625" s="42"/>
      <c r="Y1625" s="42"/>
      <c r="Z1625" s="42"/>
      <c r="AA1625" s="42"/>
      <c r="AB1625" s="42"/>
      <c r="AC1625" s="42"/>
      <c r="AD1625" s="42"/>
      <c r="AE1625" s="42"/>
      <c r="AR1625" s="292" t="s">
        <v>443</v>
      </c>
      <c r="AT1625" s="292" t="s">
        <v>592</v>
      </c>
      <c r="AU1625" s="292" t="s">
        <v>386</v>
      </c>
      <c r="AY1625" s="19" t="s">
        <v>387</v>
      </c>
      <c r="BE1625" s="162">
        <f>IF(N1625="základná",J1625,0)</f>
        <v>0</v>
      </c>
      <c r="BF1625" s="162">
        <f>IF(N1625="znížená",J1625,0)</f>
        <v>0</v>
      </c>
      <c r="BG1625" s="162">
        <f>IF(N1625="zákl. prenesená",J1625,0)</f>
        <v>0</v>
      </c>
      <c r="BH1625" s="162">
        <f>IF(N1625="zníž. prenesená",J1625,0)</f>
        <v>0</v>
      </c>
      <c r="BI1625" s="162">
        <f>IF(N1625="nulová",J1625,0)</f>
        <v>0</v>
      </c>
      <c r="BJ1625" s="19" t="s">
        <v>92</v>
      </c>
      <c r="BK1625" s="162">
        <f>ROUND(I1625*H1625,2)</f>
        <v>0</v>
      </c>
      <c r="BL1625" s="19" t="s">
        <v>386</v>
      </c>
      <c r="BM1625" s="292" t="s">
        <v>1665</v>
      </c>
    </row>
    <row r="1626" s="2" customFormat="1" ht="24.15" customHeight="1">
      <c r="A1626" s="42"/>
      <c r="B1626" s="43"/>
      <c r="C1626" s="337" t="s">
        <v>1666</v>
      </c>
      <c r="D1626" s="337" t="s">
        <v>592</v>
      </c>
      <c r="E1626" s="338" t="s">
        <v>655</v>
      </c>
      <c r="F1626" s="339" t="s">
        <v>656</v>
      </c>
      <c r="G1626" s="340" t="s">
        <v>180</v>
      </c>
      <c r="H1626" s="341">
        <v>0.053999999999999999</v>
      </c>
      <c r="I1626" s="342"/>
      <c r="J1626" s="343">
        <f>ROUND(I1626*H1626,2)</f>
        <v>0</v>
      </c>
      <c r="K1626" s="344"/>
      <c r="L1626" s="345"/>
      <c r="M1626" s="346" t="s">
        <v>1</v>
      </c>
      <c r="N1626" s="347" t="s">
        <v>42</v>
      </c>
      <c r="O1626" s="101"/>
      <c r="P1626" s="290">
        <f>O1626*H1626</f>
        <v>0</v>
      </c>
      <c r="Q1626" s="290">
        <v>0.001</v>
      </c>
      <c r="R1626" s="290">
        <f>Q1626*H1626</f>
        <v>5.3999999999999998E-05</v>
      </c>
      <c r="S1626" s="290">
        <v>0</v>
      </c>
      <c r="T1626" s="291">
        <f>S1626*H1626</f>
        <v>0</v>
      </c>
      <c r="U1626" s="42"/>
      <c r="V1626" s="42"/>
      <c r="W1626" s="42"/>
      <c r="X1626" s="42"/>
      <c r="Y1626" s="42"/>
      <c r="Z1626" s="42"/>
      <c r="AA1626" s="42"/>
      <c r="AB1626" s="42"/>
      <c r="AC1626" s="42"/>
      <c r="AD1626" s="42"/>
      <c r="AE1626" s="42"/>
      <c r="AR1626" s="292" t="s">
        <v>443</v>
      </c>
      <c r="AT1626" s="292" t="s">
        <v>592</v>
      </c>
      <c r="AU1626" s="292" t="s">
        <v>386</v>
      </c>
      <c r="AY1626" s="19" t="s">
        <v>387</v>
      </c>
      <c r="BE1626" s="162">
        <f>IF(N1626="základná",J1626,0)</f>
        <v>0</v>
      </c>
      <c r="BF1626" s="162">
        <f>IF(N1626="znížená",J1626,0)</f>
        <v>0</v>
      </c>
      <c r="BG1626" s="162">
        <f>IF(N1626="zákl. prenesená",J1626,0)</f>
        <v>0</v>
      </c>
      <c r="BH1626" s="162">
        <f>IF(N1626="zníž. prenesená",J1626,0)</f>
        <v>0</v>
      </c>
      <c r="BI1626" s="162">
        <f>IF(N1626="nulová",J1626,0)</f>
        <v>0</v>
      </c>
      <c r="BJ1626" s="19" t="s">
        <v>92</v>
      </c>
      <c r="BK1626" s="162">
        <f>ROUND(I1626*H1626,2)</f>
        <v>0</v>
      </c>
      <c r="BL1626" s="19" t="s">
        <v>386</v>
      </c>
      <c r="BM1626" s="292" t="s">
        <v>1667</v>
      </c>
    </row>
    <row r="1627" s="2" customFormat="1">
      <c r="A1627" s="42"/>
      <c r="B1627" s="43"/>
      <c r="C1627" s="44"/>
      <c r="D1627" s="295" t="s">
        <v>652</v>
      </c>
      <c r="E1627" s="44"/>
      <c r="F1627" s="348" t="s">
        <v>658</v>
      </c>
      <c r="G1627" s="44"/>
      <c r="H1627" s="44"/>
      <c r="I1627" s="237"/>
      <c r="J1627" s="44"/>
      <c r="K1627" s="44"/>
      <c r="L1627" s="45"/>
      <c r="M1627" s="349"/>
      <c r="N1627" s="350"/>
      <c r="O1627" s="101"/>
      <c r="P1627" s="101"/>
      <c r="Q1627" s="101"/>
      <c r="R1627" s="101"/>
      <c r="S1627" s="101"/>
      <c r="T1627" s="102"/>
      <c r="U1627" s="42"/>
      <c r="V1627" s="42"/>
      <c r="W1627" s="42"/>
      <c r="X1627" s="42"/>
      <c r="Y1627" s="42"/>
      <c r="Z1627" s="42"/>
      <c r="AA1627" s="42"/>
      <c r="AB1627" s="42"/>
      <c r="AC1627" s="42"/>
      <c r="AD1627" s="42"/>
      <c r="AE1627" s="42"/>
      <c r="AT1627" s="19" t="s">
        <v>652</v>
      </c>
      <c r="AU1627" s="19" t="s">
        <v>386</v>
      </c>
    </row>
    <row r="1628" s="15" customFormat="1">
      <c r="A1628" s="15"/>
      <c r="B1628" s="304"/>
      <c r="C1628" s="305"/>
      <c r="D1628" s="295" t="s">
        <v>398</v>
      </c>
      <c r="E1628" s="305"/>
      <c r="F1628" s="307" t="s">
        <v>1668</v>
      </c>
      <c r="G1628" s="305"/>
      <c r="H1628" s="308">
        <v>0.053999999999999999</v>
      </c>
      <c r="I1628" s="309"/>
      <c r="J1628" s="305"/>
      <c r="K1628" s="305"/>
      <c r="L1628" s="310"/>
      <c r="M1628" s="311"/>
      <c r="N1628" s="312"/>
      <c r="O1628" s="312"/>
      <c r="P1628" s="312"/>
      <c r="Q1628" s="312"/>
      <c r="R1628" s="312"/>
      <c r="S1628" s="312"/>
      <c r="T1628" s="313"/>
      <c r="U1628" s="15"/>
      <c r="V1628" s="15"/>
      <c r="W1628" s="15"/>
      <c r="X1628" s="15"/>
      <c r="Y1628" s="15"/>
      <c r="Z1628" s="15"/>
      <c r="AA1628" s="15"/>
      <c r="AB1628" s="15"/>
      <c r="AC1628" s="15"/>
      <c r="AD1628" s="15"/>
      <c r="AE1628" s="15"/>
      <c r="AT1628" s="314" t="s">
        <v>398</v>
      </c>
      <c r="AU1628" s="314" t="s">
        <v>386</v>
      </c>
      <c r="AV1628" s="15" t="s">
        <v>92</v>
      </c>
      <c r="AW1628" s="15" t="s">
        <v>4</v>
      </c>
      <c r="AX1628" s="15" t="s">
        <v>84</v>
      </c>
      <c r="AY1628" s="314" t="s">
        <v>387</v>
      </c>
    </row>
    <row r="1629" s="2" customFormat="1" ht="37.8" customHeight="1">
      <c r="A1629" s="42"/>
      <c r="B1629" s="43"/>
      <c r="C1629" s="280" t="s">
        <v>1669</v>
      </c>
      <c r="D1629" s="280" t="s">
        <v>393</v>
      </c>
      <c r="E1629" s="281" t="s">
        <v>661</v>
      </c>
      <c r="F1629" s="282" t="s">
        <v>662</v>
      </c>
      <c r="G1629" s="283" t="s">
        <v>396</v>
      </c>
      <c r="H1629" s="284">
        <v>164</v>
      </c>
      <c r="I1629" s="285"/>
      <c r="J1629" s="286">
        <f>ROUND(I1629*H1629,2)</f>
        <v>0</v>
      </c>
      <c r="K1629" s="287"/>
      <c r="L1629" s="45"/>
      <c r="M1629" s="288" t="s">
        <v>1</v>
      </c>
      <c r="N1629" s="289" t="s">
        <v>42</v>
      </c>
      <c r="O1629" s="101"/>
      <c r="P1629" s="290">
        <f>O1629*H1629</f>
        <v>0</v>
      </c>
      <c r="Q1629" s="290">
        <v>0.36276999999999998</v>
      </c>
      <c r="R1629" s="290">
        <f>Q1629*H1629</f>
        <v>59.494279999999996</v>
      </c>
      <c r="S1629" s="290">
        <v>0</v>
      </c>
      <c r="T1629" s="291">
        <f>S1629*H1629</f>
        <v>0</v>
      </c>
      <c r="U1629" s="42"/>
      <c r="V1629" s="42"/>
      <c r="W1629" s="42"/>
      <c r="X1629" s="42"/>
      <c r="Y1629" s="42"/>
      <c r="Z1629" s="42"/>
      <c r="AA1629" s="42"/>
      <c r="AB1629" s="42"/>
      <c r="AC1629" s="42"/>
      <c r="AD1629" s="42"/>
      <c r="AE1629" s="42"/>
      <c r="AR1629" s="292" t="s">
        <v>386</v>
      </c>
      <c r="AT1629" s="292" t="s">
        <v>393</v>
      </c>
      <c r="AU1629" s="292" t="s">
        <v>386</v>
      </c>
      <c r="AY1629" s="19" t="s">
        <v>387</v>
      </c>
      <c r="BE1629" s="162">
        <f>IF(N1629="základná",J1629,0)</f>
        <v>0</v>
      </c>
      <c r="BF1629" s="162">
        <f>IF(N1629="znížená",J1629,0)</f>
        <v>0</v>
      </c>
      <c r="BG1629" s="162">
        <f>IF(N1629="zákl. prenesená",J1629,0)</f>
        <v>0</v>
      </c>
      <c r="BH1629" s="162">
        <f>IF(N1629="zníž. prenesená",J1629,0)</f>
        <v>0</v>
      </c>
      <c r="BI1629" s="162">
        <f>IF(N1629="nulová",J1629,0)</f>
        <v>0</v>
      </c>
      <c r="BJ1629" s="19" t="s">
        <v>92</v>
      </c>
      <c r="BK1629" s="162">
        <f>ROUND(I1629*H1629,2)</f>
        <v>0</v>
      </c>
      <c r="BL1629" s="19" t="s">
        <v>386</v>
      </c>
      <c r="BM1629" s="292" t="s">
        <v>1670</v>
      </c>
    </row>
    <row r="1630" s="14" customFormat="1">
      <c r="A1630" s="14"/>
      <c r="B1630" s="293"/>
      <c r="C1630" s="294"/>
      <c r="D1630" s="295" t="s">
        <v>398</v>
      </c>
      <c r="E1630" s="296" t="s">
        <v>1</v>
      </c>
      <c r="F1630" s="297" t="s">
        <v>664</v>
      </c>
      <c r="G1630" s="294"/>
      <c r="H1630" s="296" t="s">
        <v>1</v>
      </c>
      <c r="I1630" s="298"/>
      <c r="J1630" s="294"/>
      <c r="K1630" s="294"/>
      <c r="L1630" s="299"/>
      <c r="M1630" s="300"/>
      <c r="N1630" s="301"/>
      <c r="O1630" s="301"/>
      <c r="P1630" s="301"/>
      <c r="Q1630" s="301"/>
      <c r="R1630" s="301"/>
      <c r="S1630" s="301"/>
      <c r="T1630" s="302"/>
      <c r="U1630" s="14"/>
      <c r="V1630" s="14"/>
      <c r="W1630" s="14"/>
      <c r="X1630" s="14"/>
      <c r="Y1630" s="14"/>
      <c r="Z1630" s="14"/>
      <c r="AA1630" s="14"/>
      <c r="AB1630" s="14"/>
      <c r="AC1630" s="14"/>
      <c r="AD1630" s="14"/>
      <c r="AE1630" s="14"/>
      <c r="AT1630" s="303" t="s">
        <v>398</v>
      </c>
      <c r="AU1630" s="303" t="s">
        <v>386</v>
      </c>
      <c r="AV1630" s="14" t="s">
        <v>84</v>
      </c>
      <c r="AW1630" s="14" t="s">
        <v>30</v>
      </c>
      <c r="AX1630" s="14" t="s">
        <v>76</v>
      </c>
      <c r="AY1630" s="303" t="s">
        <v>387</v>
      </c>
    </row>
    <row r="1631" s="15" customFormat="1">
      <c r="A1631" s="15"/>
      <c r="B1631" s="304"/>
      <c r="C1631" s="305"/>
      <c r="D1631" s="295" t="s">
        <v>398</v>
      </c>
      <c r="E1631" s="306" t="s">
        <v>1</v>
      </c>
      <c r="F1631" s="307" t="s">
        <v>1671</v>
      </c>
      <c r="G1631" s="305"/>
      <c r="H1631" s="308">
        <v>9</v>
      </c>
      <c r="I1631" s="309"/>
      <c r="J1631" s="305"/>
      <c r="K1631" s="305"/>
      <c r="L1631" s="310"/>
      <c r="M1631" s="311"/>
      <c r="N1631" s="312"/>
      <c r="O1631" s="312"/>
      <c r="P1631" s="312"/>
      <c r="Q1631" s="312"/>
      <c r="R1631" s="312"/>
      <c r="S1631" s="312"/>
      <c r="T1631" s="313"/>
      <c r="U1631" s="15"/>
      <c r="V1631" s="15"/>
      <c r="W1631" s="15"/>
      <c r="X1631" s="15"/>
      <c r="Y1631" s="15"/>
      <c r="Z1631" s="15"/>
      <c r="AA1631" s="15"/>
      <c r="AB1631" s="15"/>
      <c r="AC1631" s="15"/>
      <c r="AD1631" s="15"/>
      <c r="AE1631" s="15"/>
      <c r="AT1631" s="314" t="s">
        <v>398</v>
      </c>
      <c r="AU1631" s="314" t="s">
        <v>386</v>
      </c>
      <c r="AV1631" s="15" t="s">
        <v>92</v>
      </c>
      <c r="AW1631" s="15" t="s">
        <v>30</v>
      </c>
      <c r="AX1631" s="15" t="s">
        <v>76</v>
      </c>
      <c r="AY1631" s="314" t="s">
        <v>387</v>
      </c>
    </row>
    <row r="1632" s="15" customFormat="1">
      <c r="A1632" s="15"/>
      <c r="B1632" s="304"/>
      <c r="C1632" s="305"/>
      <c r="D1632" s="295" t="s">
        <v>398</v>
      </c>
      <c r="E1632" s="306" t="s">
        <v>1</v>
      </c>
      <c r="F1632" s="307" t="s">
        <v>1672</v>
      </c>
      <c r="G1632" s="305"/>
      <c r="H1632" s="308">
        <v>30</v>
      </c>
      <c r="I1632" s="309"/>
      <c r="J1632" s="305"/>
      <c r="K1632" s="305"/>
      <c r="L1632" s="310"/>
      <c r="M1632" s="311"/>
      <c r="N1632" s="312"/>
      <c r="O1632" s="312"/>
      <c r="P1632" s="312"/>
      <c r="Q1632" s="312"/>
      <c r="R1632" s="312"/>
      <c r="S1632" s="312"/>
      <c r="T1632" s="313"/>
      <c r="U1632" s="15"/>
      <c r="V1632" s="15"/>
      <c r="W1632" s="15"/>
      <c r="X1632" s="15"/>
      <c r="Y1632" s="15"/>
      <c r="Z1632" s="15"/>
      <c r="AA1632" s="15"/>
      <c r="AB1632" s="15"/>
      <c r="AC1632" s="15"/>
      <c r="AD1632" s="15"/>
      <c r="AE1632" s="15"/>
      <c r="AT1632" s="314" t="s">
        <v>398</v>
      </c>
      <c r="AU1632" s="314" t="s">
        <v>386</v>
      </c>
      <c r="AV1632" s="15" t="s">
        <v>92</v>
      </c>
      <c r="AW1632" s="15" t="s">
        <v>30</v>
      </c>
      <c r="AX1632" s="15" t="s">
        <v>76</v>
      </c>
      <c r="AY1632" s="314" t="s">
        <v>387</v>
      </c>
    </row>
    <row r="1633" s="15" customFormat="1">
      <c r="A1633" s="15"/>
      <c r="B1633" s="304"/>
      <c r="C1633" s="305"/>
      <c r="D1633" s="295" t="s">
        <v>398</v>
      </c>
      <c r="E1633" s="306" t="s">
        <v>1</v>
      </c>
      <c r="F1633" s="307" t="s">
        <v>1673</v>
      </c>
      <c r="G1633" s="305"/>
      <c r="H1633" s="308">
        <v>30</v>
      </c>
      <c r="I1633" s="309"/>
      <c r="J1633" s="305"/>
      <c r="K1633" s="305"/>
      <c r="L1633" s="310"/>
      <c r="M1633" s="311"/>
      <c r="N1633" s="312"/>
      <c r="O1633" s="312"/>
      <c r="P1633" s="312"/>
      <c r="Q1633" s="312"/>
      <c r="R1633" s="312"/>
      <c r="S1633" s="312"/>
      <c r="T1633" s="313"/>
      <c r="U1633" s="15"/>
      <c r="V1633" s="15"/>
      <c r="W1633" s="15"/>
      <c r="X1633" s="15"/>
      <c r="Y1633" s="15"/>
      <c r="Z1633" s="15"/>
      <c r="AA1633" s="15"/>
      <c r="AB1633" s="15"/>
      <c r="AC1633" s="15"/>
      <c r="AD1633" s="15"/>
      <c r="AE1633" s="15"/>
      <c r="AT1633" s="314" t="s">
        <v>398</v>
      </c>
      <c r="AU1633" s="314" t="s">
        <v>386</v>
      </c>
      <c r="AV1633" s="15" t="s">
        <v>92</v>
      </c>
      <c r="AW1633" s="15" t="s">
        <v>30</v>
      </c>
      <c r="AX1633" s="15" t="s">
        <v>76</v>
      </c>
      <c r="AY1633" s="314" t="s">
        <v>387</v>
      </c>
    </row>
    <row r="1634" s="15" customFormat="1">
      <c r="A1634" s="15"/>
      <c r="B1634" s="304"/>
      <c r="C1634" s="305"/>
      <c r="D1634" s="295" t="s">
        <v>398</v>
      </c>
      <c r="E1634" s="306" t="s">
        <v>1</v>
      </c>
      <c r="F1634" s="307" t="s">
        <v>1674</v>
      </c>
      <c r="G1634" s="305"/>
      <c r="H1634" s="308">
        <v>33</v>
      </c>
      <c r="I1634" s="309"/>
      <c r="J1634" s="305"/>
      <c r="K1634" s="305"/>
      <c r="L1634" s="310"/>
      <c r="M1634" s="311"/>
      <c r="N1634" s="312"/>
      <c r="O1634" s="312"/>
      <c r="P1634" s="312"/>
      <c r="Q1634" s="312"/>
      <c r="R1634" s="312"/>
      <c r="S1634" s="312"/>
      <c r="T1634" s="313"/>
      <c r="U1634" s="15"/>
      <c r="V1634" s="15"/>
      <c r="W1634" s="15"/>
      <c r="X1634" s="15"/>
      <c r="Y1634" s="15"/>
      <c r="Z1634" s="15"/>
      <c r="AA1634" s="15"/>
      <c r="AB1634" s="15"/>
      <c r="AC1634" s="15"/>
      <c r="AD1634" s="15"/>
      <c r="AE1634" s="15"/>
      <c r="AT1634" s="314" t="s">
        <v>398</v>
      </c>
      <c r="AU1634" s="314" t="s">
        <v>386</v>
      </c>
      <c r="AV1634" s="15" t="s">
        <v>92</v>
      </c>
      <c r="AW1634" s="15" t="s">
        <v>30</v>
      </c>
      <c r="AX1634" s="15" t="s">
        <v>76</v>
      </c>
      <c r="AY1634" s="314" t="s">
        <v>387</v>
      </c>
    </row>
    <row r="1635" s="15" customFormat="1">
      <c r="A1635" s="15"/>
      <c r="B1635" s="304"/>
      <c r="C1635" s="305"/>
      <c r="D1635" s="295" t="s">
        <v>398</v>
      </c>
      <c r="E1635" s="306" t="s">
        <v>1</v>
      </c>
      <c r="F1635" s="307" t="s">
        <v>1675</v>
      </c>
      <c r="G1635" s="305"/>
      <c r="H1635" s="308">
        <v>34</v>
      </c>
      <c r="I1635" s="309"/>
      <c r="J1635" s="305"/>
      <c r="K1635" s="305"/>
      <c r="L1635" s="310"/>
      <c r="M1635" s="311"/>
      <c r="N1635" s="312"/>
      <c r="O1635" s="312"/>
      <c r="P1635" s="312"/>
      <c r="Q1635" s="312"/>
      <c r="R1635" s="312"/>
      <c r="S1635" s="312"/>
      <c r="T1635" s="313"/>
      <c r="U1635" s="15"/>
      <c r="V1635" s="15"/>
      <c r="W1635" s="15"/>
      <c r="X1635" s="15"/>
      <c r="Y1635" s="15"/>
      <c r="Z1635" s="15"/>
      <c r="AA1635" s="15"/>
      <c r="AB1635" s="15"/>
      <c r="AC1635" s="15"/>
      <c r="AD1635" s="15"/>
      <c r="AE1635" s="15"/>
      <c r="AT1635" s="314" t="s">
        <v>398</v>
      </c>
      <c r="AU1635" s="314" t="s">
        <v>386</v>
      </c>
      <c r="AV1635" s="15" t="s">
        <v>92</v>
      </c>
      <c r="AW1635" s="15" t="s">
        <v>30</v>
      </c>
      <c r="AX1635" s="15" t="s">
        <v>76</v>
      </c>
      <c r="AY1635" s="314" t="s">
        <v>387</v>
      </c>
    </row>
    <row r="1636" s="15" customFormat="1">
      <c r="A1636" s="15"/>
      <c r="B1636" s="304"/>
      <c r="C1636" s="305"/>
      <c r="D1636" s="295" t="s">
        <v>398</v>
      </c>
      <c r="E1636" s="306" t="s">
        <v>1</v>
      </c>
      <c r="F1636" s="307" t="s">
        <v>1676</v>
      </c>
      <c r="G1636" s="305"/>
      <c r="H1636" s="308">
        <v>14</v>
      </c>
      <c r="I1636" s="309"/>
      <c r="J1636" s="305"/>
      <c r="K1636" s="305"/>
      <c r="L1636" s="310"/>
      <c r="M1636" s="311"/>
      <c r="N1636" s="312"/>
      <c r="O1636" s="312"/>
      <c r="P1636" s="312"/>
      <c r="Q1636" s="312"/>
      <c r="R1636" s="312"/>
      <c r="S1636" s="312"/>
      <c r="T1636" s="313"/>
      <c r="U1636" s="15"/>
      <c r="V1636" s="15"/>
      <c r="W1636" s="15"/>
      <c r="X1636" s="15"/>
      <c r="Y1636" s="15"/>
      <c r="Z1636" s="15"/>
      <c r="AA1636" s="15"/>
      <c r="AB1636" s="15"/>
      <c r="AC1636" s="15"/>
      <c r="AD1636" s="15"/>
      <c r="AE1636" s="15"/>
      <c r="AT1636" s="314" t="s">
        <v>398</v>
      </c>
      <c r="AU1636" s="314" t="s">
        <v>386</v>
      </c>
      <c r="AV1636" s="15" t="s">
        <v>92</v>
      </c>
      <c r="AW1636" s="15" t="s">
        <v>30</v>
      </c>
      <c r="AX1636" s="15" t="s">
        <v>76</v>
      </c>
      <c r="AY1636" s="314" t="s">
        <v>387</v>
      </c>
    </row>
    <row r="1637" s="15" customFormat="1">
      <c r="A1637" s="15"/>
      <c r="B1637" s="304"/>
      <c r="C1637" s="305"/>
      <c r="D1637" s="295" t="s">
        <v>398</v>
      </c>
      <c r="E1637" s="306" t="s">
        <v>1</v>
      </c>
      <c r="F1637" s="307" t="s">
        <v>1677</v>
      </c>
      <c r="G1637" s="305"/>
      <c r="H1637" s="308">
        <v>14</v>
      </c>
      <c r="I1637" s="309"/>
      <c r="J1637" s="305"/>
      <c r="K1637" s="305"/>
      <c r="L1637" s="310"/>
      <c r="M1637" s="311"/>
      <c r="N1637" s="312"/>
      <c r="O1637" s="312"/>
      <c r="P1637" s="312"/>
      <c r="Q1637" s="312"/>
      <c r="R1637" s="312"/>
      <c r="S1637" s="312"/>
      <c r="T1637" s="313"/>
      <c r="U1637" s="15"/>
      <c r="V1637" s="15"/>
      <c r="W1637" s="15"/>
      <c r="X1637" s="15"/>
      <c r="Y1637" s="15"/>
      <c r="Z1637" s="15"/>
      <c r="AA1637" s="15"/>
      <c r="AB1637" s="15"/>
      <c r="AC1637" s="15"/>
      <c r="AD1637" s="15"/>
      <c r="AE1637" s="15"/>
      <c r="AT1637" s="314" t="s">
        <v>398</v>
      </c>
      <c r="AU1637" s="314" t="s">
        <v>386</v>
      </c>
      <c r="AV1637" s="15" t="s">
        <v>92</v>
      </c>
      <c r="AW1637" s="15" t="s">
        <v>30</v>
      </c>
      <c r="AX1637" s="15" t="s">
        <v>76</v>
      </c>
      <c r="AY1637" s="314" t="s">
        <v>387</v>
      </c>
    </row>
    <row r="1638" s="16" customFormat="1">
      <c r="A1638" s="16"/>
      <c r="B1638" s="315"/>
      <c r="C1638" s="316"/>
      <c r="D1638" s="295" t="s">
        <v>398</v>
      </c>
      <c r="E1638" s="317" t="s">
        <v>1</v>
      </c>
      <c r="F1638" s="318" t="s">
        <v>412</v>
      </c>
      <c r="G1638" s="316"/>
      <c r="H1638" s="319">
        <v>164</v>
      </c>
      <c r="I1638" s="320"/>
      <c r="J1638" s="316"/>
      <c r="K1638" s="316"/>
      <c r="L1638" s="321"/>
      <c r="M1638" s="322"/>
      <c r="N1638" s="323"/>
      <c r="O1638" s="323"/>
      <c r="P1638" s="323"/>
      <c r="Q1638" s="323"/>
      <c r="R1638" s="323"/>
      <c r="S1638" s="323"/>
      <c r="T1638" s="324"/>
      <c r="U1638" s="16"/>
      <c r="V1638" s="16"/>
      <c r="W1638" s="16"/>
      <c r="X1638" s="16"/>
      <c r="Y1638" s="16"/>
      <c r="Z1638" s="16"/>
      <c r="AA1638" s="16"/>
      <c r="AB1638" s="16"/>
      <c r="AC1638" s="16"/>
      <c r="AD1638" s="16"/>
      <c r="AE1638" s="16"/>
      <c r="AT1638" s="325" t="s">
        <v>398</v>
      </c>
      <c r="AU1638" s="325" t="s">
        <v>386</v>
      </c>
      <c r="AV1638" s="16" t="s">
        <v>386</v>
      </c>
      <c r="AW1638" s="16" t="s">
        <v>30</v>
      </c>
      <c r="AX1638" s="16" t="s">
        <v>84</v>
      </c>
      <c r="AY1638" s="325" t="s">
        <v>387</v>
      </c>
    </row>
    <row r="1639" s="2" customFormat="1" ht="55.5" customHeight="1">
      <c r="A1639" s="42"/>
      <c r="B1639" s="43"/>
      <c r="C1639" s="337" t="s">
        <v>1678</v>
      </c>
      <c r="D1639" s="337" t="s">
        <v>592</v>
      </c>
      <c r="E1639" s="338" t="s">
        <v>667</v>
      </c>
      <c r="F1639" s="339" t="s">
        <v>668</v>
      </c>
      <c r="G1639" s="340" t="s">
        <v>436</v>
      </c>
      <c r="H1639" s="341">
        <v>164</v>
      </c>
      <c r="I1639" s="342"/>
      <c r="J1639" s="343">
        <f>ROUND(I1639*H1639,2)</f>
        <v>0</v>
      </c>
      <c r="K1639" s="344"/>
      <c r="L1639" s="345"/>
      <c r="M1639" s="346" t="s">
        <v>1</v>
      </c>
      <c r="N1639" s="347" t="s">
        <v>42</v>
      </c>
      <c r="O1639" s="101"/>
      <c r="P1639" s="290">
        <f>O1639*H1639</f>
        <v>0</v>
      </c>
      <c r="Q1639" s="290">
        <v>0.010699999999999999</v>
      </c>
      <c r="R1639" s="290">
        <f>Q1639*H1639</f>
        <v>1.7547999999999999</v>
      </c>
      <c r="S1639" s="290">
        <v>0</v>
      </c>
      <c r="T1639" s="291">
        <f>S1639*H1639</f>
        <v>0</v>
      </c>
      <c r="U1639" s="42"/>
      <c r="V1639" s="42"/>
      <c r="W1639" s="42"/>
      <c r="X1639" s="42"/>
      <c r="Y1639" s="42"/>
      <c r="Z1639" s="42"/>
      <c r="AA1639" s="42"/>
      <c r="AB1639" s="42"/>
      <c r="AC1639" s="42"/>
      <c r="AD1639" s="42"/>
      <c r="AE1639" s="42"/>
      <c r="AR1639" s="292" t="s">
        <v>443</v>
      </c>
      <c r="AT1639" s="292" t="s">
        <v>592</v>
      </c>
      <c r="AU1639" s="292" t="s">
        <v>386</v>
      </c>
      <c r="AY1639" s="19" t="s">
        <v>387</v>
      </c>
      <c r="BE1639" s="162">
        <f>IF(N1639="základná",J1639,0)</f>
        <v>0</v>
      </c>
      <c r="BF1639" s="162">
        <f>IF(N1639="znížená",J1639,0)</f>
        <v>0</v>
      </c>
      <c r="BG1639" s="162">
        <f>IF(N1639="zákl. prenesená",J1639,0)</f>
        <v>0</v>
      </c>
      <c r="BH1639" s="162">
        <f>IF(N1639="zníž. prenesená",J1639,0)</f>
        <v>0</v>
      </c>
      <c r="BI1639" s="162">
        <f>IF(N1639="nulová",J1639,0)</f>
        <v>0</v>
      </c>
      <c r="BJ1639" s="19" t="s">
        <v>92</v>
      </c>
      <c r="BK1639" s="162">
        <f>ROUND(I1639*H1639,2)</f>
        <v>0</v>
      </c>
      <c r="BL1639" s="19" t="s">
        <v>386</v>
      </c>
      <c r="BM1639" s="292" t="s">
        <v>1679</v>
      </c>
    </row>
    <row r="1640" s="2" customFormat="1" ht="37.8" customHeight="1">
      <c r="A1640" s="42"/>
      <c r="B1640" s="43"/>
      <c r="C1640" s="337" t="s">
        <v>1680</v>
      </c>
      <c r="D1640" s="337" t="s">
        <v>592</v>
      </c>
      <c r="E1640" s="338" t="s">
        <v>671</v>
      </c>
      <c r="F1640" s="339" t="s">
        <v>672</v>
      </c>
      <c r="G1640" s="340" t="s">
        <v>436</v>
      </c>
      <c r="H1640" s="341">
        <v>14</v>
      </c>
      <c r="I1640" s="342"/>
      <c r="J1640" s="343">
        <f>ROUND(I1640*H1640,2)</f>
        <v>0</v>
      </c>
      <c r="K1640" s="344"/>
      <c r="L1640" s="345"/>
      <c r="M1640" s="346" t="s">
        <v>1</v>
      </c>
      <c r="N1640" s="347" t="s">
        <v>42</v>
      </c>
      <c r="O1640" s="101"/>
      <c r="P1640" s="290">
        <f>O1640*H1640</f>
        <v>0</v>
      </c>
      <c r="Q1640" s="290">
        <v>0.0014</v>
      </c>
      <c r="R1640" s="290">
        <f>Q1640*H1640</f>
        <v>0.019599999999999999</v>
      </c>
      <c r="S1640" s="290">
        <v>0</v>
      </c>
      <c r="T1640" s="291">
        <f>S1640*H1640</f>
        <v>0</v>
      </c>
      <c r="U1640" s="42"/>
      <c r="V1640" s="42"/>
      <c r="W1640" s="42"/>
      <c r="X1640" s="42"/>
      <c r="Y1640" s="42"/>
      <c r="Z1640" s="42"/>
      <c r="AA1640" s="42"/>
      <c r="AB1640" s="42"/>
      <c r="AC1640" s="42"/>
      <c r="AD1640" s="42"/>
      <c r="AE1640" s="42"/>
      <c r="AR1640" s="292" t="s">
        <v>443</v>
      </c>
      <c r="AT1640" s="292" t="s">
        <v>592</v>
      </c>
      <c r="AU1640" s="292" t="s">
        <v>386</v>
      </c>
      <c r="AY1640" s="19" t="s">
        <v>387</v>
      </c>
      <c r="BE1640" s="162">
        <f>IF(N1640="základná",J1640,0)</f>
        <v>0</v>
      </c>
      <c r="BF1640" s="162">
        <f>IF(N1640="znížená",J1640,0)</f>
        <v>0</v>
      </c>
      <c r="BG1640" s="162">
        <f>IF(N1640="zákl. prenesená",J1640,0)</f>
        <v>0</v>
      </c>
      <c r="BH1640" s="162">
        <f>IF(N1640="zníž. prenesená",J1640,0)</f>
        <v>0</v>
      </c>
      <c r="BI1640" s="162">
        <f>IF(N1640="nulová",J1640,0)</f>
        <v>0</v>
      </c>
      <c r="BJ1640" s="19" t="s">
        <v>92</v>
      </c>
      <c r="BK1640" s="162">
        <f>ROUND(I1640*H1640,2)</f>
        <v>0</v>
      </c>
      <c r="BL1640" s="19" t="s">
        <v>386</v>
      </c>
      <c r="BM1640" s="292" t="s">
        <v>1681</v>
      </c>
    </row>
    <row r="1641" s="2" customFormat="1" ht="24.15" customHeight="1">
      <c r="A1641" s="42"/>
      <c r="B1641" s="43"/>
      <c r="C1641" s="337" t="s">
        <v>1682</v>
      </c>
      <c r="D1641" s="337" t="s">
        <v>592</v>
      </c>
      <c r="E1641" s="338" t="s">
        <v>655</v>
      </c>
      <c r="F1641" s="339" t="s">
        <v>656</v>
      </c>
      <c r="G1641" s="340" t="s">
        <v>180</v>
      </c>
      <c r="H1641" s="341">
        <v>1.911</v>
      </c>
      <c r="I1641" s="342"/>
      <c r="J1641" s="343">
        <f>ROUND(I1641*H1641,2)</f>
        <v>0</v>
      </c>
      <c r="K1641" s="344"/>
      <c r="L1641" s="345"/>
      <c r="M1641" s="346" t="s">
        <v>1</v>
      </c>
      <c r="N1641" s="347" t="s">
        <v>42</v>
      </c>
      <c r="O1641" s="101"/>
      <c r="P1641" s="290">
        <f>O1641*H1641</f>
        <v>0</v>
      </c>
      <c r="Q1641" s="290">
        <v>0.001</v>
      </c>
      <c r="R1641" s="290">
        <f>Q1641*H1641</f>
        <v>0.0019110000000000002</v>
      </c>
      <c r="S1641" s="290">
        <v>0</v>
      </c>
      <c r="T1641" s="291">
        <f>S1641*H1641</f>
        <v>0</v>
      </c>
      <c r="U1641" s="42"/>
      <c r="V1641" s="42"/>
      <c r="W1641" s="42"/>
      <c r="X1641" s="42"/>
      <c r="Y1641" s="42"/>
      <c r="Z1641" s="42"/>
      <c r="AA1641" s="42"/>
      <c r="AB1641" s="42"/>
      <c r="AC1641" s="42"/>
      <c r="AD1641" s="42"/>
      <c r="AE1641" s="42"/>
      <c r="AR1641" s="292" t="s">
        <v>443</v>
      </c>
      <c r="AT1641" s="292" t="s">
        <v>592</v>
      </c>
      <c r="AU1641" s="292" t="s">
        <v>386</v>
      </c>
      <c r="AY1641" s="19" t="s">
        <v>387</v>
      </c>
      <c r="BE1641" s="162">
        <f>IF(N1641="základná",J1641,0)</f>
        <v>0</v>
      </c>
      <c r="BF1641" s="162">
        <f>IF(N1641="znížená",J1641,0)</f>
        <v>0</v>
      </c>
      <c r="BG1641" s="162">
        <f>IF(N1641="zákl. prenesená",J1641,0)</f>
        <v>0</v>
      </c>
      <c r="BH1641" s="162">
        <f>IF(N1641="zníž. prenesená",J1641,0)</f>
        <v>0</v>
      </c>
      <c r="BI1641" s="162">
        <f>IF(N1641="nulová",J1641,0)</f>
        <v>0</v>
      </c>
      <c r="BJ1641" s="19" t="s">
        <v>92</v>
      </c>
      <c r="BK1641" s="162">
        <f>ROUND(I1641*H1641,2)</f>
        <v>0</v>
      </c>
      <c r="BL1641" s="19" t="s">
        <v>386</v>
      </c>
      <c r="BM1641" s="292" t="s">
        <v>1683</v>
      </c>
    </row>
    <row r="1642" s="2" customFormat="1">
      <c r="A1642" s="42"/>
      <c r="B1642" s="43"/>
      <c r="C1642" s="44"/>
      <c r="D1642" s="295" t="s">
        <v>652</v>
      </c>
      <c r="E1642" s="44"/>
      <c r="F1642" s="348" t="s">
        <v>658</v>
      </c>
      <c r="G1642" s="44"/>
      <c r="H1642" s="44"/>
      <c r="I1642" s="237"/>
      <c r="J1642" s="44"/>
      <c r="K1642" s="44"/>
      <c r="L1642" s="45"/>
      <c r="M1642" s="349"/>
      <c r="N1642" s="350"/>
      <c r="O1642" s="101"/>
      <c r="P1642" s="101"/>
      <c r="Q1642" s="101"/>
      <c r="R1642" s="101"/>
      <c r="S1642" s="101"/>
      <c r="T1642" s="102"/>
      <c r="U1642" s="42"/>
      <c r="V1642" s="42"/>
      <c r="W1642" s="42"/>
      <c r="X1642" s="42"/>
      <c r="Y1642" s="42"/>
      <c r="Z1642" s="42"/>
      <c r="AA1642" s="42"/>
      <c r="AB1642" s="42"/>
      <c r="AC1642" s="42"/>
      <c r="AD1642" s="42"/>
      <c r="AE1642" s="42"/>
      <c r="AT1642" s="19" t="s">
        <v>652</v>
      </c>
      <c r="AU1642" s="19" t="s">
        <v>386</v>
      </c>
    </row>
    <row r="1643" s="15" customFormat="1">
      <c r="A1643" s="15"/>
      <c r="B1643" s="304"/>
      <c r="C1643" s="305"/>
      <c r="D1643" s="295" t="s">
        <v>398</v>
      </c>
      <c r="E1643" s="305"/>
      <c r="F1643" s="307" t="s">
        <v>1684</v>
      </c>
      <c r="G1643" s="305"/>
      <c r="H1643" s="308">
        <v>1.911</v>
      </c>
      <c r="I1643" s="309"/>
      <c r="J1643" s="305"/>
      <c r="K1643" s="305"/>
      <c r="L1643" s="310"/>
      <c r="M1643" s="311"/>
      <c r="N1643" s="312"/>
      <c r="O1643" s="312"/>
      <c r="P1643" s="312"/>
      <c r="Q1643" s="312"/>
      <c r="R1643" s="312"/>
      <c r="S1643" s="312"/>
      <c r="T1643" s="313"/>
      <c r="U1643" s="15"/>
      <c r="V1643" s="15"/>
      <c r="W1643" s="15"/>
      <c r="X1643" s="15"/>
      <c r="Y1643" s="15"/>
      <c r="Z1643" s="15"/>
      <c r="AA1643" s="15"/>
      <c r="AB1643" s="15"/>
      <c r="AC1643" s="15"/>
      <c r="AD1643" s="15"/>
      <c r="AE1643" s="15"/>
      <c r="AT1643" s="314" t="s">
        <v>398</v>
      </c>
      <c r="AU1643" s="314" t="s">
        <v>386</v>
      </c>
      <c r="AV1643" s="15" t="s">
        <v>92</v>
      </c>
      <c r="AW1643" s="15" t="s">
        <v>4</v>
      </c>
      <c r="AX1643" s="15" t="s">
        <v>84</v>
      </c>
      <c r="AY1643" s="314" t="s">
        <v>387</v>
      </c>
    </row>
    <row r="1644" s="13" customFormat="1" ht="20.88" customHeight="1">
      <c r="A1644" s="13"/>
      <c r="B1644" s="267"/>
      <c r="C1644" s="268"/>
      <c r="D1644" s="269" t="s">
        <v>75</v>
      </c>
      <c r="E1644" s="269" t="s">
        <v>544</v>
      </c>
      <c r="F1644" s="269" t="s">
        <v>545</v>
      </c>
      <c r="G1644" s="268"/>
      <c r="H1644" s="268"/>
      <c r="I1644" s="270"/>
      <c r="J1644" s="271">
        <f>BK1644</f>
        <v>0</v>
      </c>
      <c r="K1644" s="268"/>
      <c r="L1644" s="272"/>
      <c r="M1644" s="273"/>
      <c r="N1644" s="274"/>
      <c r="O1644" s="274"/>
      <c r="P1644" s="275">
        <f>P1645</f>
        <v>0</v>
      </c>
      <c r="Q1644" s="274"/>
      <c r="R1644" s="275">
        <f>R1645</f>
        <v>0</v>
      </c>
      <c r="S1644" s="274"/>
      <c r="T1644" s="276">
        <f>T1645</f>
        <v>0</v>
      </c>
      <c r="U1644" s="13"/>
      <c r="V1644" s="13"/>
      <c r="W1644" s="13"/>
      <c r="X1644" s="13"/>
      <c r="Y1644" s="13"/>
      <c r="Z1644" s="13"/>
      <c r="AA1644" s="13"/>
      <c r="AB1644" s="13"/>
      <c r="AC1644" s="13"/>
      <c r="AD1644" s="13"/>
      <c r="AE1644" s="13"/>
      <c r="AR1644" s="277" t="s">
        <v>84</v>
      </c>
      <c r="AT1644" s="278" t="s">
        <v>75</v>
      </c>
      <c r="AU1644" s="278" t="s">
        <v>99</v>
      </c>
      <c r="AY1644" s="277" t="s">
        <v>387</v>
      </c>
      <c r="BK1644" s="279">
        <f>BK1645</f>
        <v>0</v>
      </c>
    </row>
    <row r="1645" s="2" customFormat="1" ht="24.15" customHeight="1">
      <c r="A1645" s="42"/>
      <c r="B1645" s="43"/>
      <c r="C1645" s="280" t="s">
        <v>1685</v>
      </c>
      <c r="D1645" s="280" t="s">
        <v>393</v>
      </c>
      <c r="E1645" s="281" t="s">
        <v>547</v>
      </c>
      <c r="F1645" s="282" t="s">
        <v>548</v>
      </c>
      <c r="G1645" s="283" t="s">
        <v>525</v>
      </c>
      <c r="H1645" s="284">
        <v>108.316</v>
      </c>
      <c r="I1645" s="285"/>
      <c r="J1645" s="286">
        <f>ROUND(I1645*H1645,2)</f>
        <v>0</v>
      </c>
      <c r="K1645" s="287"/>
      <c r="L1645" s="45"/>
      <c r="M1645" s="288" t="s">
        <v>1</v>
      </c>
      <c r="N1645" s="289" t="s">
        <v>42</v>
      </c>
      <c r="O1645" s="101"/>
      <c r="P1645" s="290">
        <f>O1645*H1645</f>
        <v>0</v>
      </c>
      <c r="Q1645" s="290">
        <v>0</v>
      </c>
      <c r="R1645" s="290">
        <f>Q1645*H1645</f>
        <v>0</v>
      </c>
      <c r="S1645" s="290">
        <v>0</v>
      </c>
      <c r="T1645" s="291">
        <f>S1645*H1645</f>
        <v>0</v>
      </c>
      <c r="U1645" s="42"/>
      <c r="V1645" s="42"/>
      <c r="W1645" s="42"/>
      <c r="X1645" s="42"/>
      <c r="Y1645" s="42"/>
      <c r="Z1645" s="42"/>
      <c r="AA1645" s="42"/>
      <c r="AB1645" s="42"/>
      <c r="AC1645" s="42"/>
      <c r="AD1645" s="42"/>
      <c r="AE1645" s="42"/>
      <c r="AR1645" s="292" t="s">
        <v>386</v>
      </c>
      <c r="AT1645" s="292" t="s">
        <v>393</v>
      </c>
      <c r="AU1645" s="292" t="s">
        <v>386</v>
      </c>
      <c r="AY1645" s="19" t="s">
        <v>387</v>
      </c>
      <c r="BE1645" s="162">
        <f>IF(N1645="základná",J1645,0)</f>
        <v>0</v>
      </c>
      <c r="BF1645" s="162">
        <f>IF(N1645="znížená",J1645,0)</f>
        <v>0</v>
      </c>
      <c r="BG1645" s="162">
        <f>IF(N1645="zákl. prenesená",J1645,0)</f>
        <v>0</v>
      </c>
      <c r="BH1645" s="162">
        <f>IF(N1645="zníž. prenesená",J1645,0)</f>
        <v>0</v>
      </c>
      <c r="BI1645" s="162">
        <f>IF(N1645="nulová",J1645,0)</f>
        <v>0</v>
      </c>
      <c r="BJ1645" s="19" t="s">
        <v>92</v>
      </c>
      <c r="BK1645" s="162">
        <f>ROUND(I1645*H1645,2)</f>
        <v>0</v>
      </c>
      <c r="BL1645" s="19" t="s">
        <v>386</v>
      </c>
      <c r="BM1645" s="292" t="s">
        <v>1686</v>
      </c>
    </row>
    <row r="1646" s="12" customFormat="1" ht="20.88" customHeight="1">
      <c r="A1646" s="12"/>
      <c r="B1646" s="252"/>
      <c r="C1646" s="253"/>
      <c r="D1646" s="254" t="s">
        <v>75</v>
      </c>
      <c r="E1646" s="265" t="s">
        <v>550</v>
      </c>
      <c r="F1646" s="265" t="s">
        <v>551</v>
      </c>
      <c r="G1646" s="253"/>
      <c r="H1646" s="253"/>
      <c r="I1646" s="256"/>
      <c r="J1646" s="266">
        <f>BK1646</f>
        <v>0</v>
      </c>
      <c r="K1646" s="253"/>
      <c r="L1646" s="257"/>
      <c r="M1646" s="258"/>
      <c r="N1646" s="259"/>
      <c r="O1646" s="259"/>
      <c r="P1646" s="260">
        <f>P1647+P1670+P1676+P1686+P1710</f>
        <v>0</v>
      </c>
      <c r="Q1646" s="259"/>
      <c r="R1646" s="260">
        <f>R1647+R1670+R1676+R1686+R1710</f>
        <v>4306.4141898944008</v>
      </c>
      <c r="S1646" s="259"/>
      <c r="T1646" s="261">
        <f>T1647+T1670+T1676+T1686+T1710</f>
        <v>0</v>
      </c>
      <c r="U1646" s="12"/>
      <c r="V1646" s="12"/>
      <c r="W1646" s="12"/>
      <c r="X1646" s="12"/>
      <c r="Y1646" s="12"/>
      <c r="Z1646" s="12"/>
      <c r="AA1646" s="12"/>
      <c r="AB1646" s="12"/>
      <c r="AC1646" s="12"/>
      <c r="AD1646" s="12"/>
      <c r="AE1646" s="12"/>
      <c r="AR1646" s="262" t="s">
        <v>92</v>
      </c>
      <c r="AT1646" s="263" t="s">
        <v>75</v>
      </c>
      <c r="AU1646" s="263" t="s">
        <v>92</v>
      </c>
      <c r="AY1646" s="262" t="s">
        <v>387</v>
      </c>
      <c r="BK1646" s="264">
        <f>BK1647+BK1670+BK1676+BK1686+BK1710</f>
        <v>0</v>
      </c>
    </row>
    <row r="1647" s="13" customFormat="1" ht="20.88" customHeight="1">
      <c r="A1647" s="13"/>
      <c r="B1647" s="267"/>
      <c r="C1647" s="268"/>
      <c r="D1647" s="269" t="s">
        <v>75</v>
      </c>
      <c r="E1647" s="269" t="s">
        <v>684</v>
      </c>
      <c r="F1647" s="269" t="s">
        <v>685</v>
      </c>
      <c r="G1647" s="268"/>
      <c r="H1647" s="268"/>
      <c r="I1647" s="270"/>
      <c r="J1647" s="271">
        <f>BK1647</f>
        <v>0</v>
      </c>
      <c r="K1647" s="268"/>
      <c r="L1647" s="272"/>
      <c r="M1647" s="273"/>
      <c r="N1647" s="274"/>
      <c r="O1647" s="274"/>
      <c r="P1647" s="275">
        <f>SUM(P1648:P1669)</f>
        <v>0</v>
      </c>
      <c r="Q1647" s="274"/>
      <c r="R1647" s="275">
        <f>SUM(R1648:R1669)</f>
        <v>4283.0011600000007</v>
      </c>
      <c r="S1647" s="274"/>
      <c r="T1647" s="276">
        <f>SUM(T1648:T1669)</f>
        <v>0</v>
      </c>
      <c r="U1647" s="13"/>
      <c r="V1647" s="13"/>
      <c r="W1647" s="13"/>
      <c r="X1647" s="13"/>
      <c r="Y1647" s="13"/>
      <c r="Z1647" s="13"/>
      <c r="AA1647" s="13"/>
      <c r="AB1647" s="13"/>
      <c r="AC1647" s="13"/>
      <c r="AD1647" s="13"/>
      <c r="AE1647" s="13"/>
      <c r="AR1647" s="277" t="s">
        <v>92</v>
      </c>
      <c r="AT1647" s="278" t="s">
        <v>75</v>
      </c>
      <c r="AU1647" s="278" t="s">
        <v>99</v>
      </c>
      <c r="AY1647" s="277" t="s">
        <v>387</v>
      </c>
      <c r="BK1647" s="279">
        <f>SUM(BK1648:BK1669)</f>
        <v>0</v>
      </c>
    </row>
    <row r="1648" s="2" customFormat="1" ht="24.15" customHeight="1">
      <c r="A1648" s="42"/>
      <c r="B1648" s="43"/>
      <c r="C1648" s="280" t="s">
        <v>1687</v>
      </c>
      <c r="D1648" s="280" t="s">
        <v>393</v>
      </c>
      <c r="E1648" s="281" t="s">
        <v>686</v>
      </c>
      <c r="F1648" s="282" t="s">
        <v>687</v>
      </c>
      <c r="G1648" s="283" t="s">
        <v>405</v>
      </c>
      <c r="H1648" s="284">
        <v>7068</v>
      </c>
      <c r="I1648" s="285"/>
      <c r="J1648" s="286">
        <f>ROUND(I1648*H1648,2)</f>
        <v>0</v>
      </c>
      <c r="K1648" s="287"/>
      <c r="L1648" s="45"/>
      <c r="M1648" s="288" t="s">
        <v>1</v>
      </c>
      <c r="N1648" s="289" t="s">
        <v>42</v>
      </c>
      <c r="O1648" s="101"/>
      <c r="P1648" s="290">
        <f>O1648*H1648</f>
        <v>0</v>
      </c>
      <c r="Q1648" s="290">
        <v>0.001</v>
      </c>
      <c r="R1648" s="290">
        <f>Q1648*H1648</f>
        <v>7.0680000000000005</v>
      </c>
      <c r="S1648" s="290">
        <v>0</v>
      </c>
      <c r="T1648" s="291">
        <f>S1648*H1648</f>
        <v>0</v>
      </c>
      <c r="U1648" s="42"/>
      <c r="V1648" s="42"/>
      <c r="W1648" s="42"/>
      <c r="X1648" s="42"/>
      <c r="Y1648" s="42"/>
      <c r="Z1648" s="42"/>
      <c r="AA1648" s="42"/>
      <c r="AB1648" s="42"/>
      <c r="AC1648" s="42"/>
      <c r="AD1648" s="42"/>
      <c r="AE1648" s="42"/>
      <c r="AR1648" s="292" t="s">
        <v>422</v>
      </c>
      <c r="AT1648" s="292" t="s">
        <v>393</v>
      </c>
      <c r="AU1648" s="292" t="s">
        <v>386</v>
      </c>
      <c r="AY1648" s="19" t="s">
        <v>387</v>
      </c>
      <c r="BE1648" s="162">
        <f>IF(N1648="základná",J1648,0)</f>
        <v>0</v>
      </c>
      <c r="BF1648" s="162">
        <f>IF(N1648="znížená",J1648,0)</f>
        <v>0</v>
      </c>
      <c r="BG1648" s="162">
        <f>IF(N1648="zákl. prenesená",J1648,0)</f>
        <v>0</v>
      </c>
      <c r="BH1648" s="162">
        <f>IF(N1648="zníž. prenesená",J1648,0)</f>
        <v>0</v>
      </c>
      <c r="BI1648" s="162">
        <f>IF(N1648="nulová",J1648,0)</f>
        <v>0</v>
      </c>
      <c r="BJ1648" s="19" t="s">
        <v>92</v>
      </c>
      <c r="BK1648" s="162">
        <f>ROUND(I1648*H1648,2)</f>
        <v>0</v>
      </c>
      <c r="BL1648" s="19" t="s">
        <v>422</v>
      </c>
      <c r="BM1648" s="292" t="s">
        <v>1688</v>
      </c>
    </row>
    <row r="1649" s="15" customFormat="1">
      <c r="A1649" s="15"/>
      <c r="B1649" s="304"/>
      <c r="C1649" s="305"/>
      <c r="D1649" s="295" t="s">
        <v>398</v>
      </c>
      <c r="E1649" s="306" t="s">
        <v>1</v>
      </c>
      <c r="F1649" s="307" t="s">
        <v>1689</v>
      </c>
      <c r="G1649" s="305"/>
      <c r="H1649" s="308">
        <v>7068</v>
      </c>
      <c r="I1649" s="309"/>
      <c r="J1649" s="305"/>
      <c r="K1649" s="305"/>
      <c r="L1649" s="310"/>
      <c r="M1649" s="311"/>
      <c r="N1649" s="312"/>
      <c r="O1649" s="312"/>
      <c r="P1649" s="312"/>
      <c r="Q1649" s="312"/>
      <c r="R1649" s="312"/>
      <c r="S1649" s="312"/>
      <c r="T1649" s="313"/>
      <c r="U1649" s="15"/>
      <c r="V1649" s="15"/>
      <c r="W1649" s="15"/>
      <c r="X1649" s="15"/>
      <c r="Y1649" s="15"/>
      <c r="Z1649" s="15"/>
      <c r="AA1649" s="15"/>
      <c r="AB1649" s="15"/>
      <c r="AC1649" s="15"/>
      <c r="AD1649" s="15"/>
      <c r="AE1649" s="15"/>
      <c r="AT1649" s="314" t="s">
        <v>398</v>
      </c>
      <c r="AU1649" s="314" t="s">
        <v>386</v>
      </c>
      <c r="AV1649" s="15" t="s">
        <v>92</v>
      </c>
      <c r="AW1649" s="15" t="s">
        <v>30</v>
      </c>
      <c r="AX1649" s="15" t="s">
        <v>84</v>
      </c>
      <c r="AY1649" s="314" t="s">
        <v>387</v>
      </c>
    </row>
    <row r="1650" s="2" customFormat="1" ht="21.75" customHeight="1">
      <c r="A1650" s="42"/>
      <c r="B1650" s="43"/>
      <c r="C1650" s="337" t="s">
        <v>1690</v>
      </c>
      <c r="D1650" s="337" t="s">
        <v>592</v>
      </c>
      <c r="E1650" s="338" t="s">
        <v>691</v>
      </c>
      <c r="F1650" s="339" t="s">
        <v>692</v>
      </c>
      <c r="G1650" s="340" t="s">
        <v>693</v>
      </c>
      <c r="H1650" s="341">
        <v>10602</v>
      </c>
      <c r="I1650" s="342"/>
      <c r="J1650" s="343">
        <f>ROUND(I1650*H1650,2)</f>
        <v>0</v>
      </c>
      <c r="K1650" s="344"/>
      <c r="L1650" s="345"/>
      <c r="M1650" s="346" t="s">
        <v>1</v>
      </c>
      <c r="N1650" s="347" t="s">
        <v>42</v>
      </c>
      <c r="O1650" s="101"/>
      <c r="P1650" s="290">
        <f>O1650*H1650</f>
        <v>0</v>
      </c>
      <c r="Q1650" s="290">
        <v>0.40300000000000002</v>
      </c>
      <c r="R1650" s="290">
        <f>Q1650*H1650</f>
        <v>4272.6060000000007</v>
      </c>
      <c r="S1650" s="290">
        <v>0</v>
      </c>
      <c r="T1650" s="291">
        <f>S1650*H1650</f>
        <v>0</v>
      </c>
      <c r="U1650" s="42"/>
      <c r="V1650" s="42"/>
      <c r="W1650" s="42"/>
      <c r="X1650" s="42"/>
      <c r="Y1650" s="42"/>
      <c r="Z1650" s="42"/>
      <c r="AA1650" s="42"/>
      <c r="AB1650" s="42"/>
      <c r="AC1650" s="42"/>
      <c r="AD1650" s="42"/>
      <c r="AE1650" s="42"/>
      <c r="AR1650" s="292" t="s">
        <v>575</v>
      </c>
      <c r="AT1650" s="292" t="s">
        <v>592</v>
      </c>
      <c r="AU1650" s="292" t="s">
        <v>386</v>
      </c>
      <c r="AY1650" s="19" t="s">
        <v>387</v>
      </c>
      <c r="BE1650" s="162">
        <f>IF(N1650="základná",J1650,0)</f>
        <v>0</v>
      </c>
      <c r="BF1650" s="162">
        <f>IF(N1650="znížená",J1650,0)</f>
        <v>0</v>
      </c>
      <c r="BG1650" s="162">
        <f>IF(N1650="zákl. prenesená",J1650,0)</f>
        <v>0</v>
      </c>
      <c r="BH1650" s="162">
        <f>IF(N1650="zníž. prenesená",J1650,0)</f>
        <v>0</v>
      </c>
      <c r="BI1650" s="162">
        <f>IF(N1650="nulová",J1650,0)</f>
        <v>0</v>
      </c>
      <c r="BJ1650" s="19" t="s">
        <v>92</v>
      </c>
      <c r="BK1650" s="162">
        <f>ROUND(I1650*H1650,2)</f>
        <v>0</v>
      </c>
      <c r="BL1650" s="19" t="s">
        <v>422</v>
      </c>
      <c r="BM1650" s="292" t="s">
        <v>1691</v>
      </c>
    </row>
    <row r="1651" s="2" customFormat="1">
      <c r="A1651" s="42"/>
      <c r="B1651" s="43"/>
      <c r="C1651" s="44"/>
      <c r="D1651" s="295" t="s">
        <v>652</v>
      </c>
      <c r="E1651" s="44"/>
      <c r="F1651" s="348" t="s">
        <v>695</v>
      </c>
      <c r="G1651" s="44"/>
      <c r="H1651" s="44"/>
      <c r="I1651" s="237"/>
      <c r="J1651" s="44"/>
      <c r="K1651" s="44"/>
      <c r="L1651" s="45"/>
      <c r="M1651" s="349"/>
      <c r="N1651" s="350"/>
      <c r="O1651" s="101"/>
      <c r="P1651" s="101"/>
      <c r="Q1651" s="101"/>
      <c r="R1651" s="101"/>
      <c r="S1651" s="101"/>
      <c r="T1651" s="102"/>
      <c r="U1651" s="42"/>
      <c r="V1651" s="42"/>
      <c r="W1651" s="42"/>
      <c r="X1651" s="42"/>
      <c r="Y1651" s="42"/>
      <c r="Z1651" s="42"/>
      <c r="AA1651" s="42"/>
      <c r="AB1651" s="42"/>
      <c r="AC1651" s="42"/>
      <c r="AD1651" s="42"/>
      <c r="AE1651" s="42"/>
      <c r="AT1651" s="19" t="s">
        <v>652</v>
      </c>
      <c r="AU1651" s="19" t="s">
        <v>386</v>
      </c>
    </row>
    <row r="1652" s="14" customFormat="1">
      <c r="A1652" s="14"/>
      <c r="B1652" s="293"/>
      <c r="C1652" s="294"/>
      <c r="D1652" s="295" t="s">
        <v>398</v>
      </c>
      <c r="E1652" s="296" t="s">
        <v>1</v>
      </c>
      <c r="F1652" s="297" t="s">
        <v>1692</v>
      </c>
      <c r="G1652" s="294"/>
      <c r="H1652" s="296" t="s">
        <v>1</v>
      </c>
      <c r="I1652" s="298"/>
      <c r="J1652" s="294"/>
      <c r="K1652" s="294"/>
      <c r="L1652" s="299"/>
      <c r="M1652" s="300"/>
      <c r="N1652" s="301"/>
      <c r="O1652" s="301"/>
      <c r="P1652" s="301"/>
      <c r="Q1652" s="301"/>
      <c r="R1652" s="301"/>
      <c r="S1652" s="301"/>
      <c r="T1652" s="302"/>
      <c r="U1652" s="14"/>
      <c r="V1652" s="14"/>
      <c r="W1652" s="14"/>
      <c r="X1652" s="14"/>
      <c r="Y1652" s="14"/>
      <c r="Z1652" s="14"/>
      <c r="AA1652" s="14"/>
      <c r="AB1652" s="14"/>
      <c r="AC1652" s="14"/>
      <c r="AD1652" s="14"/>
      <c r="AE1652" s="14"/>
      <c r="AT1652" s="303" t="s">
        <v>398</v>
      </c>
      <c r="AU1652" s="303" t="s">
        <v>386</v>
      </c>
      <c r="AV1652" s="14" t="s">
        <v>84</v>
      </c>
      <c r="AW1652" s="14" t="s">
        <v>30</v>
      </c>
      <c r="AX1652" s="14" t="s">
        <v>76</v>
      </c>
      <c r="AY1652" s="303" t="s">
        <v>387</v>
      </c>
    </row>
    <row r="1653" s="15" customFormat="1">
      <c r="A1653" s="15"/>
      <c r="B1653" s="304"/>
      <c r="C1653" s="305"/>
      <c r="D1653" s="295" t="s">
        <v>398</v>
      </c>
      <c r="E1653" s="306" t="s">
        <v>1</v>
      </c>
      <c r="F1653" s="307" t="s">
        <v>1693</v>
      </c>
      <c r="G1653" s="305"/>
      <c r="H1653" s="308">
        <v>10602</v>
      </c>
      <c r="I1653" s="309"/>
      <c r="J1653" s="305"/>
      <c r="K1653" s="305"/>
      <c r="L1653" s="310"/>
      <c r="M1653" s="311"/>
      <c r="N1653" s="312"/>
      <c r="O1653" s="312"/>
      <c r="P1653" s="312"/>
      <c r="Q1653" s="312"/>
      <c r="R1653" s="312"/>
      <c r="S1653" s="312"/>
      <c r="T1653" s="313"/>
      <c r="U1653" s="15"/>
      <c r="V1653" s="15"/>
      <c r="W1653" s="15"/>
      <c r="X1653" s="15"/>
      <c r="Y1653" s="15"/>
      <c r="Z1653" s="15"/>
      <c r="AA1653" s="15"/>
      <c r="AB1653" s="15"/>
      <c r="AC1653" s="15"/>
      <c r="AD1653" s="15"/>
      <c r="AE1653" s="15"/>
      <c r="AT1653" s="314" t="s">
        <v>398</v>
      </c>
      <c r="AU1653" s="314" t="s">
        <v>386</v>
      </c>
      <c r="AV1653" s="15" t="s">
        <v>92</v>
      </c>
      <c r="AW1653" s="15" t="s">
        <v>30</v>
      </c>
      <c r="AX1653" s="15" t="s">
        <v>84</v>
      </c>
      <c r="AY1653" s="314" t="s">
        <v>387</v>
      </c>
    </row>
    <row r="1654" s="2" customFormat="1" ht="33" customHeight="1">
      <c r="A1654" s="42"/>
      <c r="B1654" s="43"/>
      <c r="C1654" s="280" t="s">
        <v>1694</v>
      </c>
      <c r="D1654" s="280" t="s">
        <v>393</v>
      </c>
      <c r="E1654" s="281" t="s">
        <v>697</v>
      </c>
      <c r="F1654" s="282" t="s">
        <v>698</v>
      </c>
      <c r="G1654" s="283" t="s">
        <v>405</v>
      </c>
      <c r="H1654" s="284">
        <v>356.69999999999999</v>
      </c>
      <c r="I1654" s="285"/>
      <c r="J1654" s="286">
        <f>ROUND(I1654*H1654,2)</f>
        <v>0</v>
      </c>
      <c r="K1654" s="287"/>
      <c r="L1654" s="45"/>
      <c r="M1654" s="288" t="s">
        <v>1</v>
      </c>
      <c r="N1654" s="289" t="s">
        <v>42</v>
      </c>
      <c r="O1654" s="101"/>
      <c r="P1654" s="290">
        <f>O1654*H1654</f>
        <v>0</v>
      </c>
      <c r="Q1654" s="290">
        <v>0.001</v>
      </c>
      <c r="R1654" s="290">
        <f>Q1654*H1654</f>
        <v>0.35670000000000002</v>
      </c>
      <c r="S1654" s="290">
        <v>0</v>
      </c>
      <c r="T1654" s="291">
        <f>S1654*H1654</f>
        <v>0</v>
      </c>
      <c r="U1654" s="42"/>
      <c r="V1654" s="42"/>
      <c r="W1654" s="42"/>
      <c r="X1654" s="42"/>
      <c r="Y1654" s="42"/>
      <c r="Z1654" s="42"/>
      <c r="AA1654" s="42"/>
      <c r="AB1654" s="42"/>
      <c r="AC1654" s="42"/>
      <c r="AD1654" s="42"/>
      <c r="AE1654" s="42"/>
      <c r="AR1654" s="292" t="s">
        <v>422</v>
      </c>
      <c r="AT1654" s="292" t="s">
        <v>393</v>
      </c>
      <c r="AU1654" s="292" t="s">
        <v>386</v>
      </c>
      <c r="AY1654" s="19" t="s">
        <v>387</v>
      </c>
      <c r="BE1654" s="162">
        <f>IF(N1654="základná",J1654,0)</f>
        <v>0</v>
      </c>
      <c r="BF1654" s="162">
        <f>IF(N1654="znížená",J1654,0)</f>
        <v>0</v>
      </c>
      <c r="BG1654" s="162">
        <f>IF(N1654="zákl. prenesená",J1654,0)</f>
        <v>0</v>
      </c>
      <c r="BH1654" s="162">
        <f>IF(N1654="zníž. prenesená",J1654,0)</f>
        <v>0</v>
      </c>
      <c r="BI1654" s="162">
        <f>IF(N1654="nulová",J1654,0)</f>
        <v>0</v>
      </c>
      <c r="BJ1654" s="19" t="s">
        <v>92</v>
      </c>
      <c r="BK1654" s="162">
        <f>ROUND(I1654*H1654,2)</f>
        <v>0</v>
      </c>
      <c r="BL1654" s="19" t="s">
        <v>422</v>
      </c>
      <c r="BM1654" s="292" t="s">
        <v>1695</v>
      </c>
    </row>
    <row r="1655" s="14" customFormat="1">
      <c r="A1655" s="14"/>
      <c r="B1655" s="293"/>
      <c r="C1655" s="294"/>
      <c r="D1655" s="295" t="s">
        <v>398</v>
      </c>
      <c r="E1655" s="296" t="s">
        <v>1</v>
      </c>
      <c r="F1655" s="297" t="s">
        <v>610</v>
      </c>
      <c r="G1655" s="294"/>
      <c r="H1655" s="296" t="s">
        <v>1</v>
      </c>
      <c r="I1655" s="298"/>
      <c r="J1655" s="294"/>
      <c r="K1655" s="294"/>
      <c r="L1655" s="299"/>
      <c r="M1655" s="300"/>
      <c r="N1655" s="301"/>
      <c r="O1655" s="301"/>
      <c r="P1655" s="301"/>
      <c r="Q1655" s="301"/>
      <c r="R1655" s="301"/>
      <c r="S1655" s="301"/>
      <c r="T1655" s="302"/>
      <c r="U1655" s="14"/>
      <c r="V1655" s="14"/>
      <c r="W1655" s="14"/>
      <c r="X1655" s="14"/>
      <c r="Y1655" s="14"/>
      <c r="Z1655" s="14"/>
      <c r="AA1655" s="14"/>
      <c r="AB1655" s="14"/>
      <c r="AC1655" s="14"/>
      <c r="AD1655" s="14"/>
      <c r="AE1655" s="14"/>
      <c r="AT1655" s="303" t="s">
        <v>398</v>
      </c>
      <c r="AU1655" s="303" t="s">
        <v>386</v>
      </c>
      <c r="AV1655" s="14" t="s">
        <v>84</v>
      </c>
      <c r="AW1655" s="14" t="s">
        <v>30</v>
      </c>
      <c r="AX1655" s="14" t="s">
        <v>76</v>
      </c>
      <c r="AY1655" s="303" t="s">
        <v>387</v>
      </c>
    </row>
    <row r="1656" s="15" customFormat="1">
      <c r="A1656" s="15"/>
      <c r="B1656" s="304"/>
      <c r="C1656" s="305"/>
      <c r="D1656" s="295" t="s">
        <v>398</v>
      </c>
      <c r="E1656" s="306" t="s">
        <v>1</v>
      </c>
      <c r="F1656" s="307" t="s">
        <v>236</v>
      </c>
      <c r="G1656" s="305"/>
      <c r="H1656" s="308">
        <v>249</v>
      </c>
      <c r="I1656" s="309"/>
      <c r="J1656" s="305"/>
      <c r="K1656" s="305"/>
      <c r="L1656" s="310"/>
      <c r="M1656" s="311"/>
      <c r="N1656" s="312"/>
      <c r="O1656" s="312"/>
      <c r="P1656" s="312"/>
      <c r="Q1656" s="312"/>
      <c r="R1656" s="312"/>
      <c r="S1656" s="312"/>
      <c r="T1656" s="313"/>
      <c r="U1656" s="15"/>
      <c r="V1656" s="15"/>
      <c r="W1656" s="15"/>
      <c r="X1656" s="15"/>
      <c r="Y1656" s="15"/>
      <c r="Z1656" s="15"/>
      <c r="AA1656" s="15"/>
      <c r="AB1656" s="15"/>
      <c r="AC1656" s="15"/>
      <c r="AD1656" s="15"/>
      <c r="AE1656" s="15"/>
      <c r="AT1656" s="314" t="s">
        <v>398</v>
      </c>
      <c r="AU1656" s="314" t="s">
        <v>386</v>
      </c>
      <c r="AV1656" s="15" t="s">
        <v>92</v>
      </c>
      <c r="AW1656" s="15" t="s">
        <v>30</v>
      </c>
      <c r="AX1656" s="15" t="s">
        <v>76</v>
      </c>
      <c r="AY1656" s="314" t="s">
        <v>387</v>
      </c>
    </row>
    <row r="1657" s="17" customFormat="1">
      <c r="A1657" s="17"/>
      <c r="B1657" s="326"/>
      <c r="C1657" s="327"/>
      <c r="D1657" s="295" t="s">
        <v>398</v>
      </c>
      <c r="E1657" s="328" t="s">
        <v>235</v>
      </c>
      <c r="F1657" s="329" t="s">
        <v>411</v>
      </c>
      <c r="G1657" s="327"/>
      <c r="H1657" s="330">
        <v>249</v>
      </c>
      <c r="I1657" s="331"/>
      <c r="J1657" s="327"/>
      <c r="K1657" s="327"/>
      <c r="L1657" s="332"/>
      <c r="M1657" s="333"/>
      <c r="N1657" s="334"/>
      <c r="O1657" s="334"/>
      <c r="P1657" s="334"/>
      <c r="Q1657" s="334"/>
      <c r="R1657" s="334"/>
      <c r="S1657" s="334"/>
      <c r="T1657" s="335"/>
      <c r="U1657" s="17"/>
      <c r="V1657" s="17"/>
      <c r="W1657" s="17"/>
      <c r="X1657" s="17"/>
      <c r="Y1657" s="17"/>
      <c r="Z1657" s="17"/>
      <c r="AA1657" s="17"/>
      <c r="AB1657" s="17"/>
      <c r="AC1657" s="17"/>
      <c r="AD1657" s="17"/>
      <c r="AE1657" s="17"/>
      <c r="AT1657" s="336" t="s">
        <v>398</v>
      </c>
      <c r="AU1657" s="336" t="s">
        <v>386</v>
      </c>
      <c r="AV1657" s="17" t="s">
        <v>99</v>
      </c>
      <c r="AW1657" s="17" t="s">
        <v>30</v>
      </c>
      <c r="AX1657" s="17" t="s">
        <v>76</v>
      </c>
      <c r="AY1657" s="336" t="s">
        <v>387</v>
      </c>
    </row>
    <row r="1658" s="15" customFormat="1">
      <c r="A1658" s="15"/>
      <c r="B1658" s="304"/>
      <c r="C1658" s="305"/>
      <c r="D1658" s="295" t="s">
        <v>398</v>
      </c>
      <c r="E1658" s="306" t="s">
        <v>1</v>
      </c>
      <c r="F1658" s="307" t="s">
        <v>1696</v>
      </c>
      <c r="G1658" s="305"/>
      <c r="H1658" s="308">
        <v>107.7</v>
      </c>
      <c r="I1658" s="309"/>
      <c r="J1658" s="305"/>
      <c r="K1658" s="305"/>
      <c r="L1658" s="310"/>
      <c r="M1658" s="311"/>
      <c r="N1658" s="312"/>
      <c r="O1658" s="312"/>
      <c r="P1658" s="312"/>
      <c r="Q1658" s="312"/>
      <c r="R1658" s="312"/>
      <c r="S1658" s="312"/>
      <c r="T1658" s="313"/>
      <c r="U1658" s="15"/>
      <c r="V1658" s="15"/>
      <c r="W1658" s="15"/>
      <c r="X1658" s="15"/>
      <c r="Y1658" s="15"/>
      <c r="Z1658" s="15"/>
      <c r="AA1658" s="15"/>
      <c r="AB1658" s="15"/>
      <c r="AC1658" s="15"/>
      <c r="AD1658" s="15"/>
      <c r="AE1658" s="15"/>
      <c r="AT1658" s="314" t="s">
        <v>398</v>
      </c>
      <c r="AU1658" s="314" t="s">
        <v>386</v>
      </c>
      <c r="AV1658" s="15" t="s">
        <v>92</v>
      </c>
      <c r="AW1658" s="15" t="s">
        <v>30</v>
      </c>
      <c r="AX1658" s="15" t="s">
        <v>76</v>
      </c>
      <c r="AY1658" s="314" t="s">
        <v>387</v>
      </c>
    </row>
    <row r="1659" s="16" customFormat="1">
      <c r="A1659" s="16"/>
      <c r="B1659" s="315"/>
      <c r="C1659" s="316"/>
      <c r="D1659" s="295" t="s">
        <v>398</v>
      </c>
      <c r="E1659" s="317" t="s">
        <v>1</v>
      </c>
      <c r="F1659" s="318" t="s">
        <v>412</v>
      </c>
      <c r="G1659" s="316"/>
      <c r="H1659" s="319">
        <v>356.69999999999999</v>
      </c>
      <c r="I1659" s="320"/>
      <c r="J1659" s="316"/>
      <c r="K1659" s="316"/>
      <c r="L1659" s="321"/>
      <c r="M1659" s="322"/>
      <c r="N1659" s="323"/>
      <c r="O1659" s="323"/>
      <c r="P1659" s="323"/>
      <c r="Q1659" s="323"/>
      <c r="R1659" s="323"/>
      <c r="S1659" s="323"/>
      <c r="T1659" s="324"/>
      <c r="U1659" s="16"/>
      <c r="V1659" s="16"/>
      <c r="W1659" s="16"/>
      <c r="X1659" s="16"/>
      <c r="Y1659" s="16"/>
      <c r="Z1659" s="16"/>
      <c r="AA1659" s="16"/>
      <c r="AB1659" s="16"/>
      <c r="AC1659" s="16"/>
      <c r="AD1659" s="16"/>
      <c r="AE1659" s="16"/>
      <c r="AT1659" s="325" t="s">
        <v>398</v>
      </c>
      <c r="AU1659" s="325" t="s">
        <v>386</v>
      </c>
      <c r="AV1659" s="16" t="s">
        <v>386</v>
      </c>
      <c r="AW1659" s="16" t="s">
        <v>30</v>
      </c>
      <c r="AX1659" s="16" t="s">
        <v>84</v>
      </c>
      <c r="AY1659" s="325" t="s">
        <v>387</v>
      </c>
    </row>
    <row r="1660" s="2" customFormat="1" ht="21.75" customHeight="1">
      <c r="A1660" s="42"/>
      <c r="B1660" s="43"/>
      <c r="C1660" s="337" t="s">
        <v>1697</v>
      </c>
      <c r="D1660" s="337" t="s">
        <v>592</v>
      </c>
      <c r="E1660" s="338" t="s">
        <v>702</v>
      </c>
      <c r="F1660" s="339" t="s">
        <v>703</v>
      </c>
      <c r="G1660" s="340" t="s">
        <v>693</v>
      </c>
      <c r="H1660" s="341">
        <v>891.75</v>
      </c>
      <c r="I1660" s="342"/>
      <c r="J1660" s="343">
        <f>ROUND(I1660*H1660,2)</f>
        <v>0</v>
      </c>
      <c r="K1660" s="344"/>
      <c r="L1660" s="345"/>
      <c r="M1660" s="346" t="s">
        <v>1</v>
      </c>
      <c r="N1660" s="347" t="s">
        <v>42</v>
      </c>
      <c r="O1660" s="101"/>
      <c r="P1660" s="290">
        <f>O1660*H1660</f>
        <v>0</v>
      </c>
      <c r="Q1660" s="290">
        <v>0.001</v>
      </c>
      <c r="R1660" s="290">
        <f>Q1660*H1660</f>
        <v>0.89175000000000004</v>
      </c>
      <c r="S1660" s="290">
        <v>0</v>
      </c>
      <c r="T1660" s="291">
        <f>S1660*H1660</f>
        <v>0</v>
      </c>
      <c r="U1660" s="42"/>
      <c r="V1660" s="42"/>
      <c r="W1660" s="42"/>
      <c r="X1660" s="42"/>
      <c r="Y1660" s="42"/>
      <c r="Z1660" s="42"/>
      <c r="AA1660" s="42"/>
      <c r="AB1660" s="42"/>
      <c r="AC1660" s="42"/>
      <c r="AD1660" s="42"/>
      <c r="AE1660" s="42"/>
      <c r="AR1660" s="292" t="s">
        <v>575</v>
      </c>
      <c r="AT1660" s="292" t="s">
        <v>592</v>
      </c>
      <c r="AU1660" s="292" t="s">
        <v>386</v>
      </c>
      <c r="AY1660" s="19" t="s">
        <v>387</v>
      </c>
      <c r="BE1660" s="162">
        <f>IF(N1660="základná",J1660,0)</f>
        <v>0</v>
      </c>
      <c r="BF1660" s="162">
        <f>IF(N1660="znížená",J1660,0)</f>
        <v>0</v>
      </c>
      <c r="BG1660" s="162">
        <f>IF(N1660="zákl. prenesená",J1660,0)</f>
        <v>0</v>
      </c>
      <c r="BH1660" s="162">
        <f>IF(N1660="zníž. prenesená",J1660,0)</f>
        <v>0</v>
      </c>
      <c r="BI1660" s="162">
        <f>IF(N1660="nulová",J1660,0)</f>
        <v>0</v>
      </c>
      <c r="BJ1660" s="19" t="s">
        <v>92</v>
      </c>
      <c r="BK1660" s="162">
        <f>ROUND(I1660*H1660,2)</f>
        <v>0</v>
      </c>
      <c r="BL1660" s="19" t="s">
        <v>422</v>
      </c>
      <c r="BM1660" s="292" t="s">
        <v>1698</v>
      </c>
    </row>
    <row r="1661" s="15" customFormat="1">
      <c r="A1661" s="15"/>
      <c r="B1661" s="304"/>
      <c r="C1661" s="305"/>
      <c r="D1661" s="295" t="s">
        <v>398</v>
      </c>
      <c r="E1661" s="306" t="s">
        <v>1</v>
      </c>
      <c r="F1661" s="307" t="s">
        <v>1699</v>
      </c>
      <c r="G1661" s="305"/>
      <c r="H1661" s="308">
        <v>622.5</v>
      </c>
      <c r="I1661" s="309"/>
      <c r="J1661" s="305"/>
      <c r="K1661" s="305"/>
      <c r="L1661" s="310"/>
      <c r="M1661" s="311"/>
      <c r="N1661" s="312"/>
      <c r="O1661" s="312"/>
      <c r="P1661" s="312"/>
      <c r="Q1661" s="312"/>
      <c r="R1661" s="312"/>
      <c r="S1661" s="312"/>
      <c r="T1661" s="313"/>
      <c r="U1661" s="15"/>
      <c r="V1661" s="15"/>
      <c r="W1661" s="15"/>
      <c r="X1661" s="15"/>
      <c r="Y1661" s="15"/>
      <c r="Z1661" s="15"/>
      <c r="AA1661" s="15"/>
      <c r="AB1661" s="15"/>
      <c r="AC1661" s="15"/>
      <c r="AD1661" s="15"/>
      <c r="AE1661" s="15"/>
      <c r="AT1661" s="314" t="s">
        <v>398</v>
      </c>
      <c r="AU1661" s="314" t="s">
        <v>386</v>
      </c>
      <c r="AV1661" s="15" t="s">
        <v>92</v>
      </c>
      <c r="AW1661" s="15" t="s">
        <v>30</v>
      </c>
      <c r="AX1661" s="15" t="s">
        <v>76</v>
      </c>
      <c r="AY1661" s="314" t="s">
        <v>387</v>
      </c>
    </row>
    <row r="1662" s="15" customFormat="1">
      <c r="A1662" s="15"/>
      <c r="B1662" s="304"/>
      <c r="C1662" s="305"/>
      <c r="D1662" s="295" t="s">
        <v>398</v>
      </c>
      <c r="E1662" s="306" t="s">
        <v>1</v>
      </c>
      <c r="F1662" s="307" t="s">
        <v>1700</v>
      </c>
      <c r="G1662" s="305"/>
      <c r="H1662" s="308">
        <v>269.25</v>
      </c>
      <c r="I1662" s="309"/>
      <c r="J1662" s="305"/>
      <c r="K1662" s="305"/>
      <c r="L1662" s="310"/>
      <c r="M1662" s="311"/>
      <c r="N1662" s="312"/>
      <c r="O1662" s="312"/>
      <c r="P1662" s="312"/>
      <c r="Q1662" s="312"/>
      <c r="R1662" s="312"/>
      <c r="S1662" s="312"/>
      <c r="T1662" s="313"/>
      <c r="U1662" s="15"/>
      <c r="V1662" s="15"/>
      <c r="W1662" s="15"/>
      <c r="X1662" s="15"/>
      <c r="Y1662" s="15"/>
      <c r="Z1662" s="15"/>
      <c r="AA1662" s="15"/>
      <c r="AB1662" s="15"/>
      <c r="AC1662" s="15"/>
      <c r="AD1662" s="15"/>
      <c r="AE1662" s="15"/>
      <c r="AT1662" s="314" t="s">
        <v>398</v>
      </c>
      <c r="AU1662" s="314" t="s">
        <v>386</v>
      </c>
      <c r="AV1662" s="15" t="s">
        <v>92</v>
      </c>
      <c r="AW1662" s="15" t="s">
        <v>30</v>
      </c>
      <c r="AX1662" s="15" t="s">
        <v>76</v>
      </c>
      <c r="AY1662" s="314" t="s">
        <v>387</v>
      </c>
    </row>
    <row r="1663" s="16" customFormat="1">
      <c r="A1663" s="16"/>
      <c r="B1663" s="315"/>
      <c r="C1663" s="316"/>
      <c r="D1663" s="295" t="s">
        <v>398</v>
      </c>
      <c r="E1663" s="317" t="s">
        <v>1</v>
      </c>
      <c r="F1663" s="318" t="s">
        <v>412</v>
      </c>
      <c r="G1663" s="316"/>
      <c r="H1663" s="319">
        <v>891.75</v>
      </c>
      <c r="I1663" s="320"/>
      <c r="J1663" s="316"/>
      <c r="K1663" s="316"/>
      <c r="L1663" s="321"/>
      <c r="M1663" s="322"/>
      <c r="N1663" s="323"/>
      <c r="O1663" s="323"/>
      <c r="P1663" s="323"/>
      <c r="Q1663" s="323"/>
      <c r="R1663" s="323"/>
      <c r="S1663" s="323"/>
      <c r="T1663" s="324"/>
      <c r="U1663" s="16"/>
      <c r="V1663" s="16"/>
      <c r="W1663" s="16"/>
      <c r="X1663" s="16"/>
      <c r="Y1663" s="16"/>
      <c r="Z1663" s="16"/>
      <c r="AA1663" s="16"/>
      <c r="AB1663" s="16"/>
      <c r="AC1663" s="16"/>
      <c r="AD1663" s="16"/>
      <c r="AE1663" s="16"/>
      <c r="AT1663" s="325" t="s">
        <v>398</v>
      </c>
      <c r="AU1663" s="325" t="s">
        <v>386</v>
      </c>
      <c r="AV1663" s="16" t="s">
        <v>386</v>
      </c>
      <c r="AW1663" s="16" t="s">
        <v>30</v>
      </c>
      <c r="AX1663" s="16" t="s">
        <v>84</v>
      </c>
      <c r="AY1663" s="325" t="s">
        <v>387</v>
      </c>
    </row>
    <row r="1664" s="2" customFormat="1" ht="16.5" customHeight="1">
      <c r="A1664" s="42"/>
      <c r="B1664" s="43"/>
      <c r="C1664" s="280" t="s">
        <v>1701</v>
      </c>
      <c r="D1664" s="280" t="s">
        <v>393</v>
      </c>
      <c r="E1664" s="281" t="s">
        <v>706</v>
      </c>
      <c r="F1664" s="282" t="s">
        <v>707</v>
      </c>
      <c r="G1664" s="283" t="s">
        <v>396</v>
      </c>
      <c r="H1664" s="284">
        <v>718</v>
      </c>
      <c r="I1664" s="285"/>
      <c r="J1664" s="286">
        <f>ROUND(I1664*H1664,2)</f>
        <v>0</v>
      </c>
      <c r="K1664" s="287"/>
      <c r="L1664" s="45"/>
      <c r="M1664" s="288" t="s">
        <v>1</v>
      </c>
      <c r="N1664" s="289" t="s">
        <v>42</v>
      </c>
      <c r="O1664" s="101"/>
      <c r="P1664" s="290">
        <f>O1664*H1664</f>
        <v>0</v>
      </c>
      <c r="Q1664" s="290">
        <v>0.0025000000000000001</v>
      </c>
      <c r="R1664" s="290">
        <f>Q1664*H1664</f>
        <v>1.7949999999999999</v>
      </c>
      <c r="S1664" s="290">
        <v>0</v>
      </c>
      <c r="T1664" s="291">
        <f>S1664*H1664</f>
        <v>0</v>
      </c>
      <c r="U1664" s="42"/>
      <c r="V1664" s="42"/>
      <c r="W1664" s="42"/>
      <c r="X1664" s="42"/>
      <c r="Y1664" s="42"/>
      <c r="Z1664" s="42"/>
      <c r="AA1664" s="42"/>
      <c r="AB1664" s="42"/>
      <c r="AC1664" s="42"/>
      <c r="AD1664" s="42"/>
      <c r="AE1664" s="42"/>
      <c r="AR1664" s="292" t="s">
        <v>422</v>
      </c>
      <c r="AT1664" s="292" t="s">
        <v>393</v>
      </c>
      <c r="AU1664" s="292" t="s">
        <v>386</v>
      </c>
      <c r="AY1664" s="19" t="s">
        <v>387</v>
      </c>
      <c r="BE1664" s="162">
        <f>IF(N1664="základná",J1664,0)</f>
        <v>0</v>
      </c>
      <c r="BF1664" s="162">
        <f>IF(N1664="znížená",J1664,0)</f>
        <v>0</v>
      </c>
      <c r="BG1664" s="162">
        <f>IF(N1664="zákl. prenesená",J1664,0)</f>
        <v>0</v>
      </c>
      <c r="BH1664" s="162">
        <f>IF(N1664="zníž. prenesená",J1664,0)</f>
        <v>0</v>
      </c>
      <c r="BI1664" s="162">
        <f>IF(N1664="nulová",J1664,0)</f>
        <v>0</v>
      </c>
      <c r="BJ1664" s="19" t="s">
        <v>92</v>
      </c>
      <c r="BK1664" s="162">
        <f>ROUND(I1664*H1664,2)</f>
        <v>0</v>
      </c>
      <c r="BL1664" s="19" t="s">
        <v>422</v>
      </c>
      <c r="BM1664" s="292" t="s">
        <v>1702</v>
      </c>
    </row>
    <row r="1665" s="15" customFormat="1">
      <c r="A1665" s="15"/>
      <c r="B1665" s="304"/>
      <c r="C1665" s="305"/>
      <c r="D1665" s="295" t="s">
        <v>398</v>
      </c>
      <c r="E1665" s="306" t="s">
        <v>1</v>
      </c>
      <c r="F1665" s="307" t="s">
        <v>244</v>
      </c>
      <c r="G1665" s="305"/>
      <c r="H1665" s="308">
        <v>718</v>
      </c>
      <c r="I1665" s="309"/>
      <c r="J1665" s="305"/>
      <c r="K1665" s="305"/>
      <c r="L1665" s="310"/>
      <c r="M1665" s="311"/>
      <c r="N1665" s="312"/>
      <c r="O1665" s="312"/>
      <c r="P1665" s="312"/>
      <c r="Q1665" s="312"/>
      <c r="R1665" s="312"/>
      <c r="S1665" s="312"/>
      <c r="T1665" s="313"/>
      <c r="U1665" s="15"/>
      <c r="V1665" s="15"/>
      <c r="W1665" s="15"/>
      <c r="X1665" s="15"/>
      <c r="Y1665" s="15"/>
      <c r="Z1665" s="15"/>
      <c r="AA1665" s="15"/>
      <c r="AB1665" s="15"/>
      <c r="AC1665" s="15"/>
      <c r="AD1665" s="15"/>
      <c r="AE1665" s="15"/>
      <c r="AT1665" s="314" t="s">
        <v>398</v>
      </c>
      <c r="AU1665" s="314" t="s">
        <v>386</v>
      </c>
      <c r="AV1665" s="15" t="s">
        <v>92</v>
      </c>
      <c r="AW1665" s="15" t="s">
        <v>30</v>
      </c>
      <c r="AX1665" s="15" t="s">
        <v>76</v>
      </c>
      <c r="AY1665" s="314" t="s">
        <v>387</v>
      </c>
    </row>
    <row r="1666" s="16" customFormat="1">
      <c r="A1666" s="16"/>
      <c r="B1666" s="315"/>
      <c r="C1666" s="316"/>
      <c r="D1666" s="295" t="s">
        <v>398</v>
      </c>
      <c r="E1666" s="317" t="s">
        <v>1</v>
      </c>
      <c r="F1666" s="318" t="s">
        <v>412</v>
      </c>
      <c r="G1666" s="316"/>
      <c r="H1666" s="319">
        <v>718</v>
      </c>
      <c r="I1666" s="320"/>
      <c r="J1666" s="316"/>
      <c r="K1666" s="316"/>
      <c r="L1666" s="321"/>
      <c r="M1666" s="322"/>
      <c r="N1666" s="323"/>
      <c r="O1666" s="323"/>
      <c r="P1666" s="323"/>
      <c r="Q1666" s="323"/>
      <c r="R1666" s="323"/>
      <c r="S1666" s="323"/>
      <c r="T1666" s="324"/>
      <c r="U1666" s="16"/>
      <c r="V1666" s="16"/>
      <c r="W1666" s="16"/>
      <c r="X1666" s="16"/>
      <c r="Y1666" s="16"/>
      <c r="Z1666" s="16"/>
      <c r="AA1666" s="16"/>
      <c r="AB1666" s="16"/>
      <c r="AC1666" s="16"/>
      <c r="AD1666" s="16"/>
      <c r="AE1666" s="16"/>
      <c r="AT1666" s="325" t="s">
        <v>398</v>
      </c>
      <c r="AU1666" s="325" t="s">
        <v>386</v>
      </c>
      <c r="AV1666" s="16" t="s">
        <v>386</v>
      </c>
      <c r="AW1666" s="16" t="s">
        <v>30</v>
      </c>
      <c r="AX1666" s="16" t="s">
        <v>84</v>
      </c>
      <c r="AY1666" s="325" t="s">
        <v>387</v>
      </c>
    </row>
    <row r="1667" s="2" customFormat="1" ht="33" customHeight="1">
      <c r="A1667" s="42"/>
      <c r="B1667" s="43"/>
      <c r="C1667" s="280" t="s">
        <v>1703</v>
      </c>
      <c r="D1667" s="280" t="s">
        <v>393</v>
      </c>
      <c r="E1667" s="281" t="s">
        <v>710</v>
      </c>
      <c r="F1667" s="282" t="s">
        <v>711</v>
      </c>
      <c r="G1667" s="283" t="s">
        <v>396</v>
      </c>
      <c r="H1667" s="284">
        <v>147</v>
      </c>
      <c r="I1667" s="285"/>
      <c r="J1667" s="286">
        <f>ROUND(I1667*H1667,2)</f>
        <v>0</v>
      </c>
      <c r="K1667" s="287"/>
      <c r="L1667" s="45"/>
      <c r="M1667" s="288" t="s">
        <v>1</v>
      </c>
      <c r="N1667" s="289" t="s">
        <v>42</v>
      </c>
      <c r="O1667" s="101"/>
      <c r="P1667" s="290">
        <f>O1667*H1667</f>
        <v>0</v>
      </c>
      <c r="Q1667" s="290">
        <v>0.0019300000000000001</v>
      </c>
      <c r="R1667" s="290">
        <f>Q1667*H1667</f>
        <v>0.28371000000000002</v>
      </c>
      <c r="S1667" s="290">
        <v>0</v>
      </c>
      <c r="T1667" s="291">
        <f>S1667*H1667</f>
        <v>0</v>
      </c>
      <c r="U1667" s="42"/>
      <c r="V1667" s="42"/>
      <c r="W1667" s="42"/>
      <c r="X1667" s="42"/>
      <c r="Y1667" s="42"/>
      <c r="Z1667" s="42"/>
      <c r="AA1667" s="42"/>
      <c r="AB1667" s="42"/>
      <c r="AC1667" s="42"/>
      <c r="AD1667" s="42"/>
      <c r="AE1667" s="42"/>
      <c r="AR1667" s="292" t="s">
        <v>422</v>
      </c>
      <c r="AT1667" s="292" t="s">
        <v>393</v>
      </c>
      <c r="AU1667" s="292" t="s">
        <v>386</v>
      </c>
      <c r="AY1667" s="19" t="s">
        <v>387</v>
      </c>
      <c r="BE1667" s="162">
        <f>IF(N1667="základná",J1667,0)</f>
        <v>0</v>
      </c>
      <c r="BF1667" s="162">
        <f>IF(N1667="znížená",J1667,0)</f>
        <v>0</v>
      </c>
      <c r="BG1667" s="162">
        <f>IF(N1667="zákl. prenesená",J1667,0)</f>
        <v>0</v>
      </c>
      <c r="BH1667" s="162">
        <f>IF(N1667="zníž. prenesená",J1667,0)</f>
        <v>0</v>
      </c>
      <c r="BI1667" s="162">
        <f>IF(N1667="nulová",J1667,0)</f>
        <v>0</v>
      </c>
      <c r="BJ1667" s="19" t="s">
        <v>92</v>
      </c>
      <c r="BK1667" s="162">
        <f>ROUND(I1667*H1667,2)</f>
        <v>0</v>
      </c>
      <c r="BL1667" s="19" t="s">
        <v>422</v>
      </c>
      <c r="BM1667" s="292" t="s">
        <v>1704</v>
      </c>
    </row>
    <row r="1668" s="15" customFormat="1">
      <c r="A1668" s="15"/>
      <c r="B1668" s="304"/>
      <c r="C1668" s="305"/>
      <c r="D1668" s="295" t="s">
        <v>398</v>
      </c>
      <c r="E1668" s="306" t="s">
        <v>1</v>
      </c>
      <c r="F1668" s="307" t="s">
        <v>192</v>
      </c>
      <c r="G1668" s="305"/>
      <c r="H1668" s="308">
        <v>147</v>
      </c>
      <c r="I1668" s="309"/>
      <c r="J1668" s="305"/>
      <c r="K1668" s="305"/>
      <c r="L1668" s="310"/>
      <c r="M1668" s="311"/>
      <c r="N1668" s="312"/>
      <c r="O1668" s="312"/>
      <c r="P1668" s="312"/>
      <c r="Q1668" s="312"/>
      <c r="R1668" s="312"/>
      <c r="S1668" s="312"/>
      <c r="T1668" s="313"/>
      <c r="U1668" s="15"/>
      <c r="V1668" s="15"/>
      <c r="W1668" s="15"/>
      <c r="X1668" s="15"/>
      <c r="Y1668" s="15"/>
      <c r="Z1668" s="15"/>
      <c r="AA1668" s="15"/>
      <c r="AB1668" s="15"/>
      <c r="AC1668" s="15"/>
      <c r="AD1668" s="15"/>
      <c r="AE1668" s="15"/>
      <c r="AT1668" s="314" t="s">
        <v>398</v>
      </c>
      <c r="AU1668" s="314" t="s">
        <v>386</v>
      </c>
      <c r="AV1668" s="15" t="s">
        <v>92</v>
      </c>
      <c r="AW1668" s="15" t="s">
        <v>30</v>
      </c>
      <c r="AX1668" s="15" t="s">
        <v>84</v>
      </c>
      <c r="AY1668" s="314" t="s">
        <v>387</v>
      </c>
    </row>
    <row r="1669" s="2" customFormat="1" ht="24.15" customHeight="1">
      <c r="A1669" s="42"/>
      <c r="B1669" s="43"/>
      <c r="C1669" s="280" t="s">
        <v>1705</v>
      </c>
      <c r="D1669" s="280" t="s">
        <v>393</v>
      </c>
      <c r="E1669" s="281" t="s">
        <v>714</v>
      </c>
      <c r="F1669" s="282" t="s">
        <v>715</v>
      </c>
      <c r="G1669" s="283" t="s">
        <v>716</v>
      </c>
      <c r="H1669" s="351"/>
      <c r="I1669" s="285"/>
      <c r="J1669" s="286">
        <f>ROUND(I1669*H1669,2)</f>
        <v>0</v>
      </c>
      <c r="K1669" s="287"/>
      <c r="L1669" s="45"/>
      <c r="M1669" s="288" t="s">
        <v>1</v>
      </c>
      <c r="N1669" s="289" t="s">
        <v>42</v>
      </c>
      <c r="O1669" s="101"/>
      <c r="P1669" s="290">
        <f>O1669*H1669</f>
        <v>0</v>
      </c>
      <c r="Q1669" s="290">
        <v>0</v>
      </c>
      <c r="R1669" s="290">
        <f>Q1669*H1669</f>
        <v>0</v>
      </c>
      <c r="S1669" s="290">
        <v>0</v>
      </c>
      <c r="T1669" s="291">
        <f>S1669*H1669</f>
        <v>0</v>
      </c>
      <c r="U1669" s="42"/>
      <c r="V1669" s="42"/>
      <c r="W1669" s="42"/>
      <c r="X1669" s="42"/>
      <c r="Y1669" s="42"/>
      <c r="Z1669" s="42"/>
      <c r="AA1669" s="42"/>
      <c r="AB1669" s="42"/>
      <c r="AC1669" s="42"/>
      <c r="AD1669" s="42"/>
      <c r="AE1669" s="42"/>
      <c r="AR1669" s="292" t="s">
        <v>422</v>
      </c>
      <c r="AT1669" s="292" t="s">
        <v>393</v>
      </c>
      <c r="AU1669" s="292" t="s">
        <v>386</v>
      </c>
      <c r="AY1669" s="19" t="s">
        <v>387</v>
      </c>
      <c r="BE1669" s="162">
        <f>IF(N1669="základná",J1669,0)</f>
        <v>0</v>
      </c>
      <c r="BF1669" s="162">
        <f>IF(N1669="znížená",J1669,0)</f>
        <v>0</v>
      </c>
      <c r="BG1669" s="162">
        <f>IF(N1669="zákl. prenesená",J1669,0)</f>
        <v>0</v>
      </c>
      <c r="BH1669" s="162">
        <f>IF(N1669="zníž. prenesená",J1669,0)</f>
        <v>0</v>
      </c>
      <c r="BI1669" s="162">
        <f>IF(N1669="nulová",J1669,0)</f>
        <v>0</v>
      </c>
      <c r="BJ1669" s="19" t="s">
        <v>92</v>
      </c>
      <c r="BK1669" s="162">
        <f>ROUND(I1669*H1669,2)</f>
        <v>0</v>
      </c>
      <c r="BL1669" s="19" t="s">
        <v>422</v>
      </c>
      <c r="BM1669" s="292" t="s">
        <v>1706</v>
      </c>
    </row>
    <row r="1670" s="13" customFormat="1" ht="20.88" customHeight="1">
      <c r="A1670" s="13"/>
      <c r="B1670" s="267"/>
      <c r="C1670" s="268"/>
      <c r="D1670" s="269" t="s">
        <v>75</v>
      </c>
      <c r="E1670" s="269" t="s">
        <v>718</v>
      </c>
      <c r="F1670" s="269" t="s">
        <v>719</v>
      </c>
      <c r="G1670" s="268"/>
      <c r="H1670" s="268"/>
      <c r="I1670" s="270"/>
      <c r="J1670" s="271">
        <f>BK1670</f>
        <v>0</v>
      </c>
      <c r="K1670" s="268"/>
      <c r="L1670" s="272"/>
      <c r="M1670" s="273"/>
      <c r="N1670" s="274"/>
      <c r="O1670" s="274"/>
      <c r="P1670" s="275">
        <f>SUM(P1671:P1675)</f>
        <v>0</v>
      </c>
      <c r="Q1670" s="274"/>
      <c r="R1670" s="275">
        <f>SUM(R1671:R1675)</f>
        <v>3.7016200000000001</v>
      </c>
      <c r="S1670" s="274"/>
      <c r="T1670" s="276">
        <f>SUM(T1671:T1675)</f>
        <v>0</v>
      </c>
      <c r="U1670" s="13"/>
      <c r="V1670" s="13"/>
      <c r="W1670" s="13"/>
      <c r="X1670" s="13"/>
      <c r="Y1670" s="13"/>
      <c r="Z1670" s="13"/>
      <c r="AA1670" s="13"/>
      <c r="AB1670" s="13"/>
      <c r="AC1670" s="13"/>
      <c r="AD1670" s="13"/>
      <c r="AE1670" s="13"/>
      <c r="AR1670" s="277" t="s">
        <v>92</v>
      </c>
      <c r="AT1670" s="278" t="s">
        <v>75</v>
      </c>
      <c r="AU1670" s="278" t="s">
        <v>99</v>
      </c>
      <c r="AY1670" s="277" t="s">
        <v>387</v>
      </c>
      <c r="BK1670" s="279">
        <f>SUM(BK1671:BK1675)</f>
        <v>0</v>
      </c>
    </row>
    <row r="1671" s="2" customFormat="1" ht="37.8" customHeight="1">
      <c r="A1671" s="42"/>
      <c r="B1671" s="43"/>
      <c r="C1671" s="280" t="s">
        <v>1707</v>
      </c>
      <c r="D1671" s="280" t="s">
        <v>393</v>
      </c>
      <c r="E1671" s="281" t="s">
        <v>721</v>
      </c>
      <c r="F1671" s="282" t="s">
        <v>722</v>
      </c>
      <c r="G1671" s="283" t="s">
        <v>405</v>
      </c>
      <c r="H1671" s="284">
        <v>299</v>
      </c>
      <c r="I1671" s="285"/>
      <c r="J1671" s="286">
        <f>ROUND(I1671*H1671,2)</f>
        <v>0</v>
      </c>
      <c r="K1671" s="287"/>
      <c r="L1671" s="45"/>
      <c r="M1671" s="288" t="s">
        <v>1</v>
      </c>
      <c r="N1671" s="289" t="s">
        <v>42</v>
      </c>
      <c r="O1671" s="101"/>
      <c r="P1671" s="290">
        <f>O1671*H1671</f>
        <v>0</v>
      </c>
      <c r="Q1671" s="290">
        <v>0.01238</v>
      </c>
      <c r="R1671" s="290">
        <f>Q1671*H1671</f>
        <v>3.7016200000000001</v>
      </c>
      <c r="S1671" s="290">
        <v>0</v>
      </c>
      <c r="T1671" s="291">
        <f>S1671*H1671</f>
        <v>0</v>
      </c>
      <c r="U1671" s="42"/>
      <c r="V1671" s="42"/>
      <c r="W1671" s="42"/>
      <c r="X1671" s="42"/>
      <c r="Y1671" s="42"/>
      <c r="Z1671" s="42"/>
      <c r="AA1671" s="42"/>
      <c r="AB1671" s="42"/>
      <c r="AC1671" s="42"/>
      <c r="AD1671" s="42"/>
      <c r="AE1671" s="42"/>
      <c r="AR1671" s="292" t="s">
        <v>422</v>
      </c>
      <c r="AT1671" s="292" t="s">
        <v>393</v>
      </c>
      <c r="AU1671" s="292" t="s">
        <v>386</v>
      </c>
      <c r="AY1671" s="19" t="s">
        <v>387</v>
      </c>
      <c r="BE1671" s="162">
        <f>IF(N1671="základná",J1671,0)</f>
        <v>0</v>
      </c>
      <c r="BF1671" s="162">
        <f>IF(N1671="znížená",J1671,0)</f>
        <v>0</v>
      </c>
      <c r="BG1671" s="162">
        <f>IF(N1671="zákl. prenesená",J1671,0)</f>
        <v>0</v>
      </c>
      <c r="BH1671" s="162">
        <f>IF(N1671="zníž. prenesená",J1671,0)</f>
        <v>0</v>
      </c>
      <c r="BI1671" s="162">
        <f>IF(N1671="nulová",J1671,0)</f>
        <v>0</v>
      </c>
      <c r="BJ1671" s="19" t="s">
        <v>92</v>
      </c>
      <c r="BK1671" s="162">
        <f>ROUND(I1671*H1671,2)</f>
        <v>0</v>
      </c>
      <c r="BL1671" s="19" t="s">
        <v>422</v>
      </c>
      <c r="BM1671" s="292" t="s">
        <v>1708</v>
      </c>
    </row>
    <row r="1672" s="14" customFormat="1">
      <c r="A1672" s="14"/>
      <c r="B1672" s="293"/>
      <c r="C1672" s="294"/>
      <c r="D1672" s="295" t="s">
        <v>398</v>
      </c>
      <c r="E1672" s="296" t="s">
        <v>1</v>
      </c>
      <c r="F1672" s="297" t="s">
        <v>610</v>
      </c>
      <c r="G1672" s="294"/>
      <c r="H1672" s="296" t="s">
        <v>1</v>
      </c>
      <c r="I1672" s="298"/>
      <c r="J1672" s="294"/>
      <c r="K1672" s="294"/>
      <c r="L1672" s="299"/>
      <c r="M1672" s="300"/>
      <c r="N1672" s="301"/>
      <c r="O1672" s="301"/>
      <c r="P1672" s="301"/>
      <c r="Q1672" s="301"/>
      <c r="R1672" s="301"/>
      <c r="S1672" s="301"/>
      <c r="T1672" s="302"/>
      <c r="U1672" s="14"/>
      <c r="V1672" s="14"/>
      <c r="W1672" s="14"/>
      <c r="X1672" s="14"/>
      <c r="Y1672" s="14"/>
      <c r="Z1672" s="14"/>
      <c r="AA1672" s="14"/>
      <c r="AB1672" s="14"/>
      <c r="AC1672" s="14"/>
      <c r="AD1672" s="14"/>
      <c r="AE1672" s="14"/>
      <c r="AT1672" s="303" t="s">
        <v>398</v>
      </c>
      <c r="AU1672" s="303" t="s">
        <v>386</v>
      </c>
      <c r="AV1672" s="14" t="s">
        <v>84</v>
      </c>
      <c r="AW1672" s="14" t="s">
        <v>30</v>
      </c>
      <c r="AX1672" s="14" t="s">
        <v>76</v>
      </c>
      <c r="AY1672" s="303" t="s">
        <v>387</v>
      </c>
    </row>
    <row r="1673" s="15" customFormat="1">
      <c r="A1673" s="15"/>
      <c r="B1673" s="304"/>
      <c r="C1673" s="305"/>
      <c r="D1673" s="295" t="s">
        <v>398</v>
      </c>
      <c r="E1673" s="306" t="s">
        <v>1</v>
      </c>
      <c r="F1673" s="307" t="s">
        <v>1544</v>
      </c>
      <c r="G1673" s="305"/>
      <c r="H1673" s="308">
        <v>299</v>
      </c>
      <c r="I1673" s="309"/>
      <c r="J1673" s="305"/>
      <c r="K1673" s="305"/>
      <c r="L1673" s="310"/>
      <c r="M1673" s="311"/>
      <c r="N1673" s="312"/>
      <c r="O1673" s="312"/>
      <c r="P1673" s="312"/>
      <c r="Q1673" s="312"/>
      <c r="R1673" s="312"/>
      <c r="S1673" s="312"/>
      <c r="T1673" s="313"/>
      <c r="U1673" s="15"/>
      <c r="V1673" s="15"/>
      <c r="W1673" s="15"/>
      <c r="X1673" s="15"/>
      <c r="Y1673" s="15"/>
      <c r="Z1673" s="15"/>
      <c r="AA1673" s="15"/>
      <c r="AB1673" s="15"/>
      <c r="AC1673" s="15"/>
      <c r="AD1673" s="15"/>
      <c r="AE1673" s="15"/>
      <c r="AT1673" s="314" t="s">
        <v>398</v>
      </c>
      <c r="AU1673" s="314" t="s">
        <v>386</v>
      </c>
      <c r="AV1673" s="15" t="s">
        <v>92</v>
      </c>
      <c r="AW1673" s="15" t="s">
        <v>30</v>
      </c>
      <c r="AX1673" s="15" t="s">
        <v>76</v>
      </c>
      <c r="AY1673" s="314" t="s">
        <v>387</v>
      </c>
    </row>
    <row r="1674" s="16" customFormat="1">
      <c r="A1674" s="16"/>
      <c r="B1674" s="315"/>
      <c r="C1674" s="316"/>
      <c r="D1674" s="295" t="s">
        <v>398</v>
      </c>
      <c r="E1674" s="317" t="s">
        <v>1</v>
      </c>
      <c r="F1674" s="318" t="s">
        <v>412</v>
      </c>
      <c r="G1674" s="316"/>
      <c r="H1674" s="319">
        <v>299</v>
      </c>
      <c r="I1674" s="320"/>
      <c r="J1674" s="316"/>
      <c r="K1674" s="316"/>
      <c r="L1674" s="321"/>
      <c r="M1674" s="322"/>
      <c r="N1674" s="323"/>
      <c r="O1674" s="323"/>
      <c r="P1674" s="323"/>
      <c r="Q1674" s="323"/>
      <c r="R1674" s="323"/>
      <c r="S1674" s="323"/>
      <c r="T1674" s="324"/>
      <c r="U1674" s="16"/>
      <c r="V1674" s="16"/>
      <c r="W1674" s="16"/>
      <c r="X1674" s="16"/>
      <c r="Y1674" s="16"/>
      <c r="Z1674" s="16"/>
      <c r="AA1674" s="16"/>
      <c r="AB1674" s="16"/>
      <c r="AC1674" s="16"/>
      <c r="AD1674" s="16"/>
      <c r="AE1674" s="16"/>
      <c r="AT1674" s="325" t="s">
        <v>398</v>
      </c>
      <c r="AU1674" s="325" t="s">
        <v>386</v>
      </c>
      <c r="AV1674" s="16" t="s">
        <v>386</v>
      </c>
      <c r="AW1674" s="16" t="s">
        <v>30</v>
      </c>
      <c r="AX1674" s="16" t="s">
        <v>84</v>
      </c>
      <c r="AY1674" s="325" t="s">
        <v>387</v>
      </c>
    </row>
    <row r="1675" s="2" customFormat="1" ht="24.15" customHeight="1">
      <c r="A1675" s="42"/>
      <c r="B1675" s="43"/>
      <c r="C1675" s="280" t="s">
        <v>1709</v>
      </c>
      <c r="D1675" s="280" t="s">
        <v>393</v>
      </c>
      <c r="E1675" s="281" t="s">
        <v>726</v>
      </c>
      <c r="F1675" s="282" t="s">
        <v>727</v>
      </c>
      <c r="G1675" s="283" t="s">
        <v>716</v>
      </c>
      <c r="H1675" s="351"/>
      <c r="I1675" s="285"/>
      <c r="J1675" s="286">
        <f>ROUND(I1675*H1675,2)</f>
        <v>0</v>
      </c>
      <c r="K1675" s="287"/>
      <c r="L1675" s="45"/>
      <c r="M1675" s="288" t="s">
        <v>1</v>
      </c>
      <c r="N1675" s="289" t="s">
        <v>42</v>
      </c>
      <c r="O1675" s="101"/>
      <c r="P1675" s="290">
        <f>O1675*H1675</f>
        <v>0</v>
      </c>
      <c r="Q1675" s="290">
        <v>0</v>
      </c>
      <c r="R1675" s="290">
        <f>Q1675*H1675</f>
        <v>0</v>
      </c>
      <c r="S1675" s="290">
        <v>0</v>
      </c>
      <c r="T1675" s="291">
        <f>S1675*H1675</f>
        <v>0</v>
      </c>
      <c r="U1675" s="42"/>
      <c r="V1675" s="42"/>
      <c r="W1675" s="42"/>
      <c r="X1675" s="42"/>
      <c r="Y1675" s="42"/>
      <c r="Z1675" s="42"/>
      <c r="AA1675" s="42"/>
      <c r="AB1675" s="42"/>
      <c r="AC1675" s="42"/>
      <c r="AD1675" s="42"/>
      <c r="AE1675" s="42"/>
      <c r="AR1675" s="292" t="s">
        <v>422</v>
      </c>
      <c r="AT1675" s="292" t="s">
        <v>393</v>
      </c>
      <c r="AU1675" s="292" t="s">
        <v>386</v>
      </c>
      <c r="AY1675" s="19" t="s">
        <v>387</v>
      </c>
      <c r="BE1675" s="162">
        <f>IF(N1675="základná",J1675,0)</f>
        <v>0</v>
      </c>
      <c r="BF1675" s="162">
        <f>IF(N1675="znížená",J1675,0)</f>
        <v>0</v>
      </c>
      <c r="BG1675" s="162">
        <f>IF(N1675="zákl. prenesená",J1675,0)</f>
        <v>0</v>
      </c>
      <c r="BH1675" s="162">
        <f>IF(N1675="zníž. prenesená",J1675,0)</f>
        <v>0</v>
      </c>
      <c r="BI1675" s="162">
        <f>IF(N1675="nulová",J1675,0)</f>
        <v>0</v>
      </c>
      <c r="BJ1675" s="19" t="s">
        <v>92</v>
      </c>
      <c r="BK1675" s="162">
        <f>ROUND(I1675*H1675,2)</f>
        <v>0</v>
      </c>
      <c r="BL1675" s="19" t="s">
        <v>422</v>
      </c>
      <c r="BM1675" s="292" t="s">
        <v>1710</v>
      </c>
    </row>
    <row r="1676" s="13" customFormat="1" ht="20.88" customHeight="1">
      <c r="A1676" s="13"/>
      <c r="B1676" s="267"/>
      <c r="C1676" s="268"/>
      <c r="D1676" s="269" t="s">
        <v>75</v>
      </c>
      <c r="E1676" s="269" t="s">
        <v>729</v>
      </c>
      <c r="F1676" s="269" t="s">
        <v>730</v>
      </c>
      <c r="G1676" s="268"/>
      <c r="H1676" s="268"/>
      <c r="I1676" s="270"/>
      <c r="J1676" s="271">
        <f>BK1676</f>
        <v>0</v>
      </c>
      <c r="K1676" s="268"/>
      <c r="L1676" s="272"/>
      <c r="M1676" s="273"/>
      <c r="N1676" s="274"/>
      <c r="O1676" s="274"/>
      <c r="P1676" s="275">
        <f>SUM(P1677:P1685)</f>
        <v>0</v>
      </c>
      <c r="Q1676" s="274"/>
      <c r="R1676" s="275">
        <f>SUM(R1677:R1685)</f>
        <v>1.89726138</v>
      </c>
      <c r="S1676" s="274"/>
      <c r="T1676" s="276">
        <f>SUM(T1677:T1685)</f>
        <v>0</v>
      </c>
      <c r="U1676" s="13"/>
      <c r="V1676" s="13"/>
      <c r="W1676" s="13"/>
      <c r="X1676" s="13"/>
      <c r="Y1676" s="13"/>
      <c r="Z1676" s="13"/>
      <c r="AA1676" s="13"/>
      <c r="AB1676" s="13"/>
      <c r="AC1676" s="13"/>
      <c r="AD1676" s="13"/>
      <c r="AE1676" s="13"/>
      <c r="AR1676" s="277" t="s">
        <v>92</v>
      </c>
      <c r="AT1676" s="278" t="s">
        <v>75</v>
      </c>
      <c r="AU1676" s="278" t="s">
        <v>99</v>
      </c>
      <c r="AY1676" s="277" t="s">
        <v>387</v>
      </c>
      <c r="BK1676" s="279">
        <f>SUM(BK1677:BK1685)</f>
        <v>0</v>
      </c>
    </row>
    <row r="1677" s="2" customFormat="1" ht="37.8" customHeight="1">
      <c r="A1677" s="42"/>
      <c r="B1677" s="43"/>
      <c r="C1677" s="280" t="s">
        <v>1711</v>
      </c>
      <c r="D1677" s="280" t="s">
        <v>393</v>
      </c>
      <c r="E1677" s="281" t="s">
        <v>732</v>
      </c>
      <c r="F1677" s="282" t="s">
        <v>733</v>
      </c>
      <c r="G1677" s="283" t="s">
        <v>396</v>
      </c>
      <c r="H1677" s="284">
        <v>147</v>
      </c>
      <c r="I1677" s="285"/>
      <c r="J1677" s="286">
        <f>ROUND(I1677*H1677,2)</f>
        <v>0</v>
      </c>
      <c r="K1677" s="287"/>
      <c r="L1677" s="45"/>
      <c r="M1677" s="288" t="s">
        <v>1</v>
      </c>
      <c r="N1677" s="289" t="s">
        <v>42</v>
      </c>
      <c r="O1677" s="101"/>
      <c r="P1677" s="290">
        <f>O1677*H1677</f>
        <v>0</v>
      </c>
      <c r="Q1677" s="290">
        <v>0.0035760399999999999</v>
      </c>
      <c r="R1677" s="290">
        <f>Q1677*H1677</f>
        <v>0.52567788000000004</v>
      </c>
      <c r="S1677" s="290">
        <v>0</v>
      </c>
      <c r="T1677" s="291">
        <f>S1677*H1677</f>
        <v>0</v>
      </c>
      <c r="U1677" s="42"/>
      <c r="V1677" s="42"/>
      <c r="W1677" s="42"/>
      <c r="X1677" s="42"/>
      <c r="Y1677" s="42"/>
      <c r="Z1677" s="42"/>
      <c r="AA1677" s="42"/>
      <c r="AB1677" s="42"/>
      <c r="AC1677" s="42"/>
      <c r="AD1677" s="42"/>
      <c r="AE1677" s="42"/>
      <c r="AR1677" s="292" t="s">
        <v>422</v>
      </c>
      <c r="AT1677" s="292" t="s">
        <v>393</v>
      </c>
      <c r="AU1677" s="292" t="s">
        <v>386</v>
      </c>
      <c r="AY1677" s="19" t="s">
        <v>387</v>
      </c>
      <c r="BE1677" s="162">
        <f>IF(N1677="základná",J1677,0)</f>
        <v>0</v>
      </c>
      <c r="BF1677" s="162">
        <f>IF(N1677="znížená",J1677,0)</f>
        <v>0</v>
      </c>
      <c r="BG1677" s="162">
        <f>IF(N1677="zákl. prenesená",J1677,0)</f>
        <v>0</v>
      </c>
      <c r="BH1677" s="162">
        <f>IF(N1677="zníž. prenesená",J1677,0)</f>
        <v>0</v>
      </c>
      <c r="BI1677" s="162">
        <f>IF(N1677="nulová",J1677,0)</f>
        <v>0</v>
      </c>
      <c r="BJ1677" s="19" t="s">
        <v>92</v>
      </c>
      <c r="BK1677" s="162">
        <f>ROUND(I1677*H1677,2)</f>
        <v>0</v>
      </c>
      <c r="BL1677" s="19" t="s">
        <v>422</v>
      </c>
      <c r="BM1677" s="292" t="s">
        <v>1712</v>
      </c>
    </row>
    <row r="1678" s="15" customFormat="1">
      <c r="A1678" s="15"/>
      <c r="B1678" s="304"/>
      <c r="C1678" s="305"/>
      <c r="D1678" s="295" t="s">
        <v>398</v>
      </c>
      <c r="E1678" s="306" t="s">
        <v>1</v>
      </c>
      <c r="F1678" s="307" t="s">
        <v>1713</v>
      </c>
      <c r="G1678" s="305"/>
      <c r="H1678" s="308">
        <v>147</v>
      </c>
      <c r="I1678" s="309"/>
      <c r="J1678" s="305"/>
      <c r="K1678" s="305"/>
      <c r="L1678" s="310"/>
      <c r="M1678" s="311"/>
      <c r="N1678" s="312"/>
      <c r="O1678" s="312"/>
      <c r="P1678" s="312"/>
      <c r="Q1678" s="312"/>
      <c r="R1678" s="312"/>
      <c r="S1678" s="312"/>
      <c r="T1678" s="313"/>
      <c r="U1678" s="15"/>
      <c r="V1678" s="15"/>
      <c r="W1678" s="15"/>
      <c r="X1678" s="15"/>
      <c r="Y1678" s="15"/>
      <c r="Z1678" s="15"/>
      <c r="AA1678" s="15"/>
      <c r="AB1678" s="15"/>
      <c r="AC1678" s="15"/>
      <c r="AD1678" s="15"/>
      <c r="AE1678" s="15"/>
      <c r="AT1678" s="314" t="s">
        <v>398</v>
      </c>
      <c r="AU1678" s="314" t="s">
        <v>386</v>
      </c>
      <c r="AV1678" s="15" t="s">
        <v>92</v>
      </c>
      <c r="AW1678" s="15" t="s">
        <v>30</v>
      </c>
      <c r="AX1678" s="15" t="s">
        <v>76</v>
      </c>
      <c r="AY1678" s="314" t="s">
        <v>387</v>
      </c>
    </row>
    <row r="1679" s="16" customFormat="1">
      <c r="A1679" s="16"/>
      <c r="B1679" s="315"/>
      <c r="C1679" s="316"/>
      <c r="D1679" s="295" t="s">
        <v>398</v>
      </c>
      <c r="E1679" s="317" t="s">
        <v>192</v>
      </c>
      <c r="F1679" s="318" t="s">
        <v>412</v>
      </c>
      <c r="G1679" s="316"/>
      <c r="H1679" s="319">
        <v>147</v>
      </c>
      <c r="I1679" s="320"/>
      <c r="J1679" s="316"/>
      <c r="K1679" s="316"/>
      <c r="L1679" s="321"/>
      <c r="M1679" s="322"/>
      <c r="N1679" s="323"/>
      <c r="O1679" s="323"/>
      <c r="P1679" s="323"/>
      <c r="Q1679" s="323"/>
      <c r="R1679" s="323"/>
      <c r="S1679" s="323"/>
      <c r="T1679" s="324"/>
      <c r="U1679" s="16"/>
      <c r="V1679" s="16"/>
      <c r="W1679" s="16"/>
      <c r="X1679" s="16"/>
      <c r="Y1679" s="16"/>
      <c r="Z1679" s="16"/>
      <c r="AA1679" s="16"/>
      <c r="AB1679" s="16"/>
      <c r="AC1679" s="16"/>
      <c r="AD1679" s="16"/>
      <c r="AE1679" s="16"/>
      <c r="AT1679" s="325" t="s">
        <v>398</v>
      </c>
      <c r="AU1679" s="325" t="s">
        <v>386</v>
      </c>
      <c r="AV1679" s="16" t="s">
        <v>386</v>
      </c>
      <c r="AW1679" s="16" t="s">
        <v>30</v>
      </c>
      <c r="AX1679" s="16" t="s">
        <v>84</v>
      </c>
      <c r="AY1679" s="325" t="s">
        <v>387</v>
      </c>
    </row>
    <row r="1680" s="2" customFormat="1" ht="55.5" customHeight="1">
      <c r="A1680" s="42"/>
      <c r="B1680" s="43"/>
      <c r="C1680" s="337" t="s">
        <v>1714</v>
      </c>
      <c r="D1680" s="337" t="s">
        <v>592</v>
      </c>
      <c r="E1680" s="338" t="s">
        <v>737</v>
      </c>
      <c r="F1680" s="339" t="s">
        <v>738</v>
      </c>
      <c r="G1680" s="340" t="s">
        <v>396</v>
      </c>
      <c r="H1680" s="341">
        <v>154.34999999999999</v>
      </c>
      <c r="I1680" s="342"/>
      <c r="J1680" s="343">
        <f>ROUND(I1680*H1680,2)</f>
        <v>0</v>
      </c>
      <c r="K1680" s="344"/>
      <c r="L1680" s="345"/>
      <c r="M1680" s="346" t="s">
        <v>1</v>
      </c>
      <c r="N1680" s="347" t="s">
        <v>42</v>
      </c>
      <c r="O1680" s="101"/>
      <c r="P1680" s="290">
        <f>O1680*H1680</f>
        <v>0</v>
      </c>
      <c r="Q1680" s="290">
        <v>0.0088699999999999994</v>
      </c>
      <c r="R1680" s="290">
        <f>Q1680*H1680</f>
        <v>1.3690844999999998</v>
      </c>
      <c r="S1680" s="290">
        <v>0</v>
      </c>
      <c r="T1680" s="291">
        <f>S1680*H1680</f>
        <v>0</v>
      </c>
      <c r="U1680" s="42"/>
      <c r="V1680" s="42"/>
      <c r="W1680" s="42"/>
      <c r="X1680" s="42"/>
      <c r="Y1680" s="42"/>
      <c r="Z1680" s="42"/>
      <c r="AA1680" s="42"/>
      <c r="AB1680" s="42"/>
      <c r="AC1680" s="42"/>
      <c r="AD1680" s="42"/>
      <c r="AE1680" s="42"/>
      <c r="AR1680" s="292" t="s">
        <v>575</v>
      </c>
      <c r="AT1680" s="292" t="s">
        <v>592</v>
      </c>
      <c r="AU1680" s="292" t="s">
        <v>386</v>
      </c>
      <c r="AY1680" s="19" t="s">
        <v>387</v>
      </c>
      <c r="BE1680" s="162">
        <f>IF(N1680="základná",J1680,0)</f>
        <v>0</v>
      </c>
      <c r="BF1680" s="162">
        <f>IF(N1680="znížená",J1680,0)</f>
        <v>0</v>
      </c>
      <c r="BG1680" s="162">
        <f>IF(N1680="zákl. prenesená",J1680,0)</f>
        <v>0</v>
      </c>
      <c r="BH1680" s="162">
        <f>IF(N1680="zníž. prenesená",J1680,0)</f>
        <v>0</v>
      </c>
      <c r="BI1680" s="162">
        <f>IF(N1680="nulová",J1680,0)</f>
        <v>0</v>
      </c>
      <c r="BJ1680" s="19" t="s">
        <v>92</v>
      </c>
      <c r="BK1680" s="162">
        <f>ROUND(I1680*H1680,2)</f>
        <v>0</v>
      </c>
      <c r="BL1680" s="19" t="s">
        <v>422</v>
      </c>
      <c r="BM1680" s="292" t="s">
        <v>1715</v>
      </c>
    </row>
    <row r="1681" s="15" customFormat="1">
      <c r="A1681" s="15"/>
      <c r="B1681" s="304"/>
      <c r="C1681" s="305"/>
      <c r="D1681" s="295" t="s">
        <v>398</v>
      </c>
      <c r="E1681" s="305"/>
      <c r="F1681" s="307" t="s">
        <v>1716</v>
      </c>
      <c r="G1681" s="305"/>
      <c r="H1681" s="308">
        <v>154.34999999999999</v>
      </c>
      <c r="I1681" s="309"/>
      <c r="J1681" s="305"/>
      <c r="K1681" s="305"/>
      <c r="L1681" s="310"/>
      <c r="M1681" s="311"/>
      <c r="N1681" s="312"/>
      <c r="O1681" s="312"/>
      <c r="P1681" s="312"/>
      <c r="Q1681" s="312"/>
      <c r="R1681" s="312"/>
      <c r="S1681" s="312"/>
      <c r="T1681" s="313"/>
      <c r="U1681" s="15"/>
      <c r="V1681" s="15"/>
      <c r="W1681" s="15"/>
      <c r="X1681" s="15"/>
      <c r="Y1681" s="15"/>
      <c r="Z1681" s="15"/>
      <c r="AA1681" s="15"/>
      <c r="AB1681" s="15"/>
      <c r="AC1681" s="15"/>
      <c r="AD1681" s="15"/>
      <c r="AE1681" s="15"/>
      <c r="AT1681" s="314" t="s">
        <v>398</v>
      </c>
      <c r="AU1681" s="314" t="s">
        <v>386</v>
      </c>
      <c r="AV1681" s="15" t="s">
        <v>92</v>
      </c>
      <c r="AW1681" s="15" t="s">
        <v>4</v>
      </c>
      <c r="AX1681" s="15" t="s">
        <v>84</v>
      </c>
      <c r="AY1681" s="314" t="s">
        <v>387</v>
      </c>
    </row>
    <row r="1682" s="2" customFormat="1" ht="24.15" customHeight="1">
      <c r="A1682" s="42"/>
      <c r="B1682" s="43"/>
      <c r="C1682" s="337" t="s">
        <v>1717</v>
      </c>
      <c r="D1682" s="337" t="s">
        <v>592</v>
      </c>
      <c r="E1682" s="338" t="s">
        <v>1718</v>
      </c>
      <c r="F1682" s="339" t="s">
        <v>1719</v>
      </c>
      <c r="G1682" s="340" t="s">
        <v>180</v>
      </c>
      <c r="H1682" s="341">
        <v>2.4990000000000001</v>
      </c>
      <c r="I1682" s="342"/>
      <c r="J1682" s="343">
        <f>ROUND(I1682*H1682,2)</f>
        <v>0</v>
      </c>
      <c r="K1682" s="344"/>
      <c r="L1682" s="345"/>
      <c r="M1682" s="346" t="s">
        <v>1</v>
      </c>
      <c r="N1682" s="347" t="s">
        <v>42</v>
      </c>
      <c r="O1682" s="101"/>
      <c r="P1682" s="290">
        <f>O1682*H1682</f>
        <v>0</v>
      </c>
      <c r="Q1682" s="290">
        <v>0.001</v>
      </c>
      <c r="R1682" s="290">
        <f>Q1682*H1682</f>
        <v>0.0024990000000000004</v>
      </c>
      <c r="S1682" s="290">
        <v>0</v>
      </c>
      <c r="T1682" s="291">
        <f>S1682*H1682</f>
        <v>0</v>
      </c>
      <c r="U1682" s="42"/>
      <c r="V1682" s="42"/>
      <c r="W1682" s="42"/>
      <c r="X1682" s="42"/>
      <c r="Y1682" s="42"/>
      <c r="Z1682" s="42"/>
      <c r="AA1682" s="42"/>
      <c r="AB1682" s="42"/>
      <c r="AC1682" s="42"/>
      <c r="AD1682" s="42"/>
      <c r="AE1682" s="42"/>
      <c r="AR1682" s="292" t="s">
        <v>575</v>
      </c>
      <c r="AT1682" s="292" t="s">
        <v>592</v>
      </c>
      <c r="AU1682" s="292" t="s">
        <v>386</v>
      </c>
      <c r="AY1682" s="19" t="s">
        <v>387</v>
      </c>
      <c r="BE1682" s="162">
        <f>IF(N1682="základná",J1682,0)</f>
        <v>0</v>
      </c>
      <c r="BF1682" s="162">
        <f>IF(N1682="znížená",J1682,0)</f>
        <v>0</v>
      </c>
      <c r="BG1682" s="162">
        <f>IF(N1682="zákl. prenesená",J1682,0)</f>
        <v>0</v>
      </c>
      <c r="BH1682" s="162">
        <f>IF(N1682="zníž. prenesená",J1682,0)</f>
        <v>0</v>
      </c>
      <c r="BI1682" s="162">
        <f>IF(N1682="nulová",J1682,0)</f>
        <v>0</v>
      </c>
      <c r="BJ1682" s="19" t="s">
        <v>92</v>
      </c>
      <c r="BK1682" s="162">
        <f>ROUND(I1682*H1682,2)</f>
        <v>0</v>
      </c>
      <c r="BL1682" s="19" t="s">
        <v>422</v>
      </c>
      <c r="BM1682" s="292" t="s">
        <v>1720</v>
      </c>
    </row>
    <row r="1683" s="2" customFormat="1">
      <c r="A1683" s="42"/>
      <c r="B1683" s="43"/>
      <c r="C1683" s="44"/>
      <c r="D1683" s="295" t="s">
        <v>652</v>
      </c>
      <c r="E1683" s="44"/>
      <c r="F1683" s="348" t="s">
        <v>658</v>
      </c>
      <c r="G1683" s="44"/>
      <c r="H1683" s="44"/>
      <c r="I1683" s="237"/>
      <c r="J1683" s="44"/>
      <c r="K1683" s="44"/>
      <c r="L1683" s="45"/>
      <c r="M1683" s="349"/>
      <c r="N1683" s="350"/>
      <c r="O1683" s="101"/>
      <c r="P1683" s="101"/>
      <c r="Q1683" s="101"/>
      <c r="R1683" s="101"/>
      <c r="S1683" s="101"/>
      <c r="T1683" s="102"/>
      <c r="U1683" s="42"/>
      <c r="V1683" s="42"/>
      <c r="W1683" s="42"/>
      <c r="X1683" s="42"/>
      <c r="Y1683" s="42"/>
      <c r="Z1683" s="42"/>
      <c r="AA1683" s="42"/>
      <c r="AB1683" s="42"/>
      <c r="AC1683" s="42"/>
      <c r="AD1683" s="42"/>
      <c r="AE1683" s="42"/>
      <c r="AT1683" s="19" t="s">
        <v>652</v>
      </c>
      <c r="AU1683" s="19" t="s">
        <v>386</v>
      </c>
    </row>
    <row r="1684" s="15" customFormat="1">
      <c r="A1684" s="15"/>
      <c r="B1684" s="304"/>
      <c r="C1684" s="305"/>
      <c r="D1684" s="295" t="s">
        <v>398</v>
      </c>
      <c r="E1684" s="305"/>
      <c r="F1684" s="307" t="s">
        <v>1721</v>
      </c>
      <c r="G1684" s="305"/>
      <c r="H1684" s="308">
        <v>2.4990000000000001</v>
      </c>
      <c r="I1684" s="309"/>
      <c r="J1684" s="305"/>
      <c r="K1684" s="305"/>
      <c r="L1684" s="310"/>
      <c r="M1684" s="311"/>
      <c r="N1684" s="312"/>
      <c r="O1684" s="312"/>
      <c r="P1684" s="312"/>
      <c r="Q1684" s="312"/>
      <c r="R1684" s="312"/>
      <c r="S1684" s="312"/>
      <c r="T1684" s="313"/>
      <c r="U1684" s="15"/>
      <c r="V1684" s="15"/>
      <c r="W1684" s="15"/>
      <c r="X1684" s="15"/>
      <c r="Y1684" s="15"/>
      <c r="Z1684" s="15"/>
      <c r="AA1684" s="15"/>
      <c r="AB1684" s="15"/>
      <c r="AC1684" s="15"/>
      <c r="AD1684" s="15"/>
      <c r="AE1684" s="15"/>
      <c r="AT1684" s="314" t="s">
        <v>398</v>
      </c>
      <c r="AU1684" s="314" t="s">
        <v>386</v>
      </c>
      <c r="AV1684" s="15" t="s">
        <v>92</v>
      </c>
      <c r="AW1684" s="15" t="s">
        <v>4</v>
      </c>
      <c r="AX1684" s="15" t="s">
        <v>84</v>
      </c>
      <c r="AY1684" s="314" t="s">
        <v>387</v>
      </c>
    </row>
    <row r="1685" s="2" customFormat="1" ht="24.15" customHeight="1">
      <c r="A1685" s="42"/>
      <c r="B1685" s="43"/>
      <c r="C1685" s="280" t="s">
        <v>197</v>
      </c>
      <c r="D1685" s="280" t="s">
        <v>393</v>
      </c>
      <c r="E1685" s="281" t="s">
        <v>746</v>
      </c>
      <c r="F1685" s="282" t="s">
        <v>747</v>
      </c>
      <c r="G1685" s="283" t="s">
        <v>716</v>
      </c>
      <c r="H1685" s="351"/>
      <c r="I1685" s="285"/>
      <c r="J1685" s="286">
        <f>ROUND(I1685*H1685,2)</f>
        <v>0</v>
      </c>
      <c r="K1685" s="287"/>
      <c r="L1685" s="45"/>
      <c r="M1685" s="288" t="s">
        <v>1</v>
      </c>
      <c r="N1685" s="289" t="s">
        <v>42</v>
      </c>
      <c r="O1685" s="101"/>
      <c r="P1685" s="290">
        <f>O1685*H1685</f>
        <v>0</v>
      </c>
      <c r="Q1685" s="290">
        <v>0</v>
      </c>
      <c r="R1685" s="290">
        <f>Q1685*H1685</f>
        <v>0</v>
      </c>
      <c r="S1685" s="290">
        <v>0</v>
      </c>
      <c r="T1685" s="291">
        <f>S1685*H1685</f>
        <v>0</v>
      </c>
      <c r="U1685" s="42"/>
      <c r="V1685" s="42"/>
      <c r="W1685" s="42"/>
      <c r="X1685" s="42"/>
      <c r="Y1685" s="42"/>
      <c r="Z1685" s="42"/>
      <c r="AA1685" s="42"/>
      <c r="AB1685" s="42"/>
      <c r="AC1685" s="42"/>
      <c r="AD1685" s="42"/>
      <c r="AE1685" s="42"/>
      <c r="AR1685" s="292" t="s">
        <v>422</v>
      </c>
      <c r="AT1685" s="292" t="s">
        <v>393</v>
      </c>
      <c r="AU1685" s="292" t="s">
        <v>386</v>
      </c>
      <c r="AY1685" s="19" t="s">
        <v>387</v>
      </c>
      <c r="BE1685" s="162">
        <f>IF(N1685="základná",J1685,0)</f>
        <v>0</v>
      </c>
      <c r="BF1685" s="162">
        <f>IF(N1685="znížená",J1685,0)</f>
        <v>0</v>
      </c>
      <c r="BG1685" s="162">
        <f>IF(N1685="zákl. prenesená",J1685,0)</f>
        <v>0</v>
      </c>
      <c r="BH1685" s="162">
        <f>IF(N1685="zníž. prenesená",J1685,0)</f>
        <v>0</v>
      </c>
      <c r="BI1685" s="162">
        <f>IF(N1685="nulová",J1685,0)</f>
        <v>0</v>
      </c>
      <c r="BJ1685" s="19" t="s">
        <v>92</v>
      </c>
      <c r="BK1685" s="162">
        <f>ROUND(I1685*H1685,2)</f>
        <v>0</v>
      </c>
      <c r="BL1685" s="19" t="s">
        <v>422</v>
      </c>
      <c r="BM1685" s="292" t="s">
        <v>1722</v>
      </c>
    </row>
    <row r="1686" s="13" customFormat="1" ht="20.88" customHeight="1">
      <c r="A1686" s="13"/>
      <c r="B1686" s="267"/>
      <c r="C1686" s="268"/>
      <c r="D1686" s="269" t="s">
        <v>75</v>
      </c>
      <c r="E1686" s="269" t="s">
        <v>767</v>
      </c>
      <c r="F1686" s="269" t="s">
        <v>768</v>
      </c>
      <c r="G1686" s="268"/>
      <c r="H1686" s="268"/>
      <c r="I1686" s="270"/>
      <c r="J1686" s="271">
        <f>BK1686</f>
        <v>0</v>
      </c>
      <c r="K1686" s="268"/>
      <c r="L1686" s="272"/>
      <c r="M1686" s="273"/>
      <c r="N1686" s="274"/>
      <c r="O1686" s="274"/>
      <c r="P1686" s="275">
        <f>SUM(P1687:P1709)</f>
        <v>0</v>
      </c>
      <c r="Q1686" s="274"/>
      <c r="R1686" s="275">
        <f>SUM(R1687:R1709)</f>
        <v>14.347631550000001</v>
      </c>
      <c r="S1686" s="274"/>
      <c r="T1686" s="276">
        <f>SUM(T1687:T1709)</f>
        <v>0</v>
      </c>
      <c r="U1686" s="13"/>
      <c r="V1686" s="13"/>
      <c r="W1686" s="13"/>
      <c r="X1686" s="13"/>
      <c r="Y1686" s="13"/>
      <c r="Z1686" s="13"/>
      <c r="AA1686" s="13"/>
      <c r="AB1686" s="13"/>
      <c r="AC1686" s="13"/>
      <c r="AD1686" s="13"/>
      <c r="AE1686" s="13"/>
      <c r="AR1686" s="277" t="s">
        <v>92</v>
      </c>
      <c r="AT1686" s="278" t="s">
        <v>75</v>
      </c>
      <c r="AU1686" s="278" t="s">
        <v>99</v>
      </c>
      <c r="AY1686" s="277" t="s">
        <v>387</v>
      </c>
      <c r="BK1686" s="279">
        <f>SUM(BK1687:BK1709)</f>
        <v>0</v>
      </c>
    </row>
    <row r="1687" s="2" customFormat="1" ht="37.8" customHeight="1">
      <c r="A1687" s="42"/>
      <c r="B1687" s="43"/>
      <c r="C1687" s="280" t="s">
        <v>1723</v>
      </c>
      <c r="D1687" s="280" t="s">
        <v>393</v>
      </c>
      <c r="E1687" s="281" t="s">
        <v>770</v>
      </c>
      <c r="F1687" s="282" t="s">
        <v>771</v>
      </c>
      <c r="G1687" s="283" t="s">
        <v>396</v>
      </c>
      <c r="H1687" s="284">
        <v>1216</v>
      </c>
      <c r="I1687" s="285"/>
      <c r="J1687" s="286">
        <f>ROUND(I1687*H1687,2)</f>
        <v>0</v>
      </c>
      <c r="K1687" s="287"/>
      <c r="L1687" s="45"/>
      <c r="M1687" s="288" t="s">
        <v>1</v>
      </c>
      <c r="N1687" s="289" t="s">
        <v>42</v>
      </c>
      <c r="O1687" s="101"/>
      <c r="P1687" s="290">
        <f>O1687*H1687</f>
        <v>0</v>
      </c>
      <c r="Q1687" s="290">
        <v>0.00174</v>
      </c>
      <c r="R1687" s="290">
        <f>Q1687*H1687</f>
        <v>2.1158399999999999</v>
      </c>
      <c r="S1687" s="290">
        <v>0</v>
      </c>
      <c r="T1687" s="291">
        <f>S1687*H1687</f>
        <v>0</v>
      </c>
      <c r="U1687" s="42"/>
      <c r="V1687" s="42"/>
      <c r="W1687" s="42"/>
      <c r="X1687" s="42"/>
      <c r="Y1687" s="42"/>
      <c r="Z1687" s="42"/>
      <c r="AA1687" s="42"/>
      <c r="AB1687" s="42"/>
      <c r="AC1687" s="42"/>
      <c r="AD1687" s="42"/>
      <c r="AE1687" s="42"/>
      <c r="AR1687" s="292" t="s">
        <v>422</v>
      </c>
      <c r="AT1687" s="292" t="s">
        <v>393</v>
      </c>
      <c r="AU1687" s="292" t="s">
        <v>386</v>
      </c>
      <c r="AY1687" s="19" t="s">
        <v>387</v>
      </c>
      <c r="BE1687" s="162">
        <f>IF(N1687="základná",J1687,0)</f>
        <v>0</v>
      </c>
      <c r="BF1687" s="162">
        <f>IF(N1687="znížená",J1687,0)</f>
        <v>0</v>
      </c>
      <c r="BG1687" s="162">
        <f>IF(N1687="zákl. prenesená",J1687,0)</f>
        <v>0</v>
      </c>
      <c r="BH1687" s="162">
        <f>IF(N1687="zníž. prenesená",J1687,0)</f>
        <v>0</v>
      </c>
      <c r="BI1687" s="162">
        <f>IF(N1687="nulová",J1687,0)</f>
        <v>0</v>
      </c>
      <c r="BJ1687" s="19" t="s">
        <v>92</v>
      </c>
      <c r="BK1687" s="162">
        <f>ROUND(I1687*H1687,2)</f>
        <v>0</v>
      </c>
      <c r="BL1687" s="19" t="s">
        <v>422</v>
      </c>
      <c r="BM1687" s="292" t="s">
        <v>1724</v>
      </c>
    </row>
    <row r="1688" s="14" customFormat="1">
      <c r="A1688" s="14"/>
      <c r="B1688" s="293"/>
      <c r="C1688" s="294"/>
      <c r="D1688" s="295" t="s">
        <v>398</v>
      </c>
      <c r="E1688" s="296" t="s">
        <v>1</v>
      </c>
      <c r="F1688" s="297" t="s">
        <v>773</v>
      </c>
      <c r="G1688" s="294"/>
      <c r="H1688" s="296" t="s">
        <v>1</v>
      </c>
      <c r="I1688" s="298"/>
      <c r="J1688" s="294"/>
      <c r="K1688" s="294"/>
      <c r="L1688" s="299"/>
      <c r="M1688" s="300"/>
      <c r="N1688" s="301"/>
      <c r="O1688" s="301"/>
      <c r="P1688" s="301"/>
      <c r="Q1688" s="301"/>
      <c r="R1688" s="301"/>
      <c r="S1688" s="301"/>
      <c r="T1688" s="302"/>
      <c r="U1688" s="14"/>
      <c r="V1688" s="14"/>
      <c r="W1688" s="14"/>
      <c r="X1688" s="14"/>
      <c r="Y1688" s="14"/>
      <c r="Z1688" s="14"/>
      <c r="AA1688" s="14"/>
      <c r="AB1688" s="14"/>
      <c r="AC1688" s="14"/>
      <c r="AD1688" s="14"/>
      <c r="AE1688" s="14"/>
      <c r="AT1688" s="303" t="s">
        <v>398</v>
      </c>
      <c r="AU1688" s="303" t="s">
        <v>386</v>
      </c>
      <c r="AV1688" s="14" t="s">
        <v>84</v>
      </c>
      <c r="AW1688" s="14" t="s">
        <v>30</v>
      </c>
      <c r="AX1688" s="14" t="s">
        <v>76</v>
      </c>
      <c r="AY1688" s="303" t="s">
        <v>387</v>
      </c>
    </row>
    <row r="1689" s="15" customFormat="1">
      <c r="A1689" s="15"/>
      <c r="B1689" s="304"/>
      <c r="C1689" s="305"/>
      <c r="D1689" s="295" t="s">
        <v>398</v>
      </c>
      <c r="E1689" s="306" t="s">
        <v>1</v>
      </c>
      <c r="F1689" s="307" t="s">
        <v>244</v>
      </c>
      <c r="G1689" s="305"/>
      <c r="H1689" s="308">
        <v>718</v>
      </c>
      <c r="I1689" s="309"/>
      <c r="J1689" s="305"/>
      <c r="K1689" s="305"/>
      <c r="L1689" s="310"/>
      <c r="M1689" s="311"/>
      <c r="N1689" s="312"/>
      <c r="O1689" s="312"/>
      <c r="P1689" s="312"/>
      <c r="Q1689" s="312"/>
      <c r="R1689" s="312"/>
      <c r="S1689" s="312"/>
      <c r="T1689" s="313"/>
      <c r="U1689" s="15"/>
      <c r="V1689" s="15"/>
      <c r="W1689" s="15"/>
      <c r="X1689" s="15"/>
      <c r="Y1689" s="15"/>
      <c r="Z1689" s="15"/>
      <c r="AA1689" s="15"/>
      <c r="AB1689" s="15"/>
      <c r="AC1689" s="15"/>
      <c r="AD1689" s="15"/>
      <c r="AE1689" s="15"/>
      <c r="AT1689" s="314" t="s">
        <v>398</v>
      </c>
      <c r="AU1689" s="314" t="s">
        <v>386</v>
      </c>
      <c r="AV1689" s="15" t="s">
        <v>92</v>
      </c>
      <c r="AW1689" s="15" t="s">
        <v>30</v>
      </c>
      <c r="AX1689" s="15" t="s">
        <v>76</v>
      </c>
      <c r="AY1689" s="314" t="s">
        <v>387</v>
      </c>
    </row>
    <row r="1690" s="15" customFormat="1">
      <c r="A1690" s="15"/>
      <c r="B1690" s="304"/>
      <c r="C1690" s="305"/>
      <c r="D1690" s="295" t="s">
        <v>398</v>
      </c>
      <c r="E1690" s="306" t="s">
        <v>1</v>
      </c>
      <c r="F1690" s="307" t="s">
        <v>1725</v>
      </c>
      <c r="G1690" s="305"/>
      <c r="H1690" s="308">
        <v>498</v>
      </c>
      <c r="I1690" s="309"/>
      <c r="J1690" s="305"/>
      <c r="K1690" s="305"/>
      <c r="L1690" s="310"/>
      <c r="M1690" s="311"/>
      <c r="N1690" s="312"/>
      <c r="O1690" s="312"/>
      <c r="P1690" s="312"/>
      <c r="Q1690" s="312"/>
      <c r="R1690" s="312"/>
      <c r="S1690" s="312"/>
      <c r="T1690" s="313"/>
      <c r="U1690" s="15"/>
      <c r="V1690" s="15"/>
      <c r="W1690" s="15"/>
      <c r="X1690" s="15"/>
      <c r="Y1690" s="15"/>
      <c r="Z1690" s="15"/>
      <c r="AA1690" s="15"/>
      <c r="AB1690" s="15"/>
      <c r="AC1690" s="15"/>
      <c r="AD1690" s="15"/>
      <c r="AE1690" s="15"/>
      <c r="AT1690" s="314" t="s">
        <v>398</v>
      </c>
      <c r="AU1690" s="314" t="s">
        <v>386</v>
      </c>
      <c r="AV1690" s="15" t="s">
        <v>92</v>
      </c>
      <c r="AW1690" s="15" t="s">
        <v>30</v>
      </c>
      <c r="AX1690" s="15" t="s">
        <v>76</v>
      </c>
      <c r="AY1690" s="314" t="s">
        <v>387</v>
      </c>
    </row>
    <row r="1691" s="16" customFormat="1">
      <c r="A1691" s="16"/>
      <c r="B1691" s="315"/>
      <c r="C1691" s="316"/>
      <c r="D1691" s="295" t="s">
        <v>398</v>
      </c>
      <c r="E1691" s="317" t="s">
        <v>1</v>
      </c>
      <c r="F1691" s="318" t="s">
        <v>412</v>
      </c>
      <c r="G1691" s="316"/>
      <c r="H1691" s="319">
        <v>1216</v>
      </c>
      <c r="I1691" s="320"/>
      <c r="J1691" s="316"/>
      <c r="K1691" s="316"/>
      <c r="L1691" s="321"/>
      <c r="M1691" s="322"/>
      <c r="N1691" s="323"/>
      <c r="O1691" s="323"/>
      <c r="P1691" s="323"/>
      <c r="Q1691" s="323"/>
      <c r="R1691" s="323"/>
      <c r="S1691" s="323"/>
      <c r="T1691" s="324"/>
      <c r="U1691" s="16"/>
      <c r="V1691" s="16"/>
      <c r="W1691" s="16"/>
      <c r="X1691" s="16"/>
      <c r="Y1691" s="16"/>
      <c r="Z1691" s="16"/>
      <c r="AA1691" s="16"/>
      <c r="AB1691" s="16"/>
      <c r="AC1691" s="16"/>
      <c r="AD1691" s="16"/>
      <c r="AE1691" s="16"/>
      <c r="AT1691" s="325" t="s">
        <v>398</v>
      </c>
      <c r="AU1691" s="325" t="s">
        <v>386</v>
      </c>
      <c r="AV1691" s="16" t="s">
        <v>386</v>
      </c>
      <c r="AW1691" s="16" t="s">
        <v>30</v>
      </c>
      <c r="AX1691" s="16" t="s">
        <v>84</v>
      </c>
      <c r="AY1691" s="325" t="s">
        <v>387</v>
      </c>
    </row>
    <row r="1692" s="2" customFormat="1" ht="37.8" customHeight="1">
      <c r="A1692" s="42"/>
      <c r="B1692" s="43"/>
      <c r="C1692" s="280" t="s">
        <v>1726</v>
      </c>
      <c r="D1692" s="280" t="s">
        <v>393</v>
      </c>
      <c r="E1692" s="281" t="s">
        <v>776</v>
      </c>
      <c r="F1692" s="282" t="s">
        <v>777</v>
      </c>
      <c r="G1692" s="283" t="s">
        <v>405</v>
      </c>
      <c r="H1692" s="284">
        <v>3641.6999999999998</v>
      </c>
      <c r="I1692" s="285"/>
      <c r="J1692" s="286">
        <f>ROUND(I1692*H1692,2)</f>
        <v>0</v>
      </c>
      <c r="K1692" s="287"/>
      <c r="L1692" s="45"/>
      <c r="M1692" s="288" t="s">
        <v>1</v>
      </c>
      <c r="N1692" s="289" t="s">
        <v>42</v>
      </c>
      <c r="O1692" s="101"/>
      <c r="P1692" s="290">
        <f>O1692*H1692</f>
        <v>0</v>
      </c>
      <c r="Q1692" s="290">
        <v>0.0021654999999999999</v>
      </c>
      <c r="R1692" s="290">
        <f>Q1692*H1692</f>
        <v>7.8861013499999988</v>
      </c>
      <c r="S1692" s="290">
        <v>0</v>
      </c>
      <c r="T1692" s="291">
        <f>S1692*H1692</f>
        <v>0</v>
      </c>
      <c r="U1692" s="42"/>
      <c r="V1692" s="42"/>
      <c r="W1692" s="42"/>
      <c r="X1692" s="42"/>
      <c r="Y1692" s="42"/>
      <c r="Z1692" s="42"/>
      <c r="AA1692" s="42"/>
      <c r="AB1692" s="42"/>
      <c r="AC1692" s="42"/>
      <c r="AD1692" s="42"/>
      <c r="AE1692" s="42"/>
      <c r="AR1692" s="292" t="s">
        <v>422</v>
      </c>
      <c r="AT1692" s="292" t="s">
        <v>393</v>
      </c>
      <c r="AU1692" s="292" t="s">
        <v>386</v>
      </c>
      <c r="AY1692" s="19" t="s">
        <v>387</v>
      </c>
      <c r="BE1692" s="162">
        <f>IF(N1692="základná",J1692,0)</f>
        <v>0</v>
      </c>
      <c r="BF1692" s="162">
        <f>IF(N1692="znížená",J1692,0)</f>
        <v>0</v>
      </c>
      <c r="BG1692" s="162">
        <f>IF(N1692="zákl. prenesená",J1692,0)</f>
        <v>0</v>
      </c>
      <c r="BH1692" s="162">
        <f>IF(N1692="zníž. prenesená",J1692,0)</f>
        <v>0</v>
      </c>
      <c r="BI1692" s="162">
        <f>IF(N1692="nulová",J1692,0)</f>
        <v>0</v>
      </c>
      <c r="BJ1692" s="19" t="s">
        <v>92</v>
      </c>
      <c r="BK1692" s="162">
        <f>ROUND(I1692*H1692,2)</f>
        <v>0</v>
      </c>
      <c r="BL1692" s="19" t="s">
        <v>422</v>
      </c>
      <c r="BM1692" s="292" t="s">
        <v>1727</v>
      </c>
    </row>
    <row r="1693" s="15" customFormat="1">
      <c r="A1693" s="15"/>
      <c r="B1693" s="304"/>
      <c r="C1693" s="305"/>
      <c r="D1693" s="295" t="s">
        <v>398</v>
      </c>
      <c r="E1693" s="306" t="s">
        <v>1</v>
      </c>
      <c r="F1693" s="307" t="s">
        <v>227</v>
      </c>
      <c r="G1693" s="305"/>
      <c r="H1693" s="308">
        <v>3534</v>
      </c>
      <c r="I1693" s="309"/>
      <c r="J1693" s="305"/>
      <c r="K1693" s="305"/>
      <c r="L1693" s="310"/>
      <c r="M1693" s="311"/>
      <c r="N1693" s="312"/>
      <c r="O1693" s="312"/>
      <c r="P1693" s="312"/>
      <c r="Q1693" s="312"/>
      <c r="R1693" s="312"/>
      <c r="S1693" s="312"/>
      <c r="T1693" s="313"/>
      <c r="U1693" s="15"/>
      <c r="V1693" s="15"/>
      <c r="W1693" s="15"/>
      <c r="X1693" s="15"/>
      <c r="Y1693" s="15"/>
      <c r="Z1693" s="15"/>
      <c r="AA1693" s="15"/>
      <c r="AB1693" s="15"/>
      <c r="AC1693" s="15"/>
      <c r="AD1693" s="15"/>
      <c r="AE1693" s="15"/>
      <c r="AT1693" s="314" t="s">
        <v>398</v>
      </c>
      <c r="AU1693" s="314" t="s">
        <v>386</v>
      </c>
      <c r="AV1693" s="15" t="s">
        <v>92</v>
      </c>
      <c r="AW1693" s="15" t="s">
        <v>30</v>
      </c>
      <c r="AX1693" s="15" t="s">
        <v>76</v>
      </c>
      <c r="AY1693" s="314" t="s">
        <v>387</v>
      </c>
    </row>
    <row r="1694" s="15" customFormat="1">
      <c r="A1694" s="15"/>
      <c r="B1694" s="304"/>
      <c r="C1694" s="305"/>
      <c r="D1694" s="295" t="s">
        <v>398</v>
      </c>
      <c r="E1694" s="306" t="s">
        <v>1</v>
      </c>
      <c r="F1694" s="307" t="s">
        <v>1696</v>
      </c>
      <c r="G1694" s="305"/>
      <c r="H1694" s="308">
        <v>107.7</v>
      </c>
      <c r="I1694" s="309"/>
      <c r="J1694" s="305"/>
      <c r="K1694" s="305"/>
      <c r="L1694" s="310"/>
      <c r="M1694" s="311"/>
      <c r="N1694" s="312"/>
      <c r="O1694" s="312"/>
      <c r="P1694" s="312"/>
      <c r="Q1694" s="312"/>
      <c r="R1694" s="312"/>
      <c r="S1694" s="312"/>
      <c r="T1694" s="313"/>
      <c r="U1694" s="15"/>
      <c r="V1694" s="15"/>
      <c r="W1694" s="15"/>
      <c r="X1694" s="15"/>
      <c r="Y1694" s="15"/>
      <c r="Z1694" s="15"/>
      <c r="AA1694" s="15"/>
      <c r="AB1694" s="15"/>
      <c r="AC1694" s="15"/>
      <c r="AD1694" s="15"/>
      <c r="AE1694" s="15"/>
      <c r="AT1694" s="314" t="s">
        <v>398</v>
      </c>
      <c r="AU1694" s="314" t="s">
        <v>386</v>
      </c>
      <c r="AV1694" s="15" t="s">
        <v>92</v>
      </c>
      <c r="AW1694" s="15" t="s">
        <v>30</v>
      </c>
      <c r="AX1694" s="15" t="s">
        <v>76</v>
      </c>
      <c r="AY1694" s="314" t="s">
        <v>387</v>
      </c>
    </row>
    <row r="1695" s="16" customFormat="1">
      <c r="A1695" s="16"/>
      <c r="B1695" s="315"/>
      <c r="C1695" s="316"/>
      <c r="D1695" s="295" t="s">
        <v>398</v>
      </c>
      <c r="E1695" s="317" t="s">
        <v>1</v>
      </c>
      <c r="F1695" s="318" t="s">
        <v>412</v>
      </c>
      <c r="G1695" s="316"/>
      <c r="H1695" s="319">
        <v>3641.6999999999998</v>
      </c>
      <c r="I1695" s="320"/>
      <c r="J1695" s="316"/>
      <c r="K1695" s="316"/>
      <c r="L1695" s="321"/>
      <c r="M1695" s="322"/>
      <c r="N1695" s="323"/>
      <c r="O1695" s="323"/>
      <c r="P1695" s="323"/>
      <c r="Q1695" s="323"/>
      <c r="R1695" s="323"/>
      <c r="S1695" s="323"/>
      <c r="T1695" s="324"/>
      <c r="U1695" s="16"/>
      <c r="V1695" s="16"/>
      <c r="W1695" s="16"/>
      <c r="X1695" s="16"/>
      <c r="Y1695" s="16"/>
      <c r="Z1695" s="16"/>
      <c r="AA1695" s="16"/>
      <c r="AB1695" s="16"/>
      <c r="AC1695" s="16"/>
      <c r="AD1695" s="16"/>
      <c r="AE1695" s="16"/>
      <c r="AT1695" s="325" t="s">
        <v>398</v>
      </c>
      <c r="AU1695" s="325" t="s">
        <v>386</v>
      </c>
      <c r="AV1695" s="16" t="s">
        <v>386</v>
      </c>
      <c r="AW1695" s="16" t="s">
        <v>30</v>
      </c>
      <c r="AX1695" s="16" t="s">
        <v>84</v>
      </c>
      <c r="AY1695" s="325" t="s">
        <v>387</v>
      </c>
    </row>
    <row r="1696" s="2" customFormat="1" ht="49.05" customHeight="1">
      <c r="A1696" s="42"/>
      <c r="B1696" s="43"/>
      <c r="C1696" s="280" t="s">
        <v>1728</v>
      </c>
      <c r="D1696" s="280" t="s">
        <v>393</v>
      </c>
      <c r="E1696" s="281" t="s">
        <v>780</v>
      </c>
      <c r="F1696" s="282" t="s">
        <v>781</v>
      </c>
      <c r="G1696" s="283" t="s">
        <v>405</v>
      </c>
      <c r="H1696" s="284">
        <v>371.06999999999999</v>
      </c>
      <c r="I1696" s="285"/>
      <c r="J1696" s="286">
        <f>ROUND(I1696*H1696,2)</f>
        <v>0</v>
      </c>
      <c r="K1696" s="287"/>
      <c r="L1696" s="45"/>
      <c r="M1696" s="288" t="s">
        <v>1</v>
      </c>
      <c r="N1696" s="289" t="s">
        <v>42</v>
      </c>
      <c r="O1696" s="101"/>
      <c r="P1696" s="290">
        <f>O1696*H1696</f>
        <v>0</v>
      </c>
      <c r="Q1696" s="290">
        <v>0.0038600000000000001</v>
      </c>
      <c r="R1696" s="290">
        <f>Q1696*H1696</f>
        <v>1.4323302</v>
      </c>
      <c r="S1696" s="290">
        <v>0</v>
      </c>
      <c r="T1696" s="291">
        <f>S1696*H1696</f>
        <v>0</v>
      </c>
      <c r="U1696" s="42"/>
      <c r="V1696" s="42"/>
      <c r="W1696" s="42"/>
      <c r="X1696" s="42"/>
      <c r="Y1696" s="42"/>
      <c r="Z1696" s="42"/>
      <c r="AA1696" s="42"/>
      <c r="AB1696" s="42"/>
      <c r="AC1696" s="42"/>
      <c r="AD1696" s="42"/>
      <c r="AE1696" s="42"/>
      <c r="AR1696" s="292" t="s">
        <v>422</v>
      </c>
      <c r="AT1696" s="292" t="s">
        <v>393</v>
      </c>
      <c r="AU1696" s="292" t="s">
        <v>386</v>
      </c>
      <c r="AY1696" s="19" t="s">
        <v>387</v>
      </c>
      <c r="BE1696" s="162">
        <f>IF(N1696="základná",J1696,0)</f>
        <v>0</v>
      </c>
      <c r="BF1696" s="162">
        <f>IF(N1696="znížená",J1696,0)</f>
        <v>0</v>
      </c>
      <c r="BG1696" s="162">
        <f>IF(N1696="zákl. prenesená",J1696,0)</f>
        <v>0</v>
      </c>
      <c r="BH1696" s="162">
        <f>IF(N1696="zníž. prenesená",J1696,0)</f>
        <v>0</v>
      </c>
      <c r="BI1696" s="162">
        <f>IF(N1696="nulová",J1696,0)</f>
        <v>0</v>
      </c>
      <c r="BJ1696" s="19" t="s">
        <v>92</v>
      </c>
      <c r="BK1696" s="162">
        <f>ROUND(I1696*H1696,2)</f>
        <v>0</v>
      </c>
      <c r="BL1696" s="19" t="s">
        <v>422</v>
      </c>
      <c r="BM1696" s="292" t="s">
        <v>1729</v>
      </c>
    </row>
    <row r="1697" s="14" customFormat="1">
      <c r="A1697" s="14"/>
      <c r="B1697" s="293"/>
      <c r="C1697" s="294"/>
      <c r="D1697" s="295" t="s">
        <v>398</v>
      </c>
      <c r="E1697" s="296" t="s">
        <v>1</v>
      </c>
      <c r="F1697" s="297" t="s">
        <v>610</v>
      </c>
      <c r="G1697" s="294"/>
      <c r="H1697" s="296" t="s">
        <v>1</v>
      </c>
      <c r="I1697" s="298"/>
      <c r="J1697" s="294"/>
      <c r="K1697" s="294"/>
      <c r="L1697" s="299"/>
      <c r="M1697" s="300"/>
      <c r="N1697" s="301"/>
      <c r="O1697" s="301"/>
      <c r="P1697" s="301"/>
      <c r="Q1697" s="301"/>
      <c r="R1697" s="301"/>
      <c r="S1697" s="301"/>
      <c r="T1697" s="302"/>
      <c r="U1697" s="14"/>
      <c r="V1697" s="14"/>
      <c r="W1697" s="14"/>
      <c r="X1697" s="14"/>
      <c r="Y1697" s="14"/>
      <c r="Z1697" s="14"/>
      <c r="AA1697" s="14"/>
      <c r="AB1697" s="14"/>
      <c r="AC1697" s="14"/>
      <c r="AD1697" s="14"/>
      <c r="AE1697" s="14"/>
      <c r="AT1697" s="303" t="s">
        <v>398</v>
      </c>
      <c r="AU1697" s="303" t="s">
        <v>386</v>
      </c>
      <c r="AV1697" s="14" t="s">
        <v>84</v>
      </c>
      <c r="AW1697" s="14" t="s">
        <v>30</v>
      </c>
      <c r="AX1697" s="14" t="s">
        <v>76</v>
      </c>
      <c r="AY1697" s="303" t="s">
        <v>387</v>
      </c>
    </row>
    <row r="1698" s="14" customFormat="1">
      <c r="A1698" s="14"/>
      <c r="B1698" s="293"/>
      <c r="C1698" s="294"/>
      <c r="D1698" s="295" t="s">
        <v>398</v>
      </c>
      <c r="E1698" s="296" t="s">
        <v>1</v>
      </c>
      <c r="F1698" s="297" t="s">
        <v>783</v>
      </c>
      <c r="G1698" s="294"/>
      <c r="H1698" s="296" t="s">
        <v>1</v>
      </c>
      <c r="I1698" s="298"/>
      <c r="J1698" s="294"/>
      <c r="K1698" s="294"/>
      <c r="L1698" s="299"/>
      <c r="M1698" s="300"/>
      <c r="N1698" s="301"/>
      <c r="O1698" s="301"/>
      <c r="P1698" s="301"/>
      <c r="Q1698" s="301"/>
      <c r="R1698" s="301"/>
      <c r="S1698" s="301"/>
      <c r="T1698" s="302"/>
      <c r="U1698" s="14"/>
      <c r="V1698" s="14"/>
      <c r="W1698" s="14"/>
      <c r="X1698" s="14"/>
      <c r="Y1698" s="14"/>
      <c r="Z1698" s="14"/>
      <c r="AA1698" s="14"/>
      <c r="AB1698" s="14"/>
      <c r="AC1698" s="14"/>
      <c r="AD1698" s="14"/>
      <c r="AE1698" s="14"/>
      <c r="AT1698" s="303" t="s">
        <v>398</v>
      </c>
      <c r="AU1698" s="303" t="s">
        <v>386</v>
      </c>
      <c r="AV1698" s="14" t="s">
        <v>84</v>
      </c>
      <c r="AW1698" s="14" t="s">
        <v>30</v>
      </c>
      <c r="AX1698" s="14" t="s">
        <v>76</v>
      </c>
      <c r="AY1698" s="303" t="s">
        <v>387</v>
      </c>
    </row>
    <row r="1699" s="15" customFormat="1">
      <c r="A1699" s="15"/>
      <c r="B1699" s="304"/>
      <c r="C1699" s="305"/>
      <c r="D1699" s="295" t="s">
        <v>398</v>
      </c>
      <c r="E1699" s="306" t="s">
        <v>1</v>
      </c>
      <c r="F1699" s="307" t="s">
        <v>1730</v>
      </c>
      <c r="G1699" s="305"/>
      <c r="H1699" s="308">
        <v>353.39999999999998</v>
      </c>
      <c r="I1699" s="309"/>
      <c r="J1699" s="305"/>
      <c r="K1699" s="305"/>
      <c r="L1699" s="310"/>
      <c r="M1699" s="311"/>
      <c r="N1699" s="312"/>
      <c r="O1699" s="312"/>
      <c r="P1699" s="312"/>
      <c r="Q1699" s="312"/>
      <c r="R1699" s="312"/>
      <c r="S1699" s="312"/>
      <c r="T1699" s="313"/>
      <c r="U1699" s="15"/>
      <c r="V1699" s="15"/>
      <c r="W1699" s="15"/>
      <c r="X1699" s="15"/>
      <c r="Y1699" s="15"/>
      <c r="Z1699" s="15"/>
      <c r="AA1699" s="15"/>
      <c r="AB1699" s="15"/>
      <c r="AC1699" s="15"/>
      <c r="AD1699" s="15"/>
      <c r="AE1699" s="15"/>
      <c r="AT1699" s="314" t="s">
        <v>398</v>
      </c>
      <c r="AU1699" s="314" t="s">
        <v>386</v>
      </c>
      <c r="AV1699" s="15" t="s">
        <v>92</v>
      </c>
      <c r="AW1699" s="15" t="s">
        <v>30</v>
      </c>
      <c r="AX1699" s="15" t="s">
        <v>76</v>
      </c>
      <c r="AY1699" s="314" t="s">
        <v>387</v>
      </c>
    </row>
    <row r="1700" s="17" customFormat="1">
      <c r="A1700" s="17"/>
      <c r="B1700" s="326"/>
      <c r="C1700" s="327"/>
      <c r="D1700" s="295" t="s">
        <v>398</v>
      </c>
      <c r="E1700" s="328" t="s">
        <v>1731</v>
      </c>
      <c r="F1700" s="329" t="s">
        <v>411</v>
      </c>
      <c r="G1700" s="327"/>
      <c r="H1700" s="330">
        <v>353.39999999999998</v>
      </c>
      <c r="I1700" s="331"/>
      <c r="J1700" s="327"/>
      <c r="K1700" s="327"/>
      <c r="L1700" s="332"/>
      <c r="M1700" s="333"/>
      <c r="N1700" s="334"/>
      <c r="O1700" s="334"/>
      <c r="P1700" s="334"/>
      <c r="Q1700" s="334"/>
      <c r="R1700" s="334"/>
      <c r="S1700" s="334"/>
      <c r="T1700" s="335"/>
      <c r="U1700" s="17"/>
      <c r="V1700" s="17"/>
      <c r="W1700" s="17"/>
      <c r="X1700" s="17"/>
      <c r="Y1700" s="17"/>
      <c r="Z1700" s="17"/>
      <c r="AA1700" s="17"/>
      <c r="AB1700" s="17"/>
      <c r="AC1700" s="17"/>
      <c r="AD1700" s="17"/>
      <c r="AE1700" s="17"/>
      <c r="AT1700" s="336" t="s">
        <v>398</v>
      </c>
      <c r="AU1700" s="336" t="s">
        <v>386</v>
      </c>
      <c r="AV1700" s="17" t="s">
        <v>99</v>
      </c>
      <c r="AW1700" s="17" t="s">
        <v>30</v>
      </c>
      <c r="AX1700" s="17" t="s">
        <v>76</v>
      </c>
      <c r="AY1700" s="336" t="s">
        <v>387</v>
      </c>
    </row>
    <row r="1701" s="15" customFormat="1">
      <c r="A1701" s="15"/>
      <c r="B1701" s="304"/>
      <c r="C1701" s="305"/>
      <c r="D1701" s="295" t="s">
        <v>398</v>
      </c>
      <c r="E1701" s="306" t="s">
        <v>1</v>
      </c>
      <c r="F1701" s="307" t="s">
        <v>1732</v>
      </c>
      <c r="G1701" s="305"/>
      <c r="H1701" s="308">
        <v>17.670000000000002</v>
      </c>
      <c r="I1701" s="309"/>
      <c r="J1701" s="305"/>
      <c r="K1701" s="305"/>
      <c r="L1701" s="310"/>
      <c r="M1701" s="311"/>
      <c r="N1701" s="312"/>
      <c r="O1701" s="312"/>
      <c r="P1701" s="312"/>
      <c r="Q1701" s="312"/>
      <c r="R1701" s="312"/>
      <c r="S1701" s="312"/>
      <c r="T1701" s="313"/>
      <c r="U1701" s="15"/>
      <c r="V1701" s="15"/>
      <c r="W1701" s="15"/>
      <c r="X1701" s="15"/>
      <c r="Y1701" s="15"/>
      <c r="Z1701" s="15"/>
      <c r="AA1701" s="15"/>
      <c r="AB1701" s="15"/>
      <c r="AC1701" s="15"/>
      <c r="AD1701" s="15"/>
      <c r="AE1701" s="15"/>
      <c r="AT1701" s="314" t="s">
        <v>398</v>
      </c>
      <c r="AU1701" s="314" t="s">
        <v>386</v>
      </c>
      <c r="AV1701" s="15" t="s">
        <v>92</v>
      </c>
      <c r="AW1701" s="15" t="s">
        <v>30</v>
      </c>
      <c r="AX1701" s="15" t="s">
        <v>76</v>
      </c>
      <c r="AY1701" s="314" t="s">
        <v>387</v>
      </c>
    </row>
    <row r="1702" s="16" customFormat="1">
      <c r="A1702" s="16"/>
      <c r="B1702" s="315"/>
      <c r="C1702" s="316"/>
      <c r="D1702" s="295" t="s">
        <v>398</v>
      </c>
      <c r="E1702" s="317" t="s">
        <v>1</v>
      </c>
      <c r="F1702" s="318" t="s">
        <v>412</v>
      </c>
      <c r="G1702" s="316"/>
      <c r="H1702" s="319">
        <v>371.06999999999999</v>
      </c>
      <c r="I1702" s="320"/>
      <c r="J1702" s="316"/>
      <c r="K1702" s="316"/>
      <c r="L1702" s="321"/>
      <c r="M1702" s="322"/>
      <c r="N1702" s="323"/>
      <c r="O1702" s="323"/>
      <c r="P1702" s="323"/>
      <c r="Q1702" s="323"/>
      <c r="R1702" s="323"/>
      <c r="S1702" s="323"/>
      <c r="T1702" s="324"/>
      <c r="U1702" s="16"/>
      <c r="V1702" s="16"/>
      <c r="W1702" s="16"/>
      <c r="X1702" s="16"/>
      <c r="Y1702" s="16"/>
      <c r="Z1702" s="16"/>
      <c r="AA1702" s="16"/>
      <c r="AB1702" s="16"/>
      <c r="AC1702" s="16"/>
      <c r="AD1702" s="16"/>
      <c r="AE1702" s="16"/>
      <c r="AT1702" s="325" t="s">
        <v>398</v>
      </c>
      <c r="AU1702" s="325" t="s">
        <v>386</v>
      </c>
      <c r="AV1702" s="16" t="s">
        <v>386</v>
      </c>
      <c r="AW1702" s="16" t="s">
        <v>30</v>
      </c>
      <c r="AX1702" s="16" t="s">
        <v>84</v>
      </c>
      <c r="AY1702" s="325" t="s">
        <v>387</v>
      </c>
    </row>
    <row r="1703" s="2" customFormat="1" ht="24.15" customHeight="1">
      <c r="A1703" s="42"/>
      <c r="B1703" s="43"/>
      <c r="C1703" s="280" t="s">
        <v>200</v>
      </c>
      <c r="D1703" s="280" t="s">
        <v>393</v>
      </c>
      <c r="E1703" s="281" t="s">
        <v>788</v>
      </c>
      <c r="F1703" s="282" t="s">
        <v>789</v>
      </c>
      <c r="G1703" s="283" t="s">
        <v>405</v>
      </c>
      <c r="H1703" s="284">
        <v>3641.6999999999998</v>
      </c>
      <c r="I1703" s="285"/>
      <c r="J1703" s="286">
        <f>ROUND(I1703*H1703,2)</f>
        <v>0</v>
      </c>
      <c r="K1703" s="287"/>
      <c r="L1703" s="45"/>
      <c r="M1703" s="288" t="s">
        <v>1</v>
      </c>
      <c r="N1703" s="289" t="s">
        <v>42</v>
      </c>
      <c r="O1703" s="101"/>
      <c r="P1703" s="290">
        <f>O1703*H1703</f>
        <v>0</v>
      </c>
      <c r="Q1703" s="290">
        <v>0.00080000000000000004</v>
      </c>
      <c r="R1703" s="290">
        <f>Q1703*H1703</f>
        <v>2.9133599999999999</v>
      </c>
      <c r="S1703" s="290">
        <v>0</v>
      </c>
      <c r="T1703" s="291">
        <f>S1703*H1703</f>
        <v>0</v>
      </c>
      <c r="U1703" s="42"/>
      <c r="V1703" s="42"/>
      <c r="W1703" s="42"/>
      <c r="X1703" s="42"/>
      <c r="Y1703" s="42"/>
      <c r="Z1703" s="42"/>
      <c r="AA1703" s="42"/>
      <c r="AB1703" s="42"/>
      <c r="AC1703" s="42"/>
      <c r="AD1703" s="42"/>
      <c r="AE1703" s="42"/>
      <c r="AR1703" s="292" t="s">
        <v>422</v>
      </c>
      <c r="AT1703" s="292" t="s">
        <v>393</v>
      </c>
      <c r="AU1703" s="292" t="s">
        <v>386</v>
      </c>
      <c r="AY1703" s="19" t="s">
        <v>387</v>
      </c>
      <c r="BE1703" s="162">
        <f>IF(N1703="základná",J1703,0)</f>
        <v>0</v>
      </c>
      <c r="BF1703" s="162">
        <f>IF(N1703="znížená",J1703,0)</f>
        <v>0</v>
      </c>
      <c r="BG1703" s="162">
        <f>IF(N1703="zákl. prenesená",J1703,0)</f>
        <v>0</v>
      </c>
      <c r="BH1703" s="162">
        <f>IF(N1703="zníž. prenesená",J1703,0)</f>
        <v>0</v>
      </c>
      <c r="BI1703" s="162">
        <f>IF(N1703="nulová",J1703,0)</f>
        <v>0</v>
      </c>
      <c r="BJ1703" s="19" t="s">
        <v>92</v>
      </c>
      <c r="BK1703" s="162">
        <f>ROUND(I1703*H1703,2)</f>
        <v>0</v>
      </c>
      <c r="BL1703" s="19" t="s">
        <v>422</v>
      </c>
      <c r="BM1703" s="292" t="s">
        <v>1733</v>
      </c>
    </row>
    <row r="1704" s="14" customFormat="1">
      <c r="A1704" s="14"/>
      <c r="B1704" s="293"/>
      <c r="C1704" s="294"/>
      <c r="D1704" s="295" t="s">
        <v>398</v>
      </c>
      <c r="E1704" s="296" t="s">
        <v>1</v>
      </c>
      <c r="F1704" s="297" t="s">
        <v>791</v>
      </c>
      <c r="G1704" s="294"/>
      <c r="H1704" s="296" t="s">
        <v>1</v>
      </c>
      <c r="I1704" s="298"/>
      <c r="J1704" s="294"/>
      <c r="K1704" s="294"/>
      <c r="L1704" s="299"/>
      <c r="M1704" s="300"/>
      <c r="N1704" s="301"/>
      <c r="O1704" s="301"/>
      <c r="P1704" s="301"/>
      <c r="Q1704" s="301"/>
      <c r="R1704" s="301"/>
      <c r="S1704" s="301"/>
      <c r="T1704" s="302"/>
      <c r="U1704" s="14"/>
      <c r="V1704" s="14"/>
      <c r="W1704" s="14"/>
      <c r="X1704" s="14"/>
      <c r="Y1704" s="14"/>
      <c r="Z1704" s="14"/>
      <c r="AA1704" s="14"/>
      <c r="AB1704" s="14"/>
      <c r="AC1704" s="14"/>
      <c r="AD1704" s="14"/>
      <c r="AE1704" s="14"/>
      <c r="AT1704" s="303" t="s">
        <v>398</v>
      </c>
      <c r="AU1704" s="303" t="s">
        <v>386</v>
      </c>
      <c r="AV1704" s="14" t="s">
        <v>84</v>
      </c>
      <c r="AW1704" s="14" t="s">
        <v>30</v>
      </c>
      <c r="AX1704" s="14" t="s">
        <v>76</v>
      </c>
      <c r="AY1704" s="303" t="s">
        <v>387</v>
      </c>
    </row>
    <row r="1705" s="15" customFormat="1">
      <c r="A1705" s="15"/>
      <c r="B1705" s="304"/>
      <c r="C1705" s="305"/>
      <c r="D1705" s="295" t="s">
        <v>398</v>
      </c>
      <c r="E1705" s="306" t="s">
        <v>1</v>
      </c>
      <c r="F1705" s="307" t="s">
        <v>156</v>
      </c>
      <c r="G1705" s="305"/>
      <c r="H1705" s="308">
        <v>3534</v>
      </c>
      <c r="I1705" s="309"/>
      <c r="J1705" s="305"/>
      <c r="K1705" s="305"/>
      <c r="L1705" s="310"/>
      <c r="M1705" s="311"/>
      <c r="N1705" s="312"/>
      <c r="O1705" s="312"/>
      <c r="P1705" s="312"/>
      <c r="Q1705" s="312"/>
      <c r="R1705" s="312"/>
      <c r="S1705" s="312"/>
      <c r="T1705" s="313"/>
      <c r="U1705" s="15"/>
      <c r="V1705" s="15"/>
      <c r="W1705" s="15"/>
      <c r="X1705" s="15"/>
      <c r="Y1705" s="15"/>
      <c r="Z1705" s="15"/>
      <c r="AA1705" s="15"/>
      <c r="AB1705" s="15"/>
      <c r="AC1705" s="15"/>
      <c r="AD1705" s="15"/>
      <c r="AE1705" s="15"/>
      <c r="AT1705" s="314" t="s">
        <v>398</v>
      </c>
      <c r="AU1705" s="314" t="s">
        <v>386</v>
      </c>
      <c r="AV1705" s="15" t="s">
        <v>92</v>
      </c>
      <c r="AW1705" s="15" t="s">
        <v>30</v>
      </c>
      <c r="AX1705" s="15" t="s">
        <v>76</v>
      </c>
      <c r="AY1705" s="314" t="s">
        <v>387</v>
      </c>
    </row>
    <row r="1706" s="17" customFormat="1">
      <c r="A1706" s="17"/>
      <c r="B1706" s="326"/>
      <c r="C1706" s="327"/>
      <c r="D1706" s="295" t="s">
        <v>398</v>
      </c>
      <c r="E1706" s="328" t="s">
        <v>227</v>
      </c>
      <c r="F1706" s="329" t="s">
        <v>411</v>
      </c>
      <c r="G1706" s="327"/>
      <c r="H1706" s="330">
        <v>3534</v>
      </c>
      <c r="I1706" s="331"/>
      <c r="J1706" s="327"/>
      <c r="K1706" s="327"/>
      <c r="L1706" s="332"/>
      <c r="M1706" s="333"/>
      <c r="N1706" s="334"/>
      <c r="O1706" s="334"/>
      <c r="P1706" s="334"/>
      <c r="Q1706" s="334"/>
      <c r="R1706" s="334"/>
      <c r="S1706" s="334"/>
      <c r="T1706" s="335"/>
      <c r="U1706" s="17"/>
      <c r="V1706" s="17"/>
      <c r="W1706" s="17"/>
      <c r="X1706" s="17"/>
      <c r="Y1706" s="17"/>
      <c r="Z1706" s="17"/>
      <c r="AA1706" s="17"/>
      <c r="AB1706" s="17"/>
      <c r="AC1706" s="17"/>
      <c r="AD1706" s="17"/>
      <c r="AE1706" s="17"/>
      <c r="AT1706" s="336" t="s">
        <v>398</v>
      </c>
      <c r="AU1706" s="336" t="s">
        <v>386</v>
      </c>
      <c r="AV1706" s="17" t="s">
        <v>99</v>
      </c>
      <c r="AW1706" s="17" t="s">
        <v>30</v>
      </c>
      <c r="AX1706" s="17" t="s">
        <v>76</v>
      </c>
      <c r="AY1706" s="336" t="s">
        <v>387</v>
      </c>
    </row>
    <row r="1707" s="15" customFormat="1">
      <c r="A1707" s="15"/>
      <c r="B1707" s="304"/>
      <c r="C1707" s="305"/>
      <c r="D1707" s="295" t="s">
        <v>398</v>
      </c>
      <c r="E1707" s="306" t="s">
        <v>1</v>
      </c>
      <c r="F1707" s="307" t="s">
        <v>1696</v>
      </c>
      <c r="G1707" s="305"/>
      <c r="H1707" s="308">
        <v>107.7</v>
      </c>
      <c r="I1707" s="309"/>
      <c r="J1707" s="305"/>
      <c r="K1707" s="305"/>
      <c r="L1707" s="310"/>
      <c r="M1707" s="311"/>
      <c r="N1707" s="312"/>
      <c r="O1707" s="312"/>
      <c r="P1707" s="312"/>
      <c r="Q1707" s="312"/>
      <c r="R1707" s="312"/>
      <c r="S1707" s="312"/>
      <c r="T1707" s="313"/>
      <c r="U1707" s="15"/>
      <c r="V1707" s="15"/>
      <c r="W1707" s="15"/>
      <c r="X1707" s="15"/>
      <c r="Y1707" s="15"/>
      <c r="Z1707" s="15"/>
      <c r="AA1707" s="15"/>
      <c r="AB1707" s="15"/>
      <c r="AC1707" s="15"/>
      <c r="AD1707" s="15"/>
      <c r="AE1707" s="15"/>
      <c r="AT1707" s="314" t="s">
        <v>398</v>
      </c>
      <c r="AU1707" s="314" t="s">
        <v>386</v>
      </c>
      <c r="AV1707" s="15" t="s">
        <v>92</v>
      </c>
      <c r="AW1707" s="15" t="s">
        <v>30</v>
      </c>
      <c r="AX1707" s="15" t="s">
        <v>76</v>
      </c>
      <c r="AY1707" s="314" t="s">
        <v>387</v>
      </c>
    </row>
    <row r="1708" s="16" customFormat="1">
      <c r="A1708" s="16"/>
      <c r="B1708" s="315"/>
      <c r="C1708" s="316"/>
      <c r="D1708" s="295" t="s">
        <v>398</v>
      </c>
      <c r="E1708" s="317" t="s">
        <v>1</v>
      </c>
      <c r="F1708" s="318" t="s">
        <v>412</v>
      </c>
      <c r="G1708" s="316"/>
      <c r="H1708" s="319">
        <v>3641.6999999999998</v>
      </c>
      <c r="I1708" s="320"/>
      <c r="J1708" s="316"/>
      <c r="K1708" s="316"/>
      <c r="L1708" s="321"/>
      <c r="M1708" s="322"/>
      <c r="N1708" s="323"/>
      <c r="O1708" s="323"/>
      <c r="P1708" s="323"/>
      <c r="Q1708" s="323"/>
      <c r="R1708" s="323"/>
      <c r="S1708" s="323"/>
      <c r="T1708" s="324"/>
      <c r="U1708" s="16"/>
      <c r="V1708" s="16"/>
      <c r="W1708" s="16"/>
      <c r="X1708" s="16"/>
      <c r="Y1708" s="16"/>
      <c r="Z1708" s="16"/>
      <c r="AA1708" s="16"/>
      <c r="AB1708" s="16"/>
      <c r="AC1708" s="16"/>
      <c r="AD1708" s="16"/>
      <c r="AE1708" s="16"/>
      <c r="AT1708" s="325" t="s">
        <v>398</v>
      </c>
      <c r="AU1708" s="325" t="s">
        <v>386</v>
      </c>
      <c r="AV1708" s="16" t="s">
        <v>386</v>
      </c>
      <c r="AW1708" s="16" t="s">
        <v>30</v>
      </c>
      <c r="AX1708" s="16" t="s">
        <v>84</v>
      </c>
      <c r="AY1708" s="325" t="s">
        <v>387</v>
      </c>
    </row>
    <row r="1709" s="2" customFormat="1" ht="24.15" customHeight="1">
      <c r="A1709" s="42"/>
      <c r="B1709" s="43"/>
      <c r="C1709" s="280" t="s">
        <v>1734</v>
      </c>
      <c r="D1709" s="280" t="s">
        <v>393</v>
      </c>
      <c r="E1709" s="281" t="s">
        <v>793</v>
      </c>
      <c r="F1709" s="282" t="s">
        <v>794</v>
      </c>
      <c r="G1709" s="283" t="s">
        <v>716</v>
      </c>
      <c r="H1709" s="351"/>
      <c r="I1709" s="285"/>
      <c r="J1709" s="286">
        <f>ROUND(I1709*H1709,2)</f>
        <v>0</v>
      </c>
      <c r="K1709" s="287"/>
      <c r="L1709" s="45"/>
      <c r="M1709" s="288" t="s">
        <v>1</v>
      </c>
      <c r="N1709" s="289" t="s">
        <v>42</v>
      </c>
      <c r="O1709" s="101"/>
      <c r="P1709" s="290">
        <f>O1709*H1709</f>
        <v>0</v>
      </c>
      <c r="Q1709" s="290">
        <v>0</v>
      </c>
      <c r="R1709" s="290">
        <f>Q1709*H1709</f>
        <v>0</v>
      </c>
      <c r="S1709" s="290">
        <v>0</v>
      </c>
      <c r="T1709" s="291">
        <f>S1709*H1709</f>
        <v>0</v>
      </c>
      <c r="U1709" s="42"/>
      <c r="V1709" s="42"/>
      <c r="W1709" s="42"/>
      <c r="X1709" s="42"/>
      <c r="Y1709" s="42"/>
      <c r="Z1709" s="42"/>
      <c r="AA1709" s="42"/>
      <c r="AB1709" s="42"/>
      <c r="AC1709" s="42"/>
      <c r="AD1709" s="42"/>
      <c r="AE1709" s="42"/>
      <c r="AR1709" s="292" t="s">
        <v>422</v>
      </c>
      <c r="AT1709" s="292" t="s">
        <v>393</v>
      </c>
      <c r="AU1709" s="292" t="s">
        <v>386</v>
      </c>
      <c r="AY1709" s="19" t="s">
        <v>387</v>
      </c>
      <c r="BE1709" s="162">
        <f>IF(N1709="základná",J1709,0)</f>
        <v>0</v>
      </c>
      <c r="BF1709" s="162">
        <f>IF(N1709="znížená",J1709,0)</f>
        <v>0</v>
      </c>
      <c r="BG1709" s="162">
        <f>IF(N1709="zákl. prenesená",J1709,0)</f>
        <v>0</v>
      </c>
      <c r="BH1709" s="162">
        <f>IF(N1709="zníž. prenesená",J1709,0)</f>
        <v>0</v>
      </c>
      <c r="BI1709" s="162">
        <f>IF(N1709="nulová",J1709,0)</f>
        <v>0</v>
      </c>
      <c r="BJ1709" s="19" t="s">
        <v>92</v>
      </c>
      <c r="BK1709" s="162">
        <f>ROUND(I1709*H1709,2)</f>
        <v>0</v>
      </c>
      <c r="BL1709" s="19" t="s">
        <v>422</v>
      </c>
      <c r="BM1709" s="292" t="s">
        <v>1735</v>
      </c>
    </row>
    <row r="1710" s="13" customFormat="1" ht="20.88" customHeight="1">
      <c r="A1710" s="13"/>
      <c r="B1710" s="267"/>
      <c r="C1710" s="268"/>
      <c r="D1710" s="269" t="s">
        <v>75</v>
      </c>
      <c r="E1710" s="269" t="s">
        <v>796</v>
      </c>
      <c r="F1710" s="269" t="s">
        <v>797</v>
      </c>
      <c r="G1710" s="268"/>
      <c r="H1710" s="268"/>
      <c r="I1710" s="270"/>
      <c r="J1710" s="271">
        <f>BK1710</f>
        <v>0</v>
      </c>
      <c r="K1710" s="268"/>
      <c r="L1710" s="272"/>
      <c r="M1710" s="273"/>
      <c r="N1710" s="274"/>
      <c r="O1710" s="274"/>
      <c r="P1710" s="275">
        <f>SUM(P1711:P1735)</f>
        <v>0</v>
      </c>
      <c r="Q1710" s="274"/>
      <c r="R1710" s="275">
        <f>SUM(R1711:R1735)</f>
        <v>3.4665169644000002</v>
      </c>
      <c r="S1710" s="274"/>
      <c r="T1710" s="276">
        <f>SUM(T1711:T1735)</f>
        <v>0</v>
      </c>
      <c r="U1710" s="13"/>
      <c r="V1710" s="13"/>
      <c r="W1710" s="13"/>
      <c r="X1710" s="13"/>
      <c r="Y1710" s="13"/>
      <c r="Z1710" s="13"/>
      <c r="AA1710" s="13"/>
      <c r="AB1710" s="13"/>
      <c r="AC1710" s="13"/>
      <c r="AD1710" s="13"/>
      <c r="AE1710" s="13"/>
      <c r="AR1710" s="277" t="s">
        <v>92</v>
      </c>
      <c r="AT1710" s="278" t="s">
        <v>75</v>
      </c>
      <c r="AU1710" s="278" t="s">
        <v>99</v>
      </c>
      <c r="AY1710" s="277" t="s">
        <v>387</v>
      </c>
      <c r="BK1710" s="279">
        <f>SUM(BK1711:BK1735)</f>
        <v>0</v>
      </c>
    </row>
    <row r="1711" s="2" customFormat="1" ht="24.15" customHeight="1">
      <c r="A1711" s="42"/>
      <c r="B1711" s="43"/>
      <c r="C1711" s="280" t="s">
        <v>1736</v>
      </c>
      <c r="D1711" s="280" t="s">
        <v>393</v>
      </c>
      <c r="E1711" s="281" t="s">
        <v>799</v>
      </c>
      <c r="F1711" s="282" t="s">
        <v>800</v>
      </c>
      <c r="G1711" s="283" t="s">
        <v>405</v>
      </c>
      <c r="H1711" s="284">
        <v>721.98000000000002</v>
      </c>
      <c r="I1711" s="285"/>
      <c r="J1711" s="286">
        <f>ROUND(I1711*H1711,2)</f>
        <v>0</v>
      </c>
      <c r="K1711" s="287"/>
      <c r="L1711" s="45"/>
      <c r="M1711" s="288" t="s">
        <v>1</v>
      </c>
      <c r="N1711" s="289" t="s">
        <v>42</v>
      </c>
      <c r="O1711" s="101"/>
      <c r="P1711" s="290">
        <f>O1711*H1711</f>
        <v>0</v>
      </c>
      <c r="Q1711" s="290">
        <v>0.00046000000000000001</v>
      </c>
      <c r="R1711" s="290">
        <f>Q1711*H1711</f>
        <v>0.33211080000000004</v>
      </c>
      <c r="S1711" s="290">
        <v>0</v>
      </c>
      <c r="T1711" s="291">
        <f>S1711*H1711</f>
        <v>0</v>
      </c>
      <c r="U1711" s="42"/>
      <c r="V1711" s="42"/>
      <c r="W1711" s="42"/>
      <c r="X1711" s="42"/>
      <c r="Y1711" s="42"/>
      <c r="Z1711" s="42"/>
      <c r="AA1711" s="42"/>
      <c r="AB1711" s="42"/>
      <c r="AC1711" s="42"/>
      <c r="AD1711" s="42"/>
      <c r="AE1711" s="42"/>
      <c r="AR1711" s="292" t="s">
        <v>422</v>
      </c>
      <c r="AT1711" s="292" t="s">
        <v>393</v>
      </c>
      <c r="AU1711" s="292" t="s">
        <v>386</v>
      </c>
      <c r="AY1711" s="19" t="s">
        <v>387</v>
      </c>
      <c r="BE1711" s="162">
        <f>IF(N1711="základná",J1711,0)</f>
        <v>0</v>
      </c>
      <c r="BF1711" s="162">
        <f>IF(N1711="znížená",J1711,0)</f>
        <v>0</v>
      </c>
      <c r="BG1711" s="162">
        <f>IF(N1711="zákl. prenesená",J1711,0)</f>
        <v>0</v>
      </c>
      <c r="BH1711" s="162">
        <f>IF(N1711="zníž. prenesená",J1711,0)</f>
        <v>0</v>
      </c>
      <c r="BI1711" s="162">
        <f>IF(N1711="nulová",J1711,0)</f>
        <v>0</v>
      </c>
      <c r="BJ1711" s="19" t="s">
        <v>92</v>
      </c>
      <c r="BK1711" s="162">
        <f>ROUND(I1711*H1711,2)</f>
        <v>0</v>
      </c>
      <c r="BL1711" s="19" t="s">
        <v>422</v>
      </c>
      <c r="BM1711" s="292" t="s">
        <v>1737</v>
      </c>
    </row>
    <row r="1712" s="14" customFormat="1">
      <c r="A1712" s="14"/>
      <c r="B1712" s="293"/>
      <c r="C1712" s="294"/>
      <c r="D1712" s="295" t="s">
        <v>398</v>
      </c>
      <c r="E1712" s="296" t="s">
        <v>1</v>
      </c>
      <c r="F1712" s="297" t="s">
        <v>802</v>
      </c>
      <c r="G1712" s="294"/>
      <c r="H1712" s="296" t="s">
        <v>1</v>
      </c>
      <c r="I1712" s="298"/>
      <c r="J1712" s="294"/>
      <c r="K1712" s="294"/>
      <c r="L1712" s="299"/>
      <c r="M1712" s="300"/>
      <c r="N1712" s="301"/>
      <c r="O1712" s="301"/>
      <c r="P1712" s="301"/>
      <c r="Q1712" s="301"/>
      <c r="R1712" s="301"/>
      <c r="S1712" s="301"/>
      <c r="T1712" s="302"/>
      <c r="U1712" s="14"/>
      <c r="V1712" s="14"/>
      <c r="W1712" s="14"/>
      <c r="X1712" s="14"/>
      <c r="Y1712" s="14"/>
      <c r="Z1712" s="14"/>
      <c r="AA1712" s="14"/>
      <c r="AB1712" s="14"/>
      <c r="AC1712" s="14"/>
      <c r="AD1712" s="14"/>
      <c r="AE1712" s="14"/>
      <c r="AT1712" s="303" t="s">
        <v>398</v>
      </c>
      <c r="AU1712" s="303" t="s">
        <v>386</v>
      </c>
      <c r="AV1712" s="14" t="s">
        <v>84</v>
      </c>
      <c r="AW1712" s="14" t="s">
        <v>30</v>
      </c>
      <c r="AX1712" s="14" t="s">
        <v>76</v>
      </c>
      <c r="AY1712" s="303" t="s">
        <v>387</v>
      </c>
    </row>
    <row r="1713" s="15" customFormat="1">
      <c r="A1713" s="15"/>
      <c r="B1713" s="304"/>
      <c r="C1713" s="305"/>
      <c r="D1713" s="295" t="s">
        <v>398</v>
      </c>
      <c r="E1713" s="306" t="s">
        <v>1</v>
      </c>
      <c r="F1713" s="307" t="s">
        <v>1738</v>
      </c>
      <c r="G1713" s="305"/>
      <c r="H1713" s="308">
        <v>687.60000000000002</v>
      </c>
      <c r="I1713" s="309"/>
      <c r="J1713" s="305"/>
      <c r="K1713" s="305"/>
      <c r="L1713" s="310"/>
      <c r="M1713" s="311"/>
      <c r="N1713" s="312"/>
      <c r="O1713" s="312"/>
      <c r="P1713" s="312"/>
      <c r="Q1713" s="312"/>
      <c r="R1713" s="312"/>
      <c r="S1713" s="312"/>
      <c r="T1713" s="313"/>
      <c r="U1713" s="15"/>
      <c r="V1713" s="15"/>
      <c r="W1713" s="15"/>
      <c r="X1713" s="15"/>
      <c r="Y1713" s="15"/>
      <c r="Z1713" s="15"/>
      <c r="AA1713" s="15"/>
      <c r="AB1713" s="15"/>
      <c r="AC1713" s="15"/>
      <c r="AD1713" s="15"/>
      <c r="AE1713" s="15"/>
      <c r="AT1713" s="314" t="s">
        <v>398</v>
      </c>
      <c r="AU1713" s="314" t="s">
        <v>386</v>
      </c>
      <c r="AV1713" s="15" t="s">
        <v>92</v>
      </c>
      <c r="AW1713" s="15" t="s">
        <v>30</v>
      </c>
      <c r="AX1713" s="15" t="s">
        <v>76</v>
      </c>
      <c r="AY1713" s="314" t="s">
        <v>387</v>
      </c>
    </row>
    <row r="1714" s="17" customFormat="1">
      <c r="A1714" s="17"/>
      <c r="B1714" s="326"/>
      <c r="C1714" s="327"/>
      <c r="D1714" s="295" t="s">
        <v>398</v>
      </c>
      <c r="E1714" s="328" t="s">
        <v>206</v>
      </c>
      <c r="F1714" s="329" t="s">
        <v>411</v>
      </c>
      <c r="G1714" s="327"/>
      <c r="H1714" s="330">
        <v>687.60000000000002</v>
      </c>
      <c r="I1714" s="331"/>
      <c r="J1714" s="327"/>
      <c r="K1714" s="327"/>
      <c r="L1714" s="332"/>
      <c r="M1714" s="333"/>
      <c r="N1714" s="334"/>
      <c r="O1714" s="334"/>
      <c r="P1714" s="334"/>
      <c r="Q1714" s="334"/>
      <c r="R1714" s="334"/>
      <c r="S1714" s="334"/>
      <c r="T1714" s="335"/>
      <c r="U1714" s="17"/>
      <c r="V1714" s="17"/>
      <c r="W1714" s="17"/>
      <c r="X1714" s="17"/>
      <c r="Y1714" s="17"/>
      <c r="Z1714" s="17"/>
      <c r="AA1714" s="17"/>
      <c r="AB1714" s="17"/>
      <c r="AC1714" s="17"/>
      <c r="AD1714" s="17"/>
      <c r="AE1714" s="17"/>
      <c r="AT1714" s="336" t="s">
        <v>398</v>
      </c>
      <c r="AU1714" s="336" t="s">
        <v>386</v>
      </c>
      <c r="AV1714" s="17" t="s">
        <v>99</v>
      </c>
      <c r="AW1714" s="17" t="s">
        <v>30</v>
      </c>
      <c r="AX1714" s="17" t="s">
        <v>76</v>
      </c>
      <c r="AY1714" s="336" t="s">
        <v>387</v>
      </c>
    </row>
    <row r="1715" s="15" customFormat="1">
      <c r="A1715" s="15"/>
      <c r="B1715" s="304"/>
      <c r="C1715" s="305"/>
      <c r="D1715" s="295" t="s">
        <v>398</v>
      </c>
      <c r="E1715" s="306" t="s">
        <v>1</v>
      </c>
      <c r="F1715" s="307" t="s">
        <v>1739</v>
      </c>
      <c r="G1715" s="305"/>
      <c r="H1715" s="308">
        <v>34.380000000000003</v>
      </c>
      <c r="I1715" s="309"/>
      <c r="J1715" s="305"/>
      <c r="K1715" s="305"/>
      <c r="L1715" s="310"/>
      <c r="M1715" s="311"/>
      <c r="N1715" s="312"/>
      <c r="O1715" s="312"/>
      <c r="P1715" s="312"/>
      <c r="Q1715" s="312"/>
      <c r="R1715" s="312"/>
      <c r="S1715" s="312"/>
      <c r="T1715" s="313"/>
      <c r="U1715" s="15"/>
      <c r="V1715" s="15"/>
      <c r="W1715" s="15"/>
      <c r="X1715" s="15"/>
      <c r="Y1715" s="15"/>
      <c r="Z1715" s="15"/>
      <c r="AA1715" s="15"/>
      <c r="AB1715" s="15"/>
      <c r="AC1715" s="15"/>
      <c r="AD1715" s="15"/>
      <c r="AE1715" s="15"/>
      <c r="AT1715" s="314" t="s">
        <v>398</v>
      </c>
      <c r="AU1715" s="314" t="s">
        <v>386</v>
      </c>
      <c r="AV1715" s="15" t="s">
        <v>92</v>
      </c>
      <c r="AW1715" s="15" t="s">
        <v>30</v>
      </c>
      <c r="AX1715" s="15" t="s">
        <v>76</v>
      </c>
      <c r="AY1715" s="314" t="s">
        <v>387</v>
      </c>
    </row>
    <row r="1716" s="16" customFormat="1">
      <c r="A1716" s="16"/>
      <c r="B1716" s="315"/>
      <c r="C1716" s="316"/>
      <c r="D1716" s="295" t="s">
        <v>398</v>
      </c>
      <c r="E1716" s="317" t="s">
        <v>1</v>
      </c>
      <c r="F1716" s="318" t="s">
        <v>412</v>
      </c>
      <c r="G1716" s="316"/>
      <c r="H1716" s="319">
        <v>721.98000000000002</v>
      </c>
      <c r="I1716" s="320"/>
      <c r="J1716" s="316"/>
      <c r="K1716" s="316"/>
      <c r="L1716" s="321"/>
      <c r="M1716" s="322"/>
      <c r="N1716" s="323"/>
      <c r="O1716" s="323"/>
      <c r="P1716" s="323"/>
      <c r="Q1716" s="323"/>
      <c r="R1716" s="323"/>
      <c r="S1716" s="323"/>
      <c r="T1716" s="324"/>
      <c r="U1716" s="16"/>
      <c r="V1716" s="16"/>
      <c r="W1716" s="16"/>
      <c r="X1716" s="16"/>
      <c r="Y1716" s="16"/>
      <c r="Z1716" s="16"/>
      <c r="AA1716" s="16"/>
      <c r="AB1716" s="16"/>
      <c r="AC1716" s="16"/>
      <c r="AD1716" s="16"/>
      <c r="AE1716" s="16"/>
      <c r="AT1716" s="325" t="s">
        <v>398</v>
      </c>
      <c r="AU1716" s="325" t="s">
        <v>386</v>
      </c>
      <c r="AV1716" s="16" t="s">
        <v>386</v>
      </c>
      <c r="AW1716" s="16" t="s">
        <v>30</v>
      </c>
      <c r="AX1716" s="16" t="s">
        <v>84</v>
      </c>
      <c r="AY1716" s="325" t="s">
        <v>387</v>
      </c>
    </row>
    <row r="1717" s="2" customFormat="1" ht="24.15" customHeight="1">
      <c r="A1717" s="42"/>
      <c r="B1717" s="43"/>
      <c r="C1717" s="280" t="s">
        <v>1740</v>
      </c>
      <c r="D1717" s="280" t="s">
        <v>393</v>
      </c>
      <c r="E1717" s="281" t="s">
        <v>806</v>
      </c>
      <c r="F1717" s="282" t="s">
        <v>807</v>
      </c>
      <c r="G1717" s="283" t="s">
        <v>405</v>
      </c>
      <c r="H1717" s="284">
        <v>1918.3499999999999</v>
      </c>
      <c r="I1717" s="285"/>
      <c r="J1717" s="286">
        <f>ROUND(I1717*H1717,2)</f>
        <v>0</v>
      </c>
      <c r="K1717" s="287"/>
      <c r="L1717" s="45"/>
      <c r="M1717" s="288" t="s">
        <v>1</v>
      </c>
      <c r="N1717" s="289" t="s">
        <v>42</v>
      </c>
      <c r="O1717" s="101"/>
      <c r="P1717" s="290">
        <f>O1717*H1717</f>
        <v>0</v>
      </c>
      <c r="Q1717" s="290">
        <v>0.00051000000000000004</v>
      </c>
      <c r="R1717" s="290">
        <f>Q1717*H1717</f>
        <v>0.97835850000000002</v>
      </c>
      <c r="S1717" s="290">
        <v>0</v>
      </c>
      <c r="T1717" s="291">
        <f>S1717*H1717</f>
        <v>0</v>
      </c>
      <c r="U1717" s="42"/>
      <c r="V1717" s="42"/>
      <c r="W1717" s="42"/>
      <c r="X1717" s="42"/>
      <c r="Y1717" s="42"/>
      <c r="Z1717" s="42"/>
      <c r="AA1717" s="42"/>
      <c r="AB1717" s="42"/>
      <c r="AC1717" s="42"/>
      <c r="AD1717" s="42"/>
      <c r="AE1717" s="42"/>
      <c r="AR1717" s="292" t="s">
        <v>422</v>
      </c>
      <c r="AT1717" s="292" t="s">
        <v>393</v>
      </c>
      <c r="AU1717" s="292" t="s">
        <v>386</v>
      </c>
      <c r="AY1717" s="19" t="s">
        <v>387</v>
      </c>
      <c r="BE1717" s="162">
        <f>IF(N1717="základná",J1717,0)</f>
        <v>0</v>
      </c>
      <c r="BF1717" s="162">
        <f>IF(N1717="znížená",J1717,0)</f>
        <v>0</v>
      </c>
      <c r="BG1717" s="162">
        <f>IF(N1717="zákl. prenesená",J1717,0)</f>
        <v>0</v>
      </c>
      <c r="BH1717" s="162">
        <f>IF(N1717="zníž. prenesená",J1717,0)</f>
        <v>0</v>
      </c>
      <c r="BI1717" s="162">
        <f>IF(N1717="nulová",J1717,0)</f>
        <v>0</v>
      </c>
      <c r="BJ1717" s="19" t="s">
        <v>92</v>
      </c>
      <c r="BK1717" s="162">
        <f>ROUND(I1717*H1717,2)</f>
        <v>0</v>
      </c>
      <c r="BL1717" s="19" t="s">
        <v>422</v>
      </c>
      <c r="BM1717" s="292" t="s">
        <v>1741</v>
      </c>
    </row>
    <row r="1718" s="14" customFormat="1">
      <c r="A1718" s="14"/>
      <c r="B1718" s="293"/>
      <c r="C1718" s="294"/>
      <c r="D1718" s="295" t="s">
        <v>398</v>
      </c>
      <c r="E1718" s="296" t="s">
        <v>1</v>
      </c>
      <c r="F1718" s="297" t="s">
        <v>802</v>
      </c>
      <c r="G1718" s="294"/>
      <c r="H1718" s="296" t="s">
        <v>1</v>
      </c>
      <c r="I1718" s="298"/>
      <c r="J1718" s="294"/>
      <c r="K1718" s="294"/>
      <c r="L1718" s="299"/>
      <c r="M1718" s="300"/>
      <c r="N1718" s="301"/>
      <c r="O1718" s="301"/>
      <c r="P1718" s="301"/>
      <c r="Q1718" s="301"/>
      <c r="R1718" s="301"/>
      <c r="S1718" s="301"/>
      <c r="T1718" s="302"/>
      <c r="U1718" s="14"/>
      <c r="V1718" s="14"/>
      <c r="W1718" s="14"/>
      <c r="X1718" s="14"/>
      <c r="Y1718" s="14"/>
      <c r="Z1718" s="14"/>
      <c r="AA1718" s="14"/>
      <c r="AB1718" s="14"/>
      <c r="AC1718" s="14"/>
      <c r="AD1718" s="14"/>
      <c r="AE1718" s="14"/>
      <c r="AT1718" s="303" t="s">
        <v>398</v>
      </c>
      <c r="AU1718" s="303" t="s">
        <v>386</v>
      </c>
      <c r="AV1718" s="14" t="s">
        <v>84</v>
      </c>
      <c r="AW1718" s="14" t="s">
        <v>30</v>
      </c>
      <c r="AX1718" s="14" t="s">
        <v>76</v>
      </c>
      <c r="AY1718" s="303" t="s">
        <v>387</v>
      </c>
    </row>
    <row r="1719" s="14" customFormat="1">
      <c r="A1719" s="14"/>
      <c r="B1719" s="293"/>
      <c r="C1719" s="294"/>
      <c r="D1719" s="295" t="s">
        <v>398</v>
      </c>
      <c r="E1719" s="296" t="s">
        <v>1</v>
      </c>
      <c r="F1719" s="297" t="s">
        <v>809</v>
      </c>
      <c r="G1719" s="294"/>
      <c r="H1719" s="296" t="s">
        <v>1</v>
      </c>
      <c r="I1719" s="298"/>
      <c r="J1719" s="294"/>
      <c r="K1719" s="294"/>
      <c r="L1719" s="299"/>
      <c r="M1719" s="300"/>
      <c r="N1719" s="301"/>
      <c r="O1719" s="301"/>
      <c r="P1719" s="301"/>
      <c r="Q1719" s="301"/>
      <c r="R1719" s="301"/>
      <c r="S1719" s="301"/>
      <c r="T1719" s="302"/>
      <c r="U1719" s="14"/>
      <c r="V1719" s="14"/>
      <c r="W1719" s="14"/>
      <c r="X1719" s="14"/>
      <c r="Y1719" s="14"/>
      <c r="Z1719" s="14"/>
      <c r="AA1719" s="14"/>
      <c r="AB1719" s="14"/>
      <c r="AC1719" s="14"/>
      <c r="AD1719" s="14"/>
      <c r="AE1719" s="14"/>
      <c r="AT1719" s="303" t="s">
        <v>398</v>
      </c>
      <c r="AU1719" s="303" t="s">
        <v>386</v>
      </c>
      <c r="AV1719" s="14" t="s">
        <v>84</v>
      </c>
      <c r="AW1719" s="14" t="s">
        <v>30</v>
      </c>
      <c r="AX1719" s="14" t="s">
        <v>76</v>
      </c>
      <c r="AY1719" s="303" t="s">
        <v>387</v>
      </c>
    </row>
    <row r="1720" s="15" customFormat="1">
      <c r="A1720" s="15"/>
      <c r="B1720" s="304"/>
      <c r="C1720" s="305"/>
      <c r="D1720" s="295" t="s">
        <v>398</v>
      </c>
      <c r="E1720" s="306" t="s">
        <v>1</v>
      </c>
      <c r="F1720" s="307" t="s">
        <v>1742</v>
      </c>
      <c r="G1720" s="305"/>
      <c r="H1720" s="308">
        <v>1827</v>
      </c>
      <c r="I1720" s="309"/>
      <c r="J1720" s="305"/>
      <c r="K1720" s="305"/>
      <c r="L1720" s="310"/>
      <c r="M1720" s="311"/>
      <c r="N1720" s="312"/>
      <c r="O1720" s="312"/>
      <c r="P1720" s="312"/>
      <c r="Q1720" s="312"/>
      <c r="R1720" s="312"/>
      <c r="S1720" s="312"/>
      <c r="T1720" s="313"/>
      <c r="U1720" s="15"/>
      <c r="V1720" s="15"/>
      <c r="W1720" s="15"/>
      <c r="X1720" s="15"/>
      <c r="Y1720" s="15"/>
      <c r="Z1720" s="15"/>
      <c r="AA1720" s="15"/>
      <c r="AB1720" s="15"/>
      <c r="AC1720" s="15"/>
      <c r="AD1720" s="15"/>
      <c r="AE1720" s="15"/>
      <c r="AT1720" s="314" t="s">
        <v>398</v>
      </c>
      <c r="AU1720" s="314" t="s">
        <v>386</v>
      </c>
      <c r="AV1720" s="15" t="s">
        <v>92</v>
      </c>
      <c r="AW1720" s="15" t="s">
        <v>30</v>
      </c>
      <c r="AX1720" s="15" t="s">
        <v>76</v>
      </c>
      <c r="AY1720" s="314" t="s">
        <v>387</v>
      </c>
    </row>
    <row r="1721" s="17" customFormat="1">
      <c r="A1721" s="17"/>
      <c r="B1721" s="326"/>
      <c r="C1721" s="327"/>
      <c r="D1721" s="295" t="s">
        <v>398</v>
      </c>
      <c r="E1721" s="328" t="s">
        <v>304</v>
      </c>
      <c r="F1721" s="329" t="s">
        <v>411</v>
      </c>
      <c r="G1721" s="327"/>
      <c r="H1721" s="330">
        <v>1827</v>
      </c>
      <c r="I1721" s="331"/>
      <c r="J1721" s="327"/>
      <c r="K1721" s="327"/>
      <c r="L1721" s="332"/>
      <c r="M1721" s="333"/>
      <c r="N1721" s="334"/>
      <c r="O1721" s="334"/>
      <c r="P1721" s="334"/>
      <c r="Q1721" s="334"/>
      <c r="R1721" s="334"/>
      <c r="S1721" s="334"/>
      <c r="T1721" s="335"/>
      <c r="U1721" s="17"/>
      <c r="V1721" s="17"/>
      <c r="W1721" s="17"/>
      <c r="X1721" s="17"/>
      <c r="Y1721" s="17"/>
      <c r="Z1721" s="17"/>
      <c r="AA1721" s="17"/>
      <c r="AB1721" s="17"/>
      <c r="AC1721" s="17"/>
      <c r="AD1721" s="17"/>
      <c r="AE1721" s="17"/>
      <c r="AT1721" s="336" t="s">
        <v>398</v>
      </c>
      <c r="AU1721" s="336" t="s">
        <v>386</v>
      </c>
      <c r="AV1721" s="17" t="s">
        <v>99</v>
      </c>
      <c r="AW1721" s="17" t="s">
        <v>30</v>
      </c>
      <c r="AX1721" s="17" t="s">
        <v>76</v>
      </c>
      <c r="AY1721" s="336" t="s">
        <v>387</v>
      </c>
    </row>
    <row r="1722" s="15" customFormat="1">
      <c r="A1722" s="15"/>
      <c r="B1722" s="304"/>
      <c r="C1722" s="305"/>
      <c r="D1722" s="295" t="s">
        <v>398</v>
      </c>
      <c r="E1722" s="306" t="s">
        <v>1</v>
      </c>
      <c r="F1722" s="307" t="s">
        <v>1743</v>
      </c>
      <c r="G1722" s="305"/>
      <c r="H1722" s="308">
        <v>91.349999999999994</v>
      </c>
      <c r="I1722" s="309"/>
      <c r="J1722" s="305"/>
      <c r="K1722" s="305"/>
      <c r="L1722" s="310"/>
      <c r="M1722" s="311"/>
      <c r="N1722" s="312"/>
      <c r="O1722" s="312"/>
      <c r="P1722" s="312"/>
      <c r="Q1722" s="312"/>
      <c r="R1722" s="312"/>
      <c r="S1722" s="312"/>
      <c r="T1722" s="313"/>
      <c r="U1722" s="15"/>
      <c r="V1722" s="15"/>
      <c r="W1722" s="15"/>
      <c r="X1722" s="15"/>
      <c r="Y1722" s="15"/>
      <c r="Z1722" s="15"/>
      <c r="AA1722" s="15"/>
      <c r="AB1722" s="15"/>
      <c r="AC1722" s="15"/>
      <c r="AD1722" s="15"/>
      <c r="AE1722" s="15"/>
      <c r="AT1722" s="314" t="s">
        <v>398</v>
      </c>
      <c r="AU1722" s="314" t="s">
        <v>386</v>
      </c>
      <c r="AV1722" s="15" t="s">
        <v>92</v>
      </c>
      <c r="AW1722" s="15" t="s">
        <v>30</v>
      </c>
      <c r="AX1722" s="15" t="s">
        <v>76</v>
      </c>
      <c r="AY1722" s="314" t="s">
        <v>387</v>
      </c>
    </row>
    <row r="1723" s="16" customFormat="1">
      <c r="A1723" s="16"/>
      <c r="B1723" s="315"/>
      <c r="C1723" s="316"/>
      <c r="D1723" s="295" t="s">
        <v>398</v>
      </c>
      <c r="E1723" s="317" t="s">
        <v>1</v>
      </c>
      <c r="F1723" s="318" t="s">
        <v>412</v>
      </c>
      <c r="G1723" s="316"/>
      <c r="H1723" s="319">
        <v>1918.3499999999999</v>
      </c>
      <c r="I1723" s="320"/>
      <c r="J1723" s="316"/>
      <c r="K1723" s="316"/>
      <c r="L1723" s="321"/>
      <c r="M1723" s="322"/>
      <c r="N1723" s="323"/>
      <c r="O1723" s="323"/>
      <c r="P1723" s="323"/>
      <c r="Q1723" s="323"/>
      <c r="R1723" s="323"/>
      <c r="S1723" s="323"/>
      <c r="T1723" s="324"/>
      <c r="U1723" s="16"/>
      <c r="V1723" s="16"/>
      <c r="W1723" s="16"/>
      <c r="X1723" s="16"/>
      <c r="Y1723" s="16"/>
      <c r="Z1723" s="16"/>
      <c r="AA1723" s="16"/>
      <c r="AB1723" s="16"/>
      <c r="AC1723" s="16"/>
      <c r="AD1723" s="16"/>
      <c r="AE1723" s="16"/>
      <c r="AT1723" s="325" t="s">
        <v>398</v>
      </c>
      <c r="AU1723" s="325" t="s">
        <v>386</v>
      </c>
      <c r="AV1723" s="16" t="s">
        <v>386</v>
      </c>
      <c r="AW1723" s="16" t="s">
        <v>30</v>
      </c>
      <c r="AX1723" s="16" t="s">
        <v>84</v>
      </c>
      <c r="AY1723" s="325" t="s">
        <v>387</v>
      </c>
    </row>
    <row r="1724" s="2" customFormat="1" ht="37.8" customHeight="1">
      <c r="A1724" s="42"/>
      <c r="B1724" s="43"/>
      <c r="C1724" s="280" t="s">
        <v>1744</v>
      </c>
      <c r="D1724" s="280" t="s">
        <v>393</v>
      </c>
      <c r="E1724" s="281" t="s">
        <v>813</v>
      </c>
      <c r="F1724" s="282" t="s">
        <v>814</v>
      </c>
      <c r="G1724" s="283" t="s">
        <v>405</v>
      </c>
      <c r="H1724" s="284">
        <v>721.98000000000002</v>
      </c>
      <c r="I1724" s="285"/>
      <c r="J1724" s="286">
        <f>ROUND(I1724*H1724,2)</f>
        <v>0</v>
      </c>
      <c r="K1724" s="287"/>
      <c r="L1724" s="45"/>
      <c r="M1724" s="288" t="s">
        <v>1</v>
      </c>
      <c r="N1724" s="289" t="s">
        <v>42</v>
      </c>
      <c r="O1724" s="101"/>
      <c r="P1724" s="290">
        <f>O1724*H1724</f>
        <v>0</v>
      </c>
      <c r="Q1724" s="290">
        <v>0.00033948000000000002</v>
      </c>
      <c r="R1724" s="290">
        <f>Q1724*H1724</f>
        <v>0.24509777040000003</v>
      </c>
      <c r="S1724" s="290">
        <v>0</v>
      </c>
      <c r="T1724" s="291">
        <f>S1724*H1724</f>
        <v>0</v>
      </c>
      <c r="U1724" s="42"/>
      <c r="V1724" s="42"/>
      <c r="W1724" s="42"/>
      <c r="X1724" s="42"/>
      <c r="Y1724" s="42"/>
      <c r="Z1724" s="42"/>
      <c r="AA1724" s="42"/>
      <c r="AB1724" s="42"/>
      <c r="AC1724" s="42"/>
      <c r="AD1724" s="42"/>
      <c r="AE1724" s="42"/>
      <c r="AR1724" s="292" t="s">
        <v>422</v>
      </c>
      <c r="AT1724" s="292" t="s">
        <v>393</v>
      </c>
      <c r="AU1724" s="292" t="s">
        <v>386</v>
      </c>
      <c r="AY1724" s="19" t="s">
        <v>387</v>
      </c>
      <c r="BE1724" s="162">
        <f>IF(N1724="základná",J1724,0)</f>
        <v>0</v>
      </c>
      <c r="BF1724" s="162">
        <f>IF(N1724="znížená",J1724,0)</f>
        <v>0</v>
      </c>
      <c r="BG1724" s="162">
        <f>IF(N1724="zákl. prenesená",J1724,0)</f>
        <v>0</v>
      </c>
      <c r="BH1724" s="162">
        <f>IF(N1724="zníž. prenesená",J1724,0)</f>
        <v>0</v>
      </c>
      <c r="BI1724" s="162">
        <f>IF(N1724="nulová",J1724,0)</f>
        <v>0</v>
      </c>
      <c r="BJ1724" s="19" t="s">
        <v>92</v>
      </c>
      <c r="BK1724" s="162">
        <f>ROUND(I1724*H1724,2)</f>
        <v>0</v>
      </c>
      <c r="BL1724" s="19" t="s">
        <v>422</v>
      </c>
      <c r="BM1724" s="292" t="s">
        <v>1745</v>
      </c>
    </row>
    <row r="1725" s="14" customFormat="1">
      <c r="A1725" s="14"/>
      <c r="B1725" s="293"/>
      <c r="C1725" s="294"/>
      <c r="D1725" s="295" t="s">
        <v>398</v>
      </c>
      <c r="E1725" s="296" t="s">
        <v>1</v>
      </c>
      <c r="F1725" s="297" t="s">
        <v>816</v>
      </c>
      <c r="G1725" s="294"/>
      <c r="H1725" s="296" t="s">
        <v>1</v>
      </c>
      <c r="I1725" s="298"/>
      <c r="J1725" s="294"/>
      <c r="K1725" s="294"/>
      <c r="L1725" s="299"/>
      <c r="M1725" s="300"/>
      <c r="N1725" s="301"/>
      <c r="O1725" s="301"/>
      <c r="P1725" s="301"/>
      <c r="Q1725" s="301"/>
      <c r="R1725" s="301"/>
      <c r="S1725" s="301"/>
      <c r="T1725" s="302"/>
      <c r="U1725" s="14"/>
      <c r="V1725" s="14"/>
      <c r="W1725" s="14"/>
      <c r="X1725" s="14"/>
      <c r="Y1725" s="14"/>
      <c r="Z1725" s="14"/>
      <c r="AA1725" s="14"/>
      <c r="AB1725" s="14"/>
      <c r="AC1725" s="14"/>
      <c r="AD1725" s="14"/>
      <c r="AE1725" s="14"/>
      <c r="AT1725" s="303" t="s">
        <v>398</v>
      </c>
      <c r="AU1725" s="303" t="s">
        <v>386</v>
      </c>
      <c r="AV1725" s="14" t="s">
        <v>84</v>
      </c>
      <c r="AW1725" s="14" t="s">
        <v>30</v>
      </c>
      <c r="AX1725" s="14" t="s">
        <v>76</v>
      </c>
      <c r="AY1725" s="303" t="s">
        <v>387</v>
      </c>
    </row>
    <row r="1726" s="15" customFormat="1">
      <c r="A1726" s="15"/>
      <c r="B1726" s="304"/>
      <c r="C1726" s="305"/>
      <c r="D1726" s="295" t="s">
        <v>398</v>
      </c>
      <c r="E1726" s="306" t="s">
        <v>1</v>
      </c>
      <c r="F1726" s="307" t="s">
        <v>206</v>
      </c>
      <c r="G1726" s="305"/>
      <c r="H1726" s="308">
        <v>687.60000000000002</v>
      </c>
      <c r="I1726" s="309"/>
      <c r="J1726" s="305"/>
      <c r="K1726" s="305"/>
      <c r="L1726" s="310"/>
      <c r="M1726" s="311"/>
      <c r="N1726" s="312"/>
      <c r="O1726" s="312"/>
      <c r="P1726" s="312"/>
      <c r="Q1726" s="312"/>
      <c r="R1726" s="312"/>
      <c r="S1726" s="312"/>
      <c r="T1726" s="313"/>
      <c r="U1726" s="15"/>
      <c r="V1726" s="15"/>
      <c r="W1726" s="15"/>
      <c r="X1726" s="15"/>
      <c r="Y1726" s="15"/>
      <c r="Z1726" s="15"/>
      <c r="AA1726" s="15"/>
      <c r="AB1726" s="15"/>
      <c r="AC1726" s="15"/>
      <c r="AD1726" s="15"/>
      <c r="AE1726" s="15"/>
      <c r="AT1726" s="314" t="s">
        <v>398</v>
      </c>
      <c r="AU1726" s="314" t="s">
        <v>386</v>
      </c>
      <c r="AV1726" s="15" t="s">
        <v>92</v>
      </c>
      <c r="AW1726" s="15" t="s">
        <v>30</v>
      </c>
      <c r="AX1726" s="15" t="s">
        <v>76</v>
      </c>
      <c r="AY1726" s="314" t="s">
        <v>387</v>
      </c>
    </row>
    <row r="1727" s="17" customFormat="1">
      <c r="A1727" s="17"/>
      <c r="B1727" s="326"/>
      <c r="C1727" s="327"/>
      <c r="D1727" s="295" t="s">
        <v>398</v>
      </c>
      <c r="E1727" s="328" t="s">
        <v>1</v>
      </c>
      <c r="F1727" s="329" t="s">
        <v>411</v>
      </c>
      <c r="G1727" s="327"/>
      <c r="H1727" s="330">
        <v>687.60000000000002</v>
      </c>
      <c r="I1727" s="331"/>
      <c r="J1727" s="327"/>
      <c r="K1727" s="327"/>
      <c r="L1727" s="332"/>
      <c r="M1727" s="333"/>
      <c r="N1727" s="334"/>
      <c r="O1727" s="334"/>
      <c r="P1727" s="334"/>
      <c r="Q1727" s="334"/>
      <c r="R1727" s="334"/>
      <c r="S1727" s="334"/>
      <c r="T1727" s="335"/>
      <c r="U1727" s="17"/>
      <c r="V1727" s="17"/>
      <c r="W1727" s="17"/>
      <c r="X1727" s="17"/>
      <c r="Y1727" s="17"/>
      <c r="Z1727" s="17"/>
      <c r="AA1727" s="17"/>
      <c r="AB1727" s="17"/>
      <c r="AC1727" s="17"/>
      <c r="AD1727" s="17"/>
      <c r="AE1727" s="17"/>
      <c r="AT1727" s="336" t="s">
        <v>398</v>
      </c>
      <c r="AU1727" s="336" t="s">
        <v>386</v>
      </c>
      <c r="AV1727" s="17" t="s">
        <v>99</v>
      </c>
      <c r="AW1727" s="17" t="s">
        <v>30</v>
      </c>
      <c r="AX1727" s="17" t="s">
        <v>76</v>
      </c>
      <c r="AY1727" s="336" t="s">
        <v>387</v>
      </c>
    </row>
    <row r="1728" s="15" customFormat="1">
      <c r="A1728" s="15"/>
      <c r="B1728" s="304"/>
      <c r="C1728" s="305"/>
      <c r="D1728" s="295" t="s">
        <v>398</v>
      </c>
      <c r="E1728" s="306" t="s">
        <v>1</v>
      </c>
      <c r="F1728" s="307" t="s">
        <v>1739</v>
      </c>
      <c r="G1728" s="305"/>
      <c r="H1728" s="308">
        <v>34.380000000000003</v>
      </c>
      <c r="I1728" s="309"/>
      <c r="J1728" s="305"/>
      <c r="K1728" s="305"/>
      <c r="L1728" s="310"/>
      <c r="M1728" s="311"/>
      <c r="N1728" s="312"/>
      <c r="O1728" s="312"/>
      <c r="P1728" s="312"/>
      <c r="Q1728" s="312"/>
      <c r="R1728" s="312"/>
      <c r="S1728" s="312"/>
      <c r="T1728" s="313"/>
      <c r="U1728" s="15"/>
      <c r="V1728" s="15"/>
      <c r="W1728" s="15"/>
      <c r="X1728" s="15"/>
      <c r="Y1728" s="15"/>
      <c r="Z1728" s="15"/>
      <c r="AA1728" s="15"/>
      <c r="AB1728" s="15"/>
      <c r="AC1728" s="15"/>
      <c r="AD1728" s="15"/>
      <c r="AE1728" s="15"/>
      <c r="AT1728" s="314" t="s">
        <v>398</v>
      </c>
      <c r="AU1728" s="314" t="s">
        <v>386</v>
      </c>
      <c r="AV1728" s="15" t="s">
        <v>92</v>
      </c>
      <c r="AW1728" s="15" t="s">
        <v>30</v>
      </c>
      <c r="AX1728" s="15" t="s">
        <v>76</v>
      </c>
      <c r="AY1728" s="314" t="s">
        <v>387</v>
      </c>
    </row>
    <row r="1729" s="16" customFormat="1">
      <c r="A1729" s="16"/>
      <c r="B1729" s="315"/>
      <c r="C1729" s="316"/>
      <c r="D1729" s="295" t="s">
        <v>398</v>
      </c>
      <c r="E1729" s="317" t="s">
        <v>1</v>
      </c>
      <c r="F1729" s="318" t="s">
        <v>412</v>
      </c>
      <c r="G1729" s="316"/>
      <c r="H1729" s="319">
        <v>721.98000000000002</v>
      </c>
      <c r="I1729" s="320"/>
      <c r="J1729" s="316"/>
      <c r="K1729" s="316"/>
      <c r="L1729" s="321"/>
      <c r="M1729" s="322"/>
      <c r="N1729" s="323"/>
      <c r="O1729" s="323"/>
      <c r="P1729" s="323"/>
      <c r="Q1729" s="323"/>
      <c r="R1729" s="323"/>
      <c r="S1729" s="323"/>
      <c r="T1729" s="324"/>
      <c r="U1729" s="16"/>
      <c r="V1729" s="16"/>
      <c r="W1729" s="16"/>
      <c r="X1729" s="16"/>
      <c r="Y1729" s="16"/>
      <c r="Z1729" s="16"/>
      <c r="AA1729" s="16"/>
      <c r="AB1729" s="16"/>
      <c r="AC1729" s="16"/>
      <c r="AD1729" s="16"/>
      <c r="AE1729" s="16"/>
      <c r="AT1729" s="325" t="s">
        <v>398</v>
      </c>
      <c r="AU1729" s="325" t="s">
        <v>386</v>
      </c>
      <c r="AV1729" s="16" t="s">
        <v>386</v>
      </c>
      <c r="AW1729" s="16" t="s">
        <v>30</v>
      </c>
      <c r="AX1729" s="16" t="s">
        <v>84</v>
      </c>
      <c r="AY1729" s="325" t="s">
        <v>387</v>
      </c>
    </row>
    <row r="1730" s="2" customFormat="1" ht="33" customHeight="1">
      <c r="A1730" s="42"/>
      <c r="B1730" s="43"/>
      <c r="C1730" s="280" t="s">
        <v>1746</v>
      </c>
      <c r="D1730" s="280" t="s">
        <v>393</v>
      </c>
      <c r="E1730" s="281" t="s">
        <v>817</v>
      </c>
      <c r="F1730" s="282" t="s">
        <v>818</v>
      </c>
      <c r="G1730" s="283" t="s">
        <v>405</v>
      </c>
      <c r="H1730" s="284">
        <v>5629.0500000000002</v>
      </c>
      <c r="I1730" s="285"/>
      <c r="J1730" s="286">
        <f>ROUND(I1730*H1730,2)</f>
        <v>0</v>
      </c>
      <c r="K1730" s="287"/>
      <c r="L1730" s="45"/>
      <c r="M1730" s="288" t="s">
        <v>1</v>
      </c>
      <c r="N1730" s="289" t="s">
        <v>42</v>
      </c>
      <c r="O1730" s="101"/>
      <c r="P1730" s="290">
        <f>O1730*H1730</f>
        <v>0</v>
      </c>
      <c r="Q1730" s="290">
        <v>0.00033948000000000002</v>
      </c>
      <c r="R1730" s="290">
        <f>Q1730*H1730</f>
        <v>1.9109498940000003</v>
      </c>
      <c r="S1730" s="290">
        <v>0</v>
      </c>
      <c r="T1730" s="291">
        <f>S1730*H1730</f>
        <v>0</v>
      </c>
      <c r="U1730" s="42"/>
      <c r="V1730" s="42"/>
      <c r="W1730" s="42"/>
      <c r="X1730" s="42"/>
      <c r="Y1730" s="42"/>
      <c r="Z1730" s="42"/>
      <c r="AA1730" s="42"/>
      <c r="AB1730" s="42"/>
      <c r="AC1730" s="42"/>
      <c r="AD1730" s="42"/>
      <c r="AE1730" s="42"/>
      <c r="AR1730" s="292" t="s">
        <v>422</v>
      </c>
      <c r="AT1730" s="292" t="s">
        <v>393</v>
      </c>
      <c r="AU1730" s="292" t="s">
        <v>386</v>
      </c>
      <c r="AY1730" s="19" t="s">
        <v>387</v>
      </c>
      <c r="BE1730" s="162">
        <f>IF(N1730="základná",J1730,0)</f>
        <v>0</v>
      </c>
      <c r="BF1730" s="162">
        <f>IF(N1730="znížená",J1730,0)</f>
        <v>0</v>
      </c>
      <c r="BG1730" s="162">
        <f>IF(N1730="zákl. prenesená",J1730,0)</f>
        <v>0</v>
      </c>
      <c r="BH1730" s="162">
        <f>IF(N1730="zníž. prenesená",J1730,0)</f>
        <v>0</v>
      </c>
      <c r="BI1730" s="162">
        <f>IF(N1730="nulová",J1730,0)</f>
        <v>0</v>
      </c>
      <c r="BJ1730" s="19" t="s">
        <v>92</v>
      </c>
      <c r="BK1730" s="162">
        <f>ROUND(I1730*H1730,2)</f>
        <v>0</v>
      </c>
      <c r="BL1730" s="19" t="s">
        <v>422</v>
      </c>
      <c r="BM1730" s="292" t="s">
        <v>1747</v>
      </c>
    </row>
    <row r="1731" s="15" customFormat="1">
      <c r="A1731" s="15"/>
      <c r="B1731" s="304"/>
      <c r="C1731" s="305"/>
      <c r="D1731" s="295" t="s">
        <v>398</v>
      </c>
      <c r="E1731" s="306" t="s">
        <v>1</v>
      </c>
      <c r="F1731" s="307" t="s">
        <v>304</v>
      </c>
      <c r="G1731" s="305"/>
      <c r="H1731" s="308">
        <v>1827</v>
      </c>
      <c r="I1731" s="309"/>
      <c r="J1731" s="305"/>
      <c r="K1731" s="305"/>
      <c r="L1731" s="310"/>
      <c r="M1731" s="311"/>
      <c r="N1731" s="312"/>
      <c r="O1731" s="312"/>
      <c r="P1731" s="312"/>
      <c r="Q1731" s="312"/>
      <c r="R1731" s="312"/>
      <c r="S1731" s="312"/>
      <c r="T1731" s="313"/>
      <c r="U1731" s="15"/>
      <c r="V1731" s="15"/>
      <c r="W1731" s="15"/>
      <c r="X1731" s="15"/>
      <c r="Y1731" s="15"/>
      <c r="Z1731" s="15"/>
      <c r="AA1731" s="15"/>
      <c r="AB1731" s="15"/>
      <c r="AC1731" s="15"/>
      <c r="AD1731" s="15"/>
      <c r="AE1731" s="15"/>
      <c r="AT1731" s="314" t="s">
        <v>398</v>
      </c>
      <c r="AU1731" s="314" t="s">
        <v>386</v>
      </c>
      <c r="AV1731" s="15" t="s">
        <v>92</v>
      </c>
      <c r="AW1731" s="15" t="s">
        <v>30</v>
      </c>
      <c r="AX1731" s="15" t="s">
        <v>76</v>
      </c>
      <c r="AY1731" s="314" t="s">
        <v>387</v>
      </c>
    </row>
    <row r="1732" s="15" customFormat="1">
      <c r="A1732" s="15"/>
      <c r="B1732" s="304"/>
      <c r="C1732" s="305"/>
      <c r="D1732" s="295" t="s">
        <v>398</v>
      </c>
      <c r="E1732" s="306" t="s">
        <v>1</v>
      </c>
      <c r="F1732" s="307" t="s">
        <v>227</v>
      </c>
      <c r="G1732" s="305"/>
      <c r="H1732" s="308">
        <v>3534</v>
      </c>
      <c r="I1732" s="309"/>
      <c r="J1732" s="305"/>
      <c r="K1732" s="305"/>
      <c r="L1732" s="310"/>
      <c r="M1732" s="311"/>
      <c r="N1732" s="312"/>
      <c r="O1732" s="312"/>
      <c r="P1732" s="312"/>
      <c r="Q1732" s="312"/>
      <c r="R1732" s="312"/>
      <c r="S1732" s="312"/>
      <c r="T1732" s="313"/>
      <c r="U1732" s="15"/>
      <c r="V1732" s="15"/>
      <c r="W1732" s="15"/>
      <c r="X1732" s="15"/>
      <c r="Y1732" s="15"/>
      <c r="Z1732" s="15"/>
      <c r="AA1732" s="15"/>
      <c r="AB1732" s="15"/>
      <c r="AC1732" s="15"/>
      <c r="AD1732" s="15"/>
      <c r="AE1732" s="15"/>
      <c r="AT1732" s="314" t="s">
        <v>398</v>
      </c>
      <c r="AU1732" s="314" t="s">
        <v>386</v>
      </c>
      <c r="AV1732" s="15" t="s">
        <v>92</v>
      </c>
      <c r="AW1732" s="15" t="s">
        <v>30</v>
      </c>
      <c r="AX1732" s="15" t="s">
        <v>76</v>
      </c>
      <c r="AY1732" s="314" t="s">
        <v>387</v>
      </c>
    </row>
    <row r="1733" s="17" customFormat="1">
      <c r="A1733" s="17"/>
      <c r="B1733" s="326"/>
      <c r="C1733" s="327"/>
      <c r="D1733" s="295" t="s">
        <v>398</v>
      </c>
      <c r="E1733" s="328" t="s">
        <v>1</v>
      </c>
      <c r="F1733" s="329" t="s">
        <v>411</v>
      </c>
      <c r="G1733" s="327"/>
      <c r="H1733" s="330">
        <v>5361</v>
      </c>
      <c r="I1733" s="331"/>
      <c r="J1733" s="327"/>
      <c r="K1733" s="327"/>
      <c r="L1733" s="332"/>
      <c r="M1733" s="333"/>
      <c r="N1733" s="334"/>
      <c r="O1733" s="334"/>
      <c r="P1733" s="334"/>
      <c r="Q1733" s="334"/>
      <c r="R1733" s="334"/>
      <c r="S1733" s="334"/>
      <c r="T1733" s="335"/>
      <c r="U1733" s="17"/>
      <c r="V1733" s="17"/>
      <c r="W1733" s="17"/>
      <c r="X1733" s="17"/>
      <c r="Y1733" s="17"/>
      <c r="Z1733" s="17"/>
      <c r="AA1733" s="17"/>
      <c r="AB1733" s="17"/>
      <c r="AC1733" s="17"/>
      <c r="AD1733" s="17"/>
      <c r="AE1733" s="17"/>
      <c r="AT1733" s="336" t="s">
        <v>398</v>
      </c>
      <c r="AU1733" s="336" t="s">
        <v>386</v>
      </c>
      <c r="AV1733" s="17" t="s">
        <v>99</v>
      </c>
      <c r="AW1733" s="17" t="s">
        <v>30</v>
      </c>
      <c r="AX1733" s="17" t="s">
        <v>76</v>
      </c>
      <c r="AY1733" s="336" t="s">
        <v>387</v>
      </c>
    </row>
    <row r="1734" s="15" customFormat="1">
      <c r="A1734" s="15"/>
      <c r="B1734" s="304"/>
      <c r="C1734" s="305"/>
      <c r="D1734" s="295" t="s">
        <v>398</v>
      </c>
      <c r="E1734" s="306" t="s">
        <v>1</v>
      </c>
      <c r="F1734" s="307" t="s">
        <v>1748</v>
      </c>
      <c r="G1734" s="305"/>
      <c r="H1734" s="308">
        <v>268.05000000000001</v>
      </c>
      <c r="I1734" s="309"/>
      <c r="J1734" s="305"/>
      <c r="K1734" s="305"/>
      <c r="L1734" s="310"/>
      <c r="M1734" s="311"/>
      <c r="N1734" s="312"/>
      <c r="O1734" s="312"/>
      <c r="P1734" s="312"/>
      <c r="Q1734" s="312"/>
      <c r="R1734" s="312"/>
      <c r="S1734" s="312"/>
      <c r="T1734" s="313"/>
      <c r="U1734" s="15"/>
      <c r="V1734" s="15"/>
      <c r="W1734" s="15"/>
      <c r="X1734" s="15"/>
      <c r="Y1734" s="15"/>
      <c r="Z1734" s="15"/>
      <c r="AA1734" s="15"/>
      <c r="AB1734" s="15"/>
      <c r="AC1734" s="15"/>
      <c r="AD1734" s="15"/>
      <c r="AE1734" s="15"/>
      <c r="AT1734" s="314" t="s">
        <v>398</v>
      </c>
      <c r="AU1734" s="314" t="s">
        <v>386</v>
      </c>
      <c r="AV1734" s="15" t="s">
        <v>92</v>
      </c>
      <c r="AW1734" s="15" t="s">
        <v>30</v>
      </c>
      <c r="AX1734" s="15" t="s">
        <v>76</v>
      </c>
      <c r="AY1734" s="314" t="s">
        <v>387</v>
      </c>
    </row>
    <row r="1735" s="16" customFormat="1">
      <c r="A1735" s="16"/>
      <c r="B1735" s="315"/>
      <c r="C1735" s="316"/>
      <c r="D1735" s="295" t="s">
        <v>398</v>
      </c>
      <c r="E1735" s="317" t="s">
        <v>1</v>
      </c>
      <c r="F1735" s="318" t="s">
        <v>412</v>
      </c>
      <c r="G1735" s="316"/>
      <c r="H1735" s="319">
        <v>5629.0500000000002</v>
      </c>
      <c r="I1735" s="320"/>
      <c r="J1735" s="316"/>
      <c r="K1735" s="316"/>
      <c r="L1735" s="321"/>
      <c r="M1735" s="322"/>
      <c r="N1735" s="323"/>
      <c r="O1735" s="323"/>
      <c r="P1735" s="323"/>
      <c r="Q1735" s="323"/>
      <c r="R1735" s="323"/>
      <c r="S1735" s="323"/>
      <c r="T1735" s="324"/>
      <c r="U1735" s="16"/>
      <c r="V1735" s="16"/>
      <c r="W1735" s="16"/>
      <c r="X1735" s="16"/>
      <c r="Y1735" s="16"/>
      <c r="Z1735" s="16"/>
      <c r="AA1735" s="16"/>
      <c r="AB1735" s="16"/>
      <c r="AC1735" s="16"/>
      <c r="AD1735" s="16"/>
      <c r="AE1735" s="16"/>
      <c r="AT1735" s="325" t="s">
        <v>398</v>
      </c>
      <c r="AU1735" s="325" t="s">
        <v>386</v>
      </c>
      <c r="AV1735" s="16" t="s">
        <v>386</v>
      </c>
      <c r="AW1735" s="16" t="s">
        <v>30</v>
      </c>
      <c r="AX1735" s="16" t="s">
        <v>84</v>
      </c>
      <c r="AY1735" s="325" t="s">
        <v>387</v>
      </c>
    </row>
    <row r="1736" s="12" customFormat="1" ht="20.88" customHeight="1">
      <c r="A1736" s="12"/>
      <c r="B1736" s="252"/>
      <c r="C1736" s="253"/>
      <c r="D1736" s="254" t="s">
        <v>75</v>
      </c>
      <c r="E1736" s="265" t="s">
        <v>367</v>
      </c>
      <c r="F1736" s="265" t="s">
        <v>821</v>
      </c>
      <c r="G1736" s="253"/>
      <c r="H1736" s="253"/>
      <c r="I1736" s="256"/>
      <c r="J1736" s="266">
        <f>BK1736</f>
        <v>0</v>
      </c>
      <c r="K1736" s="253"/>
      <c r="L1736" s="257"/>
      <c r="M1736" s="258"/>
      <c r="N1736" s="259"/>
      <c r="O1736" s="259"/>
      <c r="P1736" s="260">
        <f>SUM(P1737:P1744)</f>
        <v>0</v>
      </c>
      <c r="Q1736" s="259"/>
      <c r="R1736" s="260">
        <f>SUM(R1737:R1744)</f>
        <v>0</v>
      </c>
      <c r="S1736" s="259"/>
      <c r="T1736" s="261">
        <f>SUM(T1737:T1744)</f>
        <v>0</v>
      </c>
      <c r="U1736" s="12"/>
      <c r="V1736" s="12"/>
      <c r="W1736" s="12"/>
      <c r="X1736" s="12"/>
      <c r="Y1736" s="12"/>
      <c r="Z1736" s="12"/>
      <c r="AA1736" s="12"/>
      <c r="AB1736" s="12"/>
      <c r="AC1736" s="12"/>
      <c r="AD1736" s="12"/>
      <c r="AE1736" s="12"/>
      <c r="AR1736" s="262" t="s">
        <v>429</v>
      </c>
      <c r="AT1736" s="263" t="s">
        <v>75</v>
      </c>
      <c r="AU1736" s="263" t="s">
        <v>92</v>
      </c>
      <c r="AY1736" s="262" t="s">
        <v>387</v>
      </c>
      <c r="BK1736" s="264">
        <f>SUM(BK1737:BK1744)</f>
        <v>0</v>
      </c>
    </row>
    <row r="1737" s="2" customFormat="1" ht="37.8" customHeight="1">
      <c r="A1737" s="42"/>
      <c r="B1737" s="43"/>
      <c r="C1737" s="280" t="s">
        <v>241</v>
      </c>
      <c r="D1737" s="280" t="s">
        <v>393</v>
      </c>
      <c r="E1737" s="281" t="s">
        <v>823</v>
      </c>
      <c r="F1737" s="282" t="s">
        <v>824</v>
      </c>
      <c r="G1737" s="283" t="s">
        <v>396</v>
      </c>
      <c r="H1737" s="284">
        <v>700</v>
      </c>
      <c r="I1737" s="285"/>
      <c r="J1737" s="286">
        <f>ROUND(I1737*H1737,2)</f>
        <v>0</v>
      </c>
      <c r="K1737" s="287"/>
      <c r="L1737" s="45"/>
      <c r="M1737" s="288" t="s">
        <v>1</v>
      </c>
      <c r="N1737" s="289" t="s">
        <v>42</v>
      </c>
      <c r="O1737" s="101"/>
      <c r="P1737" s="290">
        <f>O1737*H1737</f>
        <v>0</v>
      </c>
      <c r="Q1737" s="290">
        <v>0</v>
      </c>
      <c r="R1737" s="290">
        <f>Q1737*H1737</f>
        <v>0</v>
      </c>
      <c r="S1737" s="290">
        <v>0</v>
      </c>
      <c r="T1737" s="291">
        <f>S1737*H1737</f>
        <v>0</v>
      </c>
      <c r="U1737" s="42"/>
      <c r="V1737" s="42"/>
      <c r="W1737" s="42"/>
      <c r="X1737" s="42"/>
      <c r="Y1737" s="42"/>
      <c r="Z1737" s="42"/>
      <c r="AA1737" s="42"/>
      <c r="AB1737" s="42"/>
      <c r="AC1737" s="42"/>
      <c r="AD1737" s="42"/>
      <c r="AE1737" s="42"/>
      <c r="AR1737" s="292" t="s">
        <v>825</v>
      </c>
      <c r="AT1737" s="292" t="s">
        <v>393</v>
      </c>
      <c r="AU1737" s="292" t="s">
        <v>99</v>
      </c>
      <c r="AY1737" s="19" t="s">
        <v>387</v>
      </c>
      <c r="BE1737" s="162">
        <f>IF(N1737="základná",J1737,0)</f>
        <v>0</v>
      </c>
      <c r="BF1737" s="162">
        <f>IF(N1737="znížená",J1737,0)</f>
        <v>0</v>
      </c>
      <c r="BG1737" s="162">
        <f>IF(N1737="zákl. prenesená",J1737,0)</f>
        <v>0</v>
      </c>
      <c r="BH1737" s="162">
        <f>IF(N1737="zníž. prenesená",J1737,0)</f>
        <v>0</v>
      </c>
      <c r="BI1737" s="162">
        <f>IF(N1737="nulová",J1737,0)</f>
        <v>0</v>
      </c>
      <c r="BJ1737" s="19" t="s">
        <v>92</v>
      </c>
      <c r="BK1737" s="162">
        <f>ROUND(I1737*H1737,2)</f>
        <v>0</v>
      </c>
      <c r="BL1737" s="19" t="s">
        <v>825</v>
      </c>
      <c r="BM1737" s="292" t="s">
        <v>1749</v>
      </c>
    </row>
    <row r="1738" s="14" customFormat="1">
      <c r="A1738" s="14"/>
      <c r="B1738" s="293"/>
      <c r="C1738" s="294"/>
      <c r="D1738" s="295" t="s">
        <v>398</v>
      </c>
      <c r="E1738" s="296" t="s">
        <v>1</v>
      </c>
      <c r="F1738" s="297" t="s">
        <v>827</v>
      </c>
      <c r="G1738" s="294"/>
      <c r="H1738" s="296" t="s">
        <v>1</v>
      </c>
      <c r="I1738" s="298"/>
      <c r="J1738" s="294"/>
      <c r="K1738" s="294"/>
      <c r="L1738" s="299"/>
      <c r="M1738" s="300"/>
      <c r="N1738" s="301"/>
      <c r="O1738" s="301"/>
      <c r="P1738" s="301"/>
      <c r="Q1738" s="301"/>
      <c r="R1738" s="301"/>
      <c r="S1738" s="301"/>
      <c r="T1738" s="302"/>
      <c r="U1738" s="14"/>
      <c r="V1738" s="14"/>
      <c r="W1738" s="14"/>
      <c r="X1738" s="14"/>
      <c r="Y1738" s="14"/>
      <c r="Z1738" s="14"/>
      <c r="AA1738" s="14"/>
      <c r="AB1738" s="14"/>
      <c r="AC1738" s="14"/>
      <c r="AD1738" s="14"/>
      <c r="AE1738" s="14"/>
      <c r="AT1738" s="303" t="s">
        <v>398</v>
      </c>
      <c r="AU1738" s="303" t="s">
        <v>99</v>
      </c>
      <c r="AV1738" s="14" t="s">
        <v>84</v>
      </c>
      <c r="AW1738" s="14" t="s">
        <v>30</v>
      </c>
      <c r="AX1738" s="14" t="s">
        <v>76</v>
      </c>
      <c r="AY1738" s="303" t="s">
        <v>387</v>
      </c>
    </row>
    <row r="1739" s="15" customFormat="1">
      <c r="A1739" s="15"/>
      <c r="B1739" s="304"/>
      <c r="C1739" s="305"/>
      <c r="D1739" s="295" t="s">
        <v>398</v>
      </c>
      <c r="E1739" s="306" t="s">
        <v>1</v>
      </c>
      <c r="F1739" s="307" t="s">
        <v>1750</v>
      </c>
      <c r="G1739" s="305"/>
      <c r="H1739" s="308">
        <v>700</v>
      </c>
      <c r="I1739" s="309"/>
      <c r="J1739" s="305"/>
      <c r="K1739" s="305"/>
      <c r="L1739" s="310"/>
      <c r="M1739" s="311"/>
      <c r="N1739" s="312"/>
      <c r="O1739" s="312"/>
      <c r="P1739" s="312"/>
      <c r="Q1739" s="312"/>
      <c r="R1739" s="312"/>
      <c r="S1739" s="312"/>
      <c r="T1739" s="313"/>
      <c r="U1739" s="15"/>
      <c r="V1739" s="15"/>
      <c r="W1739" s="15"/>
      <c r="X1739" s="15"/>
      <c r="Y1739" s="15"/>
      <c r="Z1739" s="15"/>
      <c r="AA1739" s="15"/>
      <c r="AB1739" s="15"/>
      <c r="AC1739" s="15"/>
      <c r="AD1739" s="15"/>
      <c r="AE1739" s="15"/>
      <c r="AT1739" s="314" t="s">
        <v>398</v>
      </c>
      <c r="AU1739" s="314" t="s">
        <v>99</v>
      </c>
      <c r="AV1739" s="15" t="s">
        <v>92</v>
      </c>
      <c r="AW1739" s="15" t="s">
        <v>30</v>
      </c>
      <c r="AX1739" s="15" t="s">
        <v>76</v>
      </c>
      <c r="AY1739" s="314" t="s">
        <v>387</v>
      </c>
    </row>
    <row r="1740" s="16" customFormat="1">
      <c r="A1740" s="16"/>
      <c r="B1740" s="315"/>
      <c r="C1740" s="316"/>
      <c r="D1740" s="295" t="s">
        <v>398</v>
      </c>
      <c r="E1740" s="317" t="s">
        <v>1</v>
      </c>
      <c r="F1740" s="318" t="s">
        <v>412</v>
      </c>
      <c r="G1740" s="316"/>
      <c r="H1740" s="319">
        <v>700</v>
      </c>
      <c r="I1740" s="320"/>
      <c r="J1740" s="316"/>
      <c r="K1740" s="316"/>
      <c r="L1740" s="321"/>
      <c r="M1740" s="322"/>
      <c r="N1740" s="323"/>
      <c r="O1740" s="323"/>
      <c r="P1740" s="323"/>
      <c r="Q1740" s="323"/>
      <c r="R1740" s="323"/>
      <c r="S1740" s="323"/>
      <c r="T1740" s="324"/>
      <c r="U1740" s="16"/>
      <c r="V1740" s="16"/>
      <c r="W1740" s="16"/>
      <c r="X1740" s="16"/>
      <c r="Y1740" s="16"/>
      <c r="Z1740" s="16"/>
      <c r="AA1740" s="16"/>
      <c r="AB1740" s="16"/>
      <c r="AC1740" s="16"/>
      <c r="AD1740" s="16"/>
      <c r="AE1740" s="16"/>
      <c r="AT1740" s="325" t="s">
        <v>398</v>
      </c>
      <c r="AU1740" s="325" t="s">
        <v>99</v>
      </c>
      <c r="AV1740" s="16" t="s">
        <v>386</v>
      </c>
      <c r="AW1740" s="16" t="s">
        <v>30</v>
      </c>
      <c r="AX1740" s="16" t="s">
        <v>84</v>
      </c>
      <c r="AY1740" s="325" t="s">
        <v>387</v>
      </c>
    </row>
    <row r="1741" s="2" customFormat="1" ht="24.15" customHeight="1">
      <c r="A1741" s="42"/>
      <c r="B1741" s="43"/>
      <c r="C1741" s="280" t="s">
        <v>1751</v>
      </c>
      <c r="D1741" s="280" t="s">
        <v>393</v>
      </c>
      <c r="E1741" s="281" t="s">
        <v>830</v>
      </c>
      <c r="F1741" s="282" t="s">
        <v>831</v>
      </c>
      <c r="G1741" s="283" t="s">
        <v>405</v>
      </c>
      <c r="H1741" s="284">
        <v>3783</v>
      </c>
      <c r="I1741" s="285"/>
      <c r="J1741" s="286">
        <f>ROUND(I1741*H1741,2)</f>
        <v>0</v>
      </c>
      <c r="K1741" s="287"/>
      <c r="L1741" s="45"/>
      <c r="M1741" s="288" t="s">
        <v>1</v>
      </c>
      <c r="N1741" s="289" t="s">
        <v>42</v>
      </c>
      <c r="O1741" s="101"/>
      <c r="P1741" s="290">
        <f>O1741*H1741</f>
        <v>0</v>
      </c>
      <c r="Q1741" s="290">
        <v>0</v>
      </c>
      <c r="R1741" s="290">
        <f>Q1741*H1741</f>
        <v>0</v>
      </c>
      <c r="S1741" s="290">
        <v>0</v>
      </c>
      <c r="T1741" s="291">
        <f>S1741*H1741</f>
        <v>0</v>
      </c>
      <c r="U1741" s="42"/>
      <c r="V1741" s="42"/>
      <c r="W1741" s="42"/>
      <c r="X1741" s="42"/>
      <c r="Y1741" s="42"/>
      <c r="Z1741" s="42"/>
      <c r="AA1741" s="42"/>
      <c r="AB1741" s="42"/>
      <c r="AC1741" s="42"/>
      <c r="AD1741" s="42"/>
      <c r="AE1741" s="42"/>
      <c r="AR1741" s="292" t="s">
        <v>825</v>
      </c>
      <c r="AT1741" s="292" t="s">
        <v>393</v>
      </c>
      <c r="AU1741" s="292" t="s">
        <v>99</v>
      </c>
      <c r="AY1741" s="19" t="s">
        <v>387</v>
      </c>
      <c r="BE1741" s="162">
        <f>IF(N1741="základná",J1741,0)</f>
        <v>0</v>
      </c>
      <c r="BF1741" s="162">
        <f>IF(N1741="znížená",J1741,0)</f>
        <v>0</v>
      </c>
      <c r="BG1741" s="162">
        <f>IF(N1741="zákl. prenesená",J1741,0)</f>
        <v>0</v>
      </c>
      <c r="BH1741" s="162">
        <f>IF(N1741="zníž. prenesená",J1741,0)</f>
        <v>0</v>
      </c>
      <c r="BI1741" s="162">
        <f>IF(N1741="nulová",J1741,0)</f>
        <v>0</v>
      </c>
      <c r="BJ1741" s="19" t="s">
        <v>92</v>
      </c>
      <c r="BK1741" s="162">
        <f>ROUND(I1741*H1741,2)</f>
        <v>0</v>
      </c>
      <c r="BL1741" s="19" t="s">
        <v>825</v>
      </c>
      <c r="BM1741" s="292" t="s">
        <v>1752</v>
      </c>
    </row>
    <row r="1742" s="15" customFormat="1">
      <c r="A1742" s="15"/>
      <c r="B1742" s="304"/>
      <c r="C1742" s="305"/>
      <c r="D1742" s="295" t="s">
        <v>398</v>
      </c>
      <c r="E1742" s="306" t="s">
        <v>1</v>
      </c>
      <c r="F1742" s="307" t="s">
        <v>1753</v>
      </c>
      <c r="G1742" s="305"/>
      <c r="H1742" s="308">
        <v>3783</v>
      </c>
      <c r="I1742" s="309"/>
      <c r="J1742" s="305"/>
      <c r="K1742" s="305"/>
      <c r="L1742" s="310"/>
      <c r="M1742" s="311"/>
      <c r="N1742" s="312"/>
      <c r="O1742" s="312"/>
      <c r="P1742" s="312"/>
      <c r="Q1742" s="312"/>
      <c r="R1742" s="312"/>
      <c r="S1742" s="312"/>
      <c r="T1742" s="313"/>
      <c r="U1742" s="15"/>
      <c r="V1742" s="15"/>
      <c r="W1742" s="15"/>
      <c r="X1742" s="15"/>
      <c r="Y1742" s="15"/>
      <c r="Z1742" s="15"/>
      <c r="AA1742" s="15"/>
      <c r="AB1742" s="15"/>
      <c r="AC1742" s="15"/>
      <c r="AD1742" s="15"/>
      <c r="AE1742" s="15"/>
      <c r="AT1742" s="314" t="s">
        <v>398</v>
      </c>
      <c r="AU1742" s="314" t="s">
        <v>99</v>
      </c>
      <c r="AV1742" s="15" t="s">
        <v>92</v>
      </c>
      <c r="AW1742" s="15" t="s">
        <v>30</v>
      </c>
      <c r="AX1742" s="15" t="s">
        <v>84</v>
      </c>
      <c r="AY1742" s="314" t="s">
        <v>387</v>
      </c>
    </row>
    <row r="1743" s="2" customFormat="1" ht="33" customHeight="1">
      <c r="A1743" s="42"/>
      <c r="B1743" s="43"/>
      <c r="C1743" s="280" t="s">
        <v>1754</v>
      </c>
      <c r="D1743" s="280" t="s">
        <v>393</v>
      </c>
      <c r="E1743" s="281" t="s">
        <v>835</v>
      </c>
      <c r="F1743" s="282" t="s">
        <v>836</v>
      </c>
      <c r="G1743" s="283" t="s">
        <v>405</v>
      </c>
      <c r="H1743" s="284">
        <v>3783</v>
      </c>
      <c r="I1743" s="285"/>
      <c r="J1743" s="286">
        <f>ROUND(I1743*H1743,2)</f>
        <v>0</v>
      </c>
      <c r="K1743" s="287"/>
      <c r="L1743" s="45"/>
      <c r="M1743" s="288" t="s">
        <v>1</v>
      </c>
      <c r="N1743" s="289" t="s">
        <v>42</v>
      </c>
      <c r="O1743" s="101"/>
      <c r="P1743" s="290">
        <f>O1743*H1743</f>
        <v>0</v>
      </c>
      <c r="Q1743" s="290">
        <v>0</v>
      </c>
      <c r="R1743" s="290">
        <f>Q1743*H1743</f>
        <v>0</v>
      </c>
      <c r="S1743" s="290">
        <v>0</v>
      </c>
      <c r="T1743" s="291">
        <f>S1743*H1743</f>
        <v>0</v>
      </c>
      <c r="U1743" s="42"/>
      <c r="V1743" s="42"/>
      <c r="W1743" s="42"/>
      <c r="X1743" s="42"/>
      <c r="Y1743" s="42"/>
      <c r="Z1743" s="42"/>
      <c r="AA1743" s="42"/>
      <c r="AB1743" s="42"/>
      <c r="AC1743" s="42"/>
      <c r="AD1743" s="42"/>
      <c r="AE1743" s="42"/>
      <c r="AR1743" s="292" t="s">
        <v>825</v>
      </c>
      <c r="AT1743" s="292" t="s">
        <v>393</v>
      </c>
      <c r="AU1743" s="292" t="s">
        <v>99</v>
      </c>
      <c r="AY1743" s="19" t="s">
        <v>387</v>
      </c>
      <c r="BE1743" s="162">
        <f>IF(N1743="základná",J1743,0)</f>
        <v>0</v>
      </c>
      <c r="BF1743" s="162">
        <f>IF(N1743="znížená",J1743,0)</f>
        <v>0</v>
      </c>
      <c r="BG1743" s="162">
        <f>IF(N1743="zákl. prenesená",J1743,0)</f>
        <v>0</v>
      </c>
      <c r="BH1743" s="162">
        <f>IF(N1743="zníž. prenesená",J1743,0)</f>
        <v>0</v>
      </c>
      <c r="BI1743" s="162">
        <f>IF(N1743="nulová",J1743,0)</f>
        <v>0</v>
      </c>
      <c r="BJ1743" s="19" t="s">
        <v>92</v>
      </c>
      <c r="BK1743" s="162">
        <f>ROUND(I1743*H1743,2)</f>
        <v>0</v>
      </c>
      <c r="BL1743" s="19" t="s">
        <v>825</v>
      </c>
      <c r="BM1743" s="292" t="s">
        <v>1755</v>
      </c>
    </row>
    <row r="1744" s="15" customFormat="1">
      <c r="A1744" s="15"/>
      <c r="B1744" s="304"/>
      <c r="C1744" s="305"/>
      <c r="D1744" s="295" t="s">
        <v>398</v>
      </c>
      <c r="E1744" s="306" t="s">
        <v>1</v>
      </c>
      <c r="F1744" s="307" t="s">
        <v>1753</v>
      </c>
      <c r="G1744" s="305"/>
      <c r="H1744" s="308">
        <v>3783</v>
      </c>
      <c r="I1744" s="309"/>
      <c r="J1744" s="305"/>
      <c r="K1744" s="305"/>
      <c r="L1744" s="310"/>
      <c r="M1744" s="311"/>
      <c r="N1744" s="312"/>
      <c r="O1744" s="312"/>
      <c r="P1744" s="312"/>
      <c r="Q1744" s="312"/>
      <c r="R1744" s="312"/>
      <c r="S1744" s="312"/>
      <c r="T1744" s="313"/>
      <c r="U1744" s="15"/>
      <c r="V1744" s="15"/>
      <c r="W1744" s="15"/>
      <c r="X1744" s="15"/>
      <c r="Y1744" s="15"/>
      <c r="Z1744" s="15"/>
      <c r="AA1744" s="15"/>
      <c r="AB1744" s="15"/>
      <c r="AC1744" s="15"/>
      <c r="AD1744" s="15"/>
      <c r="AE1744" s="15"/>
      <c r="AT1744" s="314" t="s">
        <v>398</v>
      </c>
      <c r="AU1744" s="314" t="s">
        <v>99</v>
      </c>
      <c r="AV1744" s="15" t="s">
        <v>92</v>
      </c>
      <c r="AW1744" s="15" t="s">
        <v>30</v>
      </c>
      <c r="AX1744" s="15" t="s">
        <v>84</v>
      </c>
      <c r="AY1744" s="314" t="s">
        <v>387</v>
      </c>
    </row>
    <row r="1745" s="12" customFormat="1" ht="25.92" customHeight="1">
      <c r="A1745" s="12"/>
      <c r="B1745" s="252"/>
      <c r="C1745" s="253"/>
      <c r="D1745" s="254" t="s">
        <v>75</v>
      </c>
      <c r="E1745" s="255" t="s">
        <v>1756</v>
      </c>
      <c r="F1745" s="255" t="s">
        <v>1757</v>
      </c>
      <c r="G1745" s="253"/>
      <c r="H1745" s="253"/>
      <c r="I1745" s="256"/>
      <c r="J1745" s="231">
        <f>BK1745</f>
        <v>0</v>
      </c>
      <c r="K1745" s="253"/>
      <c r="L1745" s="257"/>
      <c r="M1745" s="258"/>
      <c r="N1745" s="259"/>
      <c r="O1745" s="259"/>
      <c r="P1745" s="260">
        <f>SUM(P1746:P1751)</f>
        <v>0</v>
      </c>
      <c r="Q1745" s="259"/>
      <c r="R1745" s="260">
        <f>SUM(R1746:R1751)</f>
        <v>0</v>
      </c>
      <c r="S1745" s="259"/>
      <c r="T1745" s="261">
        <f>SUM(T1746:T1751)</f>
        <v>0</v>
      </c>
      <c r="U1745" s="12"/>
      <c r="V1745" s="12"/>
      <c r="W1745" s="12"/>
      <c r="X1745" s="12"/>
      <c r="Y1745" s="12"/>
      <c r="Z1745" s="12"/>
      <c r="AA1745" s="12"/>
      <c r="AB1745" s="12"/>
      <c r="AC1745" s="12"/>
      <c r="AD1745" s="12"/>
      <c r="AE1745" s="12"/>
      <c r="AR1745" s="262" t="s">
        <v>386</v>
      </c>
      <c r="AT1745" s="263" t="s">
        <v>75</v>
      </c>
      <c r="AU1745" s="263" t="s">
        <v>76</v>
      </c>
      <c r="AY1745" s="262" t="s">
        <v>387</v>
      </c>
      <c r="BK1745" s="264">
        <f>SUM(BK1746:BK1751)</f>
        <v>0</v>
      </c>
    </row>
    <row r="1746" s="2" customFormat="1" ht="62.7" customHeight="1">
      <c r="A1746" s="42"/>
      <c r="B1746" s="43"/>
      <c r="C1746" s="280" t="s">
        <v>1758</v>
      </c>
      <c r="D1746" s="280" t="s">
        <v>393</v>
      </c>
      <c r="E1746" s="281" t="s">
        <v>1759</v>
      </c>
      <c r="F1746" s="282" t="s">
        <v>1760</v>
      </c>
      <c r="G1746" s="283" t="s">
        <v>1</v>
      </c>
      <c r="H1746" s="284">
        <v>0</v>
      </c>
      <c r="I1746" s="285"/>
      <c r="J1746" s="286">
        <f>ROUND(I1746*H1746,2)</f>
        <v>0</v>
      </c>
      <c r="K1746" s="287"/>
      <c r="L1746" s="45"/>
      <c r="M1746" s="288" t="s">
        <v>1</v>
      </c>
      <c r="N1746" s="289" t="s">
        <v>42</v>
      </c>
      <c r="O1746" s="101"/>
      <c r="P1746" s="290">
        <f>O1746*H1746</f>
        <v>0</v>
      </c>
      <c r="Q1746" s="290">
        <v>0</v>
      </c>
      <c r="R1746" s="290">
        <f>Q1746*H1746</f>
        <v>0</v>
      </c>
      <c r="S1746" s="290">
        <v>0</v>
      </c>
      <c r="T1746" s="291">
        <f>S1746*H1746</f>
        <v>0</v>
      </c>
      <c r="U1746" s="42"/>
      <c r="V1746" s="42"/>
      <c r="W1746" s="42"/>
      <c r="X1746" s="42"/>
      <c r="Y1746" s="42"/>
      <c r="Z1746" s="42"/>
      <c r="AA1746" s="42"/>
      <c r="AB1746" s="42"/>
      <c r="AC1746" s="42"/>
      <c r="AD1746" s="42"/>
      <c r="AE1746" s="42"/>
      <c r="AR1746" s="292" t="s">
        <v>1761</v>
      </c>
      <c r="AT1746" s="292" t="s">
        <v>393</v>
      </c>
      <c r="AU1746" s="292" t="s">
        <v>84</v>
      </c>
      <c r="AY1746" s="19" t="s">
        <v>387</v>
      </c>
      <c r="BE1746" s="162">
        <f>IF(N1746="základná",J1746,0)</f>
        <v>0</v>
      </c>
      <c r="BF1746" s="162">
        <f>IF(N1746="znížená",J1746,0)</f>
        <v>0</v>
      </c>
      <c r="BG1746" s="162">
        <f>IF(N1746="zákl. prenesená",J1746,0)</f>
        <v>0</v>
      </c>
      <c r="BH1746" s="162">
        <f>IF(N1746="zníž. prenesená",J1746,0)</f>
        <v>0</v>
      </c>
      <c r="BI1746" s="162">
        <f>IF(N1746="nulová",J1746,0)</f>
        <v>0</v>
      </c>
      <c r="BJ1746" s="19" t="s">
        <v>92</v>
      </c>
      <c r="BK1746" s="162">
        <f>ROUND(I1746*H1746,2)</f>
        <v>0</v>
      </c>
      <c r="BL1746" s="19" t="s">
        <v>1761</v>
      </c>
      <c r="BM1746" s="292" t="s">
        <v>1762</v>
      </c>
    </row>
    <row r="1747" s="2" customFormat="1">
      <c r="A1747" s="42"/>
      <c r="B1747" s="43"/>
      <c r="C1747" s="44"/>
      <c r="D1747" s="295" t="s">
        <v>652</v>
      </c>
      <c r="E1747" s="44"/>
      <c r="F1747" s="348" t="s">
        <v>1763</v>
      </c>
      <c r="G1747" s="44"/>
      <c r="H1747" s="44"/>
      <c r="I1747" s="237"/>
      <c r="J1747" s="44"/>
      <c r="K1747" s="44"/>
      <c r="L1747" s="45"/>
      <c r="M1747" s="349"/>
      <c r="N1747" s="350"/>
      <c r="O1747" s="101"/>
      <c r="P1747" s="101"/>
      <c r="Q1747" s="101"/>
      <c r="R1747" s="101"/>
      <c r="S1747" s="101"/>
      <c r="T1747" s="102"/>
      <c r="U1747" s="42"/>
      <c r="V1747" s="42"/>
      <c r="W1747" s="42"/>
      <c r="X1747" s="42"/>
      <c r="Y1747" s="42"/>
      <c r="Z1747" s="42"/>
      <c r="AA1747" s="42"/>
      <c r="AB1747" s="42"/>
      <c r="AC1747" s="42"/>
      <c r="AD1747" s="42"/>
      <c r="AE1747" s="42"/>
      <c r="AT1747" s="19" t="s">
        <v>652</v>
      </c>
      <c r="AU1747" s="19" t="s">
        <v>84</v>
      </c>
    </row>
    <row r="1748" s="2" customFormat="1" ht="55.5" customHeight="1">
      <c r="A1748" s="42"/>
      <c r="B1748" s="43"/>
      <c r="C1748" s="280" t="s">
        <v>1764</v>
      </c>
      <c r="D1748" s="280" t="s">
        <v>393</v>
      </c>
      <c r="E1748" s="281" t="s">
        <v>1765</v>
      </c>
      <c r="F1748" s="282" t="s">
        <v>1766</v>
      </c>
      <c r="G1748" s="283" t="s">
        <v>1</v>
      </c>
      <c r="H1748" s="284">
        <v>0</v>
      </c>
      <c r="I1748" s="285"/>
      <c r="J1748" s="286">
        <f>ROUND(I1748*H1748,2)</f>
        <v>0</v>
      </c>
      <c r="K1748" s="287"/>
      <c r="L1748" s="45"/>
      <c r="M1748" s="288" t="s">
        <v>1</v>
      </c>
      <c r="N1748" s="289" t="s">
        <v>42</v>
      </c>
      <c r="O1748" s="101"/>
      <c r="P1748" s="290">
        <f>O1748*H1748</f>
        <v>0</v>
      </c>
      <c r="Q1748" s="290">
        <v>0</v>
      </c>
      <c r="R1748" s="290">
        <f>Q1748*H1748</f>
        <v>0</v>
      </c>
      <c r="S1748" s="290">
        <v>0</v>
      </c>
      <c r="T1748" s="291">
        <f>S1748*H1748</f>
        <v>0</v>
      </c>
      <c r="U1748" s="42"/>
      <c r="V1748" s="42"/>
      <c r="W1748" s="42"/>
      <c r="X1748" s="42"/>
      <c r="Y1748" s="42"/>
      <c r="Z1748" s="42"/>
      <c r="AA1748" s="42"/>
      <c r="AB1748" s="42"/>
      <c r="AC1748" s="42"/>
      <c r="AD1748" s="42"/>
      <c r="AE1748" s="42"/>
      <c r="AR1748" s="292" t="s">
        <v>1761</v>
      </c>
      <c r="AT1748" s="292" t="s">
        <v>393</v>
      </c>
      <c r="AU1748" s="292" t="s">
        <v>84</v>
      </c>
      <c r="AY1748" s="19" t="s">
        <v>387</v>
      </c>
      <c r="BE1748" s="162">
        <f>IF(N1748="základná",J1748,0)</f>
        <v>0</v>
      </c>
      <c r="BF1748" s="162">
        <f>IF(N1748="znížená",J1748,0)</f>
        <v>0</v>
      </c>
      <c r="BG1748" s="162">
        <f>IF(N1748="zákl. prenesená",J1748,0)</f>
        <v>0</v>
      </c>
      <c r="BH1748" s="162">
        <f>IF(N1748="zníž. prenesená",J1748,0)</f>
        <v>0</v>
      </c>
      <c r="BI1748" s="162">
        <f>IF(N1748="nulová",J1748,0)</f>
        <v>0</v>
      </c>
      <c r="BJ1748" s="19" t="s">
        <v>92</v>
      </c>
      <c r="BK1748" s="162">
        <f>ROUND(I1748*H1748,2)</f>
        <v>0</v>
      </c>
      <c r="BL1748" s="19" t="s">
        <v>1761</v>
      </c>
      <c r="BM1748" s="292" t="s">
        <v>1767</v>
      </c>
    </row>
    <row r="1749" s="2" customFormat="1">
      <c r="A1749" s="42"/>
      <c r="B1749" s="43"/>
      <c r="C1749" s="44"/>
      <c r="D1749" s="295" t="s">
        <v>652</v>
      </c>
      <c r="E1749" s="44"/>
      <c r="F1749" s="348" t="s">
        <v>1768</v>
      </c>
      <c r="G1749" s="44"/>
      <c r="H1749" s="44"/>
      <c r="I1749" s="237"/>
      <c r="J1749" s="44"/>
      <c r="K1749" s="44"/>
      <c r="L1749" s="45"/>
      <c r="M1749" s="349"/>
      <c r="N1749" s="350"/>
      <c r="O1749" s="101"/>
      <c r="P1749" s="101"/>
      <c r="Q1749" s="101"/>
      <c r="R1749" s="101"/>
      <c r="S1749" s="101"/>
      <c r="T1749" s="102"/>
      <c r="U1749" s="42"/>
      <c r="V1749" s="42"/>
      <c r="W1749" s="42"/>
      <c r="X1749" s="42"/>
      <c r="Y1749" s="42"/>
      <c r="Z1749" s="42"/>
      <c r="AA1749" s="42"/>
      <c r="AB1749" s="42"/>
      <c r="AC1749" s="42"/>
      <c r="AD1749" s="42"/>
      <c r="AE1749" s="42"/>
      <c r="AT1749" s="19" t="s">
        <v>652</v>
      </c>
      <c r="AU1749" s="19" t="s">
        <v>84</v>
      </c>
    </row>
    <row r="1750" s="2" customFormat="1" ht="44.25" customHeight="1">
      <c r="A1750" s="42"/>
      <c r="B1750" s="43"/>
      <c r="C1750" s="280" t="s">
        <v>1769</v>
      </c>
      <c r="D1750" s="280" t="s">
        <v>393</v>
      </c>
      <c r="E1750" s="281" t="s">
        <v>1770</v>
      </c>
      <c r="F1750" s="282" t="s">
        <v>1771</v>
      </c>
      <c r="G1750" s="283" t="s">
        <v>1</v>
      </c>
      <c r="H1750" s="284">
        <v>0</v>
      </c>
      <c r="I1750" s="285"/>
      <c r="J1750" s="286">
        <f>ROUND(I1750*H1750,2)</f>
        <v>0</v>
      </c>
      <c r="K1750" s="287"/>
      <c r="L1750" s="45"/>
      <c r="M1750" s="288" t="s">
        <v>1</v>
      </c>
      <c r="N1750" s="289" t="s">
        <v>42</v>
      </c>
      <c r="O1750" s="101"/>
      <c r="P1750" s="290">
        <f>O1750*H1750</f>
        <v>0</v>
      </c>
      <c r="Q1750" s="290">
        <v>0</v>
      </c>
      <c r="R1750" s="290">
        <f>Q1750*H1750</f>
        <v>0</v>
      </c>
      <c r="S1750" s="290">
        <v>0</v>
      </c>
      <c r="T1750" s="291">
        <f>S1750*H1750</f>
        <v>0</v>
      </c>
      <c r="U1750" s="42"/>
      <c r="V1750" s="42"/>
      <c r="W1750" s="42"/>
      <c r="X1750" s="42"/>
      <c r="Y1750" s="42"/>
      <c r="Z1750" s="42"/>
      <c r="AA1750" s="42"/>
      <c r="AB1750" s="42"/>
      <c r="AC1750" s="42"/>
      <c r="AD1750" s="42"/>
      <c r="AE1750" s="42"/>
      <c r="AR1750" s="292" t="s">
        <v>1761</v>
      </c>
      <c r="AT1750" s="292" t="s">
        <v>393</v>
      </c>
      <c r="AU1750" s="292" t="s">
        <v>84</v>
      </c>
      <c r="AY1750" s="19" t="s">
        <v>387</v>
      </c>
      <c r="BE1750" s="162">
        <f>IF(N1750="základná",J1750,0)</f>
        <v>0</v>
      </c>
      <c r="BF1750" s="162">
        <f>IF(N1750="znížená",J1750,0)</f>
        <v>0</v>
      </c>
      <c r="BG1750" s="162">
        <f>IF(N1750="zákl. prenesená",J1750,0)</f>
        <v>0</v>
      </c>
      <c r="BH1750" s="162">
        <f>IF(N1750="zníž. prenesená",J1750,0)</f>
        <v>0</v>
      </c>
      <c r="BI1750" s="162">
        <f>IF(N1750="nulová",J1750,0)</f>
        <v>0</v>
      </c>
      <c r="BJ1750" s="19" t="s">
        <v>92</v>
      </c>
      <c r="BK1750" s="162">
        <f>ROUND(I1750*H1750,2)</f>
        <v>0</v>
      </c>
      <c r="BL1750" s="19" t="s">
        <v>1761</v>
      </c>
      <c r="BM1750" s="292" t="s">
        <v>1772</v>
      </c>
    </row>
    <row r="1751" s="2" customFormat="1" ht="49.05" customHeight="1">
      <c r="A1751" s="42"/>
      <c r="B1751" s="43"/>
      <c r="C1751" s="280" t="s">
        <v>1773</v>
      </c>
      <c r="D1751" s="280" t="s">
        <v>393</v>
      </c>
      <c r="E1751" s="281" t="s">
        <v>1774</v>
      </c>
      <c r="F1751" s="282" t="s">
        <v>1775</v>
      </c>
      <c r="G1751" s="283" t="s">
        <v>1</v>
      </c>
      <c r="H1751" s="284">
        <v>0</v>
      </c>
      <c r="I1751" s="285"/>
      <c r="J1751" s="286">
        <f>ROUND(I1751*H1751,2)</f>
        <v>0</v>
      </c>
      <c r="K1751" s="287"/>
      <c r="L1751" s="45"/>
      <c r="M1751" s="288" t="s">
        <v>1</v>
      </c>
      <c r="N1751" s="289" t="s">
        <v>42</v>
      </c>
      <c r="O1751" s="101"/>
      <c r="P1751" s="290">
        <f>O1751*H1751</f>
        <v>0</v>
      </c>
      <c r="Q1751" s="290">
        <v>0</v>
      </c>
      <c r="R1751" s="290">
        <f>Q1751*H1751</f>
        <v>0</v>
      </c>
      <c r="S1751" s="290">
        <v>0</v>
      </c>
      <c r="T1751" s="291">
        <f>S1751*H1751</f>
        <v>0</v>
      </c>
      <c r="U1751" s="42"/>
      <c r="V1751" s="42"/>
      <c r="W1751" s="42"/>
      <c r="X1751" s="42"/>
      <c r="Y1751" s="42"/>
      <c r="Z1751" s="42"/>
      <c r="AA1751" s="42"/>
      <c r="AB1751" s="42"/>
      <c r="AC1751" s="42"/>
      <c r="AD1751" s="42"/>
      <c r="AE1751" s="42"/>
      <c r="AR1751" s="292" t="s">
        <v>1761</v>
      </c>
      <c r="AT1751" s="292" t="s">
        <v>393</v>
      </c>
      <c r="AU1751" s="292" t="s">
        <v>84</v>
      </c>
      <c r="AY1751" s="19" t="s">
        <v>387</v>
      </c>
      <c r="BE1751" s="162">
        <f>IF(N1751="základná",J1751,0)</f>
        <v>0</v>
      </c>
      <c r="BF1751" s="162">
        <f>IF(N1751="znížená",J1751,0)</f>
        <v>0</v>
      </c>
      <c r="BG1751" s="162">
        <f>IF(N1751="zákl. prenesená",J1751,0)</f>
        <v>0</v>
      </c>
      <c r="BH1751" s="162">
        <f>IF(N1751="zníž. prenesená",J1751,0)</f>
        <v>0</v>
      </c>
      <c r="BI1751" s="162">
        <f>IF(N1751="nulová",J1751,0)</f>
        <v>0</v>
      </c>
      <c r="BJ1751" s="19" t="s">
        <v>92</v>
      </c>
      <c r="BK1751" s="162">
        <f>ROUND(I1751*H1751,2)</f>
        <v>0</v>
      </c>
      <c r="BL1751" s="19" t="s">
        <v>1761</v>
      </c>
      <c r="BM1751" s="292" t="s">
        <v>1776</v>
      </c>
    </row>
    <row r="1752" s="2" customFormat="1" ht="49.92" customHeight="1">
      <c r="A1752" s="42"/>
      <c r="B1752" s="43"/>
      <c r="C1752" s="44"/>
      <c r="D1752" s="44"/>
      <c r="E1752" s="255" t="s">
        <v>1777</v>
      </c>
      <c r="F1752" s="255" t="s">
        <v>1778</v>
      </c>
      <c r="G1752" s="44"/>
      <c r="H1752" s="44"/>
      <c r="I1752" s="44"/>
      <c r="J1752" s="231">
        <f>BK1752</f>
        <v>0</v>
      </c>
      <c r="K1752" s="44"/>
      <c r="L1752" s="45"/>
      <c r="M1752" s="349"/>
      <c r="N1752" s="350"/>
      <c r="O1752" s="101"/>
      <c r="P1752" s="101"/>
      <c r="Q1752" s="101"/>
      <c r="R1752" s="101"/>
      <c r="S1752" s="101"/>
      <c r="T1752" s="102"/>
      <c r="U1752" s="42"/>
      <c r="V1752" s="42"/>
      <c r="W1752" s="42"/>
      <c r="X1752" s="42"/>
      <c r="Y1752" s="42"/>
      <c r="Z1752" s="42"/>
      <c r="AA1752" s="42"/>
      <c r="AB1752" s="42"/>
      <c r="AC1752" s="42"/>
      <c r="AD1752" s="42"/>
      <c r="AE1752" s="42"/>
      <c r="AT1752" s="19" t="s">
        <v>75</v>
      </c>
      <c r="AU1752" s="19" t="s">
        <v>76</v>
      </c>
      <c r="AY1752" s="19" t="s">
        <v>1779</v>
      </c>
      <c r="BK1752" s="162">
        <f>SUM(BK1753:BK1757)</f>
        <v>0</v>
      </c>
    </row>
    <row r="1753" s="2" customFormat="1" ht="16.32" customHeight="1">
      <c r="A1753" s="42"/>
      <c r="B1753" s="43"/>
      <c r="C1753" s="352" t="s">
        <v>1</v>
      </c>
      <c r="D1753" s="352" t="s">
        <v>393</v>
      </c>
      <c r="E1753" s="353" t="s">
        <v>1</v>
      </c>
      <c r="F1753" s="354" t="s">
        <v>1</v>
      </c>
      <c r="G1753" s="355" t="s">
        <v>1</v>
      </c>
      <c r="H1753" s="356"/>
      <c r="I1753" s="357"/>
      <c r="J1753" s="358">
        <f>BK1753</f>
        <v>0</v>
      </c>
      <c r="K1753" s="287"/>
      <c r="L1753" s="45"/>
      <c r="M1753" s="359" t="s">
        <v>1</v>
      </c>
      <c r="N1753" s="360" t="s">
        <v>42</v>
      </c>
      <c r="O1753" s="101"/>
      <c r="P1753" s="101"/>
      <c r="Q1753" s="101"/>
      <c r="R1753" s="101"/>
      <c r="S1753" s="101"/>
      <c r="T1753" s="102"/>
      <c r="U1753" s="42"/>
      <c r="V1753" s="42"/>
      <c r="W1753" s="42"/>
      <c r="X1753" s="42"/>
      <c r="Y1753" s="42"/>
      <c r="Z1753" s="42"/>
      <c r="AA1753" s="42"/>
      <c r="AB1753" s="42"/>
      <c r="AC1753" s="42"/>
      <c r="AD1753" s="42"/>
      <c r="AE1753" s="42"/>
      <c r="AT1753" s="19" t="s">
        <v>1779</v>
      </c>
      <c r="AU1753" s="19" t="s">
        <v>84</v>
      </c>
      <c r="AY1753" s="19" t="s">
        <v>1779</v>
      </c>
      <c r="BE1753" s="162">
        <f>IF(N1753="základná",J1753,0)</f>
        <v>0</v>
      </c>
      <c r="BF1753" s="162">
        <f>IF(N1753="znížená",J1753,0)</f>
        <v>0</v>
      </c>
      <c r="BG1753" s="162">
        <f>IF(N1753="zákl. prenesená",J1753,0)</f>
        <v>0</v>
      </c>
      <c r="BH1753" s="162">
        <f>IF(N1753="zníž. prenesená",J1753,0)</f>
        <v>0</v>
      </c>
      <c r="BI1753" s="162">
        <f>IF(N1753="nulová",J1753,0)</f>
        <v>0</v>
      </c>
      <c r="BJ1753" s="19" t="s">
        <v>92</v>
      </c>
      <c r="BK1753" s="162">
        <f>I1753*H1753</f>
        <v>0</v>
      </c>
    </row>
    <row r="1754" s="2" customFormat="1" ht="16.32" customHeight="1">
      <c r="A1754" s="42"/>
      <c r="B1754" s="43"/>
      <c r="C1754" s="352" t="s">
        <v>1</v>
      </c>
      <c r="D1754" s="352" t="s">
        <v>393</v>
      </c>
      <c r="E1754" s="353" t="s">
        <v>1</v>
      </c>
      <c r="F1754" s="354" t="s">
        <v>1</v>
      </c>
      <c r="G1754" s="355" t="s">
        <v>1</v>
      </c>
      <c r="H1754" s="356"/>
      <c r="I1754" s="357"/>
      <c r="J1754" s="358">
        <f>BK1754</f>
        <v>0</v>
      </c>
      <c r="K1754" s="287"/>
      <c r="L1754" s="45"/>
      <c r="M1754" s="359" t="s">
        <v>1</v>
      </c>
      <c r="N1754" s="360" t="s">
        <v>42</v>
      </c>
      <c r="O1754" s="101"/>
      <c r="P1754" s="101"/>
      <c r="Q1754" s="101"/>
      <c r="R1754" s="101"/>
      <c r="S1754" s="101"/>
      <c r="T1754" s="102"/>
      <c r="U1754" s="42"/>
      <c r="V1754" s="42"/>
      <c r="W1754" s="42"/>
      <c r="X1754" s="42"/>
      <c r="Y1754" s="42"/>
      <c r="Z1754" s="42"/>
      <c r="AA1754" s="42"/>
      <c r="AB1754" s="42"/>
      <c r="AC1754" s="42"/>
      <c r="AD1754" s="42"/>
      <c r="AE1754" s="42"/>
      <c r="AT1754" s="19" t="s">
        <v>1779</v>
      </c>
      <c r="AU1754" s="19" t="s">
        <v>84</v>
      </c>
      <c r="AY1754" s="19" t="s">
        <v>1779</v>
      </c>
      <c r="BE1754" s="162">
        <f>IF(N1754="základná",J1754,0)</f>
        <v>0</v>
      </c>
      <c r="BF1754" s="162">
        <f>IF(N1754="znížená",J1754,0)</f>
        <v>0</v>
      </c>
      <c r="BG1754" s="162">
        <f>IF(N1754="zákl. prenesená",J1754,0)</f>
        <v>0</v>
      </c>
      <c r="BH1754" s="162">
        <f>IF(N1754="zníž. prenesená",J1754,0)</f>
        <v>0</v>
      </c>
      <c r="BI1754" s="162">
        <f>IF(N1754="nulová",J1754,0)</f>
        <v>0</v>
      </c>
      <c r="BJ1754" s="19" t="s">
        <v>92</v>
      </c>
      <c r="BK1754" s="162">
        <f>I1754*H1754</f>
        <v>0</v>
      </c>
    </row>
    <row r="1755" s="2" customFormat="1" ht="16.32" customHeight="1">
      <c r="A1755" s="42"/>
      <c r="B1755" s="43"/>
      <c r="C1755" s="352" t="s">
        <v>1</v>
      </c>
      <c r="D1755" s="352" t="s">
        <v>393</v>
      </c>
      <c r="E1755" s="353" t="s">
        <v>1</v>
      </c>
      <c r="F1755" s="354" t="s">
        <v>1</v>
      </c>
      <c r="G1755" s="355" t="s">
        <v>1</v>
      </c>
      <c r="H1755" s="356"/>
      <c r="I1755" s="357"/>
      <c r="J1755" s="358">
        <f>BK1755</f>
        <v>0</v>
      </c>
      <c r="K1755" s="287"/>
      <c r="L1755" s="45"/>
      <c r="M1755" s="359" t="s">
        <v>1</v>
      </c>
      <c r="N1755" s="360" t="s">
        <v>42</v>
      </c>
      <c r="O1755" s="101"/>
      <c r="P1755" s="101"/>
      <c r="Q1755" s="101"/>
      <c r="R1755" s="101"/>
      <c r="S1755" s="101"/>
      <c r="T1755" s="102"/>
      <c r="U1755" s="42"/>
      <c r="V1755" s="42"/>
      <c r="W1755" s="42"/>
      <c r="X1755" s="42"/>
      <c r="Y1755" s="42"/>
      <c r="Z1755" s="42"/>
      <c r="AA1755" s="42"/>
      <c r="AB1755" s="42"/>
      <c r="AC1755" s="42"/>
      <c r="AD1755" s="42"/>
      <c r="AE1755" s="42"/>
      <c r="AT1755" s="19" t="s">
        <v>1779</v>
      </c>
      <c r="AU1755" s="19" t="s">
        <v>84</v>
      </c>
      <c r="AY1755" s="19" t="s">
        <v>1779</v>
      </c>
      <c r="BE1755" s="162">
        <f>IF(N1755="základná",J1755,0)</f>
        <v>0</v>
      </c>
      <c r="BF1755" s="162">
        <f>IF(N1755="znížená",J1755,0)</f>
        <v>0</v>
      </c>
      <c r="BG1755" s="162">
        <f>IF(N1755="zákl. prenesená",J1755,0)</f>
        <v>0</v>
      </c>
      <c r="BH1755" s="162">
        <f>IF(N1755="zníž. prenesená",J1755,0)</f>
        <v>0</v>
      </c>
      <c r="BI1755" s="162">
        <f>IF(N1755="nulová",J1755,0)</f>
        <v>0</v>
      </c>
      <c r="BJ1755" s="19" t="s">
        <v>92</v>
      </c>
      <c r="BK1755" s="162">
        <f>I1755*H1755</f>
        <v>0</v>
      </c>
    </row>
    <row r="1756" s="2" customFormat="1" ht="16.32" customHeight="1">
      <c r="A1756" s="42"/>
      <c r="B1756" s="43"/>
      <c r="C1756" s="352" t="s">
        <v>1</v>
      </c>
      <c r="D1756" s="352" t="s">
        <v>393</v>
      </c>
      <c r="E1756" s="353" t="s">
        <v>1</v>
      </c>
      <c r="F1756" s="354" t="s">
        <v>1</v>
      </c>
      <c r="G1756" s="355" t="s">
        <v>1</v>
      </c>
      <c r="H1756" s="356"/>
      <c r="I1756" s="357"/>
      <c r="J1756" s="358">
        <f>BK1756</f>
        <v>0</v>
      </c>
      <c r="K1756" s="287"/>
      <c r="L1756" s="45"/>
      <c r="M1756" s="359" t="s">
        <v>1</v>
      </c>
      <c r="N1756" s="360" t="s">
        <v>42</v>
      </c>
      <c r="O1756" s="101"/>
      <c r="P1756" s="101"/>
      <c r="Q1756" s="101"/>
      <c r="R1756" s="101"/>
      <c r="S1756" s="101"/>
      <c r="T1756" s="102"/>
      <c r="U1756" s="42"/>
      <c r="V1756" s="42"/>
      <c r="W1756" s="42"/>
      <c r="X1756" s="42"/>
      <c r="Y1756" s="42"/>
      <c r="Z1756" s="42"/>
      <c r="AA1756" s="42"/>
      <c r="AB1756" s="42"/>
      <c r="AC1756" s="42"/>
      <c r="AD1756" s="42"/>
      <c r="AE1756" s="42"/>
      <c r="AT1756" s="19" t="s">
        <v>1779</v>
      </c>
      <c r="AU1756" s="19" t="s">
        <v>84</v>
      </c>
      <c r="AY1756" s="19" t="s">
        <v>1779</v>
      </c>
      <c r="BE1756" s="162">
        <f>IF(N1756="základná",J1756,0)</f>
        <v>0</v>
      </c>
      <c r="BF1756" s="162">
        <f>IF(N1756="znížená",J1756,0)</f>
        <v>0</v>
      </c>
      <c r="BG1756" s="162">
        <f>IF(N1756="zákl. prenesená",J1756,0)</f>
        <v>0</v>
      </c>
      <c r="BH1756" s="162">
        <f>IF(N1756="zníž. prenesená",J1756,0)</f>
        <v>0</v>
      </c>
      <c r="BI1756" s="162">
        <f>IF(N1756="nulová",J1756,0)</f>
        <v>0</v>
      </c>
      <c r="BJ1756" s="19" t="s">
        <v>92</v>
      </c>
      <c r="BK1756" s="162">
        <f>I1756*H1756</f>
        <v>0</v>
      </c>
    </row>
    <row r="1757" s="2" customFormat="1" ht="16.32" customHeight="1">
      <c r="A1757" s="42"/>
      <c r="B1757" s="43"/>
      <c r="C1757" s="352" t="s">
        <v>1</v>
      </c>
      <c r="D1757" s="352" t="s">
        <v>393</v>
      </c>
      <c r="E1757" s="353" t="s">
        <v>1</v>
      </c>
      <c r="F1757" s="354" t="s">
        <v>1</v>
      </c>
      <c r="G1757" s="355" t="s">
        <v>1</v>
      </c>
      <c r="H1757" s="356"/>
      <c r="I1757" s="357"/>
      <c r="J1757" s="358">
        <f>BK1757</f>
        <v>0</v>
      </c>
      <c r="K1757" s="287"/>
      <c r="L1757" s="45"/>
      <c r="M1757" s="359" t="s">
        <v>1</v>
      </c>
      <c r="N1757" s="360" t="s">
        <v>42</v>
      </c>
      <c r="O1757" s="361"/>
      <c r="P1757" s="361"/>
      <c r="Q1757" s="361"/>
      <c r="R1757" s="361"/>
      <c r="S1757" s="361"/>
      <c r="T1757" s="362"/>
      <c r="U1757" s="42"/>
      <c r="V1757" s="42"/>
      <c r="W1757" s="42"/>
      <c r="X1757" s="42"/>
      <c r="Y1757" s="42"/>
      <c r="Z1757" s="42"/>
      <c r="AA1757" s="42"/>
      <c r="AB1757" s="42"/>
      <c r="AC1757" s="42"/>
      <c r="AD1757" s="42"/>
      <c r="AE1757" s="42"/>
      <c r="AT1757" s="19" t="s">
        <v>1779</v>
      </c>
      <c r="AU1757" s="19" t="s">
        <v>84</v>
      </c>
      <c r="AY1757" s="19" t="s">
        <v>1779</v>
      </c>
      <c r="BE1757" s="162">
        <f>IF(N1757="základná",J1757,0)</f>
        <v>0</v>
      </c>
      <c r="BF1757" s="162">
        <f>IF(N1757="znížená",J1757,0)</f>
        <v>0</v>
      </c>
      <c r="BG1757" s="162">
        <f>IF(N1757="zákl. prenesená",J1757,0)</f>
        <v>0</v>
      </c>
      <c r="BH1757" s="162">
        <f>IF(N1757="zníž. prenesená",J1757,0)</f>
        <v>0</v>
      </c>
      <c r="BI1757" s="162">
        <f>IF(N1757="nulová",J1757,0)</f>
        <v>0</v>
      </c>
      <c r="BJ1757" s="19" t="s">
        <v>92</v>
      </c>
      <c r="BK1757" s="162">
        <f>I1757*H1757</f>
        <v>0</v>
      </c>
    </row>
    <row r="1758" s="2" customFormat="1" ht="6.96" customHeight="1">
      <c r="A1758" s="42"/>
      <c r="B1758" s="76"/>
      <c r="C1758" s="77"/>
      <c r="D1758" s="77"/>
      <c r="E1758" s="77"/>
      <c r="F1758" s="77"/>
      <c r="G1758" s="77"/>
      <c r="H1758" s="77"/>
      <c r="I1758" s="77"/>
      <c r="J1758" s="77"/>
      <c r="K1758" s="77"/>
      <c r="L1758" s="45"/>
      <c r="M1758" s="42"/>
      <c r="O1758" s="42"/>
      <c r="P1758" s="42"/>
      <c r="Q1758" s="42"/>
      <c r="R1758" s="42"/>
      <c r="S1758" s="42"/>
      <c r="T1758" s="42"/>
      <c r="U1758" s="42"/>
      <c r="V1758" s="42"/>
      <c r="W1758" s="42"/>
      <c r="X1758" s="42"/>
      <c r="Y1758" s="42"/>
      <c r="Z1758" s="42"/>
      <c r="AA1758" s="42"/>
      <c r="AB1758" s="42"/>
      <c r="AC1758" s="42"/>
      <c r="AD1758" s="42"/>
      <c r="AE1758" s="42"/>
    </row>
  </sheetData>
  <sheetProtection sheet="1" autoFilter="0" formatColumns="0" formatRows="0" objects="1" scenarios="1" spinCount="100000" saltValue="F958dpt88CQiGmzf/xuquM2Oc0Eu+OFgc5Cv7oGX5Umgh5Sz9kJOPkWaHrCoz8MI0VszjL91bQsT3cKb47P0SA==" hashValue="S3aIK0vDr+IdqkFjF6O+x8tQP1P7c6QZW2SuolZOzcxTP92pLXRIKbyUSpl4Tq+dsa6XbEUJjmxznIR0z76oSQ==" algorithmName="SHA-512" password="C551"/>
  <autoFilter ref="C220:K1757"/>
  <mergeCells count="14">
    <mergeCell ref="E7:H7"/>
    <mergeCell ref="E9:H9"/>
    <mergeCell ref="E18:H18"/>
    <mergeCell ref="E27:H27"/>
    <mergeCell ref="E85:H85"/>
    <mergeCell ref="E87:H87"/>
    <mergeCell ref="D195:F195"/>
    <mergeCell ref="D196:F196"/>
    <mergeCell ref="D197:F197"/>
    <mergeCell ref="D198:F198"/>
    <mergeCell ref="D199:F199"/>
    <mergeCell ref="E211:H211"/>
    <mergeCell ref="E213:H213"/>
    <mergeCell ref="L2:V2"/>
  </mergeCells>
  <dataValidations count="2">
    <dataValidation type="list" allowBlank="1" showInputMessage="1" showErrorMessage="1" error="Povolené sú hodnoty K, M." sqref="D1753:D1758">
      <formula1>"K, M"</formula1>
    </dataValidation>
    <dataValidation type="list" allowBlank="1" showInputMessage="1" showErrorMessage="1" error="Povolené sú hodnoty základná, znížená, nulová." sqref="N1753:N1758">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93</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s="1" customFormat="1" ht="12" customHeight="1">
      <c r="B8" s="22"/>
      <c r="D8" s="175" t="s">
        <v>160</v>
      </c>
      <c r="L8" s="22"/>
    </row>
    <row r="9" s="2" customFormat="1" ht="16.5" customHeight="1">
      <c r="A9" s="42"/>
      <c r="B9" s="45"/>
      <c r="C9" s="42"/>
      <c r="D9" s="42"/>
      <c r="E9" s="176" t="s">
        <v>1780</v>
      </c>
      <c r="F9" s="42"/>
      <c r="G9" s="42"/>
      <c r="H9" s="42"/>
      <c r="I9" s="42"/>
      <c r="J9" s="42"/>
      <c r="K9" s="42"/>
      <c r="L9" s="73"/>
      <c r="S9" s="42"/>
      <c r="T9" s="42"/>
      <c r="U9" s="42"/>
      <c r="V9" s="42"/>
      <c r="W9" s="42"/>
      <c r="X9" s="42"/>
      <c r="Y9" s="42"/>
      <c r="Z9" s="42"/>
      <c r="AA9" s="42"/>
      <c r="AB9" s="42"/>
      <c r="AC9" s="42"/>
      <c r="AD9" s="42"/>
      <c r="AE9" s="42"/>
    </row>
    <row r="10" s="2" customFormat="1" ht="12" customHeight="1">
      <c r="A10" s="42"/>
      <c r="B10" s="45"/>
      <c r="C10" s="42"/>
      <c r="D10" s="175" t="s">
        <v>1781</v>
      </c>
      <c r="E10" s="42"/>
      <c r="F10" s="42"/>
      <c r="G10" s="42"/>
      <c r="H10" s="42"/>
      <c r="I10" s="42"/>
      <c r="J10" s="42"/>
      <c r="K10" s="42"/>
      <c r="L10" s="73"/>
      <c r="S10" s="42"/>
      <c r="T10" s="42"/>
      <c r="U10" s="42"/>
      <c r="V10" s="42"/>
      <c r="W10" s="42"/>
      <c r="X10" s="42"/>
      <c r="Y10" s="42"/>
      <c r="Z10" s="42"/>
      <c r="AA10" s="42"/>
      <c r="AB10" s="42"/>
      <c r="AC10" s="42"/>
      <c r="AD10" s="42"/>
      <c r="AE10" s="42"/>
    </row>
    <row r="11" s="2" customFormat="1" ht="16.5" customHeight="1">
      <c r="A11" s="42"/>
      <c r="B11" s="45"/>
      <c r="C11" s="42"/>
      <c r="D11" s="42"/>
      <c r="E11" s="177" t="s">
        <v>1782</v>
      </c>
      <c r="F11" s="42"/>
      <c r="G11" s="42"/>
      <c r="H11" s="42"/>
      <c r="I11" s="42"/>
      <c r="J11" s="42"/>
      <c r="K11" s="42"/>
      <c r="L11" s="73"/>
      <c r="S11" s="42"/>
      <c r="T11" s="42"/>
      <c r="U11" s="42"/>
      <c r="V11" s="42"/>
      <c r="W11" s="42"/>
      <c r="X11" s="42"/>
      <c r="Y11" s="42"/>
      <c r="Z11" s="42"/>
      <c r="AA11" s="42"/>
      <c r="AB11" s="42"/>
      <c r="AC11" s="42"/>
      <c r="AD11" s="42"/>
      <c r="AE11" s="42"/>
    </row>
    <row r="12" s="2" customFormat="1">
      <c r="A12" s="42"/>
      <c r="B12" s="45"/>
      <c r="C12" s="42"/>
      <c r="D12" s="42"/>
      <c r="E12" s="42"/>
      <c r="F12" s="42"/>
      <c r="G12" s="42"/>
      <c r="H12" s="42"/>
      <c r="I12" s="42"/>
      <c r="J12" s="42"/>
      <c r="K12" s="42"/>
      <c r="L12" s="73"/>
      <c r="S12" s="42"/>
      <c r="T12" s="42"/>
      <c r="U12" s="42"/>
      <c r="V12" s="42"/>
      <c r="W12" s="42"/>
      <c r="X12" s="42"/>
      <c r="Y12" s="42"/>
      <c r="Z12" s="42"/>
      <c r="AA12" s="42"/>
      <c r="AB12" s="42"/>
      <c r="AC12" s="42"/>
      <c r="AD12" s="42"/>
      <c r="AE12" s="42"/>
    </row>
    <row r="13" s="2" customFormat="1" ht="12" customHeight="1">
      <c r="A13" s="42"/>
      <c r="B13" s="45"/>
      <c r="C13" s="42"/>
      <c r="D13" s="175" t="s">
        <v>17</v>
      </c>
      <c r="E13" s="42"/>
      <c r="F13" s="151" t="s">
        <v>1</v>
      </c>
      <c r="G13" s="42"/>
      <c r="H13" s="42"/>
      <c r="I13" s="175" t="s">
        <v>18</v>
      </c>
      <c r="J13" s="151" t="s">
        <v>1</v>
      </c>
      <c r="K13" s="42"/>
      <c r="L13" s="73"/>
      <c r="S13" s="42"/>
      <c r="T13" s="42"/>
      <c r="U13" s="42"/>
      <c r="V13" s="42"/>
      <c r="W13" s="42"/>
      <c r="X13" s="42"/>
      <c r="Y13" s="42"/>
      <c r="Z13" s="42"/>
      <c r="AA13" s="42"/>
      <c r="AB13" s="42"/>
      <c r="AC13" s="42"/>
      <c r="AD13" s="42"/>
      <c r="AE13" s="42"/>
    </row>
    <row r="14" s="2" customFormat="1" ht="12" customHeight="1">
      <c r="A14" s="42"/>
      <c r="B14" s="45"/>
      <c r="C14" s="42"/>
      <c r="D14" s="175" t="s">
        <v>19</v>
      </c>
      <c r="E14" s="42"/>
      <c r="F14" s="151" t="s">
        <v>1783</v>
      </c>
      <c r="G14" s="42"/>
      <c r="H14" s="42"/>
      <c r="I14" s="175" t="s">
        <v>21</v>
      </c>
      <c r="J14" s="178" t="str">
        <f>'Rekapitulácia stavby'!AN8</f>
        <v>9. 5. 2022</v>
      </c>
      <c r="K14" s="42"/>
      <c r="L14" s="73"/>
      <c r="S14" s="42"/>
      <c r="T14" s="42"/>
      <c r="U14" s="42"/>
      <c r="V14" s="42"/>
      <c r="W14" s="42"/>
      <c r="X14" s="42"/>
      <c r="Y14" s="42"/>
      <c r="Z14" s="42"/>
      <c r="AA14" s="42"/>
      <c r="AB14" s="42"/>
      <c r="AC14" s="42"/>
      <c r="AD14" s="42"/>
      <c r="AE14" s="42"/>
    </row>
    <row r="15" s="2" customFormat="1" ht="10.8" customHeight="1">
      <c r="A15" s="42"/>
      <c r="B15" s="45"/>
      <c r="C15" s="42"/>
      <c r="D15" s="42"/>
      <c r="E15" s="42"/>
      <c r="F15" s="42"/>
      <c r="G15" s="42"/>
      <c r="H15" s="42"/>
      <c r="I15" s="42"/>
      <c r="J15" s="42"/>
      <c r="K15" s="42"/>
      <c r="L15" s="73"/>
      <c r="S15" s="42"/>
      <c r="T15" s="42"/>
      <c r="U15" s="42"/>
      <c r="V15" s="42"/>
      <c r="W15" s="42"/>
      <c r="X15" s="42"/>
      <c r="Y15" s="42"/>
      <c r="Z15" s="42"/>
      <c r="AA15" s="42"/>
      <c r="AB15" s="42"/>
      <c r="AC15" s="42"/>
      <c r="AD15" s="42"/>
      <c r="AE15" s="42"/>
    </row>
    <row r="16" s="2" customFormat="1" ht="12" customHeight="1">
      <c r="A16" s="42"/>
      <c r="B16" s="45"/>
      <c r="C16" s="42"/>
      <c r="D16" s="175" t="s">
        <v>23</v>
      </c>
      <c r="E16" s="42"/>
      <c r="F16" s="42"/>
      <c r="G16" s="42"/>
      <c r="H16" s="42"/>
      <c r="I16" s="175" t="s">
        <v>24</v>
      </c>
      <c r="J16" s="151" t="str">
        <f>IF('Rekapitulácia stavby'!AN10="","",'Rekapitulácia stavby'!AN10)</f>
        <v/>
      </c>
      <c r="K16" s="42"/>
      <c r="L16" s="73"/>
      <c r="S16" s="42"/>
      <c r="T16" s="42"/>
      <c r="U16" s="42"/>
      <c r="V16" s="42"/>
      <c r="W16" s="42"/>
      <c r="X16" s="42"/>
      <c r="Y16" s="42"/>
      <c r="Z16" s="42"/>
      <c r="AA16" s="42"/>
      <c r="AB16" s="42"/>
      <c r="AC16" s="42"/>
      <c r="AD16" s="42"/>
      <c r="AE16" s="42"/>
    </row>
    <row r="17" s="2" customFormat="1" ht="18" customHeight="1">
      <c r="A17" s="42"/>
      <c r="B17" s="45"/>
      <c r="C17" s="42"/>
      <c r="D17" s="42"/>
      <c r="E17" s="151" t="str">
        <f>IF('Rekapitulácia stavby'!E11="","",'Rekapitulácia stavby'!E11)</f>
        <v>A BKPŠ, SPOL. S.R.O.</v>
      </c>
      <c r="F17" s="42"/>
      <c r="G17" s="42"/>
      <c r="H17" s="42"/>
      <c r="I17" s="175" t="s">
        <v>26</v>
      </c>
      <c r="J17" s="151" t="str">
        <f>IF('Rekapitulácia stavby'!AN11="","",'Rekapitulácia stavby'!AN11)</f>
        <v/>
      </c>
      <c r="K17" s="42"/>
      <c r="L17" s="73"/>
      <c r="S17" s="42"/>
      <c r="T17" s="42"/>
      <c r="U17" s="42"/>
      <c r="V17" s="42"/>
      <c r="W17" s="42"/>
      <c r="X17" s="42"/>
      <c r="Y17" s="42"/>
      <c r="Z17" s="42"/>
      <c r="AA17" s="42"/>
      <c r="AB17" s="42"/>
      <c r="AC17" s="42"/>
      <c r="AD17" s="42"/>
      <c r="AE17" s="42"/>
    </row>
    <row r="18" s="2" customFormat="1" ht="6.96" customHeight="1">
      <c r="A18" s="42"/>
      <c r="B18" s="45"/>
      <c r="C18" s="42"/>
      <c r="D18" s="42"/>
      <c r="E18" s="42"/>
      <c r="F18" s="42"/>
      <c r="G18" s="42"/>
      <c r="H18" s="42"/>
      <c r="I18" s="42"/>
      <c r="J18" s="42"/>
      <c r="K18" s="42"/>
      <c r="L18" s="73"/>
      <c r="S18" s="42"/>
      <c r="T18" s="42"/>
      <c r="U18" s="42"/>
      <c r="V18" s="42"/>
      <c r="W18" s="42"/>
      <c r="X18" s="42"/>
      <c r="Y18" s="42"/>
      <c r="Z18" s="42"/>
      <c r="AA18" s="42"/>
      <c r="AB18" s="42"/>
      <c r="AC18" s="42"/>
      <c r="AD18" s="42"/>
      <c r="AE18" s="42"/>
    </row>
    <row r="19" s="2" customFormat="1" ht="12" customHeight="1">
      <c r="A19" s="42"/>
      <c r="B19" s="45"/>
      <c r="C19" s="42"/>
      <c r="D19" s="175" t="s">
        <v>27</v>
      </c>
      <c r="E19" s="42"/>
      <c r="F19" s="42"/>
      <c r="G19" s="42"/>
      <c r="H19" s="42"/>
      <c r="I19" s="175" t="s">
        <v>24</v>
      </c>
      <c r="J19" s="35" t="str">
        <f>'Rekapitulácia stavby'!AN13</f>
        <v>Vyplň údaj</v>
      </c>
      <c r="K19" s="42"/>
      <c r="L19" s="73"/>
      <c r="S19" s="42"/>
      <c r="T19" s="42"/>
      <c r="U19" s="42"/>
      <c r="V19" s="42"/>
      <c r="W19" s="42"/>
      <c r="X19" s="42"/>
      <c r="Y19" s="42"/>
      <c r="Z19" s="42"/>
      <c r="AA19" s="42"/>
      <c r="AB19" s="42"/>
      <c r="AC19" s="42"/>
      <c r="AD19" s="42"/>
      <c r="AE19" s="42"/>
    </row>
    <row r="20" s="2" customFormat="1" ht="18" customHeight="1">
      <c r="A20" s="42"/>
      <c r="B20" s="45"/>
      <c r="C20" s="42"/>
      <c r="D20" s="42"/>
      <c r="E20" s="35" t="str">
        <f>'Rekapitulácia stavby'!E14</f>
        <v>Vyplň údaj</v>
      </c>
      <c r="F20" s="151"/>
      <c r="G20" s="151"/>
      <c r="H20" s="151"/>
      <c r="I20" s="175" t="s">
        <v>26</v>
      </c>
      <c r="J20" s="35" t="str">
        <f>'Rekapitulácia stavby'!AN14</f>
        <v>Vyplň údaj</v>
      </c>
      <c r="K20" s="42"/>
      <c r="L20" s="73"/>
      <c r="S20" s="42"/>
      <c r="T20" s="42"/>
      <c r="U20" s="42"/>
      <c r="V20" s="42"/>
      <c r="W20" s="42"/>
      <c r="X20" s="42"/>
      <c r="Y20" s="42"/>
      <c r="Z20" s="42"/>
      <c r="AA20" s="42"/>
      <c r="AB20" s="42"/>
      <c r="AC20" s="42"/>
      <c r="AD20" s="42"/>
      <c r="AE20" s="42"/>
    </row>
    <row r="21" s="2" customFormat="1" ht="6.96" customHeight="1">
      <c r="A21" s="42"/>
      <c r="B21" s="45"/>
      <c r="C21" s="42"/>
      <c r="D21" s="42"/>
      <c r="E21" s="42"/>
      <c r="F21" s="42"/>
      <c r="G21" s="42"/>
      <c r="H21" s="42"/>
      <c r="I21" s="42"/>
      <c r="J21" s="42"/>
      <c r="K21" s="42"/>
      <c r="L21" s="73"/>
      <c r="S21" s="42"/>
      <c r="T21" s="42"/>
      <c r="U21" s="42"/>
      <c r="V21" s="42"/>
      <c r="W21" s="42"/>
      <c r="X21" s="42"/>
      <c r="Y21" s="42"/>
      <c r="Z21" s="42"/>
      <c r="AA21" s="42"/>
      <c r="AB21" s="42"/>
      <c r="AC21" s="42"/>
      <c r="AD21" s="42"/>
      <c r="AE21" s="42"/>
    </row>
    <row r="22" s="2" customFormat="1" ht="12" customHeight="1">
      <c r="A22" s="42"/>
      <c r="B22" s="45"/>
      <c r="C22" s="42"/>
      <c r="D22" s="175" t="s">
        <v>29</v>
      </c>
      <c r="E22" s="42"/>
      <c r="F22" s="42"/>
      <c r="G22" s="42"/>
      <c r="H22" s="42"/>
      <c r="I22" s="175" t="s">
        <v>24</v>
      </c>
      <c r="J22" s="151" t="s">
        <v>1</v>
      </c>
      <c r="K22" s="42"/>
      <c r="L22" s="73"/>
      <c r="S22" s="42"/>
      <c r="T22" s="42"/>
      <c r="U22" s="42"/>
      <c r="V22" s="42"/>
      <c r="W22" s="42"/>
      <c r="X22" s="42"/>
      <c r="Y22" s="42"/>
      <c r="Z22" s="42"/>
      <c r="AA22" s="42"/>
      <c r="AB22" s="42"/>
      <c r="AC22" s="42"/>
      <c r="AD22" s="42"/>
      <c r="AE22" s="42"/>
    </row>
    <row r="23" s="2" customFormat="1" ht="18" customHeight="1">
      <c r="A23" s="42"/>
      <c r="B23" s="45"/>
      <c r="C23" s="42"/>
      <c r="D23" s="42"/>
      <c r="E23" s="151" t="s">
        <v>1784</v>
      </c>
      <c r="F23" s="42"/>
      <c r="G23" s="42"/>
      <c r="H23" s="42"/>
      <c r="I23" s="175" t="s">
        <v>26</v>
      </c>
      <c r="J23" s="151" t="s">
        <v>1</v>
      </c>
      <c r="K23" s="42"/>
      <c r="L23" s="73"/>
      <c r="S23" s="42"/>
      <c r="T23" s="42"/>
      <c r="U23" s="42"/>
      <c r="V23" s="42"/>
      <c r="W23" s="42"/>
      <c r="X23" s="42"/>
      <c r="Y23" s="42"/>
      <c r="Z23" s="42"/>
      <c r="AA23" s="42"/>
      <c r="AB23" s="42"/>
      <c r="AC23" s="42"/>
      <c r="AD23" s="42"/>
      <c r="AE23" s="42"/>
    </row>
    <row r="24" s="2" customFormat="1" ht="6.96" customHeight="1">
      <c r="A24" s="42"/>
      <c r="B24" s="45"/>
      <c r="C24" s="42"/>
      <c r="D24" s="42"/>
      <c r="E24" s="42"/>
      <c r="F24" s="42"/>
      <c r="G24" s="42"/>
      <c r="H24" s="42"/>
      <c r="I24" s="42"/>
      <c r="J24" s="42"/>
      <c r="K24" s="42"/>
      <c r="L24" s="73"/>
      <c r="S24" s="42"/>
      <c r="T24" s="42"/>
      <c r="U24" s="42"/>
      <c r="V24" s="42"/>
      <c r="W24" s="42"/>
      <c r="X24" s="42"/>
      <c r="Y24" s="42"/>
      <c r="Z24" s="42"/>
      <c r="AA24" s="42"/>
      <c r="AB24" s="42"/>
      <c r="AC24" s="42"/>
      <c r="AD24" s="42"/>
      <c r="AE24" s="42"/>
    </row>
    <row r="25" s="2" customFormat="1" ht="12" customHeight="1">
      <c r="A25" s="42"/>
      <c r="B25" s="45"/>
      <c r="C25" s="42"/>
      <c r="D25" s="175" t="s">
        <v>31</v>
      </c>
      <c r="E25" s="42"/>
      <c r="F25" s="42"/>
      <c r="G25" s="42"/>
      <c r="H25" s="42"/>
      <c r="I25" s="175" t="s">
        <v>24</v>
      </c>
      <c r="J25" s="151" t="s">
        <v>1</v>
      </c>
      <c r="K25" s="42"/>
      <c r="L25" s="73"/>
      <c r="S25" s="42"/>
      <c r="T25" s="42"/>
      <c r="U25" s="42"/>
      <c r="V25" s="42"/>
      <c r="W25" s="42"/>
      <c r="X25" s="42"/>
      <c r="Y25" s="42"/>
      <c r="Z25" s="42"/>
      <c r="AA25" s="42"/>
      <c r="AB25" s="42"/>
      <c r="AC25" s="42"/>
      <c r="AD25" s="42"/>
      <c r="AE25" s="42"/>
    </row>
    <row r="26" s="2" customFormat="1" ht="18" customHeight="1">
      <c r="A26" s="42"/>
      <c r="B26" s="45"/>
      <c r="C26" s="42"/>
      <c r="D26" s="42"/>
      <c r="E26" s="151" t="s">
        <v>1784</v>
      </c>
      <c r="F26" s="42"/>
      <c r="G26" s="42"/>
      <c r="H26" s="42"/>
      <c r="I26" s="175" t="s">
        <v>26</v>
      </c>
      <c r="J26" s="151" t="s">
        <v>1</v>
      </c>
      <c r="K26" s="42"/>
      <c r="L26" s="73"/>
      <c r="S26" s="42"/>
      <c r="T26" s="42"/>
      <c r="U26" s="42"/>
      <c r="V26" s="42"/>
      <c r="W26" s="42"/>
      <c r="X26" s="42"/>
      <c r="Y26" s="42"/>
      <c r="Z26" s="42"/>
      <c r="AA26" s="42"/>
      <c r="AB26" s="42"/>
      <c r="AC26" s="42"/>
      <c r="AD26" s="42"/>
      <c r="AE26" s="42"/>
    </row>
    <row r="27" s="2" customFormat="1" ht="6.96" customHeight="1">
      <c r="A27" s="42"/>
      <c r="B27" s="45"/>
      <c r="C27" s="42"/>
      <c r="D27" s="42"/>
      <c r="E27" s="42"/>
      <c r="F27" s="42"/>
      <c r="G27" s="42"/>
      <c r="H27" s="42"/>
      <c r="I27" s="42"/>
      <c r="J27" s="42"/>
      <c r="K27" s="42"/>
      <c r="L27" s="73"/>
      <c r="S27" s="42"/>
      <c r="T27" s="42"/>
      <c r="U27" s="42"/>
      <c r="V27" s="42"/>
      <c r="W27" s="42"/>
      <c r="X27" s="42"/>
      <c r="Y27" s="42"/>
      <c r="Z27" s="42"/>
      <c r="AA27" s="42"/>
      <c r="AB27" s="42"/>
      <c r="AC27" s="42"/>
      <c r="AD27" s="42"/>
      <c r="AE27" s="42"/>
    </row>
    <row r="28" s="2" customFormat="1" ht="12" customHeight="1">
      <c r="A28" s="42"/>
      <c r="B28" s="45"/>
      <c r="C28" s="42"/>
      <c r="D28" s="175" t="s">
        <v>33</v>
      </c>
      <c r="E28" s="42"/>
      <c r="F28" s="42"/>
      <c r="G28" s="42"/>
      <c r="H28" s="42"/>
      <c r="I28" s="42"/>
      <c r="J28" s="42"/>
      <c r="K28" s="42"/>
      <c r="L28" s="73"/>
      <c r="S28" s="42"/>
      <c r="T28" s="42"/>
      <c r="U28" s="42"/>
      <c r="V28" s="42"/>
      <c r="W28" s="42"/>
      <c r="X28" s="42"/>
      <c r="Y28" s="42"/>
      <c r="Z28" s="42"/>
      <c r="AA28" s="42"/>
      <c r="AB28" s="42"/>
      <c r="AC28" s="42"/>
      <c r="AD28" s="42"/>
      <c r="AE28" s="42"/>
    </row>
    <row r="29" s="8" customFormat="1" ht="16.5" customHeight="1">
      <c r="A29" s="179"/>
      <c r="B29" s="180"/>
      <c r="C29" s="179"/>
      <c r="D29" s="179"/>
      <c r="E29" s="181" t="s">
        <v>1</v>
      </c>
      <c r="F29" s="181"/>
      <c r="G29" s="181"/>
      <c r="H29" s="181"/>
      <c r="I29" s="179"/>
      <c r="J29" s="179"/>
      <c r="K29" s="179"/>
      <c r="L29" s="182"/>
      <c r="S29" s="179"/>
      <c r="T29" s="179"/>
      <c r="U29" s="179"/>
      <c r="V29" s="179"/>
      <c r="W29" s="179"/>
      <c r="X29" s="179"/>
      <c r="Y29" s="179"/>
      <c r="Z29" s="179"/>
      <c r="AA29" s="179"/>
      <c r="AB29" s="179"/>
      <c r="AC29" s="179"/>
      <c r="AD29" s="179"/>
      <c r="AE29" s="179"/>
    </row>
    <row r="30" s="2" customFormat="1" ht="6.96" customHeight="1">
      <c r="A30" s="42"/>
      <c r="B30" s="45"/>
      <c r="C30" s="42"/>
      <c r="D30" s="42"/>
      <c r="E30" s="42"/>
      <c r="F30" s="42"/>
      <c r="G30" s="42"/>
      <c r="H30" s="42"/>
      <c r="I30" s="42"/>
      <c r="J30" s="42"/>
      <c r="K30" s="42"/>
      <c r="L30" s="73"/>
      <c r="S30" s="42"/>
      <c r="T30" s="42"/>
      <c r="U30" s="42"/>
      <c r="V30" s="42"/>
      <c r="W30" s="42"/>
      <c r="X30" s="42"/>
      <c r="Y30" s="42"/>
      <c r="Z30" s="42"/>
      <c r="AA30" s="42"/>
      <c r="AB30" s="42"/>
      <c r="AC30" s="42"/>
      <c r="AD30" s="42"/>
      <c r="AE30" s="42"/>
    </row>
    <row r="31" s="2" customFormat="1" ht="6.96" customHeight="1">
      <c r="A31" s="42"/>
      <c r="B31" s="45"/>
      <c r="C31" s="42"/>
      <c r="D31" s="184"/>
      <c r="E31" s="184"/>
      <c r="F31" s="184"/>
      <c r="G31" s="184"/>
      <c r="H31" s="184"/>
      <c r="I31" s="184"/>
      <c r="J31" s="184"/>
      <c r="K31" s="184"/>
      <c r="L31" s="73"/>
      <c r="S31" s="42"/>
      <c r="T31" s="42"/>
      <c r="U31" s="42"/>
      <c r="V31" s="42"/>
      <c r="W31" s="42"/>
      <c r="X31" s="42"/>
      <c r="Y31" s="42"/>
      <c r="Z31" s="42"/>
      <c r="AA31" s="42"/>
      <c r="AB31" s="42"/>
      <c r="AC31" s="42"/>
      <c r="AD31" s="42"/>
      <c r="AE31" s="42"/>
    </row>
    <row r="32" s="2" customFormat="1" ht="14.4" customHeight="1">
      <c r="A32" s="42"/>
      <c r="B32" s="45"/>
      <c r="C32" s="42"/>
      <c r="D32" s="151" t="s">
        <v>212</v>
      </c>
      <c r="E32" s="42"/>
      <c r="F32" s="42"/>
      <c r="G32" s="42"/>
      <c r="H32" s="42"/>
      <c r="I32" s="42"/>
      <c r="J32" s="185">
        <f>J98</f>
        <v>0</v>
      </c>
      <c r="K32" s="42"/>
      <c r="L32" s="73"/>
      <c r="S32" s="42"/>
      <c r="T32" s="42"/>
      <c r="U32" s="42"/>
      <c r="V32" s="42"/>
      <c r="W32" s="42"/>
      <c r="X32" s="42"/>
      <c r="Y32" s="42"/>
      <c r="Z32" s="42"/>
      <c r="AA32" s="42"/>
      <c r="AB32" s="42"/>
      <c r="AC32" s="42"/>
      <c r="AD32" s="42"/>
      <c r="AE32" s="42"/>
    </row>
    <row r="33" s="2" customFormat="1" ht="14.4" customHeight="1">
      <c r="A33" s="42"/>
      <c r="B33" s="45"/>
      <c r="C33" s="42"/>
      <c r="D33" s="186" t="s">
        <v>137</v>
      </c>
      <c r="E33" s="42"/>
      <c r="F33" s="42"/>
      <c r="G33" s="42"/>
      <c r="H33" s="42"/>
      <c r="I33" s="42"/>
      <c r="J33" s="185">
        <f>J110</f>
        <v>0</v>
      </c>
      <c r="K33" s="42"/>
      <c r="L33" s="73"/>
      <c r="S33" s="42"/>
      <c r="T33" s="42"/>
      <c r="U33" s="42"/>
      <c r="V33" s="42"/>
      <c r="W33" s="42"/>
      <c r="X33" s="42"/>
      <c r="Y33" s="42"/>
      <c r="Z33" s="42"/>
      <c r="AA33" s="42"/>
      <c r="AB33" s="42"/>
      <c r="AC33" s="42"/>
      <c r="AD33" s="42"/>
      <c r="AE33" s="42"/>
    </row>
    <row r="34" s="2" customFormat="1" ht="25.44" customHeight="1">
      <c r="A34" s="42"/>
      <c r="B34" s="45"/>
      <c r="C34" s="42"/>
      <c r="D34" s="187" t="s">
        <v>36</v>
      </c>
      <c r="E34" s="42"/>
      <c r="F34" s="42"/>
      <c r="G34" s="42"/>
      <c r="H34" s="42"/>
      <c r="I34" s="42"/>
      <c r="J34" s="188">
        <f>ROUND(J32 + J33, 2)</f>
        <v>0</v>
      </c>
      <c r="K34" s="42"/>
      <c r="L34" s="73"/>
      <c r="S34" s="42"/>
      <c r="T34" s="42"/>
      <c r="U34" s="42"/>
      <c r="V34" s="42"/>
      <c r="W34" s="42"/>
      <c r="X34" s="42"/>
      <c r="Y34" s="42"/>
      <c r="Z34" s="42"/>
      <c r="AA34" s="42"/>
      <c r="AB34" s="42"/>
      <c r="AC34" s="42"/>
      <c r="AD34" s="42"/>
      <c r="AE34" s="42"/>
    </row>
    <row r="35" s="2" customFormat="1" ht="6.96" customHeight="1">
      <c r="A35" s="42"/>
      <c r="B35" s="45"/>
      <c r="C35" s="42"/>
      <c r="D35" s="184"/>
      <c r="E35" s="184"/>
      <c r="F35" s="184"/>
      <c r="G35" s="184"/>
      <c r="H35" s="184"/>
      <c r="I35" s="184"/>
      <c r="J35" s="184"/>
      <c r="K35" s="184"/>
      <c r="L35" s="73"/>
      <c r="S35" s="42"/>
      <c r="T35" s="42"/>
      <c r="U35" s="42"/>
      <c r="V35" s="42"/>
      <c r="W35" s="42"/>
      <c r="X35" s="42"/>
      <c r="Y35" s="42"/>
      <c r="Z35" s="42"/>
      <c r="AA35" s="42"/>
      <c r="AB35" s="42"/>
      <c r="AC35" s="42"/>
      <c r="AD35" s="42"/>
      <c r="AE35" s="42"/>
    </row>
    <row r="36" s="2" customFormat="1" ht="14.4" customHeight="1">
      <c r="A36" s="42"/>
      <c r="B36" s="45"/>
      <c r="C36" s="42"/>
      <c r="D36" s="42"/>
      <c r="E36" s="42"/>
      <c r="F36" s="189" t="s">
        <v>38</v>
      </c>
      <c r="G36" s="42"/>
      <c r="H36" s="42"/>
      <c r="I36" s="189" t="s">
        <v>37</v>
      </c>
      <c r="J36" s="189" t="s">
        <v>39</v>
      </c>
      <c r="K36" s="42"/>
      <c r="L36" s="73"/>
      <c r="S36" s="42"/>
      <c r="T36" s="42"/>
      <c r="U36" s="42"/>
      <c r="V36" s="42"/>
      <c r="W36" s="42"/>
      <c r="X36" s="42"/>
      <c r="Y36" s="42"/>
      <c r="Z36" s="42"/>
      <c r="AA36" s="42"/>
      <c r="AB36" s="42"/>
      <c r="AC36" s="42"/>
      <c r="AD36" s="42"/>
      <c r="AE36" s="42"/>
    </row>
    <row r="37" s="2" customFormat="1" ht="14.4" customHeight="1">
      <c r="A37" s="42"/>
      <c r="B37" s="45"/>
      <c r="C37" s="42"/>
      <c r="D37" s="190" t="s">
        <v>40</v>
      </c>
      <c r="E37" s="191" t="s">
        <v>41</v>
      </c>
      <c r="F37" s="192">
        <f>ROUND((ROUND((SUM(BE110:BE117) + SUM(BE139:BE253)),  2) + SUM(BE255:BE259)), 2)</f>
        <v>0</v>
      </c>
      <c r="G37" s="193"/>
      <c r="H37" s="193"/>
      <c r="I37" s="194">
        <v>0.20000000000000001</v>
      </c>
      <c r="J37" s="192">
        <f>ROUND((ROUND(((SUM(BE110:BE117) + SUM(BE139:BE253))*I37),  2) + (SUM(BE255:BE259)*I37)), 2)</f>
        <v>0</v>
      </c>
      <c r="K37" s="42"/>
      <c r="L37" s="73"/>
      <c r="S37" s="42"/>
      <c r="T37" s="42"/>
      <c r="U37" s="42"/>
      <c r="V37" s="42"/>
      <c r="W37" s="42"/>
      <c r="X37" s="42"/>
      <c r="Y37" s="42"/>
      <c r="Z37" s="42"/>
      <c r="AA37" s="42"/>
      <c r="AB37" s="42"/>
      <c r="AC37" s="42"/>
      <c r="AD37" s="42"/>
      <c r="AE37" s="42"/>
    </row>
    <row r="38" s="2" customFormat="1" ht="14.4" customHeight="1">
      <c r="A38" s="42"/>
      <c r="B38" s="45"/>
      <c r="C38" s="42"/>
      <c r="D38" s="42"/>
      <c r="E38" s="191" t="s">
        <v>42</v>
      </c>
      <c r="F38" s="192">
        <f>ROUND((ROUND((SUM(BF110:BF117) + SUM(BF139:BF253)),  2) + SUM(BF255:BF259)), 2)</f>
        <v>0</v>
      </c>
      <c r="G38" s="193"/>
      <c r="H38" s="193"/>
      <c r="I38" s="194">
        <v>0.20000000000000001</v>
      </c>
      <c r="J38" s="192">
        <f>ROUND((ROUND(((SUM(BF110:BF117) + SUM(BF139:BF253))*I38),  2) + (SUM(BF255:BF259)*I38)), 2)</f>
        <v>0</v>
      </c>
      <c r="K38" s="42"/>
      <c r="L38" s="73"/>
      <c r="S38" s="42"/>
      <c r="T38" s="42"/>
      <c r="U38" s="42"/>
      <c r="V38" s="42"/>
      <c r="W38" s="42"/>
      <c r="X38" s="42"/>
      <c r="Y38" s="42"/>
      <c r="Z38" s="42"/>
      <c r="AA38" s="42"/>
      <c r="AB38" s="42"/>
      <c r="AC38" s="42"/>
      <c r="AD38" s="42"/>
      <c r="AE38" s="42"/>
    </row>
    <row r="39" hidden="1" s="2" customFormat="1" ht="14.4" customHeight="1">
      <c r="A39" s="42"/>
      <c r="B39" s="45"/>
      <c r="C39" s="42"/>
      <c r="D39" s="42"/>
      <c r="E39" s="175" t="s">
        <v>43</v>
      </c>
      <c r="F39" s="195">
        <f>ROUND((ROUND((SUM(BG110:BG117) + SUM(BG139:BG253)),  2) + SUM(BG255:BG259)), 2)</f>
        <v>0</v>
      </c>
      <c r="G39" s="42"/>
      <c r="H39" s="42"/>
      <c r="I39" s="196">
        <v>0.20000000000000001</v>
      </c>
      <c r="J39" s="195">
        <f>0</f>
        <v>0</v>
      </c>
      <c r="K39" s="42"/>
      <c r="L39" s="73"/>
      <c r="S39" s="42"/>
      <c r="T39" s="42"/>
      <c r="U39" s="42"/>
      <c r="V39" s="42"/>
      <c r="W39" s="42"/>
      <c r="X39" s="42"/>
      <c r="Y39" s="42"/>
      <c r="Z39" s="42"/>
      <c r="AA39" s="42"/>
      <c r="AB39" s="42"/>
      <c r="AC39" s="42"/>
      <c r="AD39" s="42"/>
      <c r="AE39" s="42"/>
    </row>
    <row r="40" hidden="1" s="2" customFormat="1" ht="14.4" customHeight="1">
      <c r="A40" s="42"/>
      <c r="B40" s="45"/>
      <c r="C40" s="42"/>
      <c r="D40" s="42"/>
      <c r="E40" s="175" t="s">
        <v>44</v>
      </c>
      <c r="F40" s="195">
        <f>ROUND((ROUND((SUM(BH110:BH117) + SUM(BH139:BH253)),  2) + SUM(BH255:BH259)), 2)</f>
        <v>0</v>
      </c>
      <c r="G40" s="42"/>
      <c r="H40" s="42"/>
      <c r="I40" s="196">
        <v>0.20000000000000001</v>
      </c>
      <c r="J40" s="195">
        <f>0</f>
        <v>0</v>
      </c>
      <c r="K40" s="42"/>
      <c r="L40" s="73"/>
      <c r="S40" s="42"/>
      <c r="T40" s="42"/>
      <c r="U40" s="42"/>
      <c r="V40" s="42"/>
      <c r="W40" s="42"/>
      <c r="X40" s="42"/>
      <c r="Y40" s="42"/>
      <c r="Z40" s="42"/>
      <c r="AA40" s="42"/>
      <c r="AB40" s="42"/>
      <c r="AC40" s="42"/>
      <c r="AD40" s="42"/>
      <c r="AE40" s="42"/>
    </row>
    <row r="41" hidden="1" s="2" customFormat="1" ht="14.4" customHeight="1">
      <c r="A41" s="42"/>
      <c r="B41" s="45"/>
      <c r="C41" s="42"/>
      <c r="D41" s="42"/>
      <c r="E41" s="191" t="s">
        <v>45</v>
      </c>
      <c r="F41" s="192">
        <f>ROUND((ROUND((SUM(BI110:BI117) + SUM(BI139:BI253)),  2) + SUM(BI255:BI259)), 2)</f>
        <v>0</v>
      </c>
      <c r="G41" s="193"/>
      <c r="H41" s="193"/>
      <c r="I41" s="194">
        <v>0</v>
      </c>
      <c r="J41" s="192">
        <f>0</f>
        <v>0</v>
      </c>
      <c r="K41" s="42"/>
      <c r="L41" s="73"/>
      <c r="S41" s="42"/>
      <c r="T41" s="42"/>
      <c r="U41" s="42"/>
      <c r="V41" s="42"/>
      <c r="W41" s="42"/>
      <c r="X41" s="42"/>
      <c r="Y41" s="42"/>
      <c r="Z41" s="42"/>
      <c r="AA41" s="42"/>
      <c r="AB41" s="42"/>
      <c r="AC41" s="42"/>
      <c r="AD41" s="42"/>
      <c r="AE41" s="42"/>
    </row>
    <row r="42" s="2" customFormat="1" ht="6.96"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row>
    <row r="43" s="2" customFormat="1" ht="25.44" customHeight="1">
      <c r="A43" s="42"/>
      <c r="B43" s="45"/>
      <c r="C43" s="197"/>
      <c r="D43" s="198" t="s">
        <v>46</v>
      </c>
      <c r="E43" s="199"/>
      <c r="F43" s="199"/>
      <c r="G43" s="200" t="s">
        <v>47</v>
      </c>
      <c r="H43" s="201" t="s">
        <v>48</v>
      </c>
      <c r="I43" s="199"/>
      <c r="J43" s="202">
        <f>SUM(J34:J41)</f>
        <v>0</v>
      </c>
      <c r="K43" s="203"/>
      <c r="L43" s="73"/>
      <c r="S43" s="42"/>
      <c r="T43" s="42"/>
      <c r="U43" s="42"/>
      <c r="V43" s="42"/>
      <c r="W43" s="42"/>
      <c r="X43" s="42"/>
      <c r="Y43" s="42"/>
      <c r="Z43" s="42"/>
      <c r="AA43" s="42"/>
      <c r="AB43" s="42"/>
      <c r="AC43" s="42"/>
      <c r="AD43" s="42"/>
      <c r="AE43" s="42"/>
    </row>
    <row r="44" s="2" customFormat="1" ht="14.4" customHeight="1">
      <c r="A44" s="42"/>
      <c r="B44" s="45"/>
      <c r="C44" s="42"/>
      <c r="D44" s="42"/>
      <c r="E44" s="42"/>
      <c r="F44" s="42"/>
      <c r="G44" s="42"/>
      <c r="H44" s="42"/>
      <c r="I44" s="42"/>
      <c r="J44" s="42"/>
      <c r="K44" s="42"/>
      <c r="L44" s="73"/>
      <c r="S44" s="42"/>
      <c r="T44" s="42"/>
      <c r="U44" s="42"/>
      <c r="V44" s="42"/>
      <c r="W44" s="42"/>
      <c r="X44" s="42"/>
      <c r="Y44" s="42"/>
      <c r="Z44" s="42"/>
      <c r="AA44" s="42"/>
      <c r="AB44" s="42"/>
      <c r="AC44" s="42"/>
      <c r="AD44" s="42"/>
      <c r="AE44" s="42"/>
    </row>
    <row r="45" s="1" customFormat="1" ht="14.4" customHeight="1">
      <c r="B45" s="22"/>
      <c r="L45" s="22"/>
    </row>
    <row r="46" s="1" customFormat="1" ht="14.4" customHeight="1">
      <c r="B46" s="22"/>
      <c r="L46" s="2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1" customFormat="1" ht="12" customHeight="1">
      <c r="B86" s="23"/>
      <c r="C86" s="34" t="s">
        <v>160</v>
      </c>
      <c r="D86" s="24"/>
      <c r="E86" s="24"/>
      <c r="F86" s="24"/>
      <c r="G86" s="24"/>
      <c r="H86" s="24"/>
      <c r="I86" s="24"/>
      <c r="J86" s="24"/>
      <c r="K86" s="24"/>
      <c r="L86" s="22"/>
    </row>
    <row r="87" s="2" customFormat="1" ht="16.5" customHeight="1">
      <c r="A87" s="42"/>
      <c r="B87" s="43"/>
      <c r="C87" s="44"/>
      <c r="D87" s="44"/>
      <c r="E87" s="215" t="s">
        <v>1780</v>
      </c>
      <c r="F87" s="44"/>
      <c r="G87" s="44"/>
      <c r="H87" s="44"/>
      <c r="I87" s="44"/>
      <c r="J87" s="44"/>
      <c r="K87" s="44"/>
      <c r="L87" s="73"/>
      <c r="S87" s="42"/>
      <c r="T87" s="42"/>
      <c r="U87" s="42"/>
      <c r="V87" s="42"/>
      <c r="W87" s="42"/>
      <c r="X87" s="42"/>
      <c r="Y87" s="42"/>
      <c r="Z87" s="42"/>
      <c r="AA87" s="42"/>
      <c r="AB87" s="42"/>
      <c r="AC87" s="42"/>
      <c r="AD87" s="42"/>
      <c r="AE87" s="42"/>
    </row>
    <row r="88" s="2" customFormat="1" ht="12" customHeight="1">
      <c r="A88" s="42"/>
      <c r="B88" s="43"/>
      <c r="C88" s="34" t="s">
        <v>1781</v>
      </c>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6.5" customHeight="1">
      <c r="A89" s="42"/>
      <c r="B89" s="43"/>
      <c r="C89" s="44"/>
      <c r="D89" s="44"/>
      <c r="E89" s="86" t="str">
        <f>E11</f>
        <v>SO 015 - Komunikácie</v>
      </c>
      <c r="F89" s="44"/>
      <c r="G89" s="44"/>
      <c r="H89" s="44"/>
      <c r="I89" s="44"/>
      <c r="J89" s="44"/>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12" customHeight="1">
      <c r="A91" s="42"/>
      <c r="B91" s="43"/>
      <c r="C91" s="34" t="s">
        <v>19</v>
      </c>
      <c r="D91" s="44"/>
      <c r="E91" s="44"/>
      <c r="F91" s="29" t="str">
        <f>F14</f>
        <v xml:space="preserve"> </v>
      </c>
      <c r="G91" s="44"/>
      <c r="H91" s="44"/>
      <c r="I91" s="34" t="s">
        <v>21</v>
      </c>
      <c r="J91" s="89" t="str">
        <f>IF(J14="","",J14)</f>
        <v>9. 5. 2022</v>
      </c>
      <c r="K91" s="44"/>
      <c r="L91" s="73"/>
      <c r="S91" s="42"/>
      <c r="T91" s="42"/>
      <c r="U91" s="42"/>
      <c r="V91" s="42"/>
      <c r="W91" s="42"/>
      <c r="X91" s="42"/>
      <c r="Y91" s="42"/>
      <c r="Z91" s="42"/>
      <c r="AA91" s="42"/>
      <c r="AB91" s="42"/>
      <c r="AC91" s="42"/>
      <c r="AD91" s="42"/>
      <c r="AE91" s="42"/>
    </row>
    <row r="92" s="2" customFormat="1" ht="6.96" customHeight="1">
      <c r="A92" s="42"/>
      <c r="B92" s="43"/>
      <c r="C92" s="44"/>
      <c r="D92" s="44"/>
      <c r="E92" s="44"/>
      <c r="F92" s="44"/>
      <c r="G92" s="44"/>
      <c r="H92" s="44"/>
      <c r="I92" s="44"/>
      <c r="J92" s="44"/>
      <c r="K92" s="44"/>
      <c r="L92" s="73"/>
      <c r="S92" s="42"/>
      <c r="T92" s="42"/>
      <c r="U92" s="42"/>
      <c r="V92" s="42"/>
      <c r="W92" s="42"/>
      <c r="X92" s="42"/>
      <c r="Y92" s="42"/>
      <c r="Z92" s="42"/>
      <c r="AA92" s="42"/>
      <c r="AB92" s="42"/>
      <c r="AC92" s="42"/>
      <c r="AD92" s="42"/>
      <c r="AE92" s="42"/>
    </row>
    <row r="93" s="2" customFormat="1" ht="15.15" customHeight="1">
      <c r="A93" s="42"/>
      <c r="B93" s="43"/>
      <c r="C93" s="34" t="s">
        <v>23</v>
      </c>
      <c r="D93" s="44"/>
      <c r="E93" s="44"/>
      <c r="F93" s="29" t="str">
        <f>E17</f>
        <v>A BKPŠ, SPOL. S.R.O.</v>
      </c>
      <c r="G93" s="44"/>
      <c r="H93" s="44"/>
      <c r="I93" s="34" t="s">
        <v>29</v>
      </c>
      <c r="J93" s="38" t="str">
        <f>E23</f>
        <v>Ing. Július Vážny</v>
      </c>
      <c r="K93" s="44"/>
      <c r="L93" s="73"/>
      <c r="S93" s="42"/>
      <c r="T93" s="42"/>
      <c r="U93" s="42"/>
      <c r="V93" s="42"/>
      <c r="W93" s="42"/>
      <c r="X93" s="42"/>
      <c r="Y93" s="42"/>
      <c r="Z93" s="42"/>
      <c r="AA93" s="42"/>
      <c r="AB93" s="42"/>
      <c r="AC93" s="42"/>
      <c r="AD93" s="42"/>
      <c r="AE93" s="42"/>
    </row>
    <row r="94" s="2" customFormat="1" ht="15.15" customHeight="1">
      <c r="A94" s="42"/>
      <c r="B94" s="43"/>
      <c r="C94" s="34" t="s">
        <v>27</v>
      </c>
      <c r="D94" s="44"/>
      <c r="E94" s="44"/>
      <c r="F94" s="29" t="str">
        <f>IF(E20="","",E20)</f>
        <v>Vyplň údaj</v>
      </c>
      <c r="G94" s="44"/>
      <c r="H94" s="44"/>
      <c r="I94" s="34" t="s">
        <v>31</v>
      </c>
      <c r="J94" s="38" t="str">
        <f>E26</f>
        <v>Ing. Július Vážny</v>
      </c>
      <c r="K94" s="44"/>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9.28" customHeight="1">
      <c r="A96" s="42"/>
      <c r="B96" s="43"/>
      <c r="C96" s="216" t="s">
        <v>335</v>
      </c>
      <c r="D96" s="168"/>
      <c r="E96" s="168"/>
      <c r="F96" s="168"/>
      <c r="G96" s="168"/>
      <c r="H96" s="168"/>
      <c r="I96" s="168"/>
      <c r="J96" s="217" t="s">
        <v>336</v>
      </c>
      <c r="K96" s="168"/>
      <c r="L96" s="73"/>
      <c r="S96" s="42"/>
      <c r="T96" s="42"/>
      <c r="U96" s="42"/>
      <c r="V96" s="42"/>
      <c r="W96" s="42"/>
      <c r="X96" s="42"/>
      <c r="Y96" s="42"/>
      <c r="Z96" s="42"/>
      <c r="AA96" s="42"/>
      <c r="AB96" s="42"/>
      <c r="AC96" s="42"/>
      <c r="AD96" s="42"/>
      <c r="AE96" s="42"/>
    </row>
    <row r="97" s="2" customFormat="1" ht="10.32" customHeight="1">
      <c r="A97" s="42"/>
      <c r="B97" s="43"/>
      <c r="C97" s="44"/>
      <c r="D97" s="44"/>
      <c r="E97" s="44"/>
      <c r="F97" s="44"/>
      <c r="G97" s="44"/>
      <c r="H97" s="44"/>
      <c r="I97" s="44"/>
      <c r="J97" s="44"/>
      <c r="K97" s="44"/>
      <c r="L97" s="73"/>
      <c r="S97" s="42"/>
      <c r="T97" s="42"/>
      <c r="U97" s="42"/>
      <c r="V97" s="42"/>
      <c r="W97" s="42"/>
      <c r="X97" s="42"/>
      <c r="Y97" s="42"/>
      <c r="Z97" s="42"/>
      <c r="AA97" s="42"/>
      <c r="AB97" s="42"/>
      <c r="AC97" s="42"/>
      <c r="AD97" s="42"/>
      <c r="AE97" s="42"/>
    </row>
    <row r="98" s="2" customFormat="1" ht="22.8" customHeight="1">
      <c r="A98" s="42"/>
      <c r="B98" s="43"/>
      <c r="C98" s="218" t="s">
        <v>337</v>
      </c>
      <c r="D98" s="44"/>
      <c r="E98" s="44"/>
      <c r="F98" s="44"/>
      <c r="G98" s="44"/>
      <c r="H98" s="44"/>
      <c r="I98" s="44"/>
      <c r="J98" s="120">
        <f>J139</f>
        <v>0</v>
      </c>
      <c r="K98" s="44"/>
      <c r="L98" s="73"/>
      <c r="S98" s="42"/>
      <c r="T98" s="42"/>
      <c r="U98" s="42"/>
      <c r="V98" s="42"/>
      <c r="W98" s="42"/>
      <c r="X98" s="42"/>
      <c r="Y98" s="42"/>
      <c r="Z98" s="42"/>
      <c r="AA98" s="42"/>
      <c r="AB98" s="42"/>
      <c r="AC98" s="42"/>
      <c r="AD98" s="42"/>
      <c r="AE98" s="42"/>
      <c r="AU98" s="19" t="s">
        <v>338</v>
      </c>
    </row>
    <row r="99" s="9" customFormat="1" ht="24.96" customHeight="1">
      <c r="A99" s="9"/>
      <c r="B99" s="219"/>
      <c r="C99" s="220"/>
      <c r="D99" s="221" t="s">
        <v>1785</v>
      </c>
      <c r="E99" s="222"/>
      <c r="F99" s="222"/>
      <c r="G99" s="222"/>
      <c r="H99" s="222"/>
      <c r="I99" s="222"/>
      <c r="J99" s="223">
        <f>J140</f>
        <v>0</v>
      </c>
      <c r="K99" s="220"/>
      <c r="L99" s="224"/>
      <c r="S99" s="9"/>
      <c r="T99" s="9"/>
      <c r="U99" s="9"/>
      <c r="V99" s="9"/>
      <c r="W99" s="9"/>
      <c r="X99" s="9"/>
      <c r="Y99" s="9"/>
      <c r="Z99" s="9"/>
      <c r="AA99" s="9"/>
      <c r="AB99" s="9"/>
      <c r="AC99" s="9"/>
      <c r="AD99" s="9"/>
      <c r="AE99" s="9"/>
    </row>
    <row r="100" s="10" customFormat="1" ht="19.92" customHeight="1">
      <c r="A100" s="10"/>
      <c r="B100" s="225"/>
      <c r="C100" s="143"/>
      <c r="D100" s="226" t="s">
        <v>1786</v>
      </c>
      <c r="E100" s="227"/>
      <c r="F100" s="227"/>
      <c r="G100" s="227"/>
      <c r="H100" s="227"/>
      <c r="I100" s="227"/>
      <c r="J100" s="228">
        <f>J141</f>
        <v>0</v>
      </c>
      <c r="K100" s="143"/>
      <c r="L100" s="229"/>
      <c r="S100" s="10"/>
      <c r="T100" s="10"/>
      <c r="U100" s="10"/>
      <c r="V100" s="10"/>
      <c r="W100" s="10"/>
      <c r="X100" s="10"/>
      <c r="Y100" s="10"/>
      <c r="Z100" s="10"/>
      <c r="AA100" s="10"/>
      <c r="AB100" s="10"/>
      <c r="AC100" s="10"/>
      <c r="AD100" s="10"/>
      <c r="AE100" s="10"/>
    </row>
    <row r="101" s="10" customFormat="1" ht="19.92" customHeight="1">
      <c r="A101" s="10"/>
      <c r="B101" s="225"/>
      <c r="C101" s="143"/>
      <c r="D101" s="226" t="s">
        <v>1787</v>
      </c>
      <c r="E101" s="227"/>
      <c r="F101" s="227"/>
      <c r="G101" s="227"/>
      <c r="H101" s="227"/>
      <c r="I101" s="227"/>
      <c r="J101" s="228">
        <f>J163</f>
        <v>0</v>
      </c>
      <c r="K101" s="143"/>
      <c r="L101" s="229"/>
      <c r="S101" s="10"/>
      <c r="T101" s="10"/>
      <c r="U101" s="10"/>
      <c r="V101" s="10"/>
      <c r="W101" s="10"/>
      <c r="X101" s="10"/>
      <c r="Y101" s="10"/>
      <c r="Z101" s="10"/>
      <c r="AA101" s="10"/>
      <c r="AB101" s="10"/>
      <c r="AC101" s="10"/>
      <c r="AD101" s="10"/>
      <c r="AE101" s="10"/>
    </row>
    <row r="102" s="10" customFormat="1" ht="19.92" customHeight="1">
      <c r="A102" s="10"/>
      <c r="B102" s="225"/>
      <c r="C102" s="143"/>
      <c r="D102" s="226" t="s">
        <v>1788</v>
      </c>
      <c r="E102" s="227"/>
      <c r="F102" s="227"/>
      <c r="G102" s="227"/>
      <c r="H102" s="227"/>
      <c r="I102" s="227"/>
      <c r="J102" s="228">
        <f>J176</f>
        <v>0</v>
      </c>
      <c r="K102" s="143"/>
      <c r="L102" s="229"/>
      <c r="S102" s="10"/>
      <c r="T102" s="10"/>
      <c r="U102" s="10"/>
      <c r="V102" s="10"/>
      <c r="W102" s="10"/>
      <c r="X102" s="10"/>
      <c r="Y102" s="10"/>
      <c r="Z102" s="10"/>
      <c r="AA102" s="10"/>
      <c r="AB102" s="10"/>
      <c r="AC102" s="10"/>
      <c r="AD102" s="10"/>
      <c r="AE102" s="10"/>
    </row>
    <row r="103" s="10" customFormat="1" ht="19.92" customHeight="1">
      <c r="A103" s="10"/>
      <c r="B103" s="225"/>
      <c r="C103" s="143"/>
      <c r="D103" s="226" t="s">
        <v>1789</v>
      </c>
      <c r="E103" s="227"/>
      <c r="F103" s="227"/>
      <c r="G103" s="227"/>
      <c r="H103" s="227"/>
      <c r="I103" s="227"/>
      <c r="J103" s="228">
        <f>J189</f>
        <v>0</v>
      </c>
      <c r="K103" s="143"/>
      <c r="L103" s="229"/>
      <c r="S103" s="10"/>
      <c r="T103" s="10"/>
      <c r="U103" s="10"/>
      <c r="V103" s="10"/>
      <c r="W103" s="10"/>
      <c r="X103" s="10"/>
      <c r="Y103" s="10"/>
      <c r="Z103" s="10"/>
      <c r="AA103" s="10"/>
      <c r="AB103" s="10"/>
      <c r="AC103" s="10"/>
      <c r="AD103" s="10"/>
      <c r="AE103" s="10"/>
    </row>
    <row r="104" s="10" customFormat="1" ht="19.92" customHeight="1">
      <c r="A104" s="10"/>
      <c r="B104" s="225"/>
      <c r="C104" s="143"/>
      <c r="D104" s="226" t="s">
        <v>1790</v>
      </c>
      <c r="E104" s="227"/>
      <c r="F104" s="227"/>
      <c r="G104" s="227"/>
      <c r="H104" s="227"/>
      <c r="I104" s="227"/>
      <c r="J104" s="228">
        <f>J243</f>
        <v>0</v>
      </c>
      <c r="K104" s="143"/>
      <c r="L104" s="229"/>
      <c r="S104" s="10"/>
      <c r="T104" s="10"/>
      <c r="U104" s="10"/>
      <c r="V104" s="10"/>
      <c r="W104" s="10"/>
      <c r="X104" s="10"/>
      <c r="Y104" s="10"/>
      <c r="Z104" s="10"/>
      <c r="AA104" s="10"/>
      <c r="AB104" s="10"/>
      <c r="AC104" s="10"/>
      <c r="AD104" s="10"/>
      <c r="AE104" s="10"/>
    </row>
    <row r="105" s="9" customFormat="1" ht="24.96" customHeight="1">
      <c r="A105" s="9"/>
      <c r="B105" s="219"/>
      <c r="C105" s="220"/>
      <c r="D105" s="221" t="s">
        <v>1791</v>
      </c>
      <c r="E105" s="222"/>
      <c r="F105" s="222"/>
      <c r="G105" s="222"/>
      <c r="H105" s="222"/>
      <c r="I105" s="222"/>
      <c r="J105" s="223">
        <f>J245</f>
        <v>0</v>
      </c>
      <c r="K105" s="220"/>
      <c r="L105" s="224"/>
      <c r="S105" s="9"/>
      <c r="T105" s="9"/>
      <c r="U105" s="9"/>
      <c r="V105" s="9"/>
      <c r="W105" s="9"/>
      <c r="X105" s="9"/>
      <c r="Y105" s="9"/>
      <c r="Z105" s="9"/>
      <c r="AA105" s="9"/>
      <c r="AB105" s="9"/>
      <c r="AC105" s="9"/>
      <c r="AD105" s="9"/>
      <c r="AE105" s="9"/>
    </row>
    <row r="106" s="10" customFormat="1" ht="19.92" customHeight="1">
      <c r="A106" s="10"/>
      <c r="B106" s="225"/>
      <c r="C106" s="143"/>
      <c r="D106" s="226" t="s">
        <v>1792</v>
      </c>
      <c r="E106" s="227"/>
      <c r="F106" s="227"/>
      <c r="G106" s="227"/>
      <c r="H106" s="227"/>
      <c r="I106" s="227"/>
      <c r="J106" s="228">
        <f>J246</f>
        <v>0</v>
      </c>
      <c r="K106" s="143"/>
      <c r="L106" s="229"/>
      <c r="S106" s="10"/>
      <c r="T106" s="10"/>
      <c r="U106" s="10"/>
      <c r="V106" s="10"/>
      <c r="W106" s="10"/>
      <c r="X106" s="10"/>
      <c r="Y106" s="10"/>
      <c r="Z106" s="10"/>
      <c r="AA106" s="10"/>
      <c r="AB106" s="10"/>
      <c r="AC106" s="10"/>
      <c r="AD106" s="10"/>
      <c r="AE106" s="10"/>
    </row>
    <row r="107" s="9" customFormat="1" ht="21.84" customHeight="1">
      <c r="A107" s="9"/>
      <c r="B107" s="219"/>
      <c r="C107" s="220"/>
      <c r="D107" s="230" t="s">
        <v>364</v>
      </c>
      <c r="E107" s="220"/>
      <c r="F107" s="220"/>
      <c r="G107" s="220"/>
      <c r="H107" s="220"/>
      <c r="I107" s="220"/>
      <c r="J107" s="231">
        <f>J254</f>
        <v>0</v>
      </c>
      <c r="K107" s="220"/>
      <c r="L107" s="224"/>
      <c r="S107" s="9"/>
      <c r="T107" s="9"/>
      <c r="U107" s="9"/>
      <c r="V107" s="9"/>
      <c r="W107" s="9"/>
      <c r="X107" s="9"/>
      <c r="Y107" s="9"/>
      <c r="Z107" s="9"/>
      <c r="AA107" s="9"/>
      <c r="AB107" s="9"/>
      <c r="AC107" s="9"/>
      <c r="AD107" s="9"/>
      <c r="AE107" s="9"/>
    </row>
    <row r="108" s="2" customFormat="1" ht="21.84" customHeight="1">
      <c r="A108" s="42"/>
      <c r="B108" s="43"/>
      <c r="C108" s="44"/>
      <c r="D108" s="44"/>
      <c r="E108" s="44"/>
      <c r="F108" s="44"/>
      <c r="G108" s="44"/>
      <c r="H108" s="44"/>
      <c r="I108" s="44"/>
      <c r="J108" s="44"/>
      <c r="K108" s="44"/>
      <c r="L108" s="73"/>
      <c r="S108" s="42"/>
      <c r="T108" s="42"/>
      <c r="U108" s="42"/>
      <c r="V108" s="42"/>
      <c r="W108" s="42"/>
      <c r="X108" s="42"/>
      <c r="Y108" s="42"/>
      <c r="Z108" s="42"/>
      <c r="AA108" s="42"/>
      <c r="AB108" s="42"/>
      <c r="AC108" s="42"/>
      <c r="AD108" s="42"/>
      <c r="AE108" s="42"/>
    </row>
    <row r="109" s="2" customFormat="1" ht="6.96" customHeight="1">
      <c r="A109" s="42"/>
      <c r="B109" s="43"/>
      <c r="C109" s="44"/>
      <c r="D109" s="44"/>
      <c r="E109" s="44"/>
      <c r="F109" s="44"/>
      <c r="G109" s="44"/>
      <c r="H109" s="44"/>
      <c r="I109" s="44"/>
      <c r="J109" s="44"/>
      <c r="K109" s="44"/>
      <c r="L109" s="73"/>
      <c r="S109" s="42"/>
      <c r="T109" s="42"/>
      <c r="U109" s="42"/>
      <c r="V109" s="42"/>
      <c r="W109" s="42"/>
      <c r="X109" s="42"/>
      <c r="Y109" s="42"/>
      <c r="Z109" s="42"/>
      <c r="AA109" s="42"/>
      <c r="AB109" s="42"/>
      <c r="AC109" s="42"/>
      <c r="AD109" s="42"/>
      <c r="AE109" s="42"/>
    </row>
    <row r="110" s="2" customFormat="1" ht="29.28" customHeight="1">
      <c r="A110" s="42"/>
      <c r="B110" s="43"/>
      <c r="C110" s="218" t="s">
        <v>365</v>
      </c>
      <c r="D110" s="44"/>
      <c r="E110" s="44"/>
      <c r="F110" s="44"/>
      <c r="G110" s="44"/>
      <c r="H110" s="44"/>
      <c r="I110" s="44"/>
      <c r="J110" s="232">
        <f>ROUND(J111 + J112 + J113 + J114 + J115 + J116,2)</f>
        <v>0</v>
      </c>
      <c r="K110" s="44"/>
      <c r="L110" s="73"/>
      <c r="N110" s="233" t="s">
        <v>40</v>
      </c>
      <c r="S110" s="42"/>
      <c r="T110" s="42"/>
      <c r="U110" s="42"/>
      <c r="V110" s="42"/>
      <c r="W110" s="42"/>
      <c r="X110" s="42"/>
      <c r="Y110" s="42"/>
      <c r="Z110" s="42"/>
      <c r="AA110" s="42"/>
      <c r="AB110" s="42"/>
      <c r="AC110" s="42"/>
      <c r="AD110" s="42"/>
      <c r="AE110" s="42"/>
    </row>
    <row r="111" s="2" customFormat="1" ht="18" customHeight="1">
      <c r="A111" s="42"/>
      <c r="B111" s="43"/>
      <c r="C111" s="44"/>
      <c r="D111" s="163" t="s">
        <v>366</v>
      </c>
      <c r="E111" s="158"/>
      <c r="F111" s="158"/>
      <c r="G111" s="44"/>
      <c r="H111" s="44"/>
      <c r="I111" s="44"/>
      <c r="J111" s="159">
        <v>0</v>
      </c>
      <c r="K111" s="44"/>
      <c r="L111" s="234"/>
      <c r="M111" s="235"/>
      <c r="N111" s="236" t="s">
        <v>42</v>
      </c>
      <c r="O111" s="235"/>
      <c r="P111" s="235"/>
      <c r="Q111" s="235"/>
      <c r="R111" s="235"/>
      <c r="S111" s="237"/>
      <c r="T111" s="237"/>
      <c r="U111" s="237"/>
      <c r="V111" s="237"/>
      <c r="W111" s="237"/>
      <c r="X111" s="237"/>
      <c r="Y111" s="237"/>
      <c r="Z111" s="237"/>
      <c r="AA111" s="237"/>
      <c r="AB111" s="237"/>
      <c r="AC111" s="237"/>
      <c r="AD111" s="237"/>
      <c r="AE111" s="237"/>
      <c r="AF111" s="235"/>
      <c r="AG111" s="235"/>
      <c r="AH111" s="235"/>
      <c r="AI111" s="235"/>
      <c r="AJ111" s="235"/>
      <c r="AK111" s="235"/>
      <c r="AL111" s="235"/>
      <c r="AM111" s="235"/>
      <c r="AN111" s="235"/>
      <c r="AO111" s="235"/>
      <c r="AP111" s="235"/>
      <c r="AQ111" s="235"/>
      <c r="AR111" s="235"/>
      <c r="AS111" s="235"/>
      <c r="AT111" s="235"/>
      <c r="AU111" s="235"/>
      <c r="AV111" s="235"/>
      <c r="AW111" s="235"/>
      <c r="AX111" s="235"/>
      <c r="AY111" s="238" t="s">
        <v>367</v>
      </c>
      <c r="AZ111" s="235"/>
      <c r="BA111" s="235"/>
      <c r="BB111" s="235"/>
      <c r="BC111" s="235"/>
      <c r="BD111" s="235"/>
      <c r="BE111" s="239">
        <f>IF(N111="základná",J111,0)</f>
        <v>0</v>
      </c>
      <c r="BF111" s="239">
        <f>IF(N111="znížená",J111,0)</f>
        <v>0</v>
      </c>
      <c r="BG111" s="239">
        <f>IF(N111="zákl. prenesená",J111,0)</f>
        <v>0</v>
      </c>
      <c r="BH111" s="239">
        <f>IF(N111="zníž. prenesená",J111,0)</f>
        <v>0</v>
      </c>
      <c r="BI111" s="239">
        <f>IF(N111="nulová",J111,0)</f>
        <v>0</v>
      </c>
      <c r="BJ111" s="238" t="s">
        <v>92</v>
      </c>
      <c r="BK111" s="235"/>
      <c r="BL111" s="235"/>
      <c r="BM111" s="235"/>
    </row>
    <row r="112" s="2" customFormat="1" ht="18" customHeight="1">
      <c r="A112" s="42"/>
      <c r="B112" s="43"/>
      <c r="C112" s="44"/>
      <c r="D112" s="163" t="s">
        <v>368</v>
      </c>
      <c r="E112" s="158"/>
      <c r="F112" s="158"/>
      <c r="G112" s="44"/>
      <c r="H112" s="44"/>
      <c r="I112" s="44"/>
      <c r="J112" s="159">
        <v>0</v>
      </c>
      <c r="K112" s="44"/>
      <c r="L112" s="234"/>
      <c r="M112" s="235"/>
      <c r="N112" s="236" t="s">
        <v>42</v>
      </c>
      <c r="O112" s="235"/>
      <c r="P112" s="235"/>
      <c r="Q112" s="235"/>
      <c r="R112" s="235"/>
      <c r="S112" s="237"/>
      <c r="T112" s="237"/>
      <c r="U112" s="237"/>
      <c r="V112" s="237"/>
      <c r="W112" s="237"/>
      <c r="X112" s="237"/>
      <c r="Y112" s="237"/>
      <c r="Z112" s="237"/>
      <c r="AA112" s="237"/>
      <c r="AB112" s="237"/>
      <c r="AC112" s="237"/>
      <c r="AD112" s="237"/>
      <c r="AE112" s="237"/>
      <c r="AF112" s="235"/>
      <c r="AG112" s="235"/>
      <c r="AH112" s="235"/>
      <c r="AI112" s="235"/>
      <c r="AJ112" s="235"/>
      <c r="AK112" s="235"/>
      <c r="AL112" s="235"/>
      <c r="AM112" s="235"/>
      <c r="AN112" s="235"/>
      <c r="AO112" s="235"/>
      <c r="AP112" s="235"/>
      <c r="AQ112" s="235"/>
      <c r="AR112" s="235"/>
      <c r="AS112" s="235"/>
      <c r="AT112" s="235"/>
      <c r="AU112" s="235"/>
      <c r="AV112" s="235"/>
      <c r="AW112" s="235"/>
      <c r="AX112" s="235"/>
      <c r="AY112" s="238" t="s">
        <v>367</v>
      </c>
      <c r="AZ112" s="235"/>
      <c r="BA112" s="235"/>
      <c r="BB112" s="235"/>
      <c r="BC112" s="235"/>
      <c r="BD112" s="235"/>
      <c r="BE112" s="239">
        <f>IF(N112="základná",J112,0)</f>
        <v>0</v>
      </c>
      <c r="BF112" s="239">
        <f>IF(N112="znížená",J112,0)</f>
        <v>0</v>
      </c>
      <c r="BG112" s="239">
        <f>IF(N112="zákl. prenesená",J112,0)</f>
        <v>0</v>
      </c>
      <c r="BH112" s="239">
        <f>IF(N112="zníž. prenesená",J112,0)</f>
        <v>0</v>
      </c>
      <c r="BI112" s="239">
        <f>IF(N112="nulová",J112,0)</f>
        <v>0</v>
      </c>
      <c r="BJ112" s="238" t="s">
        <v>92</v>
      </c>
      <c r="BK112" s="235"/>
      <c r="BL112" s="235"/>
      <c r="BM112" s="235"/>
    </row>
    <row r="113" s="2" customFormat="1" ht="18" customHeight="1">
      <c r="A113" s="42"/>
      <c r="B113" s="43"/>
      <c r="C113" s="44"/>
      <c r="D113" s="163" t="s">
        <v>368</v>
      </c>
      <c r="E113" s="158"/>
      <c r="F113" s="158"/>
      <c r="G113" s="44"/>
      <c r="H113" s="44"/>
      <c r="I113" s="44"/>
      <c r="J113" s="159">
        <v>0</v>
      </c>
      <c r="K113" s="44"/>
      <c r="L113" s="234"/>
      <c r="M113" s="235"/>
      <c r="N113" s="236" t="s">
        <v>42</v>
      </c>
      <c r="O113" s="235"/>
      <c r="P113" s="235"/>
      <c r="Q113" s="235"/>
      <c r="R113" s="235"/>
      <c r="S113" s="237"/>
      <c r="T113" s="237"/>
      <c r="U113" s="237"/>
      <c r="V113" s="237"/>
      <c r="W113" s="237"/>
      <c r="X113" s="237"/>
      <c r="Y113" s="237"/>
      <c r="Z113" s="237"/>
      <c r="AA113" s="237"/>
      <c r="AB113" s="237"/>
      <c r="AC113" s="237"/>
      <c r="AD113" s="237"/>
      <c r="AE113" s="237"/>
      <c r="AF113" s="235"/>
      <c r="AG113" s="235"/>
      <c r="AH113" s="235"/>
      <c r="AI113" s="235"/>
      <c r="AJ113" s="235"/>
      <c r="AK113" s="235"/>
      <c r="AL113" s="235"/>
      <c r="AM113" s="235"/>
      <c r="AN113" s="235"/>
      <c r="AO113" s="235"/>
      <c r="AP113" s="235"/>
      <c r="AQ113" s="235"/>
      <c r="AR113" s="235"/>
      <c r="AS113" s="235"/>
      <c r="AT113" s="235"/>
      <c r="AU113" s="235"/>
      <c r="AV113" s="235"/>
      <c r="AW113" s="235"/>
      <c r="AX113" s="235"/>
      <c r="AY113" s="238" t="s">
        <v>367</v>
      </c>
      <c r="AZ113" s="235"/>
      <c r="BA113" s="235"/>
      <c r="BB113" s="235"/>
      <c r="BC113" s="235"/>
      <c r="BD113" s="235"/>
      <c r="BE113" s="239">
        <f>IF(N113="základná",J113,0)</f>
        <v>0</v>
      </c>
      <c r="BF113" s="239">
        <f>IF(N113="znížená",J113,0)</f>
        <v>0</v>
      </c>
      <c r="BG113" s="239">
        <f>IF(N113="zákl. prenesená",J113,0)</f>
        <v>0</v>
      </c>
      <c r="BH113" s="239">
        <f>IF(N113="zníž. prenesená",J113,0)</f>
        <v>0</v>
      </c>
      <c r="BI113" s="239">
        <f>IF(N113="nulová",J113,0)</f>
        <v>0</v>
      </c>
      <c r="BJ113" s="238" t="s">
        <v>92</v>
      </c>
      <c r="BK113" s="235"/>
      <c r="BL113" s="235"/>
      <c r="BM113" s="235"/>
    </row>
    <row r="114" s="2" customFormat="1" ht="18" customHeight="1">
      <c r="A114" s="42"/>
      <c r="B114" s="43"/>
      <c r="C114" s="44"/>
      <c r="D114" s="163" t="s">
        <v>369</v>
      </c>
      <c r="E114" s="158"/>
      <c r="F114" s="158"/>
      <c r="G114" s="44"/>
      <c r="H114" s="44"/>
      <c r="I114" s="44"/>
      <c r="J114" s="159">
        <v>0</v>
      </c>
      <c r="K114" s="44"/>
      <c r="L114" s="234"/>
      <c r="M114" s="235"/>
      <c r="N114" s="236" t="s">
        <v>42</v>
      </c>
      <c r="O114" s="235"/>
      <c r="P114" s="235"/>
      <c r="Q114" s="235"/>
      <c r="R114" s="235"/>
      <c r="S114" s="237"/>
      <c r="T114" s="237"/>
      <c r="U114" s="237"/>
      <c r="V114" s="237"/>
      <c r="W114" s="237"/>
      <c r="X114" s="237"/>
      <c r="Y114" s="237"/>
      <c r="Z114" s="237"/>
      <c r="AA114" s="237"/>
      <c r="AB114" s="237"/>
      <c r="AC114" s="237"/>
      <c r="AD114" s="237"/>
      <c r="AE114" s="237"/>
      <c r="AF114" s="235"/>
      <c r="AG114" s="235"/>
      <c r="AH114" s="235"/>
      <c r="AI114" s="235"/>
      <c r="AJ114" s="235"/>
      <c r="AK114" s="235"/>
      <c r="AL114" s="235"/>
      <c r="AM114" s="235"/>
      <c r="AN114" s="235"/>
      <c r="AO114" s="235"/>
      <c r="AP114" s="235"/>
      <c r="AQ114" s="235"/>
      <c r="AR114" s="235"/>
      <c r="AS114" s="235"/>
      <c r="AT114" s="235"/>
      <c r="AU114" s="235"/>
      <c r="AV114" s="235"/>
      <c r="AW114" s="235"/>
      <c r="AX114" s="235"/>
      <c r="AY114" s="238" t="s">
        <v>367</v>
      </c>
      <c r="AZ114" s="235"/>
      <c r="BA114" s="235"/>
      <c r="BB114" s="235"/>
      <c r="BC114" s="235"/>
      <c r="BD114" s="235"/>
      <c r="BE114" s="239">
        <f>IF(N114="základná",J114,0)</f>
        <v>0</v>
      </c>
      <c r="BF114" s="239">
        <f>IF(N114="znížená",J114,0)</f>
        <v>0</v>
      </c>
      <c r="BG114" s="239">
        <f>IF(N114="zákl. prenesená",J114,0)</f>
        <v>0</v>
      </c>
      <c r="BH114" s="239">
        <f>IF(N114="zníž. prenesená",J114,0)</f>
        <v>0</v>
      </c>
      <c r="BI114" s="239">
        <f>IF(N114="nulová",J114,0)</f>
        <v>0</v>
      </c>
      <c r="BJ114" s="238" t="s">
        <v>92</v>
      </c>
      <c r="BK114" s="235"/>
      <c r="BL114" s="235"/>
      <c r="BM114" s="235"/>
    </row>
    <row r="115" s="2" customFormat="1" ht="18" customHeight="1">
      <c r="A115" s="42"/>
      <c r="B115" s="43"/>
      <c r="C115" s="44"/>
      <c r="D115" s="163" t="s">
        <v>370</v>
      </c>
      <c r="E115" s="158"/>
      <c r="F115" s="158"/>
      <c r="G115" s="44"/>
      <c r="H115" s="44"/>
      <c r="I115" s="44"/>
      <c r="J115" s="159">
        <v>0</v>
      </c>
      <c r="K115" s="44"/>
      <c r="L115" s="234"/>
      <c r="M115" s="235"/>
      <c r="N115" s="236" t="s">
        <v>42</v>
      </c>
      <c r="O115" s="235"/>
      <c r="P115" s="235"/>
      <c r="Q115" s="235"/>
      <c r="R115" s="235"/>
      <c r="S115" s="237"/>
      <c r="T115" s="237"/>
      <c r="U115" s="237"/>
      <c r="V115" s="237"/>
      <c r="W115" s="237"/>
      <c r="X115" s="237"/>
      <c r="Y115" s="237"/>
      <c r="Z115" s="237"/>
      <c r="AA115" s="237"/>
      <c r="AB115" s="237"/>
      <c r="AC115" s="237"/>
      <c r="AD115" s="237"/>
      <c r="AE115" s="237"/>
      <c r="AF115" s="235"/>
      <c r="AG115" s="235"/>
      <c r="AH115" s="235"/>
      <c r="AI115" s="235"/>
      <c r="AJ115" s="235"/>
      <c r="AK115" s="235"/>
      <c r="AL115" s="235"/>
      <c r="AM115" s="235"/>
      <c r="AN115" s="235"/>
      <c r="AO115" s="235"/>
      <c r="AP115" s="235"/>
      <c r="AQ115" s="235"/>
      <c r="AR115" s="235"/>
      <c r="AS115" s="235"/>
      <c r="AT115" s="235"/>
      <c r="AU115" s="235"/>
      <c r="AV115" s="235"/>
      <c r="AW115" s="235"/>
      <c r="AX115" s="235"/>
      <c r="AY115" s="238" t="s">
        <v>367</v>
      </c>
      <c r="AZ115" s="235"/>
      <c r="BA115" s="235"/>
      <c r="BB115" s="235"/>
      <c r="BC115" s="235"/>
      <c r="BD115" s="235"/>
      <c r="BE115" s="239">
        <f>IF(N115="základná",J115,0)</f>
        <v>0</v>
      </c>
      <c r="BF115" s="239">
        <f>IF(N115="znížená",J115,0)</f>
        <v>0</v>
      </c>
      <c r="BG115" s="239">
        <f>IF(N115="zákl. prenesená",J115,0)</f>
        <v>0</v>
      </c>
      <c r="BH115" s="239">
        <f>IF(N115="zníž. prenesená",J115,0)</f>
        <v>0</v>
      </c>
      <c r="BI115" s="239">
        <f>IF(N115="nulová",J115,0)</f>
        <v>0</v>
      </c>
      <c r="BJ115" s="238" t="s">
        <v>92</v>
      </c>
      <c r="BK115" s="235"/>
      <c r="BL115" s="235"/>
      <c r="BM115" s="235"/>
    </row>
    <row r="116" s="2" customFormat="1" ht="18" customHeight="1">
      <c r="A116" s="42"/>
      <c r="B116" s="43"/>
      <c r="C116" s="44"/>
      <c r="D116" s="158" t="s">
        <v>371</v>
      </c>
      <c r="E116" s="44"/>
      <c r="F116" s="44"/>
      <c r="G116" s="44"/>
      <c r="H116" s="44"/>
      <c r="I116" s="44"/>
      <c r="J116" s="159">
        <f>ROUND(J32*T116,2)</f>
        <v>0</v>
      </c>
      <c r="K116" s="44"/>
      <c r="L116" s="234"/>
      <c r="M116" s="235"/>
      <c r="N116" s="236" t="s">
        <v>42</v>
      </c>
      <c r="O116" s="235"/>
      <c r="P116" s="235"/>
      <c r="Q116" s="235"/>
      <c r="R116" s="235"/>
      <c r="S116" s="237"/>
      <c r="T116" s="237"/>
      <c r="U116" s="237"/>
      <c r="V116" s="237"/>
      <c r="W116" s="237"/>
      <c r="X116" s="237"/>
      <c r="Y116" s="237"/>
      <c r="Z116" s="237"/>
      <c r="AA116" s="237"/>
      <c r="AB116" s="237"/>
      <c r="AC116" s="237"/>
      <c r="AD116" s="237"/>
      <c r="AE116" s="237"/>
      <c r="AF116" s="235"/>
      <c r="AG116" s="235"/>
      <c r="AH116" s="235"/>
      <c r="AI116" s="235"/>
      <c r="AJ116" s="235"/>
      <c r="AK116" s="235"/>
      <c r="AL116" s="235"/>
      <c r="AM116" s="235"/>
      <c r="AN116" s="235"/>
      <c r="AO116" s="235"/>
      <c r="AP116" s="235"/>
      <c r="AQ116" s="235"/>
      <c r="AR116" s="235"/>
      <c r="AS116" s="235"/>
      <c r="AT116" s="235"/>
      <c r="AU116" s="235"/>
      <c r="AV116" s="235"/>
      <c r="AW116" s="235"/>
      <c r="AX116" s="235"/>
      <c r="AY116" s="238" t="s">
        <v>372</v>
      </c>
      <c r="AZ116" s="235"/>
      <c r="BA116" s="235"/>
      <c r="BB116" s="235"/>
      <c r="BC116" s="235"/>
      <c r="BD116" s="235"/>
      <c r="BE116" s="239">
        <f>IF(N116="základná",J116,0)</f>
        <v>0</v>
      </c>
      <c r="BF116" s="239">
        <f>IF(N116="znížená",J116,0)</f>
        <v>0</v>
      </c>
      <c r="BG116" s="239">
        <f>IF(N116="zákl. prenesená",J116,0)</f>
        <v>0</v>
      </c>
      <c r="BH116" s="239">
        <f>IF(N116="zníž. prenesená",J116,0)</f>
        <v>0</v>
      </c>
      <c r="BI116" s="239">
        <f>IF(N116="nulová",J116,0)</f>
        <v>0</v>
      </c>
      <c r="BJ116" s="238" t="s">
        <v>92</v>
      </c>
      <c r="BK116" s="235"/>
      <c r="BL116" s="235"/>
      <c r="BM116" s="235"/>
    </row>
    <row r="117" s="2" customFormat="1">
      <c r="A117" s="42"/>
      <c r="B117" s="43"/>
      <c r="C117" s="44"/>
      <c r="D117" s="44"/>
      <c r="E117" s="44"/>
      <c r="F117" s="44"/>
      <c r="G117" s="44"/>
      <c r="H117" s="44"/>
      <c r="I117" s="44"/>
      <c r="J117" s="44"/>
      <c r="K117" s="44"/>
      <c r="L117" s="73"/>
      <c r="S117" s="42"/>
      <c r="T117" s="42"/>
      <c r="U117" s="42"/>
      <c r="V117" s="42"/>
      <c r="W117" s="42"/>
      <c r="X117" s="42"/>
      <c r="Y117" s="42"/>
      <c r="Z117" s="42"/>
      <c r="AA117" s="42"/>
      <c r="AB117" s="42"/>
      <c r="AC117" s="42"/>
      <c r="AD117" s="42"/>
      <c r="AE117" s="42"/>
    </row>
    <row r="118" s="2" customFormat="1" ht="29.28" customHeight="1">
      <c r="A118" s="42"/>
      <c r="B118" s="43"/>
      <c r="C118" s="167" t="s">
        <v>142</v>
      </c>
      <c r="D118" s="168"/>
      <c r="E118" s="168"/>
      <c r="F118" s="168"/>
      <c r="G118" s="168"/>
      <c r="H118" s="168"/>
      <c r="I118" s="168"/>
      <c r="J118" s="169">
        <f>ROUND(J98+J110,2)</f>
        <v>0</v>
      </c>
      <c r="K118" s="168"/>
      <c r="L118" s="73"/>
      <c r="S118" s="42"/>
      <c r="T118" s="42"/>
      <c r="U118" s="42"/>
      <c r="V118" s="42"/>
      <c r="W118" s="42"/>
      <c r="X118" s="42"/>
      <c r="Y118" s="42"/>
      <c r="Z118" s="42"/>
      <c r="AA118" s="42"/>
      <c r="AB118" s="42"/>
      <c r="AC118" s="42"/>
      <c r="AD118" s="42"/>
      <c r="AE118" s="42"/>
    </row>
    <row r="119" s="2" customFormat="1" ht="6.96" customHeight="1">
      <c r="A119" s="42"/>
      <c r="B119" s="76"/>
      <c r="C119" s="77"/>
      <c r="D119" s="77"/>
      <c r="E119" s="77"/>
      <c r="F119" s="77"/>
      <c r="G119" s="77"/>
      <c r="H119" s="77"/>
      <c r="I119" s="77"/>
      <c r="J119" s="77"/>
      <c r="K119" s="77"/>
      <c r="L119" s="73"/>
      <c r="S119" s="42"/>
      <c r="T119" s="42"/>
      <c r="U119" s="42"/>
      <c r="V119" s="42"/>
      <c r="W119" s="42"/>
      <c r="X119" s="42"/>
      <c r="Y119" s="42"/>
      <c r="Z119" s="42"/>
      <c r="AA119" s="42"/>
      <c r="AB119" s="42"/>
      <c r="AC119" s="42"/>
      <c r="AD119" s="42"/>
      <c r="AE119" s="42"/>
    </row>
    <row r="123" s="2" customFormat="1" ht="6.96" customHeight="1">
      <c r="A123" s="42"/>
      <c r="B123" s="78"/>
      <c r="C123" s="79"/>
      <c r="D123" s="79"/>
      <c r="E123" s="79"/>
      <c r="F123" s="79"/>
      <c r="G123" s="79"/>
      <c r="H123" s="79"/>
      <c r="I123" s="79"/>
      <c r="J123" s="79"/>
      <c r="K123" s="79"/>
      <c r="L123" s="73"/>
      <c r="S123" s="42"/>
      <c r="T123" s="42"/>
      <c r="U123" s="42"/>
      <c r="V123" s="42"/>
      <c r="W123" s="42"/>
      <c r="X123" s="42"/>
      <c r="Y123" s="42"/>
      <c r="Z123" s="42"/>
      <c r="AA123" s="42"/>
      <c r="AB123" s="42"/>
      <c r="AC123" s="42"/>
      <c r="AD123" s="42"/>
      <c r="AE123" s="42"/>
    </row>
    <row r="124" s="2" customFormat="1" ht="24.96" customHeight="1">
      <c r="A124" s="42"/>
      <c r="B124" s="43"/>
      <c r="C124" s="25" t="s">
        <v>373</v>
      </c>
      <c r="D124" s="44"/>
      <c r="E124" s="44"/>
      <c r="F124" s="44"/>
      <c r="G124" s="44"/>
      <c r="H124" s="44"/>
      <c r="I124" s="44"/>
      <c r="J124" s="44"/>
      <c r="K124" s="44"/>
      <c r="L124" s="73"/>
      <c r="S124" s="42"/>
      <c r="T124" s="42"/>
      <c r="U124" s="42"/>
      <c r="V124" s="42"/>
      <c r="W124" s="42"/>
      <c r="X124" s="42"/>
      <c r="Y124" s="42"/>
      <c r="Z124" s="42"/>
      <c r="AA124" s="42"/>
      <c r="AB124" s="42"/>
      <c r="AC124" s="42"/>
      <c r="AD124" s="42"/>
      <c r="AE124" s="42"/>
    </row>
    <row r="125" s="2" customFormat="1" ht="6.96" customHeight="1">
      <c r="A125" s="42"/>
      <c r="B125" s="43"/>
      <c r="C125" s="44"/>
      <c r="D125" s="44"/>
      <c r="E125" s="44"/>
      <c r="F125" s="44"/>
      <c r="G125" s="44"/>
      <c r="H125" s="44"/>
      <c r="I125" s="44"/>
      <c r="J125" s="44"/>
      <c r="K125" s="44"/>
      <c r="L125" s="73"/>
      <c r="S125" s="42"/>
      <c r="T125" s="42"/>
      <c r="U125" s="42"/>
      <c r="V125" s="42"/>
      <c r="W125" s="42"/>
      <c r="X125" s="42"/>
      <c r="Y125" s="42"/>
      <c r="Z125" s="42"/>
      <c r="AA125" s="42"/>
      <c r="AB125" s="42"/>
      <c r="AC125" s="42"/>
      <c r="AD125" s="42"/>
      <c r="AE125" s="42"/>
    </row>
    <row r="126" s="2" customFormat="1" ht="12" customHeight="1">
      <c r="A126" s="42"/>
      <c r="B126" s="43"/>
      <c r="C126" s="34" t="s">
        <v>15</v>
      </c>
      <c r="D126" s="44"/>
      <c r="E126" s="44"/>
      <c r="F126" s="44"/>
      <c r="G126" s="44"/>
      <c r="H126" s="44"/>
      <c r="I126" s="44"/>
      <c r="J126" s="44"/>
      <c r="K126" s="44"/>
      <c r="L126" s="73"/>
      <c r="S126" s="42"/>
      <c r="T126" s="42"/>
      <c r="U126" s="42"/>
      <c r="V126" s="42"/>
      <c r="W126" s="42"/>
      <c r="X126" s="42"/>
      <c r="Y126" s="42"/>
      <c r="Z126" s="42"/>
      <c r="AA126" s="42"/>
      <c r="AB126" s="42"/>
      <c r="AC126" s="42"/>
      <c r="AD126" s="42"/>
      <c r="AE126" s="42"/>
    </row>
    <row r="127" s="2" customFormat="1" ht="39.75" customHeight="1">
      <c r="A127" s="42"/>
      <c r="B127" s="43"/>
      <c r="C127" s="44"/>
      <c r="D127" s="44"/>
      <c r="E127" s="215" t="str">
        <f>E7</f>
        <v>OPRAVA POŠKODENÝCH PODLÁH A PRIESTOROV GARÁŽÍ NA 3.PP, 2.PP, 1.PP, MEZANÍNU, HOSPODÁRSKEHO A BANK. DVORA V OBJEKTE NBS</v>
      </c>
      <c r="F127" s="34"/>
      <c r="G127" s="34"/>
      <c r="H127" s="34"/>
      <c r="I127" s="44"/>
      <c r="J127" s="44"/>
      <c r="K127" s="44"/>
      <c r="L127" s="73"/>
      <c r="S127" s="42"/>
      <c r="T127" s="42"/>
      <c r="U127" s="42"/>
      <c r="V127" s="42"/>
      <c r="W127" s="42"/>
      <c r="X127" s="42"/>
      <c r="Y127" s="42"/>
      <c r="Z127" s="42"/>
      <c r="AA127" s="42"/>
      <c r="AB127" s="42"/>
      <c r="AC127" s="42"/>
      <c r="AD127" s="42"/>
      <c r="AE127" s="42"/>
    </row>
    <row r="128" s="1" customFormat="1" ht="12" customHeight="1">
      <c r="B128" s="23"/>
      <c r="C128" s="34" t="s">
        <v>160</v>
      </c>
      <c r="D128" s="24"/>
      <c r="E128" s="24"/>
      <c r="F128" s="24"/>
      <c r="G128" s="24"/>
      <c r="H128" s="24"/>
      <c r="I128" s="24"/>
      <c r="J128" s="24"/>
      <c r="K128" s="24"/>
      <c r="L128" s="22"/>
    </row>
    <row r="129" s="2" customFormat="1" ht="16.5" customHeight="1">
      <c r="A129" s="42"/>
      <c r="B129" s="43"/>
      <c r="C129" s="44"/>
      <c r="D129" s="44"/>
      <c r="E129" s="215" t="s">
        <v>1780</v>
      </c>
      <c r="F129" s="44"/>
      <c r="G129" s="44"/>
      <c r="H129" s="44"/>
      <c r="I129" s="44"/>
      <c r="J129" s="44"/>
      <c r="K129" s="44"/>
      <c r="L129" s="73"/>
      <c r="S129" s="42"/>
      <c r="T129" s="42"/>
      <c r="U129" s="42"/>
      <c r="V129" s="42"/>
      <c r="W129" s="42"/>
      <c r="X129" s="42"/>
      <c r="Y129" s="42"/>
      <c r="Z129" s="42"/>
      <c r="AA129" s="42"/>
      <c r="AB129" s="42"/>
      <c r="AC129" s="42"/>
      <c r="AD129" s="42"/>
      <c r="AE129" s="42"/>
    </row>
    <row r="130" s="2" customFormat="1" ht="12" customHeight="1">
      <c r="A130" s="42"/>
      <c r="B130" s="43"/>
      <c r="C130" s="34" t="s">
        <v>1781</v>
      </c>
      <c r="D130" s="44"/>
      <c r="E130" s="44"/>
      <c r="F130" s="44"/>
      <c r="G130" s="44"/>
      <c r="H130" s="44"/>
      <c r="I130" s="44"/>
      <c r="J130" s="44"/>
      <c r="K130" s="44"/>
      <c r="L130" s="73"/>
      <c r="S130" s="42"/>
      <c r="T130" s="42"/>
      <c r="U130" s="42"/>
      <c r="V130" s="42"/>
      <c r="W130" s="42"/>
      <c r="X130" s="42"/>
      <c r="Y130" s="42"/>
      <c r="Z130" s="42"/>
      <c r="AA130" s="42"/>
      <c r="AB130" s="42"/>
      <c r="AC130" s="42"/>
      <c r="AD130" s="42"/>
      <c r="AE130" s="42"/>
    </row>
    <row r="131" s="2" customFormat="1" ht="16.5" customHeight="1">
      <c r="A131" s="42"/>
      <c r="B131" s="43"/>
      <c r="C131" s="44"/>
      <c r="D131" s="44"/>
      <c r="E131" s="86" t="str">
        <f>E11</f>
        <v>SO 015 - Komunikácie</v>
      </c>
      <c r="F131" s="44"/>
      <c r="G131" s="44"/>
      <c r="H131" s="44"/>
      <c r="I131" s="44"/>
      <c r="J131" s="44"/>
      <c r="K131" s="44"/>
      <c r="L131" s="73"/>
      <c r="S131" s="42"/>
      <c r="T131" s="42"/>
      <c r="U131" s="42"/>
      <c r="V131" s="42"/>
      <c r="W131" s="42"/>
      <c r="X131" s="42"/>
      <c r="Y131" s="42"/>
      <c r="Z131" s="42"/>
      <c r="AA131" s="42"/>
      <c r="AB131" s="42"/>
      <c r="AC131" s="42"/>
      <c r="AD131" s="42"/>
      <c r="AE131" s="42"/>
    </row>
    <row r="132" s="2" customFormat="1" ht="6.96" customHeight="1">
      <c r="A132" s="42"/>
      <c r="B132" s="43"/>
      <c r="C132" s="44"/>
      <c r="D132" s="44"/>
      <c r="E132" s="44"/>
      <c r="F132" s="44"/>
      <c r="G132" s="44"/>
      <c r="H132" s="44"/>
      <c r="I132" s="44"/>
      <c r="J132" s="44"/>
      <c r="K132" s="44"/>
      <c r="L132" s="73"/>
      <c r="S132" s="42"/>
      <c r="T132" s="42"/>
      <c r="U132" s="42"/>
      <c r="V132" s="42"/>
      <c r="W132" s="42"/>
      <c r="X132" s="42"/>
      <c r="Y132" s="42"/>
      <c r="Z132" s="42"/>
      <c r="AA132" s="42"/>
      <c r="AB132" s="42"/>
      <c r="AC132" s="42"/>
      <c r="AD132" s="42"/>
      <c r="AE132" s="42"/>
    </row>
    <row r="133" s="2" customFormat="1" ht="12" customHeight="1">
      <c r="A133" s="42"/>
      <c r="B133" s="43"/>
      <c r="C133" s="34" t="s">
        <v>19</v>
      </c>
      <c r="D133" s="44"/>
      <c r="E133" s="44"/>
      <c r="F133" s="29" t="str">
        <f>F14</f>
        <v xml:space="preserve"> </v>
      </c>
      <c r="G133" s="44"/>
      <c r="H133" s="44"/>
      <c r="I133" s="34" t="s">
        <v>21</v>
      </c>
      <c r="J133" s="89" t="str">
        <f>IF(J14="","",J14)</f>
        <v>9. 5. 2022</v>
      </c>
      <c r="K133" s="44"/>
      <c r="L133" s="73"/>
      <c r="S133" s="42"/>
      <c r="T133" s="42"/>
      <c r="U133" s="42"/>
      <c r="V133" s="42"/>
      <c r="W133" s="42"/>
      <c r="X133" s="42"/>
      <c r="Y133" s="42"/>
      <c r="Z133" s="42"/>
      <c r="AA133" s="42"/>
      <c r="AB133" s="42"/>
      <c r="AC133" s="42"/>
      <c r="AD133" s="42"/>
      <c r="AE133" s="42"/>
    </row>
    <row r="134" s="2" customFormat="1" ht="6.96" customHeight="1">
      <c r="A134" s="42"/>
      <c r="B134" s="43"/>
      <c r="C134" s="44"/>
      <c r="D134" s="44"/>
      <c r="E134" s="44"/>
      <c r="F134" s="44"/>
      <c r="G134" s="44"/>
      <c r="H134" s="44"/>
      <c r="I134" s="44"/>
      <c r="J134" s="44"/>
      <c r="K134" s="44"/>
      <c r="L134" s="73"/>
      <c r="S134" s="42"/>
      <c r="T134" s="42"/>
      <c r="U134" s="42"/>
      <c r="V134" s="42"/>
      <c r="W134" s="42"/>
      <c r="X134" s="42"/>
      <c r="Y134" s="42"/>
      <c r="Z134" s="42"/>
      <c r="AA134" s="42"/>
      <c r="AB134" s="42"/>
      <c r="AC134" s="42"/>
      <c r="AD134" s="42"/>
      <c r="AE134" s="42"/>
    </row>
    <row r="135" s="2" customFormat="1" ht="15.15" customHeight="1">
      <c r="A135" s="42"/>
      <c r="B135" s="43"/>
      <c r="C135" s="34" t="s">
        <v>23</v>
      </c>
      <c r="D135" s="44"/>
      <c r="E135" s="44"/>
      <c r="F135" s="29" t="str">
        <f>E17</f>
        <v>A BKPŠ, SPOL. S.R.O.</v>
      </c>
      <c r="G135" s="44"/>
      <c r="H135" s="44"/>
      <c r="I135" s="34" t="s">
        <v>29</v>
      </c>
      <c r="J135" s="38" t="str">
        <f>E23</f>
        <v>Ing. Július Vážny</v>
      </c>
      <c r="K135" s="44"/>
      <c r="L135" s="73"/>
      <c r="S135" s="42"/>
      <c r="T135" s="42"/>
      <c r="U135" s="42"/>
      <c r="V135" s="42"/>
      <c r="W135" s="42"/>
      <c r="X135" s="42"/>
      <c r="Y135" s="42"/>
      <c r="Z135" s="42"/>
      <c r="AA135" s="42"/>
      <c r="AB135" s="42"/>
      <c r="AC135" s="42"/>
      <c r="AD135" s="42"/>
      <c r="AE135" s="42"/>
    </row>
    <row r="136" s="2" customFormat="1" ht="15.15" customHeight="1">
      <c r="A136" s="42"/>
      <c r="B136" s="43"/>
      <c r="C136" s="34" t="s">
        <v>27</v>
      </c>
      <c r="D136" s="44"/>
      <c r="E136" s="44"/>
      <c r="F136" s="29" t="str">
        <f>IF(E20="","",E20)</f>
        <v>Vyplň údaj</v>
      </c>
      <c r="G136" s="44"/>
      <c r="H136" s="44"/>
      <c r="I136" s="34" t="s">
        <v>31</v>
      </c>
      <c r="J136" s="38" t="str">
        <f>E26</f>
        <v>Ing. Július Vážny</v>
      </c>
      <c r="K136" s="44"/>
      <c r="L136" s="73"/>
      <c r="S136" s="42"/>
      <c r="T136" s="42"/>
      <c r="U136" s="42"/>
      <c r="V136" s="42"/>
      <c r="W136" s="42"/>
      <c r="X136" s="42"/>
      <c r="Y136" s="42"/>
      <c r="Z136" s="42"/>
      <c r="AA136" s="42"/>
      <c r="AB136" s="42"/>
      <c r="AC136" s="42"/>
      <c r="AD136" s="42"/>
      <c r="AE136" s="42"/>
    </row>
    <row r="137" s="2" customFormat="1" ht="10.32" customHeight="1">
      <c r="A137" s="42"/>
      <c r="B137" s="43"/>
      <c r="C137" s="44"/>
      <c r="D137" s="44"/>
      <c r="E137" s="44"/>
      <c r="F137" s="44"/>
      <c r="G137" s="44"/>
      <c r="H137" s="44"/>
      <c r="I137" s="44"/>
      <c r="J137" s="44"/>
      <c r="K137" s="44"/>
      <c r="L137" s="73"/>
      <c r="S137" s="42"/>
      <c r="T137" s="42"/>
      <c r="U137" s="42"/>
      <c r="V137" s="42"/>
      <c r="W137" s="42"/>
      <c r="X137" s="42"/>
      <c r="Y137" s="42"/>
      <c r="Z137" s="42"/>
      <c r="AA137" s="42"/>
      <c r="AB137" s="42"/>
      <c r="AC137" s="42"/>
      <c r="AD137" s="42"/>
      <c r="AE137" s="42"/>
    </row>
    <row r="138" s="11" customFormat="1" ht="29.28" customHeight="1">
      <c r="A138" s="240"/>
      <c r="B138" s="241"/>
      <c r="C138" s="242" t="s">
        <v>374</v>
      </c>
      <c r="D138" s="243" t="s">
        <v>61</v>
      </c>
      <c r="E138" s="243" t="s">
        <v>57</v>
      </c>
      <c r="F138" s="243" t="s">
        <v>58</v>
      </c>
      <c r="G138" s="243" t="s">
        <v>375</v>
      </c>
      <c r="H138" s="243" t="s">
        <v>376</v>
      </c>
      <c r="I138" s="243" t="s">
        <v>377</v>
      </c>
      <c r="J138" s="244" t="s">
        <v>336</v>
      </c>
      <c r="K138" s="245" t="s">
        <v>378</v>
      </c>
      <c r="L138" s="246"/>
      <c r="M138" s="110" t="s">
        <v>1</v>
      </c>
      <c r="N138" s="111" t="s">
        <v>40</v>
      </c>
      <c r="O138" s="111" t="s">
        <v>379</v>
      </c>
      <c r="P138" s="111" t="s">
        <v>380</v>
      </c>
      <c r="Q138" s="111" t="s">
        <v>381</v>
      </c>
      <c r="R138" s="111" t="s">
        <v>382</v>
      </c>
      <c r="S138" s="111" t="s">
        <v>383</v>
      </c>
      <c r="T138" s="112" t="s">
        <v>384</v>
      </c>
      <c r="U138" s="240"/>
      <c r="V138" s="240"/>
      <c r="W138" s="240"/>
      <c r="X138" s="240"/>
      <c r="Y138" s="240"/>
      <c r="Z138" s="240"/>
      <c r="AA138" s="240"/>
      <c r="AB138" s="240"/>
      <c r="AC138" s="240"/>
      <c r="AD138" s="240"/>
      <c r="AE138" s="240"/>
    </row>
    <row r="139" s="2" customFormat="1" ht="22.8" customHeight="1">
      <c r="A139" s="42"/>
      <c r="B139" s="43"/>
      <c r="C139" s="117" t="s">
        <v>212</v>
      </c>
      <c r="D139" s="44"/>
      <c r="E139" s="44"/>
      <c r="F139" s="44"/>
      <c r="G139" s="44"/>
      <c r="H139" s="44"/>
      <c r="I139" s="44"/>
      <c r="J139" s="247">
        <f>BK139</f>
        <v>0</v>
      </c>
      <c r="K139" s="44"/>
      <c r="L139" s="45"/>
      <c r="M139" s="113"/>
      <c r="N139" s="248"/>
      <c r="O139" s="114"/>
      <c r="P139" s="249">
        <f>P140+P245+P254</f>
        <v>0</v>
      </c>
      <c r="Q139" s="114"/>
      <c r="R139" s="249">
        <f>R140+R245+R254</f>
        <v>37.22361493999999</v>
      </c>
      <c r="S139" s="114"/>
      <c r="T139" s="250">
        <f>T140+T245+T254</f>
        <v>0</v>
      </c>
      <c r="U139" s="42"/>
      <c r="V139" s="42"/>
      <c r="W139" s="42"/>
      <c r="X139" s="42"/>
      <c r="Y139" s="42"/>
      <c r="Z139" s="42"/>
      <c r="AA139" s="42"/>
      <c r="AB139" s="42"/>
      <c r="AC139" s="42"/>
      <c r="AD139" s="42"/>
      <c r="AE139" s="42"/>
      <c r="AT139" s="19" t="s">
        <v>75</v>
      </c>
      <c r="AU139" s="19" t="s">
        <v>338</v>
      </c>
      <c r="BK139" s="251">
        <f>BK140+BK245+BK254</f>
        <v>0</v>
      </c>
    </row>
    <row r="140" s="12" customFormat="1" ht="25.92" customHeight="1">
      <c r="A140" s="12"/>
      <c r="B140" s="252"/>
      <c r="C140" s="253"/>
      <c r="D140" s="254" t="s">
        <v>75</v>
      </c>
      <c r="E140" s="255" t="s">
        <v>390</v>
      </c>
      <c r="F140" s="255" t="s">
        <v>1793</v>
      </c>
      <c r="G140" s="253"/>
      <c r="H140" s="253"/>
      <c r="I140" s="256"/>
      <c r="J140" s="231">
        <f>BK140</f>
        <v>0</v>
      </c>
      <c r="K140" s="253"/>
      <c r="L140" s="257"/>
      <c r="M140" s="258"/>
      <c r="N140" s="259"/>
      <c r="O140" s="259"/>
      <c r="P140" s="260">
        <f>P141+P163+P176+P189+P243</f>
        <v>0</v>
      </c>
      <c r="Q140" s="259"/>
      <c r="R140" s="260">
        <f>R141+R163+R176+R189+R243</f>
        <v>36.893614939999992</v>
      </c>
      <c r="S140" s="259"/>
      <c r="T140" s="261">
        <f>T141+T163+T176+T189+T243</f>
        <v>0</v>
      </c>
      <c r="U140" s="12"/>
      <c r="V140" s="12"/>
      <c r="W140" s="12"/>
      <c r="X140" s="12"/>
      <c r="Y140" s="12"/>
      <c r="Z140" s="12"/>
      <c r="AA140" s="12"/>
      <c r="AB140" s="12"/>
      <c r="AC140" s="12"/>
      <c r="AD140" s="12"/>
      <c r="AE140" s="12"/>
      <c r="AR140" s="262" t="s">
        <v>84</v>
      </c>
      <c r="AT140" s="263" t="s">
        <v>75</v>
      </c>
      <c r="AU140" s="263" t="s">
        <v>76</v>
      </c>
      <c r="AY140" s="262" t="s">
        <v>387</v>
      </c>
      <c r="BK140" s="264">
        <f>BK141+BK163+BK176+BK189+BK243</f>
        <v>0</v>
      </c>
    </row>
    <row r="141" s="12" customFormat="1" ht="22.8" customHeight="1">
      <c r="A141" s="12"/>
      <c r="B141" s="252"/>
      <c r="C141" s="253"/>
      <c r="D141" s="254" t="s">
        <v>75</v>
      </c>
      <c r="E141" s="265" t="s">
        <v>84</v>
      </c>
      <c r="F141" s="265" t="s">
        <v>392</v>
      </c>
      <c r="G141" s="253"/>
      <c r="H141" s="253"/>
      <c r="I141" s="256"/>
      <c r="J141" s="266">
        <f>BK141</f>
        <v>0</v>
      </c>
      <c r="K141" s="253"/>
      <c r="L141" s="257"/>
      <c r="M141" s="258"/>
      <c r="N141" s="259"/>
      <c r="O141" s="259"/>
      <c r="P141" s="260">
        <f>SUM(P142:P162)</f>
        <v>0</v>
      </c>
      <c r="Q141" s="259"/>
      <c r="R141" s="260">
        <f>SUM(R142:R162)</f>
        <v>0</v>
      </c>
      <c r="S141" s="259"/>
      <c r="T141" s="261">
        <f>SUM(T142:T162)</f>
        <v>0</v>
      </c>
      <c r="U141" s="12"/>
      <c r="V141" s="12"/>
      <c r="W141" s="12"/>
      <c r="X141" s="12"/>
      <c r="Y141" s="12"/>
      <c r="Z141" s="12"/>
      <c r="AA141" s="12"/>
      <c r="AB141" s="12"/>
      <c r="AC141" s="12"/>
      <c r="AD141" s="12"/>
      <c r="AE141" s="12"/>
      <c r="AR141" s="262" t="s">
        <v>84</v>
      </c>
      <c r="AT141" s="263" t="s">
        <v>75</v>
      </c>
      <c r="AU141" s="263" t="s">
        <v>84</v>
      </c>
      <c r="AY141" s="262" t="s">
        <v>387</v>
      </c>
      <c r="BK141" s="264">
        <f>SUM(BK142:BK162)</f>
        <v>0</v>
      </c>
    </row>
    <row r="142" s="2" customFormat="1" ht="24.15" customHeight="1">
      <c r="A142" s="42"/>
      <c r="B142" s="43"/>
      <c r="C142" s="280" t="s">
        <v>84</v>
      </c>
      <c r="D142" s="280" t="s">
        <v>393</v>
      </c>
      <c r="E142" s="281" t="s">
        <v>1794</v>
      </c>
      <c r="F142" s="282" t="s">
        <v>1795</v>
      </c>
      <c r="G142" s="283" t="s">
        <v>405</v>
      </c>
      <c r="H142" s="284">
        <v>36.950000000000003</v>
      </c>
      <c r="I142" s="285"/>
      <c r="J142" s="286">
        <f>ROUND(I142*H142,2)</f>
        <v>0</v>
      </c>
      <c r="K142" s="287"/>
      <c r="L142" s="45"/>
      <c r="M142" s="288" t="s">
        <v>1</v>
      </c>
      <c r="N142" s="289" t="s">
        <v>42</v>
      </c>
      <c r="O142" s="101"/>
      <c r="P142" s="290">
        <f>O142*H142</f>
        <v>0</v>
      </c>
      <c r="Q142" s="290">
        <v>0</v>
      </c>
      <c r="R142" s="290">
        <f>Q142*H142</f>
        <v>0</v>
      </c>
      <c r="S142" s="290">
        <v>0</v>
      </c>
      <c r="T142" s="291">
        <f>S142*H142</f>
        <v>0</v>
      </c>
      <c r="U142" s="42"/>
      <c r="V142" s="42"/>
      <c r="W142" s="42"/>
      <c r="X142" s="42"/>
      <c r="Y142" s="42"/>
      <c r="Z142" s="42"/>
      <c r="AA142" s="42"/>
      <c r="AB142" s="42"/>
      <c r="AC142" s="42"/>
      <c r="AD142" s="42"/>
      <c r="AE142" s="42"/>
      <c r="AR142" s="292" t="s">
        <v>386</v>
      </c>
      <c r="AT142" s="292" t="s">
        <v>393</v>
      </c>
      <c r="AU142" s="292" t="s">
        <v>92</v>
      </c>
      <c r="AY142" s="19" t="s">
        <v>387</v>
      </c>
      <c r="BE142" s="162">
        <f>IF(N142="základná",J142,0)</f>
        <v>0</v>
      </c>
      <c r="BF142" s="162">
        <f>IF(N142="znížená",J142,0)</f>
        <v>0</v>
      </c>
      <c r="BG142" s="162">
        <f>IF(N142="zákl. prenesená",J142,0)</f>
        <v>0</v>
      </c>
      <c r="BH142" s="162">
        <f>IF(N142="zníž. prenesená",J142,0)</f>
        <v>0</v>
      </c>
      <c r="BI142" s="162">
        <f>IF(N142="nulová",J142,0)</f>
        <v>0</v>
      </c>
      <c r="BJ142" s="19" t="s">
        <v>92</v>
      </c>
      <c r="BK142" s="162">
        <f>ROUND(I142*H142,2)</f>
        <v>0</v>
      </c>
      <c r="BL142" s="19" t="s">
        <v>386</v>
      </c>
      <c r="BM142" s="292" t="s">
        <v>92</v>
      </c>
    </row>
    <row r="143" s="15" customFormat="1">
      <c r="A143" s="15"/>
      <c r="B143" s="304"/>
      <c r="C143" s="305"/>
      <c r="D143" s="295" t="s">
        <v>398</v>
      </c>
      <c r="E143" s="306" t="s">
        <v>1</v>
      </c>
      <c r="F143" s="307" t="s">
        <v>1796</v>
      </c>
      <c r="G143" s="305"/>
      <c r="H143" s="308">
        <v>36.950000000000003</v>
      </c>
      <c r="I143" s="309"/>
      <c r="J143" s="305"/>
      <c r="K143" s="305"/>
      <c r="L143" s="310"/>
      <c r="M143" s="311"/>
      <c r="N143" s="312"/>
      <c r="O143" s="312"/>
      <c r="P143" s="312"/>
      <c r="Q143" s="312"/>
      <c r="R143" s="312"/>
      <c r="S143" s="312"/>
      <c r="T143" s="313"/>
      <c r="U143" s="15"/>
      <c r="V143" s="15"/>
      <c r="W143" s="15"/>
      <c r="X143" s="15"/>
      <c r="Y143" s="15"/>
      <c r="Z143" s="15"/>
      <c r="AA143" s="15"/>
      <c r="AB143" s="15"/>
      <c r="AC143" s="15"/>
      <c r="AD143" s="15"/>
      <c r="AE143" s="15"/>
      <c r="AT143" s="314" t="s">
        <v>398</v>
      </c>
      <c r="AU143" s="314" t="s">
        <v>92</v>
      </c>
      <c r="AV143" s="15" t="s">
        <v>92</v>
      </c>
      <c r="AW143" s="15" t="s">
        <v>30</v>
      </c>
      <c r="AX143" s="15" t="s">
        <v>76</v>
      </c>
      <c r="AY143" s="314" t="s">
        <v>387</v>
      </c>
    </row>
    <row r="144" s="16" customFormat="1">
      <c r="A144" s="16"/>
      <c r="B144" s="315"/>
      <c r="C144" s="316"/>
      <c r="D144" s="295" t="s">
        <v>398</v>
      </c>
      <c r="E144" s="317" t="s">
        <v>1</v>
      </c>
      <c r="F144" s="318" t="s">
        <v>412</v>
      </c>
      <c r="G144" s="316"/>
      <c r="H144" s="319">
        <v>36.950000000000003</v>
      </c>
      <c r="I144" s="320"/>
      <c r="J144" s="316"/>
      <c r="K144" s="316"/>
      <c r="L144" s="321"/>
      <c r="M144" s="322"/>
      <c r="N144" s="323"/>
      <c r="O144" s="323"/>
      <c r="P144" s="323"/>
      <c r="Q144" s="323"/>
      <c r="R144" s="323"/>
      <c r="S144" s="323"/>
      <c r="T144" s="324"/>
      <c r="U144" s="16"/>
      <c r="V144" s="16"/>
      <c r="W144" s="16"/>
      <c r="X144" s="16"/>
      <c r="Y144" s="16"/>
      <c r="Z144" s="16"/>
      <c r="AA144" s="16"/>
      <c r="AB144" s="16"/>
      <c r="AC144" s="16"/>
      <c r="AD144" s="16"/>
      <c r="AE144" s="16"/>
      <c r="AT144" s="325" t="s">
        <v>398</v>
      </c>
      <c r="AU144" s="325" t="s">
        <v>92</v>
      </c>
      <c r="AV144" s="16" t="s">
        <v>386</v>
      </c>
      <c r="AW144" s="16" t="s">
        <v>30</v>
      </c>
      <c r="AX144" s="16" t="s">
        <v>84</v>
      </c>
      <c r="AY144" s="325" t="s">
        <v>387</v>
      </c>
    </row>
    <row r="145" s="2" customFormat="1" ht="33" customHeight="1">
      <c r="A145" s="42"/>
      <c r="B145" s="43"/>
      <c r="C145" s="280" t="s">
        <v>92</v>
      </c>
      <c r="D145" s="280" t="s">
        <v>393</v>
      </c>
      <c r="E145" s="281" t="s">
        <v>1797</v>
      </c>
      <c r="F145" s="282" t="s">
        <v>1798</v>
      </c>
      <c r="G145" s="283" t="s">
        <v>405</v>
      </c>
      <c r="H145" s="284">
        <v>10</v>
      </c>
      <c r="I145" s="285"/>
      <c r="J145" s="286">
        <f>ROUND(I145*H145,2)</f>
        <v>0</v>
      </c>
      <c r="K145" s="287"/>
      <c r="L145" s="45"/>
      <c r="M145" s="288" t="s">
        <v>1</v>
      </c>
      <c r="N145" s="289" t="s">
        <v>42</v>
      </c>
      <c r="O145" s="101"/>
      <c r="P145" s="290">
        <f>O145*H145</f>
        <v>0</v>
      </c>
      <c r="Q145" s="290">
        <v>0</v>
      </c>
      <c r="R145" s="290">
        <f>Q145*H145</f>
        <v>0</v>
      </c>
      <c r="S145" s="290">
        <v>0</v>
      </c>
      <c r="T145" s="291">
        <f>S145*H145</f>
        <v>0</v>
      </c>
      <c r="U145" s="42"/>
      <c r="V145" s="42"/>
      <c r="W145" s="42"/>
      <c r="X145" s="42"/>
      <c r="Y145" s="42"/>
      <c r="Z145" s="42"/>
      <c r="AA145" s="42"/>
      <c r="AB145" s="42"/>
      <c r="AC145" s="42"/>
      <c r="AD145" s="42"/>
      <c r="AE145" s="42"/>
      <c r="AR145" s="292" t="s">
        <v>386</v>
      </c>
      <c r="AT145" s="292" t="s">
        <v>393</v>
      </c>
      <c r="AU145" s="292" t="s">
        <v>92</v>
      </c>
      <c r="AY145" s="19" t="s">
        <v>387</v>
      </c>
      <c r="BE145" s="162">
        <f>IF(N145="základná",J145,0)</f>
        <v>0</v>
      </c>
      <c r="BF145" s="162">
        <f>IF(N145="znížená",J145,0)</f>
        <v>0</v>
      </c>
      <c r="BG145" s="162">
        <f>IF(N145="zákl. prenesená",J145,0)</f>
        <v>0</v>
      </c>
      <c r="BH145" s="162">
        <f>IF(N145="zníž. prenesená",J145,0)</f>
        <v>0</v>
      </c>
      <c r="BI145" s="162">
        <f>IF(N145="nulová",J145,0)</f>
        <v>0</v>
      </c>
      <c r="BJ145" s="19" t="s">
        <v>92</v>
      </c>
      <c r="BK145" s="162">
        <f>ROUND(I145*H145,2)</f>
        <v>0</v>
      </c>
      <c r="BL145" s="19" t="s">
        <v>386</v>
      </c>
      <c r="BM145" s="292" t="s">
        <v>386</v>
      </c>
    </row>
    <row r="146" s="15" customFormat="1">
      <c r="A146" s="15"/>
      <c r="B146" s="304"/>
      <c r="C146" s="305"/>
      <c r="D146" s="295" t="s">
        <v>398</v>
      </c>
      <c r="E146" s="306" t="s">
        <v>1</v>
      </c>
      <c r="F146" s="307" t="s">
        <v>1799</v>
      </c>
      <c r="G146" s="305"/>
      <c r="H146" s="308">
        <v>10</v>
      </c>
      <c r="I146" s="309"/>
      <c r="J146" s="305"/>
      <c r="K146" s="305"/>
      <c r="L146" s="310"/>
      <c r="M146" s="311"/>
      <c r="N146" s="312"/>
      <c r="O146" s="312"/>
      <c r="P146" s="312"/>
      <c r="Q146" s="312"/>
      <c r="R146" s="312"/>
      <c r="S146" s="312"/>
      <c r="T146" s="313"/>
      <c r="U146" s="15"/>
      <c r="V146" s="15"/>
      <c r="W146" s="15"/>
      <c r="X146" s="15"/>
      <c r="Y146" s="15"/>
      <c r="Z146" s="15"/>
      <c r="AA146" s="15"/>
      <c r="AB146" s="15"/>
      <c r="AC146" s="15"/>
      <c r="AD146" s="15"/>
      <c r="AE146" s="15"/>
      <c r="AT146" s="314" t="s">
        <v>398</v>
      </c>
      <c r="AU146" s="314" t="s">
        <v>92</v>
      </c>
      <c r="AV146" s="15" t="s">
        <v>92</v>
      </c>
      <c r="AW146" s="15" t="s">
        <v>30</v>
      </c>
      <c r="AX146" s="15" t="s">
        <v>76</v>
      </c>
      <c r="AY146" s="314" t="s">
        <v>387</v>
      </c>
    </row>
    <row r="147" s="16" customFormat="1">
      <c r="A147" s="16"/>
      <c r="B147" s="315"/>
      <c r="C147" s="316"/>
      <c r="D147" s="295" t="s">
        <v>398</v>
      </c>
      <c r="E147" s="317" t="s">
        <v>1</v>
      </c>
      <c r="F147" s="318" t="s">
        <v>412</v>
      </c>
      <c r="G147" s="316"/>
      <c r="H147" s="319">
        <v>10</v>
      </c>
      <c r="I147" s="320"/>
      <c r="J147" s="316"/>
      <c r="K147" s="316"/>
      <c r="L147" s="321"/>
      <c r="M147" s="322"/>
      <c r="N147" s="323"/>
      <c r="O147" s="323"/>
      <c r="P147" s="323"/>
      <c r="Q147" s="323"/>
      <c r="R147" s="323"/>
      <c r="S147" s="323"/>
      <c r="T147" s="324"/>
      <c r="U147" s="16"/>
      <c r="V147" s="16"/>
      <c r="W147" s="16"/>
      <c r="X147" s="16"/>
      <c r="Y147" s="16"/>
      <c r="Z147" s="16"/>
      <c r="AA147" s="16"/>
      <c r="AB147" s="16"/>
      <c r="AC147" s="16"/>
      <c r="AD147" s="16"/>
      <c r="AE147" s="16"/>
      <c r="AT147" s="325" t="s">
        <v>398</v>
      </c>
      <c r="AU147" s="325" t="s">
        <v>92</v>
      </c>
      <c r="AV147" s="16" t="s">
        <v>386</v>
      </c>
      <c r="AW147" s="16" t="s">
        <v>30</v>
      </c>
      <c r="AX147" s="16" t="s">
        <v>84</v>
      </c>
      <c r="AY147" s="325" t="s">
        <v>387</v>
      </c>
    </row>
    <row r="148" s="2" customFormat="1" ht="16.5" customHeight="1">
      <c r="A148" s="42"/>
      <c r="B148" s="43"/>
      <c r="C148" s="280" t="s">
        <v>99</v>
      </c>
      <c r="D148" s="280" t="s">
        <v>393</v>
      </c>
      <c r="E148" s="281" t="s">
        <v>1800</v>
      </c>
      <c r="F148" s="282" t="s">
        <v>1801</v>
      </c>
      <c r="G148" s="283" t="s">
        <v>180</v>
      </c>
      <c r="H148" s="284">
        <v>11.609</v>
      </c>
      <c r="I148" s="285"/>
      <c r="J148" s="286">
        <f>ROUND(I148*H148,2)</f>
        <v>0</v>
      </c>
      <c r="K148" s="287"/>
      <c r="L148" s="45"/>
      <c r="M148" s="288" t="s">
        <v>1</v>
      </c>
      <c r="N148" s="289" t="s">
        <v>42</v>
      </c>
      <c r="O148" s="101"/>
      <c r="P148" s="290">
        <f>O148*H148</f>
        <v>0</v>
      </c>
      <c r="Q148" s="290">
        <v>0</v>
      </c>
      <c r="R148" s="290">
        <f>Q148*H148</f>
        <v>0</v>
      </c>
      <c r="S148" s="290">
        <v>0</v>
      </c>
      <c r="T148" s="291">
        <f>S148*H148</f>
        <v>0</v>
      </c>
      <c r="U148" s="42"/>
      <c r="V148" s="42"/>
      <c r="W148" s="42"/>
      <c r="X148" s="42"/>
      <c r="Y148" s="42"/>
      <c r="Z148" s="42"/>
      <c r="AA148" s="42"/>
      <c r="AB148" s="42"/>
      <c r="AC148" s="42"/>
      <c r="AD148" s="42"/>
      <c r="AE148" s="42"/>
      <c r="AR148" s="292" t="s">
        <v>386</v>
      </c>
      <c r="AT148" s="292" t="s">
        <v>393</v>
      </c>
      <c r="AU148" s="292" t="s">
        <v>92</v>
      </c>
      <c r="AY148" s="19" t="s">
        <v>387</v>
      </c>
      <c r="BE148" s="162">
        <f>IF(N148="základná",J148,0)</f>
        <v>0</v>
      </c>
      <c r="BF148" s="162">
        <f>IF(N148="znížená",J148,0)</f>
        <v>0</v>
      </c>
      <c r="BG148" s="162">
        <f>IF(N148="zákl. prenesená",J148,0)</f>
        <v>0</v>
      </c>
      <c r="BH148" s="162">
        <f>IF(N148="zníž. prenesená",J148,0)</f>
        <v>0</v>
      </c>
      <c r="BI148" s="162">
        <f>IF(N148="nulová",J148,0)</f>
        <v>0</v>
      </c>
      <c r="BJ148" s="19" t="s">
        <v>92</v>
      </c>
      <c r="BK148" s="162">
        <f>ROUND(I148*H148,2)</f>
        <v>0</v>
      </c>
      <c r="BL148" s="19" t="s">
        <v>386</v>
      </c>
      <c r="BM148" s="292" t="s">
        <v>433</v>
      </c>
    </row>
    <row r="149" s="15" customFormat="1">
      <c r="A149" s="15"/>
      <c r="B149" s="304"/>
      <c r="C149" s="305"/>
      <c r="D149" s="295" t="s">
        <v>398</v>
      </c>
      <c r="E149" s="306" t="s">
        <v>1</v>
      </c>
      <c r="F149" s="307" t="s">
        <v>1802</v>
      </c>
      <c r="G149" s="305"/>
      <c r="H149" s="308">
        <v>11.609</v>
      </c>
      <c r="I149" s="309"/>
      <c r="J149" s="305"/>
      <c r="K149" s="305"/>
      <c r="L149" s="310"/>
      <c r="M149" s="311"/>
      <c r="N149" s="312"/>
      <c r="O149" s="312"/>
      <c r="P149" s="312"/>
      <c r="Q149" s="312"/>
      <c r="R149" s="312"/>
      <c r="S149" s="312"/>
      <c r="T149" s="313"/>
      <c r="U149" s="15"/>
      <c r="V149" s="15"/>
      <c r="W149" s="15"/>
      <c r="X149" s="15"/>
      <c r="Y149" s="15"/>
      <c r="Z149" s="15"/>
      <c r="AA149" s="15"/>
      <c r="AB149" s="15"/>
      <c r="AC149" s="15"/>
      <c r="AD149" s="15"/>
      <c r="AE149" s="15"/>
      <c r="AT149" s="314" t="s">
        <v>398</v>
      </c>
      <c r="AU149" s="314" t="s">
        <v>92</v>
      </c>
      <c r="AV149" s="15" t="s">
        <v>92</v>
      </c>
      <c r="AW149" s="15" t="s">
        <v>30</v>
      </c>
      <c r="AX149" s="15" t="s">
        <v>76</v>
      </c>
      <c r="AY149" s="314" t="s">
        <v>387</v>
      </c>
    </row>
    <row r="150" s="16" customFormat="1">
      <c r="A150" s="16"/>
      <c r="B150" s="315"/>
      <c r="C150" s="316"/>
      <c r="D150" s="295" t="s">
        <v>398</v>
      </c>
      <c r="E150" s="317" t="s">
        <v>1</v>
      </c>
      <c r="F150" s="318" t="s">
        <v>412</v>
      </c>
      <c r="G150" s="316"/>
      <c r="H150" s="319">
        <v>11.609</v>
      </c>
      <c r="I150" s="320"/>
      <c r="J150" s="316"/>
      <c r="K150" s="316"/>
      <c r="L150" s="321"/>
      <c r="M150" s="322"/>
      <c r="N150" s="323"/>
      <c r="O150" s="323"/>
      <c r="P150" s="323"/>
      <c r="Q150" s="323"/>
      <c r="R150" s="323"/>
      <c r="S150" s="323"/>
      <c r="T150" s="324"/>
      <c r="U150" s="16"/>
      <c r="V150" s="16"/>
      <c r="W150" s="16"/>
      <c r="X150" s="16"/>
      <c r="Y150" s="16"/>
      <c r="Z150" s="16"/>
      <c r="AA150" s="16"/>
      <c r="AB150" s="16"/>
      <c r="AC150" s="16"/>
      <c r="AD150" s="16"/>
      <c r="AE150" s="16"/>
      <c r="AT150" s="325" t="s">
        <v>398</v>
      </c>
      <c r="AU150" s="325" t="s">
        <v>92</v>
      </c>
      <c r="AV150" s="16" t="s">
        <v>386</v>
      </c>
      <c r="AW150" s="16" t="s">
        <v>30</v>
      </c>
      <c r="AX150" s="16" t="s">
        <v>84</v>
      </c>
      <c r="AY150" s="325" t="s">
        <v>387</v>
      </c>
    </row>
    <row r="151" s="2" customFormat="1" ht="37.8" customHeight="1">
      <c r="A151" s="42"/>
      <c r="B151" s="43"/>
      <c r="C151" s="280" t="s">
        <v>386</v>
      </c>
      <c r="D151" s="280" t="s">
        <v>393</v>
      </c>
      <c r="E151" s="281" t="s">
        <v>1803</v>
      </c>
      <c r="F151" s="282" t="s">
        <v>1804</v>
      </c>
      <c r="G151" s="283" t="s">
        <v>180</v>
      </c>
      <c r="H151" s="284">
        <v>5.8049999999999997</v>
      </c>
      <c r="I151" s="285"/>
      <c r="J151" s="286">
        <f>ROUND(I151*H151,2)</f>
        <v>0</v>
      </c>
      <c r="K151" s="287"/>
      <c r="L151" s="45"/>
      <c r="M151" s="288" t="s">
        <v>1</v>
      </c>
      <c r="N151" s="289" t="s">
        <v>42</v>
      </c>
      <c r="O151" s="101"/>
      <c r="P151" s="290">
        <f>O151*H151</f>
        <v>0</v>
      </c>
      <c r="Q151" s="290">
        <v>0</v>
      </c>
      <c r="R151" s="290">
        <f>Q151*H151</f>
        <v>0</v>
      </c>
      <c r="S151" s="290">
        <v>0</v>
      </c>
      <c r="T151" s="291">
        <f>S151*H151</f>
        <v>0</v>
      </c>
      <c r="U151" s="42"/>
      <c r="V151" s="42"/>
      <c r="W151" s="42"/>
      <c r="X151" s="42"/>
      <c r="Y151" s="42"/>
      <c r="Z151" s="42"/>
      <c r="AA151" s="42"/>
      <c r="AB151" s="42"/>
      <c r="AC151" s="42"/>
      <c r="AD151" s="42"/>
      <c r="AE151" s="42"/>
      <c r="AR151" s="292" t="s">
        <v>386</v>
      </c>
      <c r="AT151" s="292" t="s">
        <v>393</v>
      </c>
      <c r="AU151" s="292" t="s">
        <v>92</v>
      </c>
      <c r="AY151" s="19" t="s">
        <v>387</v>
      </c>
      <c r="BE151" s="162">
        <f>IF(N151="základná",J151,0)</f>
        <v>0</v>
      </c>
      <c r="BF151" s="162">
        <f>IF(N151="znížená",J151,0)</f>
        <v>0</v>
      </c>
      <c r="BG151" s="162">
        <f>IF(N151="zákl. prenesená",J151,0)</f>
        <v>0</v>
      </c>
      <c r="BH151" s="162">
        <f>IF(N151="zníž. prenesená",J151,0)</f>
        <v>0</v>
      </c>
      <c r="BI151" s="162">
        <f>IF(N151="nulová",J151,0)</f>
        <v>0</v>
      </c>
      <c r="BJ151" s="19" t="s">
        <v>92</v>
      </c>
      <c r="BK151" s="162">
        <f>ROUND(I151*H151,2)</f>
        <v>0</v>
      </c>
      <c r="BL151" s="19" t="s">
        <v>386</v>
      </c>
      <c r="BM151" s="292" t="s">
        <v>443</v>
      </c>
    </row>
    <row r="152" s="15" customFormat="1">
      <c r="A152" s="15"/>
      <c r="B152" s="304"/>
      <c r="C152" s="305"/>
      <c r="D152" s="295" t="s">
        <v>398</v>
      </c>
      <c r="E152" s="306" t="s">
        <v>1</v>
      </c>
      <c r="F152" s="307" t="s">
        <v>1805</v>
      </c>
      <c r="G152" s="305"/>
      <c r="H152" s="308">
        <v>5.8049999999999997</v>
      </c>
      <c r="I152" s="309"/>
      <c r="J152" s="305"/>
      <c r="K152" s="305"/>
      <c r="L152" s="310"/>
      <c r="M152" s="311"/>
      <c r="N152" s="312"/>
      <c r="O152" s="312"/>
      <c r="P152" s="312"/>
      <c r="Q152" s="312"/>
      <c r="R152" s="312"/>
      <c r="S152" s="312"/>
      <c r="T152" s="313"/>
      <c r="U152" s="15"/>
      <c r="V152" s="15"/>
      <c r="W152" s="15"/>
      <c r="X152" s="15"/>
      <c r="Y152" s="15"/>
      <c r="Z152" s="15"/>
      <c r="AA152" s="15"/>
      <c r="AB152" s="15"/>
      <c r="AC152" s="15"/>
      <c r="AD152" s="15"/>
      <c r="AE152" s="15"/>
      <c r="AT152" s="314" t="s">
        <v>398</v>
      </c>
      <c r="AU152" s="314" t="s">
        <v>92</v>
      </c>
      <c r="AV152" s="15" t="s">
        <v>92</v>
      </c>
      <c r="AW152" s="15" t="s">
        <v>30</v>
      </c>
      <c r="AX152" s="15" t="s">
        <v>76</v>
      </c>
      <c r="AY152" s="314" t="s">
        <v>387</v>
      </c>
    </row>
    <row r="153" s="16" customFormat="1">
      <c r="A153" s="16"/>
      <c r="B153" s="315"/>
      <c r="C153" s="316"/>
      <c r="D153" s="295" t="s">
        <v>398</v>
      </c>
      <c r="E153" s="317" t="s">
        <v>1</v>
      </c>
      <c r="F153" s="318" t="s">
        <v>412</v>
      </c>
      <c r="G153" s="316"/>
      <c r="H153" s="319">
        <v>5.8049999999999997</v>
      </c>
      <c r="I153" s="320"/>
      <c r="J153" s="316"/>
      <c r="K153" s="316"/>
      <c r="L153" s="321"/>
      <c r="M153" s="322"/>
      <c r="N153" s="323"/>
      <c r="O153" s="323"/>
      <c r="P153" s="323"/>
      <c r="Q153" s="323"/>
      <c r="R153" s="323"/>
      <c r="S153" s="323"/>
      <c r="T153" s="324"/>
      <c r="U153" s="16"/>
      <c r="V153" s="16"/>
      <c r="W153" s="16"/>
      <c r="X153" s="16"/>
      <c r="Y153" s="16"/>
      <c r="Z153" s="16"/>
      <c r="AA153" s="16"/>
      <c r="AB153" s="16"/>
      <c r="AC153" s="16"/>
      <c r="AD153" s="16"/>
      <c r="AE153" s="16"/>
      <c r="AT153" s="325" t="s">
        <v>398</v>
      </c>
      <c r="AU153" s="325" t="s">
        <v>92</v>
      </c>
      <c r="AV153" s="16" t="s">
        <v>386</v>
      </c>
      <c r="AW153" s="16" t="s">
        <v>30</v>
      </c>
      <c r="AX153" s="16" t="s">
        <v>84</v>
      </c>
      <c r="AY153" s="325" t="s">
        <v>387</v>
      </c>
    </row>
    <row r="154" s="2" customFormat="1" ht="33" customHeight="1">
      <c r="A154" s="42"/>
      <c r="B154" s="43"/>
      <c r="C154" s="280" t="s">
        <v>429</v>
      </c>
      <c r="D154" s="280" t="s">
        <v>393</v>
      </c>
      <c r="E154" s="281" t="s">
        <v>1806</v>
      </c>
      <c r="F154" s="282" t="s">
        <v>1807</v>
      </c>
      <c r="G154" s="283" t="s">
        <v>180</v>
      </c>
      <c r="H154" s="284">
        <v>11.609</v>
      </c>
      <c r="I154" s="285"/>
      <c r="J154" s="286">
        <f>ROUND(I154*H154,2)</f>
        <v>0</v>
      </c>
      <c r="K154" s="287"/>
      <c r="L154" s="45"/>
      <c r="M154" s="288" t="s">
        <v>1</v>
      </c>
      <c r="N154" s="289" t="s">
        <v>42</v>
      </c>
      <c r="O154" s="101"/>
      <c r="P154" s="290">
        <f>O154*H154</f>
        <v>0</v>
      </c>
      <c r="Q154" s="290">
        <v>0</v>
      </c>
      <c r="R154" s="290">
        <f>Q154*H154</f>
        <v>0</v>
      </c>
      <c r="S154" s="290">
        <v>0</v>
      </c>
      <c r="T154" s="291">
        <f>S154*H154</f>
        <v>0</v>
      </c>
      <c r="U154" s="42"/>
      <c r="V154" s="42"/>
      <c r="W154" s="42"/>
      <c r="X154" s="42"/>
      <c r="Y154" s="42"/>
      <c r="Z154" s="42"/>
      <c r="AA154" s="42"/>
      <c r="AB154" s="42"/>
      <c r="AC154" s="42"/>
      <c r="AD154" s="42"/>
      <c r="AE154" s="42"/>
      <c r="AR154" s="292" t="s">
        <v>386</v>
      </c>
      <c r="AT154" s="292" t="s">
        <v>393</v>
      </c>
      <c r="AU154" s="292" t="s">
        <v>92</v>
      </c>
      <c r="AY154" s="19" t="s">
        <v>387</v>
      </c>
      <c r="BE154" s="162">
        <f>IF(N154="základná",J154,0)</f>
        <v>0</v>
      </c>
      <c r="BF154" s="162">
        <f>IF(N154="znížená",J154,0)</f>
        <v>0</v>
      </c>
      <c r="BG154" s="162">
        <f>IF(N154="zákl. prenesená",J154,0)</f>
        <v>0</v>
      </c>
      <c r="BH154" s="162">
        <f>IF(N154="zníž. prenesená",J154,0)</f>
        <v>0</v>
      </c>
      <c r="BI154" s="162">
        <f>IF(N154="nulová",J154,0)</f>
        <v>0</v>
      </c>
      <c r="BJ154" s="19" t="s">
        <v>92</v>
      </c>
      <c r="BK154" s="162">
        <f>ROUND(I154*H154,2)</f>
        <v>0</v>
      </c>
      <c r="BL154" s="19" t="s">
        <v>386</v>
      </c>
      <c r="BM154" s="292" t="s">
        <v>128</v>
      </c>
    </row>
    <row r="155" s="15" customFormat="1">
      <c r="A155" s="15"/>
      <c r="B155" s="304"/>
      <c r="C155" s="305"/>
      <c r="D155" s="295" t="s">
        <v>398</v>
      </c>
      <c r="E155" s="306" t="s">
        <v>1</v>
      </c>
      <c r="F155" s="307" t="s">
        <v>1808</v>
      </c>
      <c r="G155" s="305"/>
      <c r="H155" s="308">
        <v>11.609</v>
      </c>
      <c r="I155" s="309"/>
      <c r="J155" s="305"/>
      <c r="K155" s="305"/>
      <c r="L155" s="310"/>
      <c r="M155" s="311"/>
      <c r="N155" s="312"/>
      <c r="O155" s="312"/>
      <c r="P155" s="312"/>
      <c r="Q155" s="312"/>
      <c r="R155" s="312"/>
      <c r="S155" s="312"/>
      <c r="T155" s="313"/>
      <c r="U155" s="15"/>
      <c r="V155" s="15"/>
      <c r="W155" s="15"/>
      <c r="X155" s="15"/>
      <c r="Y155" s="15"/>
      <c r="Z155" s="15"/>
      <c r="AA155" s="15"/>
      <c r="AB155" s="15"/>
      <c r="AC155" s="15"/>
      <c r="AD155" s="15"/>
      <c r="AE155" s="15"/>
      <c r="AT155" s="314" t="s">
        <v>398</v>
      </c>
      <c r="AU155" s="314" t="s">
        <v>92</v>
      </c>
      <c r="AV155" s="15" t="s">
        <v>92</v>
      </c>
      <c r="AW155" s="15" t="s">
        <v>30</v>
      </c>
      <c r="AX155" s="15" t="s">
        <v>76</v>
      </c>
      <c r="AY155" s="314" t="s">
        <v>387</v>
      </c>
    </row>
    <row r="156" s="16" customFormat="1">
      <c r="A156" s="16"/>
      <c r="B156" s="315"/>
      <c r="C156" s="316"/>
      <c r="D156" s="295" t="s">
        <v>398</v>
      </c>
      <c r="E156" s="317" t="s">
        <v>1</v>
      </c>
      <c r="F156" s="318" t="s">
        <v>412</v>
      </c>
      <c r="G156" s="316"/>
      <c r="H156" s="319">
        <v>11.609</v>
      </c>
      <c r="I156" s="320"/>
      <c r="J156" s="316"/>
      <c r="K156" s="316"/>
      <c r="L156" s="321"/>
      <c r="M156" s="322"/>
      <c r="N156" s="323"/>
      <c r="O156" s="323"/>
      <c r="P156" s="323"/>
      <c r="Q156" s="323"/>
      <c r="R156" s="323"/>
      <c r="S156" s="323"/>
      <c r="T156" s="324"/>
      <c r="U156" s="16"/>
      <c r="V156" s="16"/>
      <c r="W156" s="16"/>
      <c r="X156" s="16"/>
      <c r="Y156" s="16"/>
      <c r="Z156" s="16"/>
      <c r="AA156" s="16"/>
      <c r="AB156" s="16"/>
      <c r="AC156" s="16"/>
      <c r="AD156" s="16"/>
      <c r="AE156" s="16"/>
      <c r="AT156" s="325" t="s">
        <v>398</v>
      </c>
      <c r="AU156" s="325" t="s">
        <v>92</v>
      </c>
      <c r="AV156" s="16" t="s">
        <v>386</v>
      </c>
      <c r="AW156" s="16" t="s">
        <v>30</v>
      </c>
      <c r="AX156" s="16" t="s">
        <v>84</v>
      </c>
      <c r="AY156" s="325" t="s">
        <v>387</v>
      </c>
    </row>
    <row r="157" s="2" customFormat="1" ht="37.8" customHeight="1">
      <c r="A157" s="42"/>
      <c r="B157" s="43"/>
      <c r="C157" s="280" t="s">
        <v>433</v>
      </c>
      <c r="D157" s="280" t="s">
        <v>393</v>
      </c>
      <c r="E157" s="281" t="s">
        <v>1809</v>
      </c>
      <c r="F157" s="282" t="s">
        <v>1810</v>
      </c>
      <c r="G157" s="283" t="s">
        <v>180</v>
      </c>
      <c r="H157" s="284">
        <v>197.35300000000001</v>
      </c>
      <c r="I157" s="285"/>
      <c r="J157" s="286">
        <f>ROUND(I157*H157,2)</f>
        <v>0</v>
      </c>
      <c r="K157" s="287"/>
      <c r="L157" s="45"/>
      <c r="M157" s="288" t="s">
        <v>1</v>
      </c>
      <c r="N157" s="289" t="s">
        <v>42</v>
      </c>
      <c r="O157" s="101"/>
      <c r="P157" s="290">
        <f>O157*H157</f>
        <v>0</v>
      </c>
      <c r="Q157" s="290">
        <v>0</v>
      </c>
      <c r="R157" s="290">
        <f>Q157*H157</f>
        <v>0</v>
      </c>
      <c r="S157" s="290">
        <v>0</v>
      </c>
      <c r="T157" s="291">
        <f>S157*H157</f>
        <v>0</v>
      </c>
      <c r="U157" s="42"/>
      <c r="V157" s="42"/>
      <c r="W157" s="42"/>
      <c r="X157" s="42"/>
      <c r="Y157" s="42"/>
      <c r="Z157" s="42"/>
      <c r="AA157" s="42"/>
      <c r="AB157" s="42"/>
      <c r="AC157" s="42"/>
      <c r="AD157" s="42"/>
      <c r="AE157" s="42"/>
      <c r="AR157" s="292" t="s">
        <v>386</v>
      </c>
      <c r="AT157" s="292" t="s">
        <v>393</v>
      </c>
      <c r="AU157" s="292" t="s">
        <v>92</v>
      </c>
      <c r="AY157" s="19" t="s">
        <v>387</v>
      </c>
      <c r="BE157" s="162">
        <f>IF(N157="základná",J157,0)</f>
        <v>0</v>
      </c>
      <c r="BF157" s="162">
        <f>IF(N157="znížená",J157,0)</f>
        <v>0</v>
      </c>
      <c r="BG157" s="162">
        <f>IF(N157="zákl. prenesená",J157,0)</f>
        <v>0</v>
      </c>
      <c r="BH157" s="162">
        <f>IF(N157="zníž. prenesená",J157,0)</f>
        <v>0</v>
      </c>
      <c r="BI157" s="162">
        <f>IF(N157="nulová",J157,0)</f>
        <v>0</v>
      </c>
      <c r="BJ157" s="19" t="s">
        <v>92</v>
      </c>
      <c r="BK157" s="162">
        <f>ROUND(I157*H157,2)</f>
        <v>0</v>
      </c>
      <c r="BL157" s="19" t="s">
        <v>386</v>
      </c>
      <c r="BM157" s="292" t="s">
        <v>467</v>
      </c>
    </row>
    <row r="158" s="15" customFormat="1">
      <c r="A158" s="15"/>
      <c r="B158" s="304"/>
      <c r="C158" s="305"/>
      <c r="D158" s="295" t="s">
        <v>398</v>
      </c>
      <c r="E158" s="306" t="s">
        <v>1</v>
      </c>
      <c r="F158" s="307" t="s">
        <v>1811</v>
      </c>
      <c r="G158" s="305"/>
      <c r="H158" s="308">
        <v>197.35300000000001</v>
      </c>
      <c r="I158" s="309"/>
      <c r="J158" s="305"/>
      <c r="K158" s="305"/>
      <c r="L158" s="310"/>
      <c r="M158" s="311"/>
      <c r="N158" s="312"/>
      <c r="O158" s="312"/>
      <c r="P158" s="312"/>
      <c r="Q158" s="312"/>
      <c r="R158" s="312"/>
      <c r="S158" s="312"/>
      <c r="T158" s="313"/>
      <c r="U158" s="15"/>
      <c r="V158" s="15"/>
      <c r="W158" s="15"/>
      <c r="X158" s="15"/>
      <c r="Y158" s="15"/>
      <c r="Z158" s="15"/>
      <c r="AA158" s="15"/>
      <c r="AB158" s="15"/>
      <c r="AC158" s="15"/>
      <c r="AD158" s="15"/>
      <c r="AE158" s="15"/>
      <c r="AT158" s="314" t="s">
        <v>398</v>
      </c>
      <c r="AU158" s="314" t="s">
        <v>92</v>
      </c>
      <c r="AV158" s="15" t="s">
        <v>92</v>
      </c>
      <c r="AW158" s="15" t="s">
        <v>30</v>
      </c>
      <c r="AX158" s="15" t="s">
        <v>76</v>
      </c>
      <c r="AY158" s="314" t="s">
        <v>387</v>
      </c>
    </row>
    <row r="159" s="16" customFormat="1">
      <c r="A159" s="16"/>
      <c r="B159" s="315"/>
      <c r="C159" s="316"/>
      <c r="D159" s="295" t="s">
        <v>398</v>
      </c>
      <c r="E159" s="317" t="s">
        <v>1</v>
      </c>
      <c r="F159" s="318" t="s">
        <v>412</v>
      </c>
      <c r="G159" s="316"/>
      <c r="H159" s="319">
        <v>197.35300000000001</v>
      </c>
      <c r="I159" s="320"/>
      <c r="J159" s="316"/>
      <c r="K159" s="316"/>
      <c r="L159" s="321"/>
      <c r="M159" s="322"/>
      <c r="N159" s="323"/>
      <c r="O159" s="323"/>
      <c r="P159" s="323"/>
      <c r="Q159" s="323"/>
      <c r="R159" s="323"/>
      <c r="S159" s="323"/>
      <c r="T159" s="324"/>
      <c r="U159" s="16"/>
      <c r="V159" s="16"/>
      <c r="W159" s="16"/>
      <c r="X159" s="16"/>
      <c r="Y159" s="16"/>
      <c r="Z159" s="16"/>
      <c r="AA159" s="16"/>
      <c r="AB159" s="16"/>
      <c r="AC159" s="16"/>
      <c r="AD159" s="16"/>
      <c r="AE159" s="16"/>
      <c r="AT159" s="325" t="s">
        <v>398</v>
      </c>
      <c r="AU159" s="325" t="s">
        <v>92</v>
      </c>
      <c r="AV159" s="16" t="s">
        <v>386</v>
      </c>
      <c r="AW159" s="16" t="s">
        <v>30</v>
      </c>
      <c r="AX159" s="16" t="s">
        <v>84</v>
      </c>
      <c r="AY159" s="325" t="s">
        <v>387</v>
      </c>
    </row>
    <row r="160" s="2" customFormat="1" ht="24.15" customHeight="1">
      <c r="A160" s="42"/>
      <c r="B160" s="43"/>
      <c r="C160" s="280" t="s">
        <v>439</v>
      </c>
      <c r="D160" s="280" t="s">
        <v>393</v>
      </c>
      <c r="E160" s="281" t="s">
        <v>1812</v>
      </c>
      <c r="F160" s="282" t="s">
        <v>1813</v>
      </c>
      <c r="G160" s="283" t="s">
        <v>525</v>
      </c>
      <c r="H160" s="284">
        <v>20.896000000000001</v>
      </c>
      <c r="I160" s="285"/>
      <c r="J160" s="286">
        <f>ROUND(I160*H160,2)</f>
        <v>0</v>
      </c>
      <c r="K160" s="287"/>
      <c r="L160" s="45"/>
      <c r="M160" s="288" t="s">
        <v>1</v>
      </c>
      <c r="N160" s="289" t="s">
        <v>42</v>
      </c>
      <c r="O160" s="101"/>
      <c r="P160" s="290">
        <f>O160*H160</f>
        <v>0</v>
      </c>
      <c r="Q160" s="290">
        <v>0</v>
      </c>
      <c r="R160" s="290">
        <f>Q160*H160</f>
        <v>0</v>
      </c>
      <c r="S160" s="290">
        <v>0</v>
      </c>
      <c r="T160" s="291">
        <f>S160*H160</f>
        <v>0</v>
      </c>
      <c r="U160" s="42"/>
      <c r="V160" s="42"/>
      <c r="W160" s="42"/>
      <c r="X160" s="42"/>
      <c r="Y160" s="42"/>
      <c r="Z160" s="42"/>
      <c r="AA160" s="42"/>
      <c r="AB160" s="42"/>
      <c r="AC160" s="42"/>
      <c r="AD160" s="42"/>
      <c r="AE160" s="42"/>
      <c r="AR160" s="292" t="s">
        <v>386</v>
      </c>
      <c r="AT160" s="292" t="s">
        <v>393</v>
      </c>
      <c r="AU160" s="292" t="s">
        <v>92</v>
      </c>
      <c r="AY160" s="19" t="s">
        <v>387</v>
      </c>
      <c r="BE160" s="162">
        <f>IF(N160="základná",J160,0)</f>
        <v>0</v>
      </c>
      <c r="BF160" s="162">
        <f>IF(N160="znížená",J160,0)</f>
        <v>0</v>
      </c>
      <c r="BG160" s="162">
        <f>IF(N160="zákl. prenesená",J160,0)</f>
        <v>0</v>
      </c>
      <c r="BH160" s="162">
        <f>IF(N160="zníž. prenesená",J160,0)</f>
        <v>0</v>
      </c>
      <c r="BI160" s="162">
        <f>IF(N160="nulová",J160,0)</f>
        <v>0</v>
      </c>
      <c r="BJ160" s="19" t="s">
        <v>92</v>
      </c>
      <c r="BK160" s="162">
        <f>ROUND(I160*H160,2)</f>
        <v>0</v>
      </c>
      <c r="BL160" s="19" t="s">
        <v>386</v>
      </c>
      <c r="BM160" s="292" t="s">
        <v>475</v>
      </c>
    </row>
    <row r="161" s="15" customFormat="1">
      <c r="A161" s="15"/>
      <c r="B161" s="304"/>
      <c r="C161" s="305"/>
      <c r="D161" s="295" t="s">
        <v>398</v>
      </c>
      <c r="E161" s="306" t="s">
        <v>1</v>
      </c>
      <c r="F161" s="307" t="s">
        <v>1814</v>
      </c>
      <c r="G161" s="305"/>
      <c r="H161" s="308">
        <v>20.896000000000001</v>
      </c>
      <c r="I161" s="309"/>
      <c r="J161" s="305"/>
      <c r="K161" s="305"/>
      <c r="L161" s="310"/>
      <c r="M161" s="311"/>
      <c r="N161" s="312"/>
      <c r="O161" s="312"/>
      <c r="P161" s="312"/>
      <c r="Q161" s="312"/>
      <c r="R161" s="312"/>
      <c r="S161" s="312"/>
      <c r="T161" s="313"/>
      <c r="U161" s="15"/>
      <c r="V161" s="15"/>
      <c r="W161" s="15"/>
      <c r="X161" s="15"/>
      <c r="Y161" s="15"/>
      <c r="Z161" s="15"/>
      <c r="AA161" s="15"/>
      <c r="AB161" s="15"/>
      <c r="AC161" s="15"/>
      <c r="AD161" s="15"/>
      <c r="AE161" s="15"/>
      <c r="AT161" s="314" t="s">
        <v>398</v>
      </c>
      <c r="AU161" s="314" t="s">
        <v>92</v>
      </c>
      <c r="AV161" s="15" t="s">
        <v>92</v>
      </c>
      <c r="AW161" s="15" t="s">
        <v>30</v>
      </c>
      <c r="AX161" s="15" t="s">
        <v>76</v>
      </c>
      <c r="AY161" s="314" t="s">
        <v>387</v>
      </c>
    </row>
    <row r="162" s="16" customFormat="1">
      <c r="A162" s="16"/>
      <c r="B162" s="315"/>
      <c r="C162" s="316"/>
      <c r="D162" s="295" t="s">
        <v>398</v>
      </c>
      <c r="E162" s="317" t="s">
        <v>1</v>
      </c>
      <c r="F162" s="318" t="s">
        <v>412</v>
      </c>
      <c r="G162" s="316"/>
      <c r="H162" s="319">
        <v>20.896000000000001</v>
      </c>
      <c r="I162" s="320"/>
      <c r="J162" s="316"/>
      <c r="K162" s="316"/>
      <c r="L162" s="321"/>
      <c r="M162" s="322"/>
      <c r="N162" s="323"/>
      <c r="O162" s="323"/>
      <c r="P162" s="323"/>
      <c r="Q162" s="323"/>
      <c r="R162" s="323"/>
      <c r="S162" s="323"/>
      <c r="T162" s="324"/>
      <c r="U162" s="16"/>
      <c r="V162" s="16"/>
      <c r="W162" s="16"/>
      <c r="X162" s="16"/>
      <c r="Y162" s="16"/>
      <c r="Z162" s="16"/>
      <c r="AA162" s="16"/>
      <c r="AB162" s="16"/>
      <c r="AC162" s="16"/>
      <c r="AD162" s="16"/>
      <c r="AE162" s="16"/>
      <c r="AT162" s="325" t="s">
        <v>398</v>
      </c>
      <c r="AU162" s="325" t="s">
        <v>92</v>
      </c>
      <c r="AV162" s="16" t="s">
        <v>386</v>
      </c>
      <c r="AW162" s="16" t="s">
        <v>30</v>
      </c>
      <c r="AX162" s="16" t="s">
        <v>84</v>
      </c>
      <c r="AY162" s="325" t="s">
        <v>387</v>
      </c>
    </row>
    <row r="163" s="12" customFormat="1" ht="22.8" customHeight="1">
      <c r="A163" s="12"/>
      <c r="B163" s="252"/>
      <c r="C163" s="253"/>
      <c r="D163" s="254" t="s">
        <v>75</v>
      </c>
      <c r="E163" s="265" t="s">
        <v>92</v>
      </c>
      <c r="F163" s="265" t="s">
        <v>1815</v>
      </c>
      <c r="G163" s="253"/>
      <c r="H163" s="253"/>
      <c r="I163" s="256"/>
      <c r="J163" s="266">
        <f>BK163</f>
        <v>0</v>
      </c>
      <c r="K163" s="253"/>
      <c r="L163" s="257"/>
      <c r="M163" s="258"/>
      <c r="N163" s="259"/>
      <c r="O163" s="259"/>
      <c r="P163" s="260">
        <f>SUM(P164:P175)</f>
        <v>0</v>
      </c>
      <c r="Q163" s="259"/>
      <c r="R163" s="260">
        <f>SUM(R164:R175)</f>
        <v>30.945275939999995</v>
      </c>
      <c r="S163" s="259"/>
      <c r="T163" s="261">
        <f>SUM(T164:T175)</f>
        <v>0</v>
      </c>
      <c r="U163" s="12"/>
      <c r="V163" s="12"/>
      <c r="W163" s="12"/>
      <c r="X163" s="12"/>
      <c r="Y163" s="12"/>
      <c r="Z163" s="12"/>
      <c r="AA163" s="12"/>
      <c r="AB163" s="12"/>
      <c r="AC163" s="12"/>
      <c r="AD163" s="12"/>
      <c r="AE163" s="12"/>
      <c r="AR163" s="262" t="s">
        <v>84</v>
      </c>
      <c r="AT163" s="263" t="s">
        <v>75</v>
      </c>
      <c r="AU163" s="263" t="s">
        <v>84</v>
      </c>
      <c r="AY163" s="262" t="s">
        <v>387</v>
      </c>
      <c r="BK163" s="264">
        <f>SUM(BK164:BK175)</f>
        <v>0</v>
      </c>
    </row>
    <row r="164" s="2" customFormat="1" ht="16.5" customHeight="1">
      <c r="A164" s="42"/>
      <c r="B164" s="43"/>
      <c r="C164" s="280" t="s">
        <v>443</v>
      </c>
      <c r="D164" s="280" t="s">
        <v>393</v>
      </c>
      <c r="E164" s="281" t="s">
        <v>1816</v>
      </c>
      <c r="F164" s="282" t="s">
        <v>1817</v>
      </c>
      <c r="G164" s="283" t="s">
        <v>180</v>
      </c>
      <c r="H164" s="284">
        <v>3.3999999999999999</v>
      </c>
      <c r="I164" s="285"/>
      <c r="J164" s="286">
        <f>ROUND(I164*H164,2)</f>
        <v>0</v>
      </c>
      <c r="K164" s="287"/>
      <c r="L164" s="45"/>
      <c r="M164" s="288" t="s">
        <v>1</v>
      </c>
      <c r="N164" s="289" t="s">
        <v>42</v>
      </c>
      <c r="O164" s="101"/>
      <c r="P164" s="290">
        <f>O164*H164</f>
        <v>0</v>
      </c>
      <c r="Q164" s="290">
        <v>2.0663999999999998</v>
      </c>
      <c r="R164" s="290">
        <f>Q164*H164</f>
        <v>7.0257599999999991</v>
      </c>
      <c r="S164" s="290">
        <v>0</v>
      </c>
      <c r="T164" s="291">
        <f>S164*H164</f>
        <v>0</v>
      </c>
      <c r="U164" s="42"/>
      <c r="V164" s="42"/>
      <c r="W164" s="42"/>
      <c r="X164" s="42"/>
      <c r="Y164" s="42"/>
      <c r="Z164" s="42"/>
      <c r="AA164" s="42"/>
      <c r="AB164" s="42"/>
      <c r="AC164" s="42"/>
      <c r="AD164" s="42"/>
      <c r="AE164" s="42"/>
      <c r="AR164" s="292" t="s">
        <v>386</v>
      </c>
      <c r="AT164" s="292" t="s">
        <v>393</v>
      </c>
      <c r="AU164" s="292" t="s">
        <v>92</v>
      </c>
      <c r="AY164" s="19" t="s">
        <v>387</v>
      </c>
      <c r="BE164" s="162">
        <f>IF(N164="základná",J164,0)</f>
        <v>0</v>
      </c>
      <c r="BF164" s="162">
        <f>IF(N164="znížená",J164,0)</f>
        <v>0</v>
      </c>
      <c r="BG164" s="162">
        <f>IF(N164="zákl. prenesená",J164,0)</f>
        <v>0</v>
      </c>
      <c r="BH164" s="162">
        <f>IF(N164="zníž. prenesená",J164,0)</f>
        <v>0</v>
      </c>
      <c r="BI164" s="162">
        <f>IF(N164="nulová",J164,0)</f>
        <v>0</v>
      </c>
      <c r="BJ164" s="19" t="s">
        <v>92</v>
      </c>
      <c r="BK164" s="162">
        <f>ROUND(I164*H164,2)</f>
        <v>0</v>
      </c>
      <c r="BL164" s="19" t="s">
        <v>386</v>
      </c>
      <c r="BM164" s="292" t="s">
        <v>422</v>
      </c>
    </row>
    <row r="165" s="14" customFormat="1">
      <c r="A165" s="14"/>
      <c r="B165" s="293"/>
      <c r="C165" s="294"/>
      <c r="D165" s="295" t="s">
        <v>398</v>
      </c>
      <c r="E165" s="296" t="s">
        <v>1</v>
      </c>
      <c r="F165" s="297" t="s">
        <v>1818</v>
      </c>
      <c r="G165" s="294"/>
      <c r="H165" s="296" t="s">
        <v>1</v>
      </c>
      <c r="I165" s="298"/>
      <c r="J165" s="294"/>
      <c r="K165" s="294"/>
      <c r="L165" s="299"/>
      <c r="M165" s="300"/>
      <c r="N165" s="301"/>
      <c r="O165" s="301"/>
      <c r="P165" s="301"/>
      <c r="Q165" s="301"/>
      <c r="R165" s="301"/>
      <c r="S165" s="301"/>
      <c r="T165" s="302"/>
      <c r="U165" s="14"/>
      <c r="V165" s="14"/>
      <c r="W165" s="14"/>
      <c r="X165" s="14"/>
      <c r="Y165" s="14"/>
      <c r="Z165" s="14"/>
      <c r="AA165" s="14"/>
      <c r="AB165" s="14"/>
      <c r="AC165" s="14"/>
      <c r="AD165" s="14"/>
      <c r="AE165" s="14"/>
      <c r="AT165" s="303" t="s">
        <v>398</v>
      </c>
      <c r="AU165" s="303" t="s">
        <v>92</v>
      </c>
      <c r="AV165" s="14" t="s">
        <v>84</v>
      </c>
      <c r="AW165" s="14" t="s">
        <v>30</v>
      </c>
      <c r="AX165" s="14" t="s">
        <v>76</v>
      </c>
      <c r="AY165" s="303" t="s">
        <v>387</v>
      </c>
    </row>
    <row r="166" s="15" customFormat="1">
      <c r="A166" s="15"/>
      <c r="B166" s="304"/>
      <c r="C166" s="305"/>
      <c r="D166" s="295" t="s">
        <v>398</v>
      </c>
      <c r="E166" s="306" t="s">
        <v>1</v>
      </c>
      <c r="F166" s="307" t="s">
        <v>1819</v>
      </c>
      <c r="G166" s="305"/>
      <c r="H166" s="308">
        <v>1</v>
      </c>
      <c r="I166" s="309"/>
      <c r="J166" s="305"/>
      <c r="K166" s="305"/>
      <c r="L166" s="310"/>
      <c r="M166" s="311"/>
      <c r="N166" s="312"/>
      <c r="O166" s="312"/>
      <c r="P166" s="312"/>
      <c r="Q166" s="312"/>
      <c r="R166" s="312"/>
      <c r="S166" s="312"/>
      <c r="T166" s="313"/>
      <c r="U166" s="15"/>
      <c r="V166" s="15"/>
      <c r="W166" s="15"/>
      <c r="X166" s="15"/>
      <c r="Y166" s="15"/>
      <c r="Z166" s="15"/>
      <c r="AA166" s="15"/>
      <c r="AB166" s="15"/>
      <c r="AC166" s="15"/>
      <c r="AD166" s="15"/>
      <c r="AE166" s="15"/>
      <c r="AT166" s="314" t="s">
        <v>398</v>
      </c>
      <c r="AU166" s="314" t="s">
        <v>92</v>
      </c>
      <c r="AV166" s="15" t="s">
        <v>92</v>
      </c>
      <c r="AW166" s="15" t="s">
        <v>30</v>
      </c>
      <c r="AX166" s="15" t="s">
        <v>76</v>
      </c>
      <c r="AY166" s="314" t="s">
        <v>387</v>
      </c>
    </row>
    <row r="167" s="15" customFormat="1">
      <c r="A167" s="15"/>
      <c r="B167" s="304"/>
      <c r="C167" s="305"/>
      <c r="D167" s="295" t="s">
        <v>398</v>
      </c>
      <c r="E167" s="306" t="s">
        <v>1</v>
      </c>
      <c r="F167" s="307" t="s">
        <v>1820</v>
      </c>
      <c r="G167" s="305"/>
      <c r="H167" s="308">
        <v>2.3999999999999999</v>
      </c>
      <c r="I167" s="309"/>
      <c r="J167" s="305"/>
      <c r="K167" s="305"/>
      <c r="L167" s="310"/>
      <c r="M167" s="311"/>
      <c r="N167" s="312"/>
      <c r="O167" s="312"/>
      <c r="P167" s="312"/>
      <c r="Q167" s="312"/>
      <c r="R167" s="312"/>
      <c r="S167" s="312"/>
      <c r="T167" s="313"/>
      <c r="U167" s="15"/>
      <c r="V167" s="15"/>
      <c r="W167" s="15"/>
      <c r="X167" s="15"/>
      <c r="Y167" s="15"/>
      <c r="Z167" s="15"/>
      <c r="AA167" s="15"/>
      <c r="AB167" s="15"/>
      <c r="AC167" s="15"/>
      <c r="AD167" s="15"/>
      <c r="AE167" s="15"/>
      <c r="AT167" s="314" t="s">
        <v>398</v>
      </c>
      <c r="AU167" s="314" t="s">
        <v>92</v>
      </c>
      <c r="AV167" s="15" t="s">
        <v>92</v>
      </c>
      <c r="AW167" s="15" t="s">
        <v>30</v>
      </c>
      <c r="AX167" s="15" t="s">
        <v>76</v>
      </c>
      <c r="AY167" s="314" t="s">
        <v>387</v>
      </c>
    </row>
    <row r="168" s="16" customFormat="1">
      <c r="A168" s="16"/>
      <c r="B168" s="315"/>
      <c r="C168" s="316"/>
      <c r="D168" s="295" t="s">
        <v>398</v>
      </c>
      <c r="E168" s="317" t="s">
        <v>1</v>
      </c>
      <c r="F168" s="318" t="s">
        <v>401</v>
      </c>
      <c r="G168" s="316"/>
      <c r="H168" s="319">
        <v>3.3999999999999999</v>
      </c>
      <c r="I168" s="320"/>
      <c r="J168" s="316"/>
      <c r="K168" s="316"/>
      <c r="L168" s="321"/>
      <c r="M168" s="322"/>
      <c r="N168" s="323"/>
      <c r="O168" s="323"/>
      <c r="P168" s="323"/>
      <c r="Q168" s="323"/>
      <c r="R168" s="323"/>
      <c r="S168" s="323"/>
      <c r="T168" s="324"/>
      <c r="U168" s="16"/>
      <c r="V168" s="16"/>
      <c r="W168" s="16"/>
      <c r="X168" s="16"/>
      <c r="Y168" s="16"/>
      <c r="Z168" s="16"/>
      <c r="AA168" s="16"/>
      <c r="AB168" s="16"/>
      <c r="AC168" s="16"/>
      <c r="AD168" s="16"/>
      <c r="AE168" s="16"/>
      <c r="AT168" s="325" t="s">
        <v>398</v>
      </c>
      <c r="AU168" s="325" t="s">
        <v>92</v>
      </c>
      <c r="AV168" s="16" t="s">
        <v>386</v>
      </c>
      <c r="AW168" s="16" t="s">
        <v>30</v>
      </c>
      <c r="AX168" s="16" t="s">
        <v>84</v>
      </c>
      <c r="AY168" s="325" t="s">
        <v>387</v>
      </c>
    </row>
    <row r="169" s="2" customFormat="1" ht="16.5" customHeight="1">
      <c r="A169" s="42"/>
      <c r="B169" s="43"/>
      <c r="C169" s="280" t="s">
        <v>427</v>
      </c>
      <c r="D169" s="280" t="s">
        <v>393</v>
      </c>
      <c r="E169" s="281" t="s">
        <v>1821</v>
      </c>
      <c r="F169" s="282" t="s">
        <v>1822</v>
      </c>
      <c r="G169" s="283" t="s">
        <v>180</v>
      </c>
      <c r="H169" s="284">
        <v>10.289999999999999</v>
      </c>
      <c r="I169" s="285"/>
      <c r="J169" s="286">
        <f>ROUND(I169*H169,2)</f>
        <v>0</v>
      </c>
      <c r="K169" s="287"/>
      <c r="L169" s="45"/>
      <c r="M169" s="288" t="s">
        <v>1</v>
      </c>
      <c r="N169" s="289" t="s">
        <v>42</v>
      </c>
      <c r="O169" s="101"/>
      <c r="P169" s="290">
        <f>O169*H169</f>
        <v>0</v>
      </c>
      <c r="Q169" s="290">
        <v>2.3223400000000001</v>
      </c>
      <c r="R169" s="290">
        <f>Q169*H169</f>
        <v>23.896878599999997</v>
      </c>
      <c r="S169" s="290">
        <v>0</v>
      </c>
      <c r="T169" s="291">
        <f>S169*H169</f>
        <v>0</v>
      </c>
      <c r="U169" s="42"/>
      <c r="V169" s="42"/>
      <c r="W169" s="42"/>
      <c r="X169" s="42"/>
      <c r="Y169" s="42"/>
      <c r="Z169" s="42"/>
      <c r="AA169" s="42"/>
      <c r="AB169" s="42"/>
      <c r="AC169" s="42"/>
      <c r="AD169" s="42"/>
      <c r="AE169" s="42"/>
      <c r="AR169" s="292" t="s">
        <v>386</v>
      </c>
      <c r="AT169" s="292" t="s">
        <v>393</v>
      </c>
      <c r="AU169" s="292" t="s">
        <v>92</v>
      </c>
      <c r="AY169" s="19" t="s">
        <v>387</v>
      </c>
      <c r="BE169" s="162">
        <f>IF(N169="základná",J169,0)</f>
        <v>0</v>
      </c>
      <c r="BF169" s="162">
        <f>IF(N169="znížená",J169,0)</f>
        <v>0</v>
      </c>
      <c r="BG169" s="162">
        <f>IF(N169="zákl. prenesená",J169,0)</f>
        <v>0</v>
      </c>
      <c r="BH169" s="162">
        <f>IF(N169="zníž. prenesená",J169,0)</f>
        <v>0</v>
      </c>
      <c r="BI169" s="162">
        <f>IF(N169="nulová",J169,0)</f>
        <v>0</v>
      </c>
      <c r="BJ169" s="19" t="s">
        <v>92</v>
      </c>
      <c r="BK169" s="162">
        <f>ROUND(I169*H169,2)</f>
        <v>0</v>
      </c>
      <c r="BL169" s="19" t="s">
        <v>386</v>
      </c>
      <c r="BM169" s="292" t="s">
        <v>493</v>
      </c>
    </row>
    <row r="170" s="15" customFormat="1">
      <c r="A170" s="15"/>
      <c r="B170" s="304"/>
      <c r="C170" s="305"/>
      <c r="D170" s="295" t="s">
        <v>398</v>
      </c>
      <c r="E170" s="306" t="s">
        <v>1</v>
      </c>
      <c r="F170" s="307" t="s">
        <v>1823</v>
      </c>
      <c r="G170" s="305"/>
      <c r="H170" s="308">
        <v>10.289999999999999</v>
      </c>
      <c r="I170" s="309"/>
      <c r="J170" s="305"/>
      <c r="K170" s="305"/>
      <c r="L170" s="310"/>
      <c r="M170" s="311"/>
      <c r="N170" s="312"/>
      <c r="O170" s="312"/>
      <c r="P170" s="312"/>
      <c r="Q170" s="312"/>
      <c r="R170" s="312"/>
      <c r="S170" s="312"/>
      <c r="T170" s="313"/>
      <c r="U170" s="15"/>
      <c r="V170" s="15"/>
      <c r="W170" s="15"/>
      <c r="X170" s="15"/>
      <c r="Y170" s="15"/>
      <c r="Z170" s="15"/>
      <c r="AA170" s="15"/>
      <c r="AB170" s="15"/>
      <c r="AC170" s="15"/>
      <c r="AD170" s="15"/>
      <c r="AE170" s="15"/>
      <c r="AT170" s="314" t="s">
        <v>398</v>
      </c>
      <c r="AU170" s="314" t="s">
        <v>92</v>
      </c>
      <c r="AV170" s="15" t="s">
        <v>92</v>
      </c>
      <c r="AW170" s="15" t="s">
        <v>30</v>
      </c>
      <c r="AX170" s="15" t="s">
        <v>76</v>
      </c>
      <c r="AY170" s="314" t="s">
        <v>387</v>
      </c>
    </row>
    <row r="171" s="16" customFormat="1">
      <c r="A171" s="16"/>
      <c r="B171" s="315"/>
      <c r="C171" s="316"/>
      <c r="D171" s="295" t="s">
        <v>398</v>
      </c>
      <c r="E171" s="317" t="s">
        <v>1</v>
      </c>
      <c r="F171" s="318" t="s">
        <v>412</v>
      </c>
      <c r="G171" s="316"/>
      <c r="H171" s="319">
        <v>10.289999999999999</v>
      </c>
      <c r="I171" s="320"/>
      <c r="J171" s="316"/>
      <c r="K171" s="316"/>
      <c r="L171" s="321"/>
      <c r="M171" s="322"/>
      <c r="N171" s="323"/>
      <c r="O171" s="323"/>
      <c r="P171" s="323"/>
      <c r="Q171" s="323"/>
      <c r="R171" s="323"/>
      <c r="S171" s="323"/>
      <c r="T171" s="324"/>
      <c r="U171" s="16"/>
      <c r="V171" s="16"/>
      <c r="W171" s="16"/>
      <c r="X171" s="16"/>
      <c r="Y171" s="16"/>
      <c r="Z171" s="16"/>
      <c r="AA171" s="16"/>
      <c r="AB171" s="16"/>
      <c r="AC171" s="16"/>
      <c r="AD171" s="16"/>
      <c r="AE171" s="16"/>
      <c r="AT171" s="325" t="s">
        <v>398</v>
      </c>
      <c r="AU171" s="325" t="s">
        <v>92</v>
      </c>
      <c r="AV171" s="16" t="s">
        <v>386</v>
      </c>
      <c r="AW171" s="16" t="s">
        <v>30</v>
      </c>
      <c r="AX171" s="16" t="s">
        <v>84</v>
      </c>
      <c r="AY171" s="325" t="s">
        <v>387</v>
      </c>
    </row>
    <row r="172" s="2" customFormat="1" ht="21.75" customHeight="1">
      <c r="A172" s="42"/>
      <c r="B172" s="43"/>
      <c r="C172" s="280" t="s">
        <v>128</v>
      </c>
      <c r="D172" s="280" t="s">
        <v>393</v>
      </c>
      <c r="E172" s="281" t="s">
        <v>1824</v>
      </c>
      <c r="F172" s="282" t="s">
        <v>1825</v>
      </c>
      <c r="G172" s="283" t="s">
        <v>405</v>
      </c>
      <c r="H172" s="284">
        <v>5.5620000000000003</v>
      </c>
      <c r="I172" s="285"/>
      <c r="J172" s="286">
        <f>ROUND(I172*H172,2)</f>
        <v>0</v>
      </c>
      <c r="K172" s="287"/>
      <c r="L172" s="45"/>
      <c r="M172" s="288" t="s">
        <v>1</v>
      </c>
      <c r="N172" s="289" t="s">
        <v>42</v>
      </c>
      <c r="O172" s="101"/>
      <c r="P172" s="290">
        <f>O172*H172</f>
        <v>0</v>
      </c>
      <c r="Q172" s="290">
        <v>0.0040699999999999998</v>
      </c>
      <c r="R172" s="290">
        <f>Q172*H172</f>
        <v>0.022637339999999999</v>
      </c>
      <c r="S172" s="290">
        <v>0</v>
      </c>
      <c r="T172" s="291">
        <f>S172*H172</f>
        <v>0</v>
      </c>
      <c r="U172" s="42"/>
      <c r="V172" s="42"/>
      <c r="W172" s="42"/>
      <c r="X172" s="42"/>
      <c r="Y172" s="42"/>
      <c r="Z172" s="42"/>
      <c r="AA172" s="42"/>
      <c r="AB172" s="42"/>
      <c r="AC172" s="42"/>
      <c r="AD172" s="42"/>
      <c r="AE172" s="42"/>
      <c r="AR172" s="292" t="s">
        <v>386</v>
      </c>
      <c r="AT172" s="292" t="s">
        <v>393</v>
      </c>
      <c r="AU172" s="292" t="s">
        <v>92</v>
      </c>
      <c r="AY172" s="19" t="s">
        <v>387</v>
      </c>
      <c r="BE172" s="162">
        <f>IF(N172="základná",J172,0)</f>
        <v>0</v>
      </c>
      <c r="BF172" s="162">
        <f>IF(N172="znížená",J172,0)</f>
        <v>0</v>
      </c>
      <c r="BG172" s="162">
        <f>IF(N172="zákl. prenesená",J172,0)</f>
        <v>0</v>
      </c>
      <c r="BH172" s="162">
        <f>IF(N172="zníž. prenesená",J172,0)</f>
        <v>0</v>
      </c>
      <c r="BI172" s="162">
        <f>IF(N172="nulová",J172,0)</f>
        <v>0</v>
      </c>
      <c r="BJ172" s="19" t="s">
        <v>92</v>
      </c>
      <c r="BK172" s="162">
        <f>ROUND(I172*H172,2)</f>
        <v>0</v>
      </c>
      <c r="BL172" s="19" t="s">
        <v>386</v>
      </c>
      <c r="BM172" s="292" t="s">
        <v>7</v>
      </c>
    </row>
    <row r="173" s="15" customFormat="1">
      <c r="A173" s="15"/>
      <c r="B173" s="304"/>
      <c r="C173" s="305"/>
      <c r="D173" s="295" t="s">
        <v>398</v>
      </c>
      <c r="E173" s="306" t="s">
        <v>1</v>
      </c>
      <c r="F173" s="307" t="s">
        <v>1826</v>
      </c>
      <c r="G173" s="305"/>
      <c r="H173" s="308">
        <v>5.5620000000000003</v>
      </c>
      <c r="I173" s="309"/>
      <c r="J173" s="305"/>
      <c r="K173" s="305"/>
      <c r="L173" s="310"/>
      <c r="M173" s="311"/>
      <c r="N173" s="312"/>
      <c r="O173" s="312"/>
      <c r="P173" s="312"/>
      <c r="Q173" s="312"/>
      <c r="R173" s="312"/>
      <c r="S173" s="312"/>
      <c r="T173" s="313"/>
      <c r="U173" s="15"/>
      <c r="V173" s="15"/>
      <c r="W173" s="15"/>
      <c r="X173" s="15"/>
      <c r="Y173" s="15"/>
      <c r="Z173" s="15"/>
      <c r="AA173" s="15"/>
      <c r="AB173" s="15"/>
      <c r="AC173" s="15"/>
      <c r="AD173" s="15"/>
      <c r="AE173" s="15"/>
      <c r="AT173" s="314" t="s">
        <v>398</v>
      </c>
      <c r="AU173" s="314" t="s">
        <v>92</v>
      </c>
      <c r="AV173" s="15" t="s">
        <v>92</v>
      </c>
      <c r="AW173" s="15" t="s">
        <v>30</v>
      </c>
      <c r="AX173" s="15" t="s">
        <v>76</v>
      </c>
      <c r="AY173" s="314" t="s">
        <v>387</v>
      </c>
    </row>
    <row r="174" s="16" customFormat="1">
      <c r="A174" s="16"/>
      <c r="B174" s="315"/>
      <c r="C174" s="316"/>
      <c r="D174" s="295" t="s">
        <v>398</v>
      </c>
      <c r="E174" s="317" t="s">
        <v>1</v>
      </c>
      <c r="F174" s="318" t="s">
        <v>412</v>
      </c>
      <c r="G174" s="316"/>
      <c r="H174" s="319">
        <v>5.5620000000000003</v>
      </c>
      <c r="I174" s="320"/>
      <c r="J174" s="316"/>
      <c r="K174" s="316"/>
      <c r="L174" s="321"/>
      <c r="M174" s="322"/>
      <c r="N174" s="323"/>
      <c r="O174" s="323"/>
      <c r="P174" s="323"/>
      <c r="Q174" s="323"/>
      <c r="R174" s="323"/>
      <c r="S174" s="323"/>
      <c r="T174" s="324"/>
      <c r="U174" s="16"/>
      <c r="V174" s="16"/>
      <c r="W174" s="16"/>
      <c r="X174" s="16"/>
      <c r="Y174" s="16"/>
      <c r="Z174" s="16"/>
      <c r="AA174" s="16"/>
      <c r="AB174" s="16"/>
      <c r="AC174" s="16"/>
      <c r="AD174" s="16"/>
      <c r="AE174" s="16"/>
      <c r="AT174" s="325" t="s">
        <v>398</v>
      </c>
      <c r="AU174" s="325" t="s">
        <v>92</v>
      </c>
      <c r="AV174" s="16" t="s">
        <v>386</v>
      </c>
      <c r="AW174" s="16" t="s">
        <v>30</v>
      </c>
      <c r="AX174" s="16" t="s">
        <v>84</v>
      </c>
      <c r="AY174" s="325" t="s">
        <v>387</v>
      </c>
    </row>
    <row r="175" s="2" customFormat="1" ht="24.15" customHeight="1">
      <c r="A175" s="42"/>
      <c r="B175" s="43"/>
      <c r="C175" s="280" t="s">
        <v>131</v>
      </c>
      <c r="D175" s="280" t="s">
        <v>393</v>
      </c>
      <c r="E175" s="281" t="s">
        <v>1827</v>
      </c>
      <c r="F175" s="282" t="s">
        <v>1828</v>
      </c>
      <c r="G175" s="283" t="s">
        <v>405</v>
      </c>
      <c r="H175" s="284">
        <v>5.5620000000000003</v>
      </c>
      <c r="I175" s="285"/>
      <c r="J175" s="286">
        <f>ROUND(I175*H175,2)</f>
        <v>0</v>
      </c>
      <c r="K175" s="287"/>
      <c r="L175" s="45"/>
      <c r="M175" s="288" t="s">
        <v>1</v>
      </c>
      <c r="N175" s="289" t="s">
        <v>42</v>
      </c>
      <c r="O175" s="101"/>
      <c r="P175" s="290">
        <f>O175*H175</f>
        <v>0</v>
      </c>
      <c r="Q175" s="290">
        <v>0</v>
      </c>
      <c r="R175" s="290">
        <f>Q175*H175</f>
        <v>0</v>
      </c>
      <c r="S175" s="290">
        <v>0</v>
      </c>
      <c r="T175" s="291">
        <f>S175*H175</f>
        <v>0</v>
      </c>
      <c r="U175" s="42"/>
      <c r="V175" s="42"/>
      <c r="W175" s="42"/>
      <c r="X175" s="42"/>
      <c r="Y175" s="42"/>
      <c r="Z175" s="42"/>
      <c r="AA175" s="42"/>
      <c r="AB175" s="42"/>
      <c r="AC175" s="42"/>
      <c r="AD175" s="42"/>
      <c r="AE175" s="42"/>
      <c r="AR175" s="292" t="s">
        <v>386</v>
      </c>
      <c r="AT175" s="292" t="s">
        <v>393</v>
      </c>
      <c r="AU175" s="292" t="s">
        <v>92</v>
      </c>
      <c r="AY175" s="19" t="s">
        <v>387</v>
      </c>
      <c r="BE175" s="162">
        <f>IF(N175="základná",J175,0)</f>
        <v>0</v>
      </c>
      <c r="BF175" s="162">
        <f>IF(N175="znížená",J175,0)</f>
        <v>0</v>
      </c>
      <c r="BG175" s="162">
        <f>IF(N175="zákl. prenesená",J175,0)</f>
        <v>0</v>
      </c>
      <c r="BH175" s="162">
        <f>IF(N175="zníž. prenesená",J175,0)</f>
        <v>0</v>
      </c>
      <c r="BI175" s="162">
        <f>IF(N175="nulová",J175,0)</f>
        <v>0</v>
      </c>
      <c r="BJ175" s="19" t="s">
        <v>92</v>
      </c>
      <c r="BK175" s="162">
        <f>ROUND(I175*H175,2)</f>
        <v>0</v>
      </c>
      <c r="BL175" s="19" t="s">
        <v>386</v>
      </c>
      <c r="BM175" s="292" t="s">
        <v>515</v>
      </c>
    </row>
    <row r="176" s="12" customFormat="1" ht="22.8" customHeight="1">
      <c r="A176" s="12"/>
      <c r="B176" s="252"/>
      <c r="C176" s="253"/>
      <c r="D176" s="254" t="s">
        <v>75</v>
      </c>
      <c r="E176" s="265" t="s">
        <v>429</v>
      </c>
      <c r="F176" s="265" t="s">
        <v>1829</v>
      </c>
      <c r="G176" s="253"/>
      <c r="H176" s="253"/>
      <c r="I176" s="256"/>
      <c r="J176" s="266">
        <f>BK176</f>
        <v>0</v>
      </c>
      <c r="K176" s="253"/>
      <c r="L176" s="257"/>
      <c r="M176" s="258"/>
      <c r="N176" s="259"/>
      <c r="O176" s="259"/>
      <c r="P176" s="260">
        <f>SUM(P177:P188)</f>
        <v>0</v>
      </c>
      <c r="Q176" s="259"/>
      <c r="R176" s="260">
        <f>SUM(R177:R188)</f>
        <v>5.3954690000000003</v>
      </c>
      <c r="S176" s="259"/>
      <c r="T176" s="261">
        <f>SUM(T177:T188)</f>
        <v>0</v>
      </c>
      <c r="U176" s="12"/>
      <c r="V176" s="12"/>
      <c r="W176" s="12"/>
      <c r="X176" s="12"/>
      <c r="Y176" s="12"/>
      <c r="Z176" s="12"/>
      <c r="AA176" s="12"/>
      <c r="AB176" s="12"/>
      <c r="AC176" s="12"/>
      <c r="AD176" s="12"/>
      <c r="AE176" s="12"/>
      <c r="AR176" s="262" t="s">
        <v>84</v>
      </c>
      <c r="AT176" s="263" t="s">
        <v>75</v>
      </c>
      <c r="AU176" s="263" t="s">
        <v>84</v>
      </c>
      <c r="AY176" s="262" t="s">
        <v>387</v>
      </c>
      <c r="BK176" s="264">
        <f>SUM(BK177:BK188)</f>
        <v>0</v>
      </c>
    </row>
    <row r="177" s="2" customFormat="1" ht="33" customHeight="1">
      <c r="A177" s="42"/>
      <c r="B177" s="43"/>
      <c r="C177" s="280" t="s">
        <v>467</v>
      </c>
      <c r="D177" s="280" t="s">
        <v>393</v>
      </c>
      <c r="E177" s="281" t="s">
        <v>1830</v>
      </c>
      <c r="F177" s="282" t="s">
        <v>1831</v>
      </c>
      <c r="G177" s="283" t="s">
        <v>405</v>
      </c>
      <c r="H177" s="284">
        <v>35.700000000000003</v>
      </c>
      <c r="I177" s="285"/>
      <c r="J177" s="286">
        <f>ROUND(I177*H177,2)</f>
        <v>0</v>
      </c>
      <c r="K177" s="287"/>
      <c r="L177" s="45"/>
      <c r="M177" s="288" t="s">
        <v>1</v>
      </c>
      <c r="N177" s="289" t="s">
        <v>42</v>
      </c>
      <c r="O177" s="101"/>
      <c r="P177" s="290">
        <f>O177*H177</f>
        <v>0</v>
      </c>
      <c r="Q177" s="290">
        <v>0.00040999999999999999</v>
      </c>
      <c r="R177" s="290">
        <f>Q177*H177</f>
        <v>0.014637000000000001</v>
      </c>
      <c r="S177" s="290">
        <v>0</v>
      </c>
      <c r="T177" s="291">
        <f>S177*H177</f>
        <v>0</v>
      </c>
      <c r="U177" s="42"/>
      <c r="V177" s="42"/>
      <c r="W177" s="42"/>
      <c r="X177" s="42"/>
      <c r="Y177" s="42"/>
      <c r="Z177" s="42"/>
      <c r="AA177" s="42"/>
      <c r="AB177" s="42"/>
      <c r="AC177" s="42"/>
      <c r="AD177" s="42"/>
      <c r="AE177" s="42"/>
      <c r="AR177" s="292" t="s">
        <v>386</v>
      </c>
      <c r="AT177" s="292" t="s">
        <v>393</v>
      </c>
      <c r="AU177" s="292" t="s">
        <v>92</v>
      </c>
      <c r="AY177" s="19" t="s">
        <v>387</v>
      </c>
      <c r="BE177" s="162">
        <f>IF(N177="základná",J177,0)</f>
        <v>0</v>
      </c>
      <c r="BF177" s="162">
        <f>IF(N177="znížená",J177,0)</f>
        <v>0</v>
      </c>
      <c r="BG177" s="162">
        <f>IF(N177="zákl. prenesená",J177,0)</f>
        <v>0</v>
      </c>
      <c r="BH177" s="162">
        <f>IF(N177="zníž. prenesená",J177,0)</f>
        <v>0</v>
      </c>
      <c r="BI177" s="162">
        <f>IF(N177="nulová",J177,0)</f>
        <v>0</v>
      </c>
      <c r="BJ177" s="19" t="s">
        <v>92</v>
      </c>
      <c r="BK177" s="162">
        <f>ROUND(I177*H177,2)</f>
        <v>0</v>
      </c>
      <c r="BL177" s="19" t="s">
        <v>386</v>
      </c>
      <c r="BM177" s="292" t="s">
        <v>296</v>
      </c>
    </row>
    <row r="178" s="15" customFormat="1">
      <c r="A178" s="15"/>
      <c r="B178" s="304"/>
      <c r="C178" s="305"/>
      <c r="D178" s="295" t="s">
        <v>398</v>
      </c>
      <c r="E178" s="306" t="s">
        <v>1</v>
      </c>
      <c r="F178" s="307" t="s">
        <v>1832</v>
      </c>
      <c r="G178" s="305"/>
      <c r="H178" s="308">
        <v>14.5</v>
      </c>
      <c r="I178" s="309"/>
      <c r="J178" s="305"/>
      <c r="K178" s="305"/>
      <c r="L178" s="310"/>
      <c r="M178" s="311"/>
      <c r="N178" s="312"/>
      <c r="O178" s="312"/>
      <c r="P178" s="312"/>
      <c r="Q178" s="312"/>
      <c r="R178" s="312"/>
      <c r="S178" s="312"/>
      <c r="T178" s="313"/>
      <c r="U178" s="15"/>
      <c r="V178" s="15"/>
      <c r="W178" s="15"/>
      <c r="X178" s="15"/>
      <c r="Y178" s="15"/>
      <c r="Z178" s="15"/>
      <c r="AA178" s="15"/>
      <c r="AB178" s="15"/>
      <c r="AC178" s="15"/>
      <c r="AD178" s="15"/>
      <c r="AE178" s="15"/>
      <c r="AT178" s="314" t="s">
        <v>398</v>
      </c>
      <c r="AU178" s="314" t="s">
        <v>92</v>
      </c>
      <c r="AV178" s="15" t="s">
        <v>92</v>
      </c>
      <c r="AW178" s="15" t="s">
        <v>30</v>
      </c>
      <c r="AX178" s="15" t="s">
        <v>76</v>
      </c>
      <c r="AY178" s="314" t="s">
        <v>387</v>
      </c>
    </row>
    <row r="179" s="15" customFormat="1">
      <c r="A179" s="15"/>
      <c r="B179" s="304"/>
      <c r="C179" s="305"/>
      <c r="D179" s="295" t="s">
        <v>398</v>
      </c>
      <c r="E179" s="306" t="s">
        <v>1</v>
      </c>
      <c r="F179" s="307" t="s">
        <v>1833</v>
      </c>
      <c r="G179" s="305"/>
      <c r="H179" s="308">
        <v>21.199999999999999</v>
      </c>
      <c r="I179" s="309"/>
      <c r="J179" s="305"/>
      <c r="K179" s="305"/>
      <c r="L179" s="310"/>
      <c r="M179" s="311"/>
      <c r="N179" s="312"/>
      <c r="O179" s="312"/>
      <c r="P179" s="312"/>
      <c r="Q179" s="312"/>
      <c r="R179" s="312"/>
      <c r="S179" s="312"/>
      <c r="T179" s="313"/>
      <c r="U179" s="15"/>
      <c r="V179" s="15"/>
      <c r="W179" s="15"/>
      <c r="X179" s="15"/>
      <c r="Y179" s="15"/>
      <c r="Z179" s="15"/>
      <c r="AA179" s="15"/>
      <c r="AB179" s="15"/>
      <c r="AC179" s="15"/>
      <c r="AD179" s="15"/>
      <c r="AE179" s="15"/>
      <c r="AT179" s="314" t="s">
        <v>398</v>
      </c>
      <c r="AU179" s="314" t="s">
        <v>92</v>
      </c>
      <c r="AV179" s="15" t="s">
        <v>92</v>
      </c>
      <c r="AW179" s="15" t="s">
        <v>30</v>
      </c>
      <c r="AX179" s="15" t="s">
        <v>76</v>
      </c>
      <c r="AY179" s="314" t="s">
        <v>387</v>
      </c>
    </row>
    <row r="180" s="16" customFormat="1">
      <c r="A180" s="16"/>
      <c r="B180" s="315"/>
      <c r="C180" s="316"/>
      <c r="D180" s="295" t="s">
        <v>398</v>
      </c>
      <c r="E180" s="317" t="s">
        <v>1</v>
      </c>
      <c r="F180" s="318" t="s">
        <v>401</v>
      </c>
      <c r="G180" s="316"/>
      <c r="H180" s="319">
        <v>35.700000000000003</v>
      </c>
      <c r="I180" s="320"/>
      <c r="J180" s="316"/>
      <c r="K180" s="316"/>
      <c r="L180" s="321"/>
      <c r="M180" s="322"/>
      <c r="N180" s="323"/>
      <c r="O180" s="323"/>
      <c r="P180" s="323"/>
      <c r="Q180" s="323"/>
      <c r="R180" s="323"/>
      <c r="S180" s="323"/>
      <c r="T180" s="324"/>
      <c r="U180" s="16"/>
      <c r="V180" s="16"/>
      <c r="W180" s="16"/>
      <c r="X180" s="16"/>
      <c r="Y180" s="16"/>
      <c r="Z180" s="16"/>
      <c r="AA180" s="16"/>
      <c r="AB180" s="16"/>
      <c r="AC180" s="16"/>
      <c r="AD180" s="16"/>
      <c r="AE180" s="16"/>
      <c r="AT180" s="325" t="s">
        <v>398</v>
      </c>
      <c r="AU180" s="325" t="s">
        <v>92</v>
      </c>
      <c r="AV180" s="16" t="s">
        <v>386</v>
      </c>
      <c r="AW180" s="16" t="s">
        <v>30</v>
      </c>
      <c r="AX180" s="16" t="s">
        <v>84</v>
      </c>
      <c r="AY180" s="325" t="s">
        <v>387</v>
      </c>
    </row>
    <row r="181" s="2" customFormat="1" ht="33" customHeight="1">
      <c r="A181" s="42"/>
      <c r="B181" s="43"/>
      <c r="C181" s="280" t="s">
        <v>471</v>
      </c>
      <c r="D181" s="280" t="s">
        <v>393</v>
      </c>
      <c r="E181" s="281" t="s">
        <v>1834</v>
      </c>
      <c r="F181" s="282" t="s">
        <v>1835</v>
      </c>
      <c r="G181" s="283" t="s">
        <v>405</v>
      </c>
      <c r="H181" s="284">
        <v>21.199999999999999</v>
      </c>
      <c r="I181" s="285"/>
      <c r="J181" s="286">
        <f>ROUND(I181*H181,2)</f>
        <v>0</v>
      </c>
      <c r="K181" s="287"/>
      <c r="L181" s="45"/>
      <c r="M181" s="288" t="s">
        <v>1</v>
      </c>
      <c r="N181" s="289" t="s">
        <v>42</v>
      </c>
      <c r="O181" s="101"/>
      <c r="P181" s="290">
        <f>O181*H181</f>
        <v>0</v>
      </c>
      <c r="Q181" s="290">
        <v>0.12966</v>
      </c>
      <c r="R181" s="290">
        <f>Q181*H181</f>
        <v>2.7487919999999999</v>
      </c>
      <c r="S181" s="290">
        <v>0</v>
      </c>
      <c r="T181" s="291">
        <f>S181*H181</f>
        <v>0</v>
      </c>
      <c r="U181" s="42"/>
      <c r="V181" s="42"/>
      <c r="W181" s="42"/>
      <c r="X181" s="42"/>
      <c r="Y181" s="42"/>
      <c r="Z181" s="42"/>
      <c r="AA181" s="42"/>
      <c r="AB181" s="42"/>
      <c r="AC181" s="42"/>
      <c r="AD181" s="42"/>
      <c r="AE181" s="42"/>
      <c r="AR181" s="292" t="s">
        <v>386</v>
      </c>
      <c r="AT181" s="292" t="s">
        <v>393</v>
      </c>
      <c r="AU181" s="292" t="s">
        <v>92</v>
      </c>
      <c r="AY181" s="19" t="s">
        <v>387</v>
      </c>
      <c r="BE181" s="162">
        <f>IF(N181="základná",J181,0)</f>
        <v>0</v>
      </c>
      <c r="BF181" s="162">
        <f>IF(N181="znížená",J181,0)</f>
        <v>0</v>
      </c>
      <c r="BG181" s="162">
        <f>IF(N181="zákl. prenesená",J181,0)</f>
        <v>0</v>
      </c>
      <c r="BH181" s="162">
        <f>IF(N181="zníž. prenesená",J181,0)</f>
        <v>0</v>
      </c>
      <c r="BI181" s="162">
        <f>IF(N181="nulová",J181,0)</f>
        <v>0</v>
      </c>
      <c r="BJ181" s="19" t="s">
        <v>92</v>
      </c>
      <c r="BK181" s="162">
        <f>ROUND(I181*H181,2)</f>
        <v>0</v>
      </c>
      <c r="BL181" s="19" t="s">
        <v>386</v>
      </c>
      <c r="BM181" s="292" t="s">
        <v>535</v>
      </c>
    </row>
    <row r="182" s="14" customFormat="1">
      <c r="A182" s="14"/>
      <c r="B182" s="293"/>
      <c r="C182" s="294"/>
      <c r="D182" s="295" t="s">
        <v>398</v>
      </c>
      <c r="E182" s="296" t="s">
        <v>1</v>
      </c>
      <c r="F182" s="297" t="s">
        <v>1836</v>
      </c>
      <c r="G182" s="294"/>
      <c r="H182" s="296" t="s">
        <v>1</v>
      </c>
      <c r="I182" s="298"/>
      <c r="J182" s="294"/>
      <c r="K182" s="294"/>
      <c r="L182" s="299"/>
      <c r="M182" s="300"/>
      <c r="N182" s="301"/>
      <c r="O182" s="301"/>
      <c r="P182" s="301"/>
      <c r="Q182" s="301"/>
      <c r="R182" s="301"/>
      <c r="S182" s="301"/>
      <c r="T182" s="302"/>
      <c r="U182" s="14"/>
      <c r="V182" s="14"/>
      <c r="W182" s="14"/>
      <c r="X182" s="14"/>
      <c r="Y182" s="14"/>
      <c r="Z182" s="14"/>
      <c r="AA182" s="14"/>
      <c r="AB182" s="14"/>
      <c r="AC182" s="14"/>
      <c r="AD182" s="14"/>
      <c r="AE182" s="14"/>
      <c r="AT182" s="303" t="s">
        <v>398</v>
      </c>
      <c r="AU182" s="303" t="s">
        <v>92</v>
      </c>
      <c r="AV182" s="14" t="s">
        <v>84</v>
      </c>
      <c r="AW182" s="14" t="s">
        <v>30</v>
      </c>
      <c r="AX182" s="14" t="s">
        <v>76</v>
      </c>
      <c r="AY182" s="303" t="s">
        <v>387</v>
      </c>
    </row>
    <row r="183" s="15" customFormat="1">
      <c r="A183" s="15"/>
      <c r="B183" s="304"/>
      <c r="C183" s="305"/>
      <c r="D183" s="295" t="s">
        <v>398</v>
      </c>
      <c r="E183" s="306" t="s">
        <v>1</v>
      </c>
      <c r="F183" s="307" t="s">
        <v>1837</v>
      </c>
      <c r="G183" s="305"/>
      <c r="H183" s="308">
        <v>21.199999999999999</v>
      </c>
      <c r="I183" s="309"/>
      <c r="J183" s="305"/>
      <c r="K183" s="305"/>
      <c r="L183" s="310"/>
      <c r="M183" s="311"/>
      <c r="N183" s="312"/>
      <c r="O183" s="312"/>
      <c r="P183" s="312"/>
      <c r="Q183" s="312"/>
      <c r="R183" s="312"/>
      <c r="S183" s="312"/>
      <c r="T183" s="313"/>
      <c r="U183" s="15"/>
      <c r="V183" s="15"/>
      <c r="W183" s="15"/>
      <c r="X183" s="15"/>
      <c r="Y183" s="15"/>
      <c r="Z183" s="15"/>
      <c r="AA183" s="15"/>
      <c r="AB183" s="15"/>
      <c r="AC183" s="15"/>
      <c r="AD183" s="15"/>
      <c r="AE183" s="15"/>
      <c r="AT183" s="314" t="s">
        <v>398</v>
      </c>
      <c r="AU183" s="314" t="s">
        <v>92</v>
      </c>
      <c r="AV183" s="15" t="s">
        <v>92</v>
      </c>
      <c r="AW183" s="15" t="s">
        <v>30</v>
      </c>
      <c r="AX183" s="15" t="s">
        <v>76</v>
      </c>
      <c r="AY183" s="314" t="s">
        <v>387</v>
      </c>
    </row>
    <row r="184" s="16" customFormat="1">
      <c r="A184" s="16"/>
      <c r="B184" s="315"/>
      <c r="C184" s="316"/>
      <c r="D184" s="295" t="s">
        <v>398</v>
      </c>
      <c r="E184" s="317" t="s">
        <v>1</v>
      </c>
      <c r="F184" s="318" t="s">
        <v>412</v>
      </c>
      <c r="G184" s="316"/>
      <c r="H184" s="319">
        <v>21.199999999999999</v>
      </c>
      <c r="I184" s="320"/>
      <c r="J184" s="316"/>
      <c r="K184" s="316"/>
      <c r="L184" s="321"/>
      <c r="M184" s="322"/>
      <c r="N184" s="323"/>
      <c r="O184" s="323"/>
      <c r="P184" s="323"/>
      <c r="Q184" s="323"/>
      <c r="R184" s="323"/>
      <c r="S184" s="323"/>
      <c r="T184" s="324"/>
      <c r="U184" s="16"/>
      <c r="V184" s="16"/>
      <c r="W184" s="16"/>
      <c r="X184" s="16"/>
      <c r="Y184" s="16"/>
      <c r="Z184" s="16"/>
      <c r="AA184" s="16"/>
      <c r="AB184" s="16"/>
      <c r="AC184" s="16"/>
      <c r="AD184" s="16"/>
      <c r="AE184" s="16"/>
      <c r="AT184" s="325" t="s">
        <v>398</v>
      </c>
      <c r="AU184" s="325" t="s">
        <v>92</v>
      </c>
      <c r="AV184" s="16" t="s">
        <v>386</v>
      </c>
      <c r="AW184" s="16" t="s">
        <v>30</v>
      </c>
      <c r="AX184" s="16" t="s">
        <v>84</v>
      </c>
      <c r="AY184" s="325" t="s">
        <v>387</v>
      </c>
    </row>
    <row r="185" s="2" customFormat="1" ht="37.8" customHeight="1">
      <c r="A185" s="42"/>
      <c r="B185" s="43"/>
      <c r="C185" s="280" t="s">
        <v>475</v>
      </c>
      <c r="D185" s="280" t="s">
        <v>393</v>
      </c>
      <c r="E185" s="281" t="s">
        <v>1838</v>
      </c>
      <c r="F185" s="282" t="s">
        <v>1839</v>
      </c>
      <c r="G185" s="283" t="s">
        <v>405</v>
      </c>
      <c r="H185" s="284">
        <v>14.5</v>
      </c>
      <c r="I185" s="285"/>
      <c r="J185" s="286">
        <f>ROUND(I185*H185,2)</f>
        <v>0</v>
      </c>
      <c r="K185" s="287"/>
      <c r="L185" s="45"/>
      <c r="M185" s="288" t="s">
        <v>1</v>
      </c>
      <c r="N185" s="289" t="s">
        <v>42</v>
      </c>
      <c r="O185" s="101"/>
      <c r="P185" s="290">
        <f>O185*H185</f>
        <v>0</v>
      </c>
      <c r="Q185" s="290">
        <v>0.18151999999999999</v>
      </c>
      <c r="R185" s="290">
        <f>Q185*H185</f>
        <v>2.6320399999999999</v>
      </c>
      <c r="S185" s="290">
        <v>0</v>
      </c>
      <c r="T185" s="291">
        <f>S185*H185</f>
        <v>0</v>
      </c>
      <c r="U185" s="42"/>
      <c r="V185" s="42"/>
      <c r="W185" s="42"/>
      <c r="X185" s="42"/>
      <c r="Y185" s="42"/>
      <c r="Z185" s="42"/>
      <c r="AA185" s="42"/>
      <c r="AB185" s="42"/>
      <c r="AC185" s="42"/>
      <c r="AD185" s="42"/>
      <c r="AE185" s="42"/>
      <c r="AR185" s="292" t="s">
        <v>386</v>
      </c>
      <c r="AT185" s="292" t="s">
        <v>393</v>
      </c>
      <c r="AU185" s="292" t="s">
        <v>92</v>
      </c>
      <c r="AY185" s="19" t="s">
        <v>387</v>
      </c>
      <c r="BE185" s="162">
        <f>IF(N185="základná",J185,0)</f>
        <v>0</v>
      </c>
      <c r="BF185" s="162">
        <f>IF(N185="znížená",J185,0)</f>
        <v>0</v>
      </c>
      <c r="BG185" s="162">
        <f>IF(N185="zákl. prenesená",J185,0)</f>
        <v>0</v>
      </c>
      <c r="BH185" s="162">
        <f>IF(N185="zníž. prenesená",J185,0)</f>
        <v>0</v>
      </c>
      <c r="BI185" s="162">
        <f>IF(N185="nulová",J185,0)</f>
        <v>0</v>
      </c>
      <c r="BJ185" s="19" t="s">
        <v>92</v>
      </c>
      <c r="BK185" s="162">
        <f>ROUND(I185*H185,2)</f>
        <v>0</v>
      </c>
      <c r="BL185" s="19" t="s">
        <v>386</v>
      </c>
      <c r="BM185" s="292" t="s">
        <v>546</v>
      </c>
    </row>
    <row r="186" s="14" customFormat="1">
      <c r="A186" s="14"/>
      <c r="B186" s="293"/>
      <c r="C186" s="294"/>
      <c r="D186" s="295" t="s">
        <v>398</v>
      </c>
      <c r="E186" s="296" t="s">
        <v>1</v>
      </c>
      <c r="F186" s="297" t="s">
        <v>1840</v>
      </c>
      <c r="G186" s="294"/>
      <c r="H186" s="296" t="s">
        <v>1</v>
      </c>
      <c r="I186" s="298"/>
      <c r="J186" s="294"/>
      <c r="K186" s="294"/>
      <c r="L186" s="299"/>
      <c r="M186" s="300"/>
      <c r="N186" s="301"/>
      <c r="O186" s="301"/>
      <c r="P186" s="301"/>
      <c r="Q186" s="301"/>
      <c r="R186" s="301"/>
      <c r="S186" s="301"/>
      <c r="T186" s="302"/>
      <c r="U186" s="14"/>
      <c r="V186" s="14"/>
      <c r="W186" s="14"/>
      <c r="X186" s="14"/>
      <c r="Y186" s="14"/>
      <c r="Z186" s="14"/>
      <c r="AA186" s="14"/>
      <c r="AB186" s="14"/>
      <c r="AC186" s="14"/>
      <c r="AD186" s="14"/>
      <c r="AE186" s="14"/>
      <c r="AT186" s="303" t="s">
        <v>398</v>
      </c>
      <c r="AU186" s="303" t="s">
        <v>92</v>
      </c>
      <c r="AV186" s="14" t="s">
        <v>84</v>
      </c>
      <c r="AW186" s="14" t="s">
        <v>30</v>
      </c>
      <c r="AX186" s="14" t="s">
        <v>76</v>
      </c>
      <c r="AY186" s="303" t="s">
        <v>387</v>
      </c>
    </row>
    <row r="187" s="15" customFormat="1">
      <c r="A187" s="15"/>
      <c r="B187" s="304"/>
      <c r="C187" s="305"/>
      <c r="D187" s="295" t="s">
        <v>398</v>
      </c>
      <c r="E187" s="306" t="s">
        <v>1</v>
      </c>
      <c r="F187" s="307" t="s">
        <v>1841</v>
      </c>
      <c r="G187" s="305"/>
      <c r="H187" s="308">
        <v>14.5</v>
      </c>
      <c r="I187" s="309"/>
      <c r="J187" s="305"/>
      <c r="K187" s="305"/>
      <c r="L187" s="310"/>
      <c r="M187" s="311"/>
      <c r="N187" s="312"/>
      <c r="O187" s="312"/>
      <c r="P187" s="312"/>
      <c r="Q187" s="312"/>
      <c r="R187" s="312"/>
      <c r="S187" s="312"/>
      <c r="T187" s="313"/>
      <c r="U187" s="15"/>
      <c r="V187" s="15"/>
      <c r="W187" s="15"/>
      <c r="X187" s="15"/>
      <c r="Y187" s="15"/>
      <c r="Z187" s="15"/>
      <c r="AA187" s="15"/>
      <c r="AB187" s="15"/>
      <c r="AC187" s="15"/>
      <c r="AD187" s="15"/>
      <c r="AE187" s="15"/>
      <c r="AT187" s="314" t="s">
        <v>398</v>
      </c>
      <c r="AU187" s="314" t="s">
        <v>92</v>
      </c>
      <c r="AV187" s="15" t="s">
        <v>92</v>
      </c>
      <c r="AW187" s="15" t="s">
        <v>30</v>
      </c>
      <c r="AX187" s="15" t="s">
        <v>76</v>
      </c>
      <c r="AY187" s="314" t="s">
        <v>387</v>
      </c>
    </row>
    <row r="188" s="16" customFormat="1">
      <c r="A188" s="16"/>
      <c r="B188" s="315"/>
      <c r="C188" s="316"/>
      <c r="D188" s="295" t="s">
        <v>398</v>
      </c>
      <c r="E188" s="317" t="s">
        <v>1</v>
      </c>
      <c r="F188" s="318" t="s">
        <v>412</v>
      </c>
      <c r="G188" s="316"/>
      <c r="H188" s="319">
        <v>14.5</v>
      </c>
      <c r="I188" s="320"/>
      <c r="J188" s="316"/>
      <c r="K188" s="316"/>
      <c r="L188" s="321"/>
      <c r="M188" s="322"/>
      <c r="N188" s="323"/>
      <c r="O188" s="323"/>
      <c r="P188" s="323"/>
      <c r="Q188" s="323"/>
      <c r="R188" s="323"/>
      <c r="S188" s="323"/>
      <c r="T188" s="324"/>
      <c r="U188" s="16"/>
      <c r="V188" s="16"/>
      <c r="W188" s="16"/>
      <c r="X188" s="16"/>
      <c r="Y188" s="16"/>
      <c r="Z188" s="16"/>
      <c r="AA188" s="16"/>
      <c r="AB188" s="16"/>
      <c r="AC188" s="16"/>
      <c r="AD188" s="16"/>
      <c r="AE188" s="16"/>
      <c r="AT188" s="325" t="s">
        <v>398</v>
      </c>
      <c r="AU188" s="325" t="s">
        <v>92</v>
      </c>
      <c r="AV188" s="16" t="s">
        <v>386</v>
      </c>
      <c r="AW188" s="16" t="s">
        <v>30</v>
      </c>
      <c r="AX188" s="16" t="s">
        <v>84</v>
      </c>
      <c r="AY188" s="325" t="s">
        <v>387</v>
      </c>
    </row>
    <row r="189" s="12" customFormat="1" ht="22.8" customHeight="1">
      <c r="A189" s="12"/>
      <c r="B189" s="252"/>
      <c r="C189" s="253"/>
      <c r="D189" s="254" t="s">
        <v>75</v>
      </c>
      <c r="E189" s="265" t="s">
        <v>427</v>
      </c>
      <c r="F189" s="265" t="s">
        <v>1842</v>
      </c>
      <c r="G189" s="253"/>
      <c r="H189" s="253"/>
      <c r="I189" s="256"/>
      <c r="J189" s="266">
        <f>BK189</f>
        <v>0</v>
      </c>
      <c r="K189" s="253"/>
      <c r="L189" s="257"/>
      <c r="M189" s="258"/>
      <c r="N189" s="259"/>
      <c r="O189" s="259"/>
      <c r="P189" s="260">
        <f>SUM(P190:P242)</f>
        <v>0</v>
      </c>
      <c r="Q189" s="259"/>
      <c r="R189" s="260">
        <f>SUM(R190:R242)</f>
        <v>0.55287000000000008</v>
      </c>
      <c r="S189" s="259"/>
      <c r="T189" s="261">
        <f>SUM(T190:T242)</f>
        <v>0</v>
      </c>
      <c r="U189" s="12"/>
      <c r="V189" s="12"/>
      <c r="W189" s="12"/>
      <c r="X189" s="12"/>
      <c r="Y189" s="12"/>
      <c r="Z189" s="12"/>
      <c r="AA189" s="12"/>
      <c r="AB189" s="12"/>
      <c r="AC189" s="12"/>
      <c r="AD189" s="12"/>
      <c r="AE189" s="12"/>
      <c r="AR189" s="262" t="s">
        <v>84</v>
      </c>
      <c r="AT189" s="263" t="s">
        <v>75</v>
      </c>
      <c r="AU189" s="263" t="s">
        <v>84</v>
      </c>
      <c r="AY189" s="262" t="s">
        <v>387</v>
      </c>
      <c r="BK189" s="264">
        <f>SUM(BK190:BK242)</f>
        <v>0</v>
      </c>
    </row>
    <row r="190" s="2" customFormat="1" ht="24.15" customHeight="1">
      <c r="A190" s="42"/>
      <c r="B190" s="43"/>
      <c r="C190" s="280" t="s">
        <v>479</v>
      </c>
      <c r="D190" s="280" t="s">
        <v>393</v>
      </c>
      <c r="E190" s="281" t="s">
        <v>1843</v>
      </c>
      <c r="F190" s="282" t="s">
        <v>1844</v>
      </c>
      <c r="G190" s="283" t="s">
        <v>436</v>
      </c>
      <c r="H190" s="284">
        <v>27</v>
      </c>
      <c r="I190" s="285"/>
      <c r="J190" s="286">
        <f>ROUND(I190*H190,2)</f>
        <v>0</v>
      </c>
      <c r="K190" s="287"/>
      <c r="L190" s="45"/>
      <c r="M190" s="288" t="s">
        <v>1</v>
      </c>
      <c r="N190" s="289" t="s">
        <v>42</v>
      </c>
      <c r="O190" s="101"/>
      <c r="P190" s="290">
        <f>O190*H190</f>
        <v>0</v>
      </c>
      <c r="Q190" s="290">
        <v>0</v>
      </c>
      <c r="R190" s="290">
        <f>Q190*H190</f>
        <v>0</v>
      </c>
      <c r="S190" s="290">
        <v>0</v>
      </c>
      <c r="T190" s="291">
        <f>S190*H190</f>
        <v>0</v>
      </c>
      <c r="U190" s="42"/>
      <c r="V190" s="42"/>
      <c r="W190" s="42"/>
      <c r="X190" s="42"/>
      <c r="Y190" s="42"/>
      <c r="Z190" s="42"/>
      <c r="AA190" s="42"/>
      <c r="AB190" s="42"/>
      <c r="AC190" s="42"/>
      <c r="AD190" s="42"/>
      <c r="AE190" s="42"/>
      <c r="AR190" s="292" t="s">
        <v>386</v>
      </c>
      <c r="AT190" s="292" t="s">
        <v>393</v>
      </c>
      <c r="AU190" s="292" t="s">
        <v>92</v>
      </c>
      <c r="AY190" s="19" t="s">
        <v>387</v>
      </c>
      <c r="BE190" s="162">
        <f>IF(N190="základná",J190,0)</f>
        <v>0</v>
      </c>
      <c r="BF190" s="162">
        <f>IF(N190="znížená",J190,0)</f>
        <v>0</v>
      </c>
      <c r="BG190" s="162">
        <f>IF(N190="zákl. prenesená",J190,0)</f>
        <v>0</v>
      </c>
      <c r="BH190" s="162">
        <f>IF(N190="zníž. prenesená",J190,0)</f>
        <v>0</v>
      </c>
      <c r="BI190" s="162">
        <f>IF(N190="nulová",J190,0)</f>
        <v>0</v>
      </c>
      <c r="BJ190" s="19" t="s">
        <v>92</v>
      </c>
      <c r="BK190" s="162">
        <f>ROUND(I190*H190,2)</f>
        <v>0</v>
      </c>
      <c r="BL190" s="19" t="s">
        <v>386</v>
      </c>
      <c r="BM190" s="292" t="s">
        <v>560</v>
      </c>
    </row>
    <row r="191" s="15" customFormat="1">
      <c r="A191" s="15"/>
      <c r="B191" s="304"/>
      <c r="C191" s="305"/>
      <c r="D191" s="295" t="s">
        <v>398</v>
      </c>
      <c r="E191" s="306" t="s">
        <v>1</v>
      </c>
      <c r="F191" s="307" t="s">
        <v>1845</v>
      </c>
      <c r="G191" s="305"/>
      <c r="H191" s="308">
        <v>16</v>
      </c>
      <c r="I191" s="309"/>
      <c r="J191" s="305"/>
      <c r="K191" s="305"/>
      <c r="L191" s="310"/>
      <c r="M191" s="311"/>
      <c r="N191" s="312"/>
      <c r="O191" s="312"/>
      <c r="P191" s="312"/>
      <c r="Q191" s="312"/>
      <c r="R191" s="312"/>
      <c r="S191" s="312"/>
      <c r="T191" s="313"/>
      <c r="U191" s="15"/>
      <c r="V191" s="15"/>
      <c r="W191" s="15"/>
      <c r="X191" s="15"/>
      <c r="Y191" s="15"/>
      <c r="Z191" s="15"/>
      <c r="AA191" s="15"/>
      <c r="AB191" s="15"/>
      <c r="AC191" s="15"/>
      <c r="AD191" s="15"/>
      <c r="AE191" s="15"/>
      <c r="AT191" s="314" t="s">
        <v>398</v>
      </c>
      <c r="AU191" s="314" t="s">
        <v>92</v>
      </c>
      <c r="AV191" s="15" t="s">
        <v>92</v>
      </c>
      <c r="AW191" s="15" t="s">
        <v>30</v>
      </c>
      <c r="AX191" s="15" t="s">
        <v>76</v>
      </c>
      <c r="AY191" s="314" t="s">
        <v>387</v>
      </c>
    </row>
    <row r="192" s="15" customFormat="1">
      <c r="A192" s="15"/>
      <c r="B192" s="304"/>
      <c r="C192" s="305"/>
      <c r="D192" s="295" t="s">
        <v>398</v>
      </c>
      <c r="E192" s="306" t="s">
        <v>1</v>
      </c>
      <c r="F192" s="307" t="s">
        <v>1846</v>
      </c>
      <c r="G192" s="305"/>
      <c r="H192" s="308">
        <v>11</v>
      </c>
      <c r="I192" s="309"/>
      <c r="J192" s="305"/>
      <c r="K192" s="305"/>
      <c r="L192" s="310"/>
      <c r="M192" s="311"/>
      <c r="N192" s="312"/>
      <c r="O192" s="312"/>
      <c r="P192" s="312"/>
      <c r="Q192" s="312"/>
      <c r="R192" s="312"/>
      <c r="S192" s="312"/>
      <c r="T192" s="313"/>
      <c r="U192" s="15"/>
      <c r="V192" s="15"/>
      <c r="W192" s="15"/>
      <c r="X192" s="15"/>
      <c r="Y192" s="15"/>
      <c r="Z192" s="15"/>
      <c r="AA192" s="15"/>
      <c r="AB192" s="15"/>
      <c r="AC192" s="15"/>
      <c r="AD192" s="15"/>
      <c r="AE192" s="15"/>
      <c r="AT192" s="314" t="s">
        <v>398</v>
      </c>
      <c r="AU192" s="314" t="s">
        <v>92</v>
      </c>
      <c r="AV192" s="15" t="s">
        <v>92</v>
      </c>
      <c r="AW192" s="15" t="s">
        <v>30</v>
      </c>
      <c r="AX192" s="15" t="s">
        <v>76</v>
      </c>
      <c r="AY192" s="314" t="s">
        <v>387</v>
      </c>
    </row>
    <row r="193" s="16" customFormat="1">
      <c r="A193" s="16"/>
      <c r="B193" s="315"/>
      <c r="C193" s="316"/>
      <c r="D193" s="295" t="s">
        <v>398</v>
      </c>
      <c r="E193" s="317" t="s">
        <v>1</v>
      </c>
      <c r="F193" s="318" t="s">
        <v>401</v>
      </c>
      <c r="G193" s="316"/>
      <c r="H193" s="319">
        <v>27</v>
      </c>
      <c r="I193" s="320"/>
      <c r="J193" s="316"/>
      <c r="K193" s="316"/>
      <c r="L193" s="321"/>
      <c r="M193" s="322"/>
      <c r="N193" s="323"/>
      <c r="O193" s="323"/>
      <c r="P193" s="323"/>
      <c r="Q193" s="323"/>
      <c r="R193" s="323"/>
      <c r="S193" s="323"/>
      <c r="T193" s="324"/>
      <c r="U193" s="16"/>
      <c r="V193" s="16"/>
      <c r="W193" s="16"/>
      <c r="X193" s="16"/>
      <c r="Y193" s="16"/>
      <c r="Z193" s="16"/>
      <c r="AA193" s="16"/>
      <c r="AB193" s="16"/>
      <c r="AC193" s="16"/>
      <c r="AD193" s="16"/>
      <c r="AE193" s="16"/>
      <c r="AT193" s="325" t="s">
        <v>398</v>
      </c>
      <c r="AU193" s="325" t="s">
        <v>92</v>
      </c>
      <c r="AV193" s="16" t="s">
        <v>386</v>
      </c>
      <c r="AW193" s="16" t="s">
        <v>30</v>
      </c>
      <c r="AX193" s="16" t="s">
        <v>84</v>
      </c>
      <c r="AY193" s="325" t="s">
        <v>387</v>
      </c>
    </row>
    <row r="194" s="2" customFormat="1" ht="24.15" customHeight="1">
      <c r="A194" s="42"/>
      <c r="B194" s="43"/>
      <c r="C194" s="337" t="s">
        <v>422</v>
      </c>
      <c r="D194" s="337" t="s">
        <v>592</v>
      </c>
      <c r="E194" s="338" t="s">
        <v>1847</v>
      </c>
      <c r="F194" s="339" t="s">
        <v>1848</v>
      </c>
      <c r="G194" s="340" t="s">
        <v>436</v>
      </c>
      <c r="H194" s="341">
        <v>16</v>
      </c>
      <c r="I194" s="342"/>
      <c r="J194" s="343">
        <f>ROUND(I194*H194,2)</f>
        <v>0</v>
      </c>
      <c r="K194" s="344"/>
      <c r="L194" s="345"/>
      <c r="M194" s="346" t="s">
        <v>1</v>
      </c>
      <c r="N194" s="347" t="s">
        <v>42</v>
      </c>
      <c r="O194" s="101"/>
      <c r="P194" s="290">
        <f>O194*H194</f>
        <v>0</v>
      </c>
      <c r="Q194" s="290">
        <v>0.028000000000000001</v>
      </c>
      <c r="R194" s="290">
        <f>Q194*H194</f>
        <v>0.44800000000000001</v>
      </c>
      <c r="S194" s="290">
        <v>0</v>
      </c>
      <c r="T194" s="291">
        <f>S194*H194</f>
        <v>0</v>
      </c>
      <c r="U194" s="42"/>
      <c r="V194" s="42"/>
      <c r="W194" s="42"/>
      <c r="X194" s="42"/>
      <c r="Y194" s="42"/>
      <c r="Z194" s="42"/>
      <c r="AA194" s="42"/>
      <c r="AB194" s="42"/>
      <c r="AC194" s="42"/>
      <c r="AD194" s="42"/>
      <c r="AE194" s="42"/>
      <c r="AR194" s="292" t="s">
        <v>443</v>
      </c>
      <c r="AT194" s="292" t="s">
        <v>592</v>
      </c>
      <c r="AU194" s="292" t="s">
        <v>92</v>
      </c>
      <c r="AY194" s="19" t="s">
        <v>387</v>
      </c>
      <c r="BE194" s="162">
        <f>IF(N194="základná",J194,0)</f>
        <v>0</v>
      </c>
      <c r="BF194" s="162">
        <f>IF(N194="znížená",J194,0)</f>
        <v>0</v>
      </c>
      <c r="BG194" s="162">
        <f>IF(N194="zákl. prenesená",J194,0)</f>
        <v>0</v>
      </c>
      <c r="BH194" s="162">
        <f>IF(N194="zníž. prenesená",J194,0)</f>
        <v>0</v>
      </c>
      <c r="BI194" s="162">
        <f>IF(N194="nulová",J194,0)</f>
        <v>0</v>
      </c>
      <c r="BJ194" s="19" t="s">
        <v>92</v>
      </c>
      <c r="BK194" s="162">
        <f>ROUND(I194*H194,2)</f>
        <v>0</v>
      </c>
      <c r="BL194" s="19" t="s">
        <v>386</v>
      </c>
      <c r="BM194" s="292" t="s">
        <v>575</v>
      </c>
    </row>
    <row r="195" s="2" customFormat="1" ht="21.75" customHeight="1">
      <c r="A195" s="42"/>
      <c r="B195" s="43"/>
      <c r="C195" s="280" t="s">
        <v>488</v>
      </c>
      <c r="D195" s="280" t="s">
        <v>393</v>
      </c>
      <c r="E195" s="281" t="s">
        <v>1849</v>
      </c>
      <c r="F195" s="282" t="s">
        <v>1850</v>
      </c>
      <c r="G195" s="283" t="s">
        <v>436</v>
      </c>
      <c r="H195" s="284">
        <v>27</v>
      </c>
      <c r="I195" s="285"/>
      <c r="J195" s="286">
        <f>ROUND(I195*H195,2)</f>
        <v>0</v>
      </c>
      <c r="K195" s="287"/>
      <c r="L195" s="45"/>
      <c r="M195" s="288" t="s">
        <v>1</v>
      </c>
      <c r="N195" s="289" t="s">
        <v>42</v>
      </c>
      <c r="O195" s="101"/>
      <c r="P195" s="290">
        <f>O195*H195</f>
        <v>0</v>
      </c>
      <c r="Q195" s="290">
        <v>0</v>
      </c>
      <c r="R195" s="290">
        <f>Q195*H195</f>
        <v>0</v>
      </c>
      <c r="S195" s="290">
        <v>0</v>
      </c>
      <c r="T195" s="291">
        <f>S195*H195</f>
        <v>0</v>
      </c>
      <c r="U195" s="42"/>
      <c r="V195" s="42"/>
      <c r="W195" s="42"/>
      <c r="X195" s="42"/>
      <c r="Y195" s="42"/>
      <c r="Z195" s="42"/>
      <c r="AA195" s="42"/>
      <c r="AB195" s="42"/>
      <c r="AC195" s="42"/>
      <c r="AD195" s="42"/>
      <c r="AE195" s="42"/>
      <c r="AR195" s="292" t="s">
        <v>386</v>
      </c>
      <c r="AT195" s="292" t="s">
        <v>393</v>
      </c>
      <c r="AU195" s="292" t="s">
        <v>92</v>
      </c>
      <c r="AY195" s="19" t="s">
        <v>387</v>
      </c>
      <c r="BE195" s="162">
        <f>IF(N195="základná",J195,0)</f>
        <v>0</v>
      </c>
      <c r="BF195" s="162">
        <f>IF(N195="znížená",J195,0)</f>
        <v>0</v>
      </c>
      <c r="BG195" s="162">
        <f>IF(N195="zákl. prenesená",J195,0)</f>
        <v>0</v>
      </c>
      <c r="BH195" s="162">
        <f>IF(N195="zníž. prenesená",J195,0)</f>
        <v>0</v>
      </c>
      <c r="BI195" s="162">
        <f>IF(N195="nulová",J195,0)</f>
        <v>0</v>
      </c>
      <c r="BJ195" s="19" t="s">
        <v>92</v>
      </c>
      <c r="BK195" s="162">
        <f>ROUND(I195*H195,2)</f>
        <v>0</v>
      </c>
      <c r="BL195" s="19" t="s">
        <v>386</v>
      </c>
      <c r="BM195" s="292" t="s">
        <v>584</v>
      </c>
    </row>
    <row r="196" s="15" customFormat="1">
      <c r="A196" s="15"/>
      <c r="B196" s="304"/>
      <c r="C196" s="305"/>
      <c r="D196" s="295" t="s">
        <v>398</v>
      </c>
      <c r="E196" s="306" t="s">
        <v>1</v>
      </c>
      <c r="F196" s="307" t="s">
        <v>1845</v>
      </c>
      <c r="G196" s="305"/>
      <c r="H196" s="308">
        <v>16</v>
      </c>
      <c r="I196" s="309"/>
      <c r="J196" s="305"/>
      <c r="K196" s="305"/>
      <c r="L196" s="310"/>
      <c r="M196" s="311"/>
      <c r="N196" s="312"/>
      <c r="O196" s="312"/>
      <c r="P196" s="312"/>
      <c r="Q196" s="312"/>
      <c r="R196" s="312"/>
      <c r="S196" s="312"/>
      <c r="T196" s="313"/>
      <c r="U196" s="15"/>
      <c r="V196" s="15"/>
      <c r="W196" s="15"/>
      <c r="X196" s="15"/>
      <c r="Y196" s="15"/>
      <c r="Z196" s="15"/>
      <c r="AA196" s="15"/>
      <c r="AB196" s="15"/>
      <c r="AC196" s="15"/>
      <c r="AD196" s="15"/>
      <c r="AE196" s="15"/>
      <c r="AT196" s="314" t="s">
        <v>398</v>
      </c>
      <c r="AU196" s="314" t="s">
        <v>92</v>
      </c>
      <c r="AV196" s="15" t="s">
        <v>92</v>
      </c>
      <c r="AW196" s="15" t="s">
        <v>30</v>
      </c>
      <c r="AX196" s="15" t="s">
        <v>76</v>
      </c>
      <c r="AY196" s="314" t="s">
        <v>387</v>
      </c>
    </row>
    <row r="197" s="15" customFormat="1">
      <c r="A197" s="15"/>
      <c r="B197" s="304"/>
      <c r="C197" s="305"/>
      <c r="D197" s="295" t="s">
        <v>398</v>
      </c>
      <c r="E197" s="306" t="s">
        <v>1</v>
      </c>
      <c r="F197" s="307" t="s">
        <v>1846</v>
      </c>
      <c r="G197" s="305"/>
      <c r="H197" s="308">
        <v>11</v>
      </c>
      <c r="I197" s="309"/>
      <c r="J197" s="305"/>
      <c r="K197" s="305"/>
      <c r="L197" s="310"/>
      <c r="M197" s="311"/>
      <c r="N197" s="312"/>
      <c r="O197" s="312"/>
      <c r="P197" s="312"/>
      <c r="Q197" s="312"/>
      <c r="R197" s="312"/>
      <c r="S197" s="312"/>
      <c r="T197" s="313"/>
      <c r="U197" s="15"/>
      <c r="V197" s="15"/>
      <c r="W197" s="15"/>
      <c r="X197" s="15"/>
      <c r="Y197" s="15"/>
      <c r="Z197" s="15"/>
      <c r="AA197" s="15"/>
      <c r="AB197" s="15"/>
      <c r="AC197" s="15"/>
      <c r="AD197" s="15"/>
      <c r="AE197" s="15"/>
      <c r="AT197" s="314" t="s">
        <v>398</v>
      </c>
      <c r="AU197" s="314" t="s">
        <v>92</v>
      </c>
      <c r="AV197" s="15" t="s">
        <v>92</v>
      </c>
      <c r="AW197" s="15" t="s">
        <v>30</v>
      </c>
      <c r="AX197" s="15" t="s">
        <v>76</v>
      </c>
      <c r="AY197" s="314" t="s">
        <v>387</v>
      </c>
    </row>
    <row r="198" s="16" customFormat="1">
      <c r="A198" s="16"/>
      <c r="B198" s="315"/>
      <c r="C198" s="316"/>
      <c r="D198" s="295" t="s">
        <v>398</v>
      </c>
      <c r="E198" s="317" t="s">
        <v>1</v>
      </c>
      <c r="F198" s="318" t="s">
        <v>401</v>
      </c>
      <c r="G198" s="316"/>
      <c r="H198" s="319">
        <v>27</v>
      </c>
      <c r="I198" s="320"/>
      <c r="J198" s="316"/>
      <c r="K198" s="316"/>
      <c r="L198" s="321"/>
      <c r="M198" s="322"/>
      <c r="N198" s="323"/>
      <c r="O198" s="323"/>
      <c r="P198" s="323"/>
      <c r="Q198" s="323"/>
      <c r="R198" s="323"/>
      <c r="S198" s="323"/>
      <c r="T198" s="324"/>
      <c r="U198" s="16"/>
      <c r="V198" s="16"/>
      <c r="W198" s="16"/>
      <c r="X198" s="16"/>
      <c r="Y198" s="16"/>
      <c r="Z198" s="16"/>
      <c r="AA198" s="16"/>
      <c r="AB198" s="16"/>
      <c r="AC198" s="16"/>
      <c r="AD198" s="16"/>
      <c r="AE198" s="16"/>
      <c r="AT198" s="325" t="s">
        <v>398</v>
      </c>
      <c r="AU198" s="325" t="s">
        <v>92</v>
      </c>
      <c r="AV198" s="16" t="s">
        <v>386</v>
      </c>
      <c r="AW198" s="16" t="s">
        <v>30</v>
      </c>
      <c r="AX198" s="16" t="s">
        <v>84</v>
      </c>
      <c r="AY198" s="325" t="s">
        <v>387</v>
      </c>
    </row>
    <row r="199" s="2" customFormat="1" ht="33" customHeight="1">
      <c r="A199" s="42"/>
      <c r="B199" s="43"/>
      <c r="C199" s="337" t="s">
        <v>493</v>
      </c>
      <c r="D199" s="337" t="s">
        <v>592</v>
      </c>
      <c r="E199" s="338" t="s">
        <v>1851</v>
      </c>
      <c r="F199" s="339" t="s">
        <v>1852</v>
      </c>
      <c r="G199" s="340" t="s">
        <v>436</v>
      </c>
      <c r="H199" s="341">
        <v>16</v>
      </c>
      <c r="I199" s="342"/>
      <c r="J199" s="343">
        <f>ROUND(I199*H199,2)</f>
        <v>0</v>
      </c>
      <c r="K199" s="344"/>
      <c r="L199" s="345"/>
      <c r="M199" s="346" t="s">
        <v>1</v>
      </c>
      <c r="N199" s="347" t="s">
        <v>42</v>
      </c>
      <c r="O199" s="101"/>
      <c r="P199" s="290">
        <f>O199*H199</f>
        <v>0</v>
      </c>
      <c r="Q199" s="290">
        <v>0.0014</v>
      </c>
      <c r="R199" s="290">
        <f>Q199*H199</f>
        <v>0.0224</v>
      </c>
      <c r="S199" s="290">
        <v>0</v>
      </c>
      <c r="T199" s="291">
        <f>S199*H199</f>
        <v>0</v>
      </c>
      <c r="U199" s="42"/>
      <c r="V199" s="42"/>
      <c r="W199" s="42"/>
      <c r="X199" s="42"/>
      <c r="Y199" s="42"/>
      <c r="Z199" s="42"/>
      <c r="AA199" s="42"/>
      <c r="AB199" s="42"/>
      <c r="AC199" s="42"/>
      <c r="AD199" s="42"/>
      <c r="AE199" s="42"/>
      <c r="AR199" s="292" t="s">
        <v>443</v>
      </c>
      <c r="AT199" s="292" t="s">
        <v>592</v>
      </c>
      <c r="AU199" s="292" t="s">
        <v>92</v>
      </c>
      <c r="AY199" s="19" t="s">
        <v>387</v>
      </c>
      <c r="BE199" s="162">
        <f>IF(N199="základná",J199,0)</f>
        <v>0</v>
      </c>
      <c r="BF199" s="162">
        <f>IF(N199="znížená",J199,0)</f>
        <v>0</v>
      </c>
      <c r="BG199" s="162">
        <f>IF(N199="zákl. prenesená",J199,0)</f>
        <v>0</v>
      </c>
      <c r="BH199" s="162">
        <f>IF(N199="zníž. prenesená",J199,0)</f>
        <v>0</v>
      </c>
      <c r="BI199" s="162">
        <f>IF(N199="nulová",J199,0)</f>
        <v>0</v>
      </c>
      <c r="BJ199" s="19" t="s">
        <v>92</v>
      </c>
      <c r="BK199" s="162">
        <f>ROUND(I199*H199,2)</f>
        <v>0</v>
      </c>
      <c r="BL199" s="19" t="s">
        <v>386</v>
      </c>
      <c r="BM199" s="292" t="s">
        <v>292</v>
      </c>
    </row>
    <row r="200" s="2" customFormat="1" ht="24.15" customHeight="1">
      <c r="A200" s="42"/>
      <c r="B200" s="43"/>
      <c r="C200" s="280" t="s">
        <v>499</v>
      </c>
      <c r="D200" s="280" t="s">
        <v>393</v>
      </c>
      <c r="E200" s="281" t="s">
        <v>1853</v>
      </c>
      <c r="F200" s="282" t="s">
        <v>1854</v>
      </c>
      <c r="G200" s="283" t="s">
        <v>436</v>
      </c>
      <c r="H200" s="284">
        <v>10</v>
      </c>
      <c r="I200" s="285"/>
      <c r="J200" s="286">
        <f>ROUND(I200*H200,2)</f>
        <v>0</v>
      </c>
      <c r="K200" s="287"/>
      <c r="L200" s="45"/>
      <c r="M200" s="288" t="s">
        <v>1</v>
      </c>
      <c r="N200" s="289" t="s">
        <v>42</v>
      </c>
      <c r="O200" s="101"/>
      <c r="P200" s="290">
        <f>O200*H200</f>
        <v>0</v>
      </c>
      <c r="Q200" s="290">
        <v>0</v>
      </c>
      <c r="R200" s="290">
        <f>Q200*H200</f>
        <v>0</v>
      </c>
      <c r="S200" s="290">
        <v>0</v>
      </c>
      <c r="T200" s="291">
        <f>S200*H200</f>
        <v>0</v>
      </c>
      <c r="U200" s="42"/>
      <c r="V200" s="42"/>
      <c r="W200" s="42"/>
      <c r="X200" s="42"/>
      <c r="Y200" s="42"/>
      <c r="Z200" s="42"/>
      <c r="AA200" s="42"/>
      <c r="AB200" s="42"/>
      <c r="AC200" s="42"/>
      <c r="AD200" s="42"/>
      <c r="AE200" s="42"/>
      <c r="AR200" s="292" t="s">
        <v>386</v>
      </c>
      <c r="AT200" s="292" t="s">
        <v>393</v>
      </c>
      <c r="AU200" s="292" t="s">
        <v>92</v>
      </c>
      <c r="AY200" s="19" t="s">
        <v>387</v>
      </c>
      <c r="BE200" s="162">
        <f>IF(N200="základná",J200,0)</f>
        <v>0</v>
      </c>
      <c r="BF200" s="162">
        <f>IF(N200="znížená",J200,0)</f>
        <v>0</v>
      </c>
      <c r="BG200" s="162">
        <f>IF(N200="zákl. prenesená",J200,0)</f>
        <v>0</v>
      </c>
      <c r="BH200" s="162">
        <f>IF(N200="zníž. prenesená",J200,0)</f>
        <v>0</v>
      </c>
      <c r="BI200" s="162">
        <f>IF(N200="nulová",J200,0)</f>
        <v>0</v>
      </c>
      <c r="BJ200" s="19" t="s">
        <v>92</v>
      </c>
      <c r="BK200" s="162">
        <f>ROUND(I200*H200,2)</f>
        <v>0</v>
      </c>
      <c r="BL200" s="19" t="s">
        <v>386</v>
      </c>
      <c r="BM200" s="292" t="s">
        <v>606</v>
      </c>
    </row>
    <row r="201" s="15" customFormat="1">
      <c r="A201" s="15"/>
      <c r="B201" s="304"/>
      <c r="C201" s="305"/>
      <c r="D201" s="295" t="s">
        <v>398</v>
      </c>
      <c r="E201" s="306" t="s">
        <v>1</v>
      </c>
      <c r="F201" s="307" t="s">
        <v>1855</v>
      </c>
      <c r="G201" s="305"/>
      <c r="H201" s="308">
        <v>2</v>
      </c>
      <c r="I201" s="309"/>
      <c r="J201" s="305"/>
      <c r="K201" s="305"/>
      <c r="L201" s="310"/>
      <c r="M201" s="311"/>
      <c r="N201" s="312"/>
      <c r="O201" s="312"/>
      <c r="P201" s="312"/>
      <c r="Q201" s="312"/>
      <c r="R201" s="312"/>
      <c r="S201" s="312"/>
      <c r="T201" s="313"/>
      <c r="U201" s="15"/>
      <c r="V201" s="15"/>
      <c r="W201" s="15"/>
      <c r="X201" s="15"/>
      <c r="Y201" s="15"/>
      <c r="Z201" s="15"/>
      <c r="AA201" s="15"/>
      <c r="AB201" s="15"/>
      <c r="AC201" s="15"/>
      <c r="AD201" s="15"/>
      <c r="AE201" s="15"/>
      <c r="AT201" s="314" t="s">
        <v>398</v>
      </c>
      <c r="AU201" s="314" t="s">
        <v>92</v>
      </c>
      <c r="AV201" s="15" t="s">
        <v>92</v>
      </c>
      <c r="AW201" s="15" t="s">
        <v>30</v>
      </c>
      <c r="AX201" s="15" t="s">
        <v>76</v>
      </c>
      <c r="AY201" s="314" t="s">
        <v>387</v>
      </c>
    </row>
    <row r="202" s="15" customFormat="1">
      <c r="A202" s="15"/>
      <c r="B202" s="304"/>
      <c r="C202" s="305"/>
      <c r="D202" s="295" t="s">
        <v>398</v>
      </c>
      <c r="E202" s="306" t="s">
        <v>1</v>
      </c>
      <c r="F202" s="307" t="s">
        <v>1856</v>
      </c>
      <c r="G202" s="305"/>
      <c r="H202" s="308">
        <v>4</v>
      </c>
      <c r="I202" s="309"/>
      <c r="J202" s="305"/>
      <c r="K202" s="305"/>
      <c r="L202" s="310"/>
      <c r="M202" s="311"/>
      <c r="N202" s="312"/>
      <c r="O202" s="312"/>
      <c r="P202" s="312"/>
      <c r="Q202" s="312"/>
      <c r="R202" s="312"/>
      <c r="S202" s="312"/>
      <c r="T202" s="313"/>
      <c r="U202" s="15"/>
      <c r="V202" s="15"/>
      <c r="W202" s="15"/>
      <c r="X202" s="15"/>
      <c r="Y202" s="15"/>
      <c r="Z202" s="15"/>
      <c r="AA202" s="15"/>
      <c r="AB202" s="15"/>
      <c r="AC202" s="15"/>
      <c r="AD202" s="15"/>
      <c r="AE202" s="15"/>
      <c r="AT202" s="314" t="s">
        <v>398</v>
      </c>
      <c r="AU202" s="314" t="s">
        <v>92</v>
      </c>
      <c r="AV202" s="15" t="s">
        <v>92</v>
      </c>
      <c r="AW202" s="15" t="s">
        <v>30</v>
      </c>
      <c r="AX202" s="15" t="s">
        <v>76</v>
      </c>
      <c r="AY202" s="314" t="s">
        <v>387</v>
      </c>
    </row>
    <row r="203" s="15" customFormat="1">
      <c r="A203" s="15"/>
      <c r="B203" s="304"/>
      <c r="C203" s="305"/>
      <c r="D203" s="295" t="s">
        <v>398</v>
      </c>
      <c r="E203" s="306" t="s">
        <v>1</v>
      </c>
      <c r="F203" s="307" t="s">
        <v>1857</v>
      </c>
      <c r="G203" s="305"/>
      <c r="H203" s="308">
        <v>4</v>
      </c>
      <c r="I203" s="309"/>
      <c r="J203" s="305"/>
      <c r="K203" s="305"/>
      <c r="L203" s="310"/>
      <c r="M203" s="311"/>
      <c r="N203" s="312"/>
      <c r="O203" s="312"/>
      <c r="P203" s="312"/>
      <c r="Q203" s="312"/>
      <c r="R203" s="312"/>
      <c r="S203" s="312"/>
      <c r="T203" s="313"/>
      <c r="U203" s="15"/>
      <c r="V203" s="15"/>
      <c r="W203" s="15"/>
      <c r="X203" s="15"/>
      <c r="Y203" s="15"/>
      <c r="Z203" s="15"/>
      <c r="AA203" s="15"/>
      <c r="AB203" s="15"/>
      <c r="AC203" s="15"/>
      <c r="AD203" s="15"/>
      <c r="AE203" s="15"/>
      <c r="AT203" s="314" t="s">
        <v>398</v>
      </c>
      <c r="AU203" s="314" t="s">
        <v>92</v>
      </c>
      <c r="AV203" s="15" t="s">
        <v>92</v>
      </c>
      <c r="AW203" s="15" t="s">
        <v>30</v>
      </c>
      <c r="AX203" s="15" t="s">
        <v>76</v>
      </c>
      <c r="AY203" s="314" t="s">
        <v>387</v>
      </c>
    </row>
    <row r="204" s="16" customFormat="1">
      <c r="A204" s="16"/>
      <c r="B204" s="315"/>
      <c r="C204" s="316"/>
      <c r="D204" s="295" t="s">
        <v>398</v>
      </c>
      <c r="E204" s="317" t="s">
        <v>1</v>
      </c>
      <c r="F204" s="318" t="s">
        <v>401</v>
      </c>
      <c r="G204" s="316"/>
      <c r="H204" s="319">
        <v>10</v>
      </c>
      <c r="I204" s="320"/>
      <c r="J204" s="316"/>
      <c r="K204" s="316"/>
      <c r="L204" s="321"/>
      <c r="M204" s="322"/>
      <c r="N204" s="323"/>
      <c r="O204" s="323"/>
      <c r="P204" s="323"/>
      <c r="Q204" s="323"/>
      <c r="R204" s="323"/>
      <c r="S204" s="323"/>
      <c r="T204" s="324"/>
      <c r="U204" s="16"/>
      <c r="V204" s="16"/>
      <c r="W204" s="16"/>
      <c r="X204" s="16"/>
      <c r="Y204" s="16"/>
      <c r="Z204" s="16"/>
      <c r="AA204" s="16"/>
      <c r="AB204" s="16"/>
      <c r="AC204" s="16"/>
      <c r="AD204" s="16"/>
      <c r="AE204" s="16"/>
      <c r="AT204" s="325" t="s">
        <v>398</v>
      </c>
      <c r="AU204" s="325" t="s">
        <v>92</v>
      </c>
      <c r="AV204" s="16" t="s">
        <v>386</v>
      </c>
      <c r="AW204" s="16" t="s">
        <v>30</v>
      </c>
      <c r="AX204" s="16" t="s">
        <v>84</v>
      </c>
      <c r="AY204" s="325" t="s">
        <v>387</v>
      </c>
    </row>
    <row r="205" s="2" customFormat="1" ht="33" customHeight="1">
      <c r="A205" s="42"/>
      <c r="B205" s="43"/>
      <c r="C205" s="337" t="s">
        <v>7</v>
      </c>
      <c r="D205" s="337" t="s">
        <v>592</v>
      </c>
      <c r="E205" s="338" t="s">
        <v>1858</v>
      </c>
      <c r="F205" s="339" t="s">
        <v>1859</v>
      </c>
      <c r="G205" s="340" t="s">
        <v>436</v>
      </c>
      <c r="H205" s="341">
        <v>1</v>
      </c>
      <c r="I205" s="342"/>
      <c r="J205" s="343">
        <f>ROUND(I205*H205,2)</f>
        <v>0</v>
      </c>
      <c r="K205" s="344"/>
      <c r="L205" s="345"/>
      <c r="M205" s="346" t="s">
        <v>1</v>
      </c>
      <c r="N205" s="347" t="s">
        <v>42</v>
      </c>
      <c r="O205" s="101"/>
      <c r="P205" s="290">
        <f>O205*H205</f>
        <v>0</v>
      </c>
      <c r="Q205" s="290">
        <v>0.0025999999999999999</v>
      </c>
      <c r="R205" s="290">
        <f>Q205*H205</f>
        <v>0.0025999999999999999</v>
      </c>
      <c r="S205" s="290">
        <v>0</v>
      </c>
      <c r="T205" s="291">
        <f>S205*H205</f>
        <v>0</v>
      </c>
      <c r="U205" s="42"/>
      <c r="V205" s="42"/>
      <c r="W205" s="42"/>
      <c r="X205" s="42"/>
      <c r="Y205" s="42"/>
      <c r="Z205" s="42"/>
      <c r="AA205" s="42"/>
      <c r="AB205" s="42"/>
      <c r="AC205" s="42"/>
      <c r="AD205" s="42"/>
      <c r="AE205" s="42"/>
      <c r="AR205" s="292" t="s">
        <v>443</v>
      </c>
      <c r="AT205" s="292" t="s">
        <v>592</v>
      </c>
      <c r="AU205" s="292" t="s">
        <v>92</v>
      </c>
      <c r="AY205" s="19" t="s">
        <v>387</v>
      </c>
      <c r="BE205" s="162">
        <f>IF(N205="základná",J205,0)</f>
        <v>0</v>
      </c>
      <c r="BF205" s="162">
        <f>IF(N205="znížená",J205,0)</f>
        <v>0</v>
      </c>
      <c r="BG205" s="162">
        <f>IF(N205="zákl. prenesená",J205,0)</f>
        <v>0</v>
      </c>
      <c r="BH205" s="162">
        <f>IF(N205="zníž. prenesená",J205,0)</f>
        <v>0</v>
      </c>
      <c r="BI205" s="162">
        <f>IF(N205="nulová",J205,0)</f>
        <v>0</v>
      </c>
      <c r="BJ205" s="19" t="s">
        <v>92</v>
      </c>
      <c r="BK205" s="162">
        <f>ROUND(I205*H205,2)</f>
        <v>0</v>
      </c>
      <c r="BL205" s="19" t="s">
        <v>386</v>
      </c>
      <c r="BM205" s="292" t="s">
        <v>615</v>
      </c>
    </row>
    <row r="206" s="2" customFormat="1" ht="24.15" customHeight="1">
      <c r="A206" s="42"/>
      <c r="B206" s="43"/>
      <c r="C206" s="337" t="s">
        <v>508</v>
      </c>
      <c r="D206" s="337" t="s">
        <v>592</v>
      </c>
      <c r="E206" s="338" t="s">
        <v>1860</v>
      </c>
      <c r="F206" s="339" t="s">
        <v>1861</v>
      </c>
      <c r="G206" s="340" t="s">
        <v>436</v>
      </c>
      <c r="H206" s="341">
        <v>1</v>
      </c>
      <c r="I206" s="342"/>
      <c r="J206" s="343">
        <f>ROUND(I206*H206,2)</f>
        <v>0</v>
      </c>
      <c r="K206" s="344"/>
      <c r="L206" s="345"/>
      <c r="M206" s="346" t="s">
        <v>1</v>
      </c>
      <c r="N206" s="347" t="s">
        <v>42</v>
      </c>
      <c r="O206" s="101"/>
      <c r="P206" s="290">
        <f>O206*H206</f>
        <v>0</v>
      </c>
      <c r="Q206" s="290">
        <v>0.0025999999999999999</v>
      </c>
      <c r="R206" s="290">
        <f>Q206*H206</f>
        <v>0.0025999999999999999</v>
      </c>
      <c r="S206" s="290">
        <v>0</v>
      </c>
      <c r="T206" s="291">
        <f>S206*H206</f>
        <v>0</v>
      </c>
      <c r="U206" s="42"/>
      <c r="V206" s="42"/>
      <c r="W206" s="42"/>
      <c r="X206" s="42"/>
      <c r="Y206" s="42"/>
      <c r="Z206" s="42"/>
      <c r="AA206" s="42"/>
      <c r="AB206" s="42"/>
      <c r="AC206" s="42"/>
      <c r="AD206" s="42"/>
      <c r="AE206" s="42"/>
      <c r="AR206" s="292" t="s">
        <v>443</v>
      </c>
      <c r="AT206" s="292" t="s">
        <v>592</v>
      </c>
      <c r="AU206" s="292" t="s">
        <v>92</v>
      </c>
      <c r="AY206" s="19" t="s">
        <v>387</v>
      </c>
      <c r="BE206" s="162">
        <f>IF(N206="základná",J206,0)</f>
        <v>0</v>
      </c>
      <c r="BF206" s="162">
        <f>IF(N206="znížená",J206,0)</f>
        <v>0</v>
      </c>
      <c r="BG206" s="162">
        <f>IF(N206="zákl. prenesená",J206,0)</f>
        <v>0</v>
      </c>
      <c r="BH206" s="162">
        <f>IF(N206="zníž. prenesená",J206,0)</f>
        <v>0</v>
      </c>
      <c r="BI206" s="162">
        <f>IF(N206="nulová",J206,0)</f>
        <v>0</v>
      </c>
      <c r="BJ206" s="19" t="s">
        <v>92</v>
      </c>
      <c r="BK206" s="162">
        <f>ROUND(I206*H206,2)</f>
        <v>0</v>
      </c>
      <c r="BL206" s="19" t="s">
        <v>386</v>
      </c>
      <c r="BM206" s="292" t="s">
        <v>287</v>
      </c>
    </row>
    <row r="207" s="2" customFormat="1" ht="37.8" customHeight="1">
      <c r="A207" s="42"/>
      <c r="B207" s="43"/>
      <c r="C207" s="337" t="s">
        <v>515</v>
      </c>
      <c r="D207" s="337" t="s">
        <v>592</v>
      </c>
      <c r="E207" s="338" t="s">
        <v>1862</v>
      </c>
      <c r="F207" s="339" t="s">
        <v>1863</v>
      </c>
      <c r="G207" s="340" t="s">
        <v>436</v>
      </c>
      <c r="H207" s="341">
        <v>1</v>
      </c>
      <c r="I207" s="342"/>
      <c r="J207" s="343">
        <f>ROUND(I207*H207,2)</f>
        <v>0</v>
      </c>
      <c r="K207" s="344"/>
      <c r="L207" s="345"/>
      <c r="M207" s="346" t="s">
        <v>1</v>
      </c>
      <c r="N207" s="347" t="s">
        <v>42</v>
      </c>
      <c r="O207" s="101"/>
      <c r="P207" s="290">
        <f>O207*H207</f>
        <v>0</v>
      </c>
      <c r="Q207" s="290">
        <v>0.00089999999999999998</v>
      </c>
      <c r="R207" s="290">
        <f>Q207*H207</f>
        <v>0.00089999999999999998</v>
      </c>
      <c r="S207" s="290">
        <v>0</v>
      </c>
      <c r="T207" s="291">
        <f>S207*H207</f>
        <v>0</v>
      </c>
      <c r="U207" s="42"/>
      <c r="V207" s="42"/>
      <c r="W207" s="42"/>
      <c r="X207" s="42"/>
      <c r="Y207" s="42"/>
      <c r="Z207" s="42"/>
      <c r="AA207" s="42"/>
      <c r="AB207" s="42"/>
      <c r="AC207" s="42"/>
      <c r="AD207" s="42"/>
      <c r="AE207" s="42"/>
      <c r="AR207" s="292" t="s">
        <v>443</v>
      </c>
      <c r="AT207" s="292" t="s">
        <v>592</v>
      </c>
      <c r="AU207" s="292" t="s">
        <v>92</v>
      </c>
      <c r="AY207" s="19" t="s">
        <v>387</v>
      </c>
      <c r="BE207" s="162">
        <f>IF(N207="základná",J207,0)</f>
        <v>0</v>
      </c>
      <c r="BF207" s="162">
        <f>IF(N207="znížená",J207,0)</f>
        <v>0</v>
      </c>
      <c r="BG207" s="162">
        <f>IF(N207="zákl. prenesená",J207,0)</f>
        <v>0</v>
      </c>
      <c r="BH207" s="162">
        <f>IF(N207="zníž. prenesená",J207,0)</f>
        <v>0</v>
      </c>
      <c r="BI207" s="162">
        <f>IF(N207="nulová",J207,0)</f>
        <v>0</v>
      </c>
      <c r="BJ207" s="19" t="s">
        <v>92</v>
      </c>
      <c r="BK207" s="162">
        <f>ROUND(I207*H207,2)</f>
        <v>0</v>
      </c>
      <c r="BL207" s="19" t="s">
        <v>386</v>
      </c>
      <c r="BM207" s="292" t="s">
        <v>631</v>
      </c>
    </row>
    <row r="208" s="2" customFormat="1" ht="37.8" customHeight="1">
      <c r="A208" s="42"/>
      <c r="B208" s="43"/>
      <c r="C208" s="337" t="s">
        <v>522</v>
      </c>
      <c r="D208" s="337" t="s">
        <v>592</v>
      </c>
      <c r="E208" s="338" t="s">
        <v>1864</v>
      </c>
      <c r="F208" s="339" t="s">
        <v>1865</v>
      </c>
      <c r="G208" s="340" t="s">
        <v>436</v>
      </c>
      <c r="H208" s="341">
        <v>2</v>
      </c>
      <c r="I208" s="342"/>
      <c r="J208" s="343">
        <f>ROUND(I208*H208,2)</f>
        <v>0</v>
      </c>
      <c r="K208" s="344"/>
      <c r="L208" s="345"/>
      <c r="M208" s="346" t="s">
        <v>1</v>
      </c>
      <c r="N208" s="347" t="s">
        <v>42</v>
      </c>
      <c r="O208" s="101"/>
      <c r="P208" s="290">
        <f>O208*H208</f>
        <v>0</v>
      </c>
      <c r="Q208" s="290">
        <v>0.00089999999999999998</v>
      </c>
      <c r="R208" s="290">
        <f>Q208*H208</f>
        <v>0.0018</v>
      </c>
      <c r="S208" s="290">
        <v>0</v>
      </c>
      <c r="T208" s="291">
        <f>S208*H208</f>
        <v>0</v>
      </c>
      <c r="U208" s="42"/>
      <c r="V208" s="42"/>
      <c r="W208" s="42"/>
      <c r="X208" s="42"/>
      <c r="Y208" s="42"/>
      <c r="Z208" s="42"/>
      <c r="AA208" s="42"/>
      <c r="AB208" s="42"/>
      <c r="AC208" s="42"/>
      <c r="AD208" s="42"/>
      <c r="AE208" s="42"/>
      <c r="AR208" s="292" t="s">
        <v>443</v>
      </c>
      <c r="AT208" s="292" t="s">
        <v>592</v>
      </c>
      <c r="AU208" s="292" t="s">
        <v>92</v>
      </c>
      <c r="AY208" s="19" t="s">
        <v>387</v>
      </c>
      <c r="BE208" s="162">
        <f>IF(N208="základná",J208,0)</f>
        <v>0</v>
      </c>
      <c r="BF208" s="162">
        <f>IF(N208="znížená",J208,0)</f>
        <v>0</v>
      </c>
      <c r="BG208" s="162">
        <f>IF(N208="zákl. prenesená",J208,0)</f>
        <v>0</v>
      </c>
      <c r="BH208" s="162">
        <f>IF(N208="zníž. prenesená",J208,0)</f>
        <v>0</v>
      </c>
      <c r="BI208" s="162">
        <f>IF(N208="nulová",J208,0)</f>
        <v>0</v>
      </c>
      <c r="BJ208" s="19" t="s">
        <v>92</v>
      </c>
      <c r="BK208" s="162">
        <f>ROUND(I208*H208,2)</f>
        <v>0</v>
      </c>
      <c r="BL208" s="19" t="s">
        <v>386</v>
      </c>
      <c r="BM208" s="292" t="s">
        <v>644</v>
      </c>
    </row>
    <row r="209" s="2" customFormat="1" ht="37.8" customHeight="1">
      <c r="A209" s="42"/>
      <c r="B209" s="43"/>
      <c r="C209" s="337" t="s">
        <v>296</v>
      </c>
      <c r="D209" s="337" t="s">
        <v>592</v>
      </c>
      <c r="E209" s="338" t="s">
        <v>1866</v>
      </c>
      <c r="F209" s="339" t="s">
        <v>1867</v>
      </c>
      <c r="G209" s="340" t="s">
        <v>436</v>
      </c>
      <c r="H209" s="341">
        <v>1</v>
      </c>
      <c r="I209" s="342"/>
      <c r="J209" s="343">
        <f>ROUND(I209*H209,2)</f>
        <v>0</v>
      </c>
      <c r="K209" s="344"/>
      <c r="L209" s="345"/>
      <c r="M209" s="346" t="s">
        <v>1</v>
      </c>
      <c r="N209" s="347" t="s">
        <v>42</v>
      </c>
      <c r="O209" s="101"/>
      <c r="P209" s="290">
        <f>O209*H209</f>
        <v>0</v>
      </c>
      <c r="Q209" s="290">
        <v>0.00089999999999999998</v>
      </c>
      <c r="R209" s="290">
        <f>Q209*H209</f>
        <v>0.00089999999999999998</v>
      </c>
      <c r="S209" s="290">
        <v>0</v>
      </c>
      <c r="T209" s="291">
        <f>S209*H209</f>
        <v>0</v>
      </c>
      <c r="U209" s="42"/>
      <c r="V209" s="42"/>
      <c r="W209" s="42"/>
      <c r="X209" s="42"/>
      <c r="Y209" s="42"/>
      <c r="Z209" s="42"/>
      <c r="AA209" s="42"/>
      <c r="AB209" s="42"/>
      <c r="AC209" s="42"/>
      <c r="AD209" s="42"/>
      <c r="AE209" s="42"/>
      <c r="AR209" s="292" t="s">
        <v>443</v>
      </c>
      <c r="AT209" s="292" t="s">
        <v>592</v>
      </c>
      <c r="AU209" s="292" t="s">
        <v>92</v>
      </c>
      <c r="AY209" s="19" t="s">
        <v>387</v>
      </c>
      <c r="BE209" s="162">
        <f>IF(N209="základná",J209,0)</f>
        <v>0</v>
      </c>
      <c r="BF209" s="162">
        <f>IF(N209="znížená",J209,0)</f>
        <v>0</v>
      </c>
      <c r="BG209" s="162">
        <f>IF(N209="zákl. prenesená",J209,0)</f>
        <v>0</v>
      </c>
      <c r="BH209" s="162">
        <f>IF(N209="zníž. prenesená",J209,0)</f>
        <v>0</v>
      </c>
      <c r="BI209" s="162">
        <f>IF(N209="nulová",J209,0)</f>
        <v>0</v>
      </c>
      <c r="BJ209" s="19" t="s">
        <v>92</v>
      </c>
      <c r="BK209" s="162">
        <f>ROUND(I209*H209,2)</f>
        <v>0</v>
      </c>
      <c r="BL209" s="19" t="s">
        <v>386</v>
      </c>
      <c r="BM209" s="292" t="s">
        <v>654</v>
      </c>
    </row>
    <row r="210" s="2" customFormat="1" ht="49.05" customHeight="1">
      <c r="A210" s="42"/>
      <c r="B210" s="43"/>
      <c r="C210" s="337" t="s">
        <v>531</v>
      </c>
      <c r="D210" s="337" t="s">
        <v>592</v>
      </c>
      <c r="E210" s="338" t="s">
        <v>1868</v>
      </c>
      <c r="F210" s="339" t="s">
        <v>1869</v>
      </c>
      <c r="G210" s="340" t="s">
        <v>436</v>
      </c>
      <c r="H210" s="341">
        <v>1</v>
      </c>
      <c r="I210" s="342"/>
      <c r="J210" s="343">
        <f>ROUND(I210*H210,2)</f>
        <v>0</v>
      </c>
      <c r="K210" s="344"/>
      <c r="L210" s="345"/>
      <c r="M210" s="346" t="s">
        <v>1</v>
      </c>
      <c r="N210" s="347" t="s">
        <v>42</v>
      </c>
      <c r="O210" s="101"/>
      <c r="P210" s="290">
        <f>O210*H210</f>
        <v>0</v>
      </c>
      <c r="Q210" s="290">
        <v>0.00072000000000000005</v>
      </c>
      <c r="R210" s="290">
        <f>Q210*H210</f>
        <v>0.00072000000000000005</v>
      </c>
      <c r="S210" s="290">
        <v>0</v>
      </c>
      <c r="T210" s="291">
        <f>S210*H210</f>
        <v>0</v>
      </c>
      <c r="U210" s="42"/>
      <c r="V210" s="42"/>
      <c r="W210" s="42"/>
      <c r="X210" s="42"/>
      <c r="Y210" s="42"/>
      <c r="Z210" s="42"/>
      <c r="AA210" s="42"/>
      <c r="AB210" s="42"/>
      <c r="AC210" s="42"/>
      <c r="AD210" s="42"/>
      <c r="AE210" s="42"/>
      <c r="AR210" s="292" t="s">
        <v>443</v>
      </c>
      <c r="AT210" s="292" t="s">
        <v>592</v>
      </c>
      <c r="AU210" s="292" t="s">
        <v>92</v>
      </c>
      <c r="AY210" s="19" t="s">
        <v>387</v>
      </c>
      <c r="BE210" s="162">
        <f>IF(N210="základná",J210,0)</f>
        <v>0</v>
      </c>
      <c r="BF210" s="162">
        <f>IF(N210="znížená",J210,0)</f>
        <v>0</v>
      </c>
      <c r="BG210" s="162">
        <f>IF(N210="zákl. prenesená",J210,0)</f>
        <v>0</v>
      </c>
      <c r="BH210" s="162">
        <f>IF(N210="zníž. prenesená",J210,0)</f>
        <v>0</v>
      </c>
      <c r="BI210" s="162">
        <f>IF(N210="nulová",J210,0)</f>
        <v>0</v>
      </c>
      <c r="BJ210" s="19" t="s">
        <v>92</v>
      </c>
      <c r="BK210" s="162">
        <f>ROUND(I210*H210,2)</f>
        <v>0</v>
      </c>
      <c r="BL210" s="19" t="s">
        <v>386</v>
      </c>
      <c r="BM210" s="292" t="s">
        <v>666</v>
      </c>
    </row>
    <row r="211" s="2" customFormat="1" ht="24.15" customHeight="1">
      <c r="A211" s="42"/>
      <c r="B211" s="43"/>
      <c r="C211" s="280" t="s">
        <v>535</v>
      </c>
      <c r="D211" s="280" t="s">
        <v>393</v>
      </c>
      <c r="E211" s="281" t="s">
        <v>1870</v>
      </c>
      <c r="F211" s="282" t="s">
        <v>1871</v>
      </c>
      <c r="G211" s="283" t="s">
        <v>436</v>
      </c>
      <c r="H211" s="284">
        <v>10</v>
      </c>
      <c r="I211" s="285"/>
      <c r="J211" s="286">
        <f>ROUND(I211*H211,2)</f>
        <v>0</v>
      </c>
      <c r="K211" s="287"/>
      <c r="L211" s="45"/>
      <c r="M211" s="288" t="s">
        <v>1</v>
      </c>
      <c r="N211" s="289" t="s">
        <v>42</v>
      </c>
      <c r="O211" s="101"/>
      <c r="P211" s="290">
        <f>O211*H211</f>
        <v>0</v>
      </c>
      <c r="Q211" s="290">
        <v>0</v>
      </c>
      <c r="R211" s="290">
        <f>Q211*H211</f>
        <v>0</v>
      </c>
      <c r="S211" s="290">
        <v>0</v>
      </c>
      <c r="T211" s="291">
        <f>S211*H211</f>
        <v>0</v>
      </c>
      <c r="U211" s="42"/>
      <c r="V211" s="42"/>
      <c r="W211" s="42"/>
      <c r="X211" s="42"/>
      <c r="Y211" s="42"/>
      <c r="Z211" s="42"/>
      <c r="AA211" s="42"/>
      <c r="AB211" s="42"/>
      <c r="AC211" s="42"/>
      <c r="AD211" s="42"/>
      <c r="AE211" s="42"/>
      <c r="AR211" s="292" t="s">
        <v>386</v>
      </c>
      <c r="AT211" s="292" t="s">
        <v>393</v>
      </c>
      <c r="AU211" s="292" t="s">
        <v>92</v>
      </c>
      <c r="AY211" s="19" t="s">
        <v>387</v>
      </c>
      <c r="BE211" s="162">
        <f>IF(N211="základná",J211,0)</f>
        <v>0</v>
      </c>
      <c r="BF211" s="162">
        <f>IF(N211="znížená",J211,0)</f>
        <v>0</v>
      </c>
      <c r="BG211" s="162">
        <f>IF(N211="zákl. prenesená",J211,0)</f>
        <v>0</v>
      </c>
      <c r="BH211" s="162">
        <f>IF(N211="zníž. prenesená",J211,0)</f>
        <v>0</v>
      </c>
      <c r="BI211" s="162">
        <f>IF(N211="nulová",J211,0)</f>
        <v>0</v>
      </c>
      <c r="BJ211" s="19" t="s">
        <v>92</v>
      </c>
      <c r="BK211" s="162">
        <f>ROUND(I211*H211,2)</f>
        <v>0</v>
      </c>
      <c r="BL211" s="19" t="s">
        <v>386</v>
      </c>
      <c r="BM211" s="292" t="s">
        <v>674</v>
      </c>
    </row>
    <row r="212" s="15" customFormat="1">
      <c r="A212" s="15"/>
      <c r="B212" s="304"/>
      <c r="C212" s="305"/>
      <c r="D212" s="295" t="s">
        <v>398</v>
      </c>
      <c r="E212" s="306" t="s">
        <v>1</v>
      </c>
      <c r="F212" s="307" t="s">
        <v>1872</v>
      </c>
      <c r="G212" s="305"/>
      <c r="H212" s="308">
        <v>6</v>
      </c>
      <c r="I212" s="309"/>
      <c r="J212" s="305"/>
      <c r="K212" s="305"/>
      <c r="L212" s="310"/>
      <c r="M212" s="311"/>
      <c r="N212" s="312"/>
      <c r="O212" s="312"/>
      <c r="P212" s="312"/>
      <c r="Q212" s="312"/>
      <c r="R212" s="312"/>
      <c r="S212" s="312"/>
      <c r="T212" s="313"/>
      <c r="U212" s="15"/>
      <c r="V212" s="15"/>
      <c r="W212" s="15"/>
      <c r="X212" s="15"/>
      <c r="Y212" s="15"/>
      <c r="Z212" s="15"/>
      <c r="AA212" s="15"/>
      <c r="AB212" s="15"/>
      <c r="AC212" s="15"/>
      <c r="AD212" s="15"/>
      <c r="AE212" s="15"/>
      <c r="AT212" s="314" t="s">
        <v>398</v>
      </c>
      <c r="AU212" s="314" t="s">
        <v>92</v>
      </c>
      <c r="AV212" s="15" t="s">
        <v>92</v>
      </c>
      <c r="AW212" s="15" t="s">
        <v>30</v>
      </c>
      <c r="AX212" s="15" t="s">
        <v>76</v>
      </c>
      <c r="AY212" s="314" t="s">
        <v>387</v>
      </c>
    </row>
    <row r="213" s="15" customFormat="1">
      <c r="A213" s="15"/>
      <c r="B213" s="304"/>
      <c r="C213" s="305"/>
      <c r="D213" s="295" t="s">
        <v>398</v>
      </c>
      <c r="E213" s="306" t="s">
        <v>1</v>
      </c>
      <c r="F213" s="307" t="s">
        <v>1873</v>
      </c>
      <c r="G213" s="305"/>
      <c r="H213" s="308">
        <v>4</v>
      </c>
      <c r="I213" s="309"/>
      <c r="J213" s="305"/>
      <c r="K213" s="305"/>
      <c r="L213" s="310"/>
      <c r="M213" s="311"/>
      <c r="N213" s="312"/>
      <c r="O213" s="312"/>
      <c r="P213" s="312"/>
      <c r="Q213" s="312"/>
      <c r="R213" s="312"/>
      <c r="S213" s="312"/>
      <c r="T213" s="313"/>
      <c r="U213" s="15"/>
      <c r="V213" s="15"/>
      <c r="W213" s="15"/>
      <c r="X213" s="15"/>
      <c r="Y213" s="15"/>
      <c r="Z213" s="15"/>
      <c r="AA213" s="15"/>
      <c r="AB213" s="15"/>
      <c r="AC213" s="15"/>
      <c r="AD213" s="15"/>
      <c r="AE213" s="15"/>
      <c r="AT213" s="314" t="s">
        <v>398</v>
      </c>
      <c r="AU213" s="314" t="s">
        <v>92</v>
      </c>
      <c r="AV213" s="15" t="s">
        <v>92</v>
      </c>
      <c r="AW213" s="15" t="s">
        <v>30</v>
      </c>
      <c r="AX213" s="15" t="s">
        <v>76</v>
      </c>
      <c r="AY213" s="314" t="s">
        <v>387</v>
      </c>
    </row>
    <row r="214" s="16" customFormat="1">
      <c r="A214" s="16"/>
      <c r="B214" s="315"/>
      <c r="C214" s="316"/>
      <c r="D214" s="295" t="s">
        <v>398</v>
      </c>
      <c r="E214" s="317" t="s">
        <v>1</v>
      </c>
      <c r="F214" s="318" t="s">
        <v>401</v>
      </c>
      <c r="G214" s="316"/>
      <c r="H214" s="319">
        <v>10</v>
      </c>
      <c r="I214" s="320"/>
      <c r="J214" s="316"/>
      <c r="K214" s="316"/>
      <c r="L214" s="321"/>
      <c r="M214" s="322"/>
      <c r="N214" s="323"/>
      <c r="O214" s="323"/>
      <c r="P214" s="323"/>
      <c r="Q214" s="323"/>
      <c r="R214" s="323"/>
      <c r="S214" s="323"/>
      <c r="T214" s="324"/>
      <c r="U214" s="16"/>
      <c r="V214" s="16"/>
      <c r="W214" s="16"/>
      <c r="X214" s="16"/>
      <c r="Y214" s="16"/>
      <c r="Z214" s="16"/>
      <c r="AA214" s="16"/>
      <c r="AB214" s="16"/>
      <c r="AC214" s="16"/>
      <c r="AD214" s="16"/>
      <c r="AE214" s="16"/>
      <c r="AT214" s="325" t="s">
        <v>398</v>
      </c>
      <c r="AU214" s="325" t="s">
        <v>92</v>
      </c>
      <c r="AV214" s="16" t="s">
        <v>386</v>
      </c>
      <c r="AW214" s="16" t="s">
        <v>30</v>
      </c>
      <c r="AX214" s="16" t="s">
        <v>84</v>
      </c>
      <c r="AY214" s="325" t="s">
        <v>387</v>
      </c>
    </row>
    <row r="215" s="2" customFormat="1" ht="24.15" customHeight="1">
      <c r="A215" s="42"/>
      <c r="B215" s="43"/>
      <c r="C215" s="337" t="s">
        <v>540</v>
      </c>
      <c r="D215" s="337" t="s">
        <v>592</v>
      </c>
      <c r="E215" s="338" t="s">
        <v>1874</v>
      </c>
      <c r="F215" s="339" t="s">
        <v>1875</v>
      </c>
      <c r="G215" s="340" t="s">
        <v>436</v>
      </c>
      <c r="H215" s="341">
        <v>6</v>
      </c>
      <c r="I215" s="342"/>
      <c r="J215" s="343">
        <f>ROUND(I215*H215,2)</f>
        <v>0</v>
      </c>
      <c r="K215" s="344"/>
      <c r="L215" s="345"/>
      <c r="M215" s="346" t="s">
        <v>1</v>
      </c>
      <c r="N215" s="347" t="s">
        <v>42</v>
      </c>
      <c r="O215" s="101"/>
      <c r="P215" s="290">
        <f>O215*H215</f>
        <v>0</v>
      </c>
      <c r="Q215" s="290">
        <v>0.010999999999999999</v>
      </c>
      <c r="R215" s="290">
        <f>Q215*H215</f>
        <v>0.066000000000000003</v>
      </c>
      <c r="S215" s="290">
        <v>0</v>
      </c>
      <c r="T215" s="291">
        <f>S215*H215</f>
        <v>0</v>
      </c>
      <c r="U215" s="42"/>
      <c r="V215" s="42"/>
      <c r="W215" s="42"/>
      <c r="X215" s="42"/>
      <c r="Y215" s="42"/>
      <c r="Z215" s="42"/>
      <c r="AA215" s="42"/>
      <c r="AB215" s="42"/>
      <c r="AC215" s="42"/>
      <c r="AD215" s="42"/>
      <c r="AE215" s="42"/>
      <c r="AR215" s="292" t="s">
        <v>443</v>
      </c>
      <c r="AT215" s="292" t="s">
        <v>592</v>
      </c>
      <c r="AU215" s="292" t="s">
        <v>92</v>
      </c>
      <c r="AY215" s="19" t="s">
        <v>387</v>
      </c>
      <c r="BE215" s="162">
        <f>IF(N215="základná",J215,0)</f>
        <v>0</v>
      </c>
      <c r="BF215" s="162">
        <f>IF(N215="znížená",J215,0)</f>
        <v>0</v>
      </c>
      <c r="BG215" s="162">
        <f>IF(N215="zákl. prenesená",J215,0)</f>
        <v>0</v>
      </c>
      <c r="BH215" s="162">
        <f>IF(N215="zníž. prenesená",J215,0)</f>
        <v>0</v>
      </c>
      <c r="BI215" s="162">
        <f>IF(N215="nulová",J215,0)</f>
        <v>0</v>
      </c>
      <c r="BJ215" s="19" t="s">
        <v>92</v>
      </c>
      <c r="BK215" s="162">
        <f>ROUND(I215*H215,2)</f>
        <v>0</v>
      </c>
      <c r="BL215" s="19" t="s">
        <v>386</v>
      </c>
      <c r="BM215" s="292" t="s">
        <v>682</v>
      </c>
    </row>
    <row r="216" s="2" customFormat="1" ht="33" customHeight="1">
      <c r="A216" s="42"/>
      <c r="B216" s="43"/>
      <c r="C216" s="280" t="s">
        <v>546</v>
      </c>
      <c r="D216" s="280" t="s">
        <v>393</v>
      </c>
      <c r="E216" s="281" t="s">
        <v>1876</v>
      </c>
      <c r="F216" s="282" t="s">
        <v>1877</v>
      </c>
      <c r="G216" s="283" t="s">
        <v>396</v>
      </c>
      <c r="H216" s="284">
        <v>20.899999999999999</v>
      </c>
      <c r="I216" s="285"/>
      <c r="J216" s="286">
        <f>ROUND(I216*H216,2)</f>
        <v>0</v>
      </c>
      <c r="K216" s="287"/>
      <c r="L216" s="45"/>
      <c r="M216" s="288" t="s">
        <v>1</v>
      </c>
      <c r="N216" s="289" t="s">
        <v>42</v>
      </c>
      <c r="O216" s="101"/>
      <c r="P216" s="290">
        <f>O216*H216</f>
        <v>0</v>
      </c>
      <c r="Q216" s="290">
        <v>0.00022000000000000001</v>
      </c>
      <c r="R216" s="290">
        <f>Q216*H216</f>
        <v>0.0045979999999999997</v>
      </c>
      <c r="S216" s="290">
        <v>0</v>
      </c>
      <c r="T216" s="291">
        <f>S216*H216</f>
        <v>0</v>
      </c>
      <c r="U216" s="42"/>
      <c r="V216" s="42"/>
      <c r="W216" s="42"/>
      <c r="X216" s="42"/>
      <c r="Y216" s="42"/>
      <c r="Z216" s="42"/>
      <c r="AA216" s="42"/>
      <c r="AB216" s="42"/>
      <c r="AC216" s="42"/>
      <c r="AD216" s="42"/>
      <c r="AE216" s="42"/>
      <c r="AR216" s="292" t="s">
        <v>386</v>
      </c>
      <c r="AT216" s="292" t="s">
        <v>393</v>
      </c>
      <c r="AU216" s="292" t="s">
        <v>92</v>
      </c>
      <c r="AY216" s="19" t="s">
        <v>387</v>
      </c>
      <c r="BE216" s="162">
        <f>IF(N216="základná",J216,0)</f>
        <v>0</v>
      </c>
      <c r="BF216" s="162">
        <f>IF(N216="znížená",J216,0)</f>
        <v>0</v>
      </c>
      <c r="BG216" s="162">
        <f>IF(N216="zákl. prenesená",J216,0)</f>
        <v>0</v>
      </c>
      <c r="BH216" s="162">
        <f>IF(N216="zníž. prenesená",J216,0)</f>
        <v>0</v>
      </c>
      <c r="BI216" s="162">
        <f>IF(N216="nulová",J216,0)</f>
        <v>0</v>
      </c>
      <c r="BJ216" s="19" t="s">
        <v>92</v>
      </c>
      <c r="BK216" s="162">
        <f>ROUND(I216*H216,2)</f>
        <v>0</v>
      </c>
      <c r="BL216" s="19" t="s">
        <v>386</v>
      </c>
      <c r="BM216" s="292" t="s">
        <v>690</v>
      </c>
    </row>
    <row r="217" s="15" customFormat="1">
      <c r="A217" s="15"/>
      <c r="B217" s="304"/>
      <c r="C217" s="305"/>
      <c r="D217" s="295" t="s">
        <v>398</v>
      </c>
      <c r="E217" s="306" t="s">
        <v>1</v>
      </c>
      <c r="F217" s="307" t="s">
        <v>1878</v>
      </c>
      <c r="G217" s="305"/>
      <c r="H217" s="308">
        <v>20.899999999999999</v>
      </c>
      <c r="I217" s="309"/>
      <c r="J217" s="305"/>
      <c r="K217" s="305"/>
      <c r="L217" s="310"/>
      <c r="M217" s="311"/>
      <c r="N217" s="312"/>
      <c r="O217" s="312"/>
      <c r="P217" s="312"/>
      <c r="Q217" s="312"/>
      <c r="R217" s="312"/>
      <c r="S217" s="312"/>
      <c r="T217" s="313"/>
      <c r="U217" s="15"/>
      <c r="V217" s="15"/>
      <c r="W217" s="15"/>
      <c r="X217" s="15"/>
      <c r="Y217" s="15"/>
      <c r="Z217" s="15"/>
      <c r="AA217" s="15"/>
      <c r="AB217" s="15"/>
      <c r="AC217" s="15"/>
      <c r="AD217" s="15"/>
      <c r="AE217" s="15"/>
      <c r="AT217" s="314" t="s">
        <v>398</v>
      </c>
      <c r="AU217" s="314" t="s">
        <v>92</v>
      </c>
      <c r="AV217" s="15" t="s">
        <v>92</v>
      </c>
      <c r="AW217" s="15" t="s">
        <v>30</v>
      </c>
      <c r="AX217" s="15" t="s">
        <v>76</v>
      </c>
      <c r="AY217" s="314" t="s">
        <v>387</v>
      </c>
    </row>
    <row r="218" s="16" customFormat="1">
      <c r="A218" s="16"/>
      <c r="B218" s="315"/>
      <c r="C218" s="316"/>
      <c r="D218" s="295" t="s">
        <v>398</v>
      </c>
      <c r="E218" s="317" t="s">
        <v>1</v>
      </c>
      <c r="F218" s="318" t="s">
        <v>412</v>
      </c>
      <c r="G218" s="316"/>
      <c r="H218" s="319">
        <v>20.899999999999999</v>
      </c>
      <c r="I218" s="320"/>
      <c r="J218" s="316"/>
      <c r="K218" s="316"/>
      <c r="L218" s="321"/>
      <c r="M218" s="322"/>
      <c r="N218" s="323"/>
      <c r="O218" s="323"/>
      <c r="P218" s="323"/>
      <c r="Q218" s="323"/>
      <c r="R218" s="323"/>
      <c r="S218" s="323"/>
      <c r="T218" s="324"/>
      <c r="U218" s="16"/>
      <c r="V218" s="16"/>
      <c r="W218" s="16"/>
      <c r="X218" s="16"/>
      <c r="Y218" s="16"/>
      <c r="Z218" s="16"/>
      <c r="AA218" s="16"/>
      <c r="AB218" s="16"/>
      <c r="AC218" s="16"/>
      <c r="AD218" s="16"/>
      <c r="AE218" s="16"/>
      <c r="AT218" s="325" t="s">
        <v>398</v>
      </c>
      <c r="AU218" s="325" t="s">
        <v>92</v>
      </c>
      <c r="AV218" s="16" t="s">
        <v>386</v>
      </c>
      <c r="AW218" s="16" t="s">
        <v>30</v>
      </c>
      <c r="AX218" s="16" t="s">
        <v>84</v>
      </c>
      <c r="AY218" s="325" t="s">
        <v>387</v>
      </c>
    </row>
    <row r="219" s="2" customFormat="1" ht="37.8" customHeight="1">
      <c r="A219" s="42"/>
      <c r="B219" s="43"/>
      <c r="C219" s="280" t="s">
        <v>554</v>
      </c>
      <c r="D219" s="280" t="s">
        <v>393</v>
      </c>
      <c r="E219" s="281" t="s">
        <v>1879</v>
      </c>
      <c r="F219" s="282" t="s">
        <v>1880</v>
      </c>
      <c r="G219" s="283" t="s">
        <v>396</v>
      </c>
      <c r="H219" s="284">
        <v>20.399999999999999</v>
      </c>
      <c r="I219" s="285"/>
      <c r="J219" s="286">
        <f>ROUND(I219*H219,2)</f>
        <v>0</v>
      </c>
      <c r="K219" s="287"/>
      <c r="L219" s="45"/>
      <c r="M219" s="288" t="s">
        <v>1</v>
      </c>
      <c r="N219" s="289" t="s">
        <v>42</v>
      </c>
      <c r="O219" s="101"/>
      <c r="P219" s="290">
        <f>O219*H219</f>
        <v>0</v>
      </c>
      <c r="Q219" s="290">
        <v>0</v>
      </c>
      <c r="R219" s="290">
        <f>Q219*H219</f>
        <v>0</v>
      </c>
      <c r="S219" s="290">
        <v>0</v>
      </c>
      <c r="T219" s="291">
        <f>S219*H219</f>
        <v>0</v>
      </c>
      <c r="U219" s="42"/>
      <c r="V219" s="42"/>
      <c r="W219" s="42"/>
      <c r="X219" s="42"/>
      <c r="Y219" s="42"/>
      <c r="Z219" s="42"/>
      <c r="AA219" s="42"/>
      <c r="AB219" s="42"/>
      <c r="AC219" s="42"/>
      <c r="AD219" s="42"/>
      <c r="AE219" s="42"/>
      <c r="AR219" s="292" t="s">
        <v>386</v>
      </c>
      <c r="AT219" s="292" t="s">
        <v>393</v>
      </c>
      <c r="AU219" s="292" t="s">
        <v>92</v>
      </c>
      <c r="AY219" s="19" t="s">
        <v>387</v>
      </c>
      <c r="BE219" s="162">
        <f>IF(N219="základná",J219,0)</f>
        <v>0</v>
      </c>
      <c r="BF219" s="162">
        <f>IF(N219="znížená",J219,0)</f>
        <v>0</v>
      </c>
      <c r="BG219" s="162">
        <f>IF(N219="zákl. prenesená",J219,0)</f>
        <v>0</v>
      </c>
      <c r="BH219" s="162">
        <f>IF(N219="zníž. prenesená",J219,0)</f>
        <v>0</v>
      </c>
      <c r="BI219" s="162">
        <f>IF(N219="nulová",J219,0)</f>
        <v>0</v>
      </c>
      <c r="BJ219" s="19" t="s">
        <v>92</v>
      </c>
      <c r="BK219" s="162">
        <f>ROUND(I219*H219,2)</f>
        <v>0</v>
      </c>
      <c r="BL219" s="19" t="s">
        <v>386</v>
      </c>
      <c r="BM219" s="292" t="s">
        <v>701</v>
      </c>
    </row>
    <row r="220" s="15" customFormat="1">
      <c r="A220" s="15"/>
      <c r="B220" s="304"/>
      <c r="C220" s="305"/>
      <c r="D220" s="295" t="s">
        <v>398</v>
      </c>
      <c r="E220" s="306" t="s">
        <v>1</v>
      </c>
      <c r="F220" s="307" t="s">
        <v>1881</v>
      </c>
      <c r="G220" s="305"/>
      <c r="H220" s="308">
        <v>20.399999999999999</v>
      </c>
      <c r="I220" s="309"/>
      <c r="J220" s="305"/>
      <c r="K220" s="305"/>
      <c r="L220" s="310"/>
      <c r="M220" s="311"/>
      <c r="N220" s="312"/>
      <c r="O220" s="312"/>
      <c r="P220" s="312"/>
      <c r="Q220" s="312"/>
      <c r="R220" s="312"/>
      <c r="S220" s="312"/>
      <c r="T220" s="313"/>
      <c r="U220" s="15"/>
      <c r="V220" s="15"/>
      <c r="W220" s="15"/>
      <c r="X220" s="15"/>
      <c r="Y220" s="15"/>
      <c r="Z220" s="15"/>
      <c r="AA220" s="15"/>
      <c r="AB220" s="15"/>
      <c r="AC220" s="15"/>
      <c r="AD220" s="15"/>
      <c r="AE220" s="15"/>
      <c r="AT220" s="314" t="s">
        <v>398</v>
      </c>
      <c r="AU220" s="314" t="s">
        <v>92</v>
      </c>
      <c r="AV220" s="15" t="s">
        <v>92</v>
      </c>
      <c r="AW220" s="15" t="s">
        <v>30</v>
      </c>
      <c r="AX220" s="15" t="s">
        <v>76</v>
      </c>
      <c r="AY220" s="314" t="s">
        <v>387</v>
      </c>
    </row>
    <row r="221" s="16" customFormat="1">
      <c r="A221" s="16"/>
      <c r="B221" s="315"/>
      <c r="C221" s="316"/>
      <c r="D221" s="295" t="s">
        <v>398</v>
      </c>
      <c r="E221" s="317" t="s">
        <v>1</v>
      </c>
      <c r="F221" s="318" t="s">
        <v>412</v>
      </c>
      <c r="G221" s="316"/>
      <c r="H221" s="319">
        <v>20.399999999999999</v>
      </c>
      <c r="I221" s="320"/>
      <c r="J221" s="316"/>
      <c r="K221" s="316"/>
      <c r="L221" s="321"/>
      <c r="M221" s="322"/>
      <c r="N221" s="323"/>
      <c r="O221" s="323"/>
      <c r="P221" s="323"/>
      <c r="Q221" s="323"/>
      <c r="R221" s="323"/>
      <c r="S221" s="323"/>
      <c r="T221" s="324"/>
      <c r="U221" s="16"/>
      <c r="V221" s="16"/>
      <c r="W221" s="16"/>
      <c r="X221" s="16"/>
      <c r="Y221" s="16"/>
      <c r="Z221" s="16"/>
      <c r="AA221" s="16"/>
      <c r="AB221" s="16"/>
      <c r="AC221" s="16"/>
      <c r="AD221" s="16"/>
      <c r="AE221" s="16"/>
      <c r="AT221" s="325" t="s">
        <v>398</v>
      </c>
      <c r="AU221" s="325" t="s">
        <v>92</v>
      </c>
      <c r="AV221" s="16" t="s">
        <v>386</v>
      </c>
      <c r="AW221" s="16" t="s">
        <v>30</v>
      </c>
      <c r="AX221" s="16" t="s">
        <v>84</v>
      </c>
      <c r="AY221" s="325" t="s">
        <v>387</v>
      </c>
    </row>
    <row r="222" s="2" customFormat="1" ht="24.15" customHeight="1">
      <c r="A222" s="42"/>
      <c r="B222" s="43"/>
      <c r="C222" s="280" t="s">
        <v>560</v>
      </c>
      <c r="D222" s="280" t="s">
        <v>393</v>
      </c>
      <c r="E222" s="281" t="s">
        <v>1882</v>
      </c>
      <c r="F222" s="282" t="s">
        <v>1883</v>
      </c>
      <c r="G222" s="283" t="s">
        <v>396</v>
      </c>
      <c r="H222" s="284">
        <v>42</v>
      </c>
      <c r="I222" s="285"/>
      <c r="J222" s="286">
        <f>ROUND(I222*H222,2)</f>
        <v>0</v>
      </c>
      <c r="K222" s="287"/>
      <c r="L222" s="45"/>
      <c r="M222" s="288" t="s">
        <v>1</v>
      </c>
      <c r="N222" s="289" t="s">
        <v>42</v>
      </c>
      <c r="O222" s="101"/>
      <c r="P222" s="290">
        <f>O222*H222</f>
        <v>0</v>
      </c>
      <c r="Q222" s="290">
        <v>0</v>
      </c>
      <c r="R222" s="290">
        <f>Q222*H222</f>
        <v>0</v>
      </c>
      <c r="S222" s="290">
        <v>0</v>
      </c>
      <c r="T222" s="291">
        <f>S222*H222</f>
        <v>0</v>
      </c>
      <c r="U222" s="42"/>
      <c r="V222" s="42"/>
      <c r="W222" s="42"/>
      <c r="X222" s="42"/>
      <c r="Y222" s="42"/>
      <c r="Z222" s="42"/>
      <c r="AA222" s="42"/>
      <c r="AB222" s="42"/>
      <c r="AC222" s="42"/>
      <c r="AD222" s="42"/>
      <c r="AE222" s="42"/>
      <c r="AR222" s="292" t="s">
        <v>386</v>
      </c>
      <c r="AT222" s="292" t="s">
        <v>393</v>
      </c>
      <c r="AU222" s="292" t="s">
        <v>92</v>
      </c>
      <c r="AY222" s="19" t="s">
        <v>387</v>
      </c>
      <c r="BE222" s="162">
        <f>IF(N222="základná",J222,0)</f>
        <v>0</v>
      </c>
      <c r="BF222" s="162">
        <f>IF(N222="znížená",J222,0)</f>
        <v>0</v>
      </c>
      <c r="BG222" s="162">
        <f>IF(N222="zákl. prenesená",J222,0)</f>
        <v>0</v>
      </c>
      <c r="BH222" s="162">
        <f>IF(N222="zníž. prenesená",J222,0)</f>
        <v>0</v>
      </c>
      <c r="BI222" s="162">
        <f>IF(N222="nulová",J222,0)</f>
        <v>0</v>
      </c>
      <c r="BJ222" s="19" t="s">
        <v>92</v>
      </c>
      <c r="BK222" s="162">
        <f>ROUND(I222*H222,2)</f>
        <v>0</v>
      </c>
      <c r="BL222" s="19" t="s">
        <v>386</v>
      </c>
      <c r="BM222" s="292" t="s">
        <v>709</v>
      </c>
    </row>
    <row r="223" s="15" customFormat="1">
      <c r="A223" s="15"/>
      <c r="B223" s="304"/>
      <c r="C223" s="305"/>
      <c r="D223" s="295" t="s">
        <v>398</v>
      </c>
      <c r="E223" s="306" t="s">
        <v>1</v>
      </c>
      <c r="F223" s="307" t="s">
        <v>1884</v>
      </c>
      <c r="G223" s="305"/>
      <c r="H223" s="308">
        <v>42</v>
      </c>
      <c r="I223" s="309"/>
      <c r="J223" s="305"/>
      <c r="K223" s="305"/>
      <c r="L223" s="310"/>
      <c r="M223" s="311"/>
      <c r="N223" s="312"/>
      <c r="O223" s="312"/>
      <c r="P223" s="312"/>
      <c r="Q223" s="312"/>
      <c r="R223" s="312"/>
      <c r="S223" s="312"/>
      <c r="T223" s="313"/>
      <c r="U223" s="15"/>
      <c r="V223" s="15"/>
      <c r="W223" s="15"/>
      <c r="X223" s="15"/>
      <c r="Y223" s="15"/>
      <c r="Z223" s="15"/>
      <c r="AA223" s="15"/>
      <c r="AB223" s="15"/>
      <c r="AC223" s="15"/>
      <c r="AD223" s="15"/>
      <c r="AE223" s="15"/>
      <c r="AT223" s="314" t="s">
        <v>398</v>
      </c>
      <c r="AU223" s="314" t="s">
        <v>92</v>
      </c>
      <c r="AV223" s="15" t="s">
        <v>92</v>
      </c>
      <c r="AW223" s="15" t="s">
        <v>30</v>
      </c>
      <c r="AX223" s="15" t="s">
        <v>76</v>
      </c>
      <c r="AY223" s="314" t="s">
        <v>387</v>
      </c>
    </row>
    <row r="224" s="16" customFormat="1">
      <c r="A224" s="16"/>
      <c r="B224" s="315"/>
      <c r="C224" s="316"/>
      <c r="D224" s="295" t="s">
        <v>398</v>
      </c>
      <c r="E224" s="317" t="s">
        <v>1</v>
      </c>
      <c r="F224" s="318" t="s">
        <v>412</v>
      </c>
      <c r="G224" s="316"/>
      <c r="H224" s="319">
        <v>42</v>
      </c>
      <c r="I224" s="320"/>
      <c r="J224" s="316"/>
      <c r="K224" s="316"/>
      <c r="L224" s="321"/>
      <c r="M224" s="322"/>
      <c r="N224" s="323"/>
      <c r="O224" s="323"/>
      <c r="P224" s="323"/>
      <c r="Q224" s="323"/>
      <c r="R224" s="323"/>
      <c r="S224" s="323"/>
      <c r="T224" s="324"/>
      <c r="U224" s="16"/>
      <c r="V224" s="16"/>
      <c r="W224" s="16"/>
      <c r="X224" s="16"/>
      <c r="Y224" s="16"/>
      <c r="Z224" s="16"/>
      <c r="AA224" s="16"/>
      <c r="AB224" s="16"/>
      <c r="AC224" s="16"/>
      <c r="AD224" s="16"/>
      <c r="AE224" s="16"/>
      <c r="AT224" s="325" t="s">
        <v>398</v>
      </c>
      <c r="AU224" s="325" t="s">
        <v>92</v>
      </c>
      <c r="AV224" s="16" t="s">
        <v>386</v>
      </c>
      <c r="AW224" s="16" t="s">
        <v>30</v>
      </c>
      <c r="AX224" s="16" t="s">
        <v>84</v>
      </c>
      <c r="AY224" s="325" t="s">
        <v>387</v>
      </c>
    </row>
    <row r="225" s="2" customFormat="1" ht="24.15" customHeight="1">
      <c r="A225" s="42"/>
      <c r="B225" s="43"/>
      <c r="C225" s="280" t="s">
        <v>570</v>
      </c>
      <c r="D225" s="280" t="s">
        <v>393</v>
      </c>
      <c r="E225" s="281" t="s">
        <v>1885</v>
      </c>
      <c r="F225" s="282" t="s">
        <v>1886</v>
      </c>
      <c r="G225" s="283" t="s">
        <v>405</v>
      </c>
      <c r="H225" s="284">
        <v>5.5999999999999996</v>
      </c>
      <c r="I225" s="285"/>
      <c r="J225" s="286">
        <f>ROUND(I225*H225,2)</f>
        <v>0</v>
      </c>
      <c r="K225" s="287"/>
      <c r="L225" s="45"/>
      <c r="M225" s="288" t="s">
        <v>1</v>
      </c>
      <c r="N225" s="289" t="s">
        <v>42</v>
      </c>
      <c r="O225" s="101"/>
      <c r="P225" s="290">
        <f>O225*H225</f>
        <v>0</v>
      </c>
      <c r="Q225" s="290">
        <v>0.00042000000000000002</v>
      </c>
      <c r="R225" s="290">
        <f>Q225*H225</f>
        <v>0.0023519999999999999</v>
      </c>
      <c r="S225" s="290">
        <v>0</v>
      </c>
      <c r="T225" s="291">
        <f>S225*H225</f>
        <v>0</v>
      </c>
      <c r="U225" s="42"/>
      <c r="V225" s="42"/>
      <c r="W225" s="42"/>
      <c r="X225" s="42"/>
      <c r="Y225" s="42"/>
      <c r="Z225" s="42"/>
      <c r="AA225" s="42"/>
      <c r="AB225" s="42"/>
      <c r="AC225" s="42"/>
      <c r="AD225" s="42"/>
      <c r="AE225" s="42"/>
      <c r="AR225" s="292" t="s">
        <v>386</v>
      </c>
      <c r="AT225" s="292" t="s">
        <v>393</v>
      </c>
      <c r="AU225" s="292" t="s">
        <v>92</v>
      </c>
      <c r="AY225" s="19" t="s">
        <v>387</v>
      </c>
      <c r="BE225" s="162">
        <f>IF(N225="základná",J225,0)</f>
        <v>0</v>
      </c>
      <c r="BF225" s="162">
        <f>IF(N225="znížená",J225,0)</f>
        <v>0</v>
      </c>
      <c r="BG225" s="162">
        <f>IF(N225="zákl. prenesená",J225,0)</f>
        <v>0</v>
      </c>
      <c r="BH225" s="162">
        <f>IF(N225="zníž. prenesená",J225,0)</f>
        <v>0</v>
      </c>
      <c r="BI225" s="162">
        <f>IF(N225="nulová",J225,0)</f>
        <v>0</v>
      </c>
      <c r="BJ225" s="19" t="s">
        <v>92</v>
      </c>
      <c r="BK225" s="162">
        <f>ROUND(I225*H225,2)</f>
        <v>0</v>
      </c>
      <c r="BL225" s="19" t="s">
        <v>386</v>
      </c>
      <c r="BM225" s="292" t="s">
        <v>720</v>
      </c>
    </row>
    <row r="226" s="15" customFormat="1">
      <c r="A226" s="15"/>
      <c r="B226" s="304"/>
      <c r="C226" s="305"/>
      <c r="D226" s="295" t="s">
        <v>398</v>
      </c>
      <c r="E226" s="306" t="s">
        <v>1</v>
      </c>
      <c r="F226" s="307" t="s">
        <v>1887</v>
      </c>
      <c r="G226" s="305"/>
      <c r="H226" s="308">
        <v>5.5999999999999996</v>
      </c>
      <c r="I226" s="309"/>
      <c r="J226" s="305"/>
      <c r="K226" s="305"/>
      <c r="L226" s="310"/>
      <c r="M226" s="311"/>
      <c r="N226" s="312"/>
      <c r="O226" s="312"/>
      <c r="P226" s="312"/>
      <c r="Q226" s="312"/>
      <c r="R226" s="312"/>
      <c r="S226" s="312"/>
      <c r="T226" s="313"/>
      <c r="U226" s="15"/>
      <c r="V226" s="15"/>
      <c r="W226" s="15"/>
      <c r="X226" s="15"/>
      <c r="Y226" s="15"/>
      <c r="Z226" s="15"/>
      <c r="AA226" s="15"/>
      <c r="AB226" s="15"/>
      <c r="AC226" s="15"/>
      <c r="AD226" s="15"/>
      <c r="AE226" s="15"/>
      <c r="AT226" s="314" t="s">
        <v>398</v>
      </c>
      <c r="AU226" s="314" t="s">
        <v>92</v>
      </c>
      <c r="AV226" s="15" t="s">
        <v>92</v>
      </c>
      <c r="AW226" s="15" t="s">
        <v>30</v>
      </c>
      <c r="AX226" s="15" t="s">
        <v>76</v>
      </c>
      <c r="AY226" s="314" t="s">
        <v>387</v>
      </c>
    </row>
    <row r="227" s="16" customFormat="1">
      <c r="A227" s="16"/>
      <c r="B227" s="315"/>
      <c r="C227" s="316"/>
      <c r="D227" s="295" t="s">
        <v>398</v>
      </c>
      <c r="E227" s="317" t="s">
        <v>1</v>
      </c>
      <c r="F227" s="318" t="s">
        <v>412</v>
      </c>
      <c r="G227" s="316"/>
      <c r="H227" s="319">
        <v>5.5999999999999996</v>
      </c>
      <c r="I227" s="320"/>
      <c r="J227" s="316"/>
      <c r="K227" s="316"/>
      <c r="L227" s="321"/>
      <c r="M227" s="322"/>
      <c r="N227" s="323"/>
      <c r="O227" s="323"/>
      <c r="P227" s="323"/>
      <c r="Q227" s="323"/>
      <c r="R227" s="323"/>
      <c r="S227" s="323"/>
      <c r="T227" s="324"/>
      <c r="U227" s="16"/>
      <c r="V227" s="16"/>
      <c r="W227" s="16"/>
      <c r="X227" s="16"/>
      <c r="Y227" s="16"/>
      <c r="Z227" s="16"/>
      <c r="AA227" s="16"/>
      <c r="AB227" s="16"/>
      <c r="AC227" s="16"/>
      <c r="AD227" s="16"/>
      <c r="AE227" s="16"/>
      <c r="AT227" s="325" t="s">
        <v>398</v>
      </c>
      <c r="AU227" s="325" t="s">
        <v>92</v>
      </c>
      <c r="AV227" s="16" t="s">
        <v>386</v>
      </c>
      <c r="AW227" s="16" t="s">
        <v>30</v>
      </c>
      <c r="AX227" s="16" t="s">
        <v>84</v>
      </c>
      <c r="AY227" s="325" t="s">
        <v>387</v>
      </c>
    </row>
    <row r="228" s="2" customFormat="1" ht="24.15" customHeight="1">
      <c r="A228" s="42"/>
      <c r="B228" s="43"/>
      <c r="C228" s="280" t="s">
        <v>575</v>
      </c>
      <c r="D228" s="280" t="s">
        <v>393</v>
      </c>
      <c r="E228" s="281" t="s">
        <v>1888</v>
      </c>
      <c r="F228" s="282" t="s">
        <v>1889</v>
      </c>
      <c r="G228" s="283" t="s">
        <v>436</v>
      </c>
      <c r="H228" s="284">
        <v>27</v>
      </c>
      <c r="I228" s="285"/>
      <c r="J228" s="286">
        <f>ROUND(I228*H228,2)</f>
        <v>0</v>
      </c>
      <c r="K228" s="287"/>
      <c r="L228" s="45"/>
      <c r="M228" s="288" t="s">
        <v>1</v>
      </c>
      <c r="N228" s="289" t="s">
        <v>42</v>
      </c>
      <c r="O228" s="101"/>
      <c r="P228" s="290">
        <f>O228*H228</f>
        <v>0</v>
      </c>
      <c r="Q228" s="290">
        <v>0</v>
      </c>
      <c r="R228" s="290">
        <f>Q228*H228</f>
        <v>0</v>
      </c>
      <c r="S228" s="290">
        <v>0</v>
      </c>
      <c r="T228" s="291">
        <f>S228*H228</f>
        <v>0</v>
      </c>
      <c r="U228" s="42"/>
      <c r="V228" s="42"/>
      <c r="W228" s="42"/>
      <c r="X228" s="42"/>
      <c r="Y228" s="42"/>
      <c r="Z228" s="42"/>
      <c r="AA228" s="42"/>
      <c r="AB228" s="42"/>
      <c r="AC228" s="42"/>
      <c r="AD228" s="42"/>
      <c r="AE228" s="42"/>
      <c r="AR228" s="292" t="s">
        <v>386</v>
      </c>
      <c r="AT228" s="292" t="s">
        <v>393</v>
      </c>
      <c r="AU228" s="292" t="s">
        <v>92</v>
      </c>
      <c r="AY228" s="19" t="s">
        <v>387</v>
      </c>
      <c r="BE228" s="162">
        <f>IF(N228="základná",J228,0)</f>
        <v>0</v>
      </c>
      <c r="BF228" s="162">
        <f>IF(N228="znížená",J228,0)</f>
        <v>0</v>
      </c>
      <c r="BG228" s="162">
        <f>IF(N228="zákl. prenesená",J228,0)</f>
        <v>0</v>
      </c>
      <c r="BH228" s="162">
        <f>IF(N228="zníž. prenesená",J228,0)</f>
        <v>0</v>
      </c>
      <c r="BI228" s="162">
        <f>IF(N228="nulová",J228,0)</f>
        <v>0</v>
      </c>
      <c r="BJ228" s="19" t="s">
        <v>92</v>
      </c>
      <c r="BK228" s="162">
        <f>ROUND(I228*H228,2)</f>
        <v>0</v>
      </c>
      <c r="BL228" s="19" t="s">
        <v>386</v>
      </c>
      <c r="BM228" s="292" t="s">
        <v>731</v>
      </c>
    </row>
    <row r="229" s="2" customFormat="1" ht="24.15" customHeight="1">
      <c r="A229" s="42"/>
      <c r="B229" s="43"/>
      <c r="C229" s="280" t="s">
        <v>580</v>
      </c>
      <c r="D229" s="280" t="s">
        <v>393</v>
      </c>
      <c r="E229" s="281" t="s">
        <v>1890</v>
      </c>
      <c r="F229" s="282" t="s">
        <v>1891</v>
      </c>
      <c r="G229" s="283" t="s">
        <v>436</v>
      </c>
      <c r="H229" s="284">
        <v>27</v>
      </c>
      <c r="I229" s="285"/>
      <c r="J229" s="286">
        <f>ROUND(I229*H229,2)</f>
        <v>0</v>
      </c>
      <c r="K229" s="287"/>
      <c r="L229" s="45"/>
      <c r="M229" s="288" t="s">
        <v>1</v>
      </c>
      <c r="N229" s="289" t="s">
        <v>42</v>
      </c>
      <c r="O229" s="101"/>
      <c r="P229" s="290">
        <f>O229*H229</f>
        <v>0</v>
      </c>
      <c r="Q229" s="290">
        <v>0</v>
      </c>
      <c r="R229" s="290">
        <f>Q229*H229</f>
        <v>0</v>
      </c>
      <c r="S229" s="290">
        <v>0</v>
      </c>
      <c r="T229" s="291">
        <f>S229*H229</f>
        <v>0</v>
      </c>
      <c r="U229" s="42"/>
      <c r="V229" s="42"/>
      <c r="W229" s="42"/>
      <c r="X229" s="42"/>
      <c r="Y229" s="42"/>
      <c r="Z229" s="42"/>
      <c r="AA229" s="42"/>
      <c r="AB229" s="42"/>
      <c r="AC229" s="42"/>
      <c r="AD229" s="42"/>
      <c r="AE229" s="42"/>
      <c r="AR229" s="292" t="s">
        <v>386</v>
      </c>
      <c r="AT229" s="292" t="s">
        <v>393</v>
      </c>
      <c r="AU229" s="292" t="s">
        <v>92</v>
      </c>
      <c r="AY229" s="19" t="s">
        <v>387</v>
      </c>
      <c r="BE229" s="162">
        <f>IF(N229="základná",J229,0)</f>
        <v>0</v>
      </c>
      <c r="BF229" s="162">
        <f>IF(N229="znížená",J229,0)</f>
        <v>0</v>
      </c>
      <c r="BG229" s="162">
        <f>IF(N229="zákl. prenesená",J229,0)</f>
        <v>0</v>
      </c>
      <c r="BH229" s="162">
        <f>IF(N229="zníž. prenesená",J229,0)</f>
        <v>0</v>
      </c>
      <c r="BI229" s="162">
        <f>IF(N229="nulová",J229,0)</f>
        <v>0</v>
      </c>
      <c r="BJ229" s="19" t="s">
        <v>92</v>
      </c>
      <c r="BK229" s="162">
        <f>ROUND(I229*H229,2)</f>
        <v>0</v>
      </c>
      <c r="BL229" s="19" t="s">
        <v>386</v>
      </c>
      <c r="BM229" s="292" t="s">
        <v>741</v>
      </c>
    </row>
    <row r="230" s="2" customFormat="1" ht="24.15" customHeight="1">
      <c r="A230" s="42"/>
      <c r="B230" s="43"/>
      <c r="C230" s="280" t="s">
        <v>584</v>
      </c>
      <c r="D230" s="280" t="s">
        <v>393</v>
      </c>
      <c r="E230" s="281" t="s">
        <v>1892</v>
      </c>
      <c r="F230" s="282" t="s">
        <v>1893</v>
      </c>
      <c r="G230" s="283" t="s">
        <v>436</v>
      </c>
      <c r="H230" s="284">
        <v>10</v>
      </c>
      <c r="I230" s="285"/>
      <c r="J230" s="286">
        <f>ROUND(I230*H230,2)</f>
        <v>0</v>
      </c>
      <c r="K230" s="287"/>
      <c r="L230" s="45"/>
      <c r="M230" s="288" t="s">
        <v>1</v>
      </c>
      <c r="N230" s="289" t="s">
        <v>42</v>
      </c>
      <c r="O230" s="101"/>
      <c r="P230" s="290">
        <f>O230*H230</f>
        <v>0</v>
      </c>
      <c r="Q230" s="290">
        <v>0</v>
      </c>
      <c r="R230" s="290">
        <f>Q230*H230</f>
        <v>0</v>
      </c>
      <c r="S230" s="290">
        <v>0</v>
      </c>
      <c r="T230" s="291">
        <f>S230*H230</f>
        <v>0</v>
      </c>
      <c r="U230" s="42"/>
      <c r="V230" s="42"/>
      <c r="W230" s="42"/>
      <c r="X230" s="42"/>
      <c r="Y230" s="42"/>
      <c r="Z230" s="42"/>
      <c r="AA230" s="42"/>
      <c r="AB230" s="42"/>
      <c r="AC230" s="42"/>
      <c r="AD230" s="42"/>
      <c r="AE230" s="42"/>
      <c r="AR230" s="292" t="s">
        <v>386</v>
      </c>
      <c r="AT230" s="292" t="s">
        <v>393</v>
      </c>
      <c r="AU230" s="292" t="s">
        <v>92</v>
      </c>
      <c r="AY230" s="19" t="s">
        <v>387</v>
      </c>
      <c r="BE230" s="162">
        <f>IF(N230="základná",J230,0)</f>
        <v>0</v>
      </c>
      <c r="BF230" s="162">
        <f>IF(N230="znížená",J230,0)</f>
        <v>0</v>
      </c>
      <c r="BG230" s="162">
        <f>IF(N230="zákl. prenesená",J230,0)</f>
        <v>0</v>
      </c>
      <c r="BH230" s="162">
        <f>IF(N230="zníž. prenesená",J230,0)</f>
        <v>0</v>
      </c>
      <c r="BI230" s="162">
        <f>IF(N230="nulová",J230,0)</f>
        <v>0</v>
      </c>
      <c r="BJ230" s="19" t="s">
        <v>92</v>
      </c>
      <c r="BK230" s="162">
        <f>ROUND(I230*H230,2)</f>
        <v>0</v>
      </c>
      <c r="BL230" s="19" t="s">
        <v>386</v>
      </c>
      <c r="BM230" s="292" t="s">
        <v>751</v>
      </c>
    </row>
    <row r="231" s="2" customFormat="1" ht="24.15" customHeight="1">
      <c r="A231" s="42"/>
      <c r="B231" s="43"/>
      <c r="C231" s="280" t="s">
        <v>591</v>
      </c>
      <c r="D231" s="280" t="s">
        <v>393</v>
      </c>
      <c r="E231" s="281" t="s">
        <v>1894</v>
      </c>
      <c r="F231" s="282" t="s">
        <v>1895</v>
      </c>
      <c r="G231" s="283" t="s">
        <v>436</v>
      </c>
      <c r="H231" s="284">
        <v>10</v>
      </c>
      <c r="I231" s="285"/>
      <c r="J231" s="286">
        <f>ROUND(I231*H231,2)</f>
        <v>0</v>
      </c>
      <c r="K231" s="287"/>
      <c r="L231" s="45"/>
      <c r="M231" s="288" t="s">
        <v>1</v>
      </c>
      <c r="N231" s="289" t="s">
        <v>42</v>
      </c>
      <c r="O231" s="101"/>
      <c r="P231" s="290">
        <f>O231*H231</f>
        <v>0</v>
      </c>
      <c r="Q231" s="290">
        <v>0</v>
      </c>
      <c r="R231" s="290">
        <f>Q231*H231</f>
        <v>0</v>
      </c>
      <c r="S231" s="290">
        <v>0</v>
      </c>
      <c r="T231" s="291">
        <f>S231*H231</f>
        <v>0</v>
      </c>
      <c r="U231" s="42"/>
      <c r="V231" s="42"/>
      <c r="W231" s="42"/>
      <c r="X231" s="42"/>
      <c r="Y231" s="42"/>
      <c r="Z231" s="42"/>
      <c r="AA231" s="42"/>
      <c r="AB231" s="42"/>
      <c r="AC231" s="42"/>
      <c r="AD231" s="42"/>
      <c r="AE231" s="42"/>
      <c r="AR231" s="292" t="s">
        <v>386</v>
      </c>
      <c r="AT231" s="292" t="s">
        <v>393</v>
      </c>
      <c r="AU231" s="292" t="s">
        <v>92</v>
      </c>
      <c r="AY231" s="19" t="s">
        <v>387</v>
      </c>
      <c r="BE231" s="162">
        <f>IF(N231="základná",J231,0)</f>
        <v>0</v>
      </c>
      <c r="BF231" s="162">
        <f>IF(N231="znížená",J231,0)</f>
        <v>0</v>
      </c>
      <c r="BG231" s="162">
        <f>IF(N231="zákl. prenesená",J231,0)</f>
        <v>0</v>
      </c>
      <c r="BH231" s="162">
        <f>IF(N231="zníž. prenesená",J231,0)</f>
        <v>0</v>
      </c>
      <c r="BI231" s="162">
        <f>IF(N231="nulová",J231,0)</f>
        <v>0</v>
      </c>
      <c r="BJ231" s="19" t="s">
        <v>92</v>
      </c>
      <c r="BK231" s="162">
        <f>ROUND(I231*H231,2)</f>
        <v>0</v>
      </c>
      <c r="BL231" s="19" t="s">
        <v>386</v>
      </c>
      <c r="BM231" s="292" t="s">
        <v>759</v>
      </c>
    </row>
    <row r="232" s="2" customFormat="1" ht="24.15" customHeight="1">
      <c r="A232" s="42"/>
      <c r="B232" s="43"/>
      <c r="C232" s="280" t="s">
        <v>292</v>
      </c>
      <c r="D232" s="280" t="s">
        <v>393</v>
      </c>
      <c r="E232" s="281" t="s">
        <v>1896</v>
      </c>
      <c r="F232" s="282" t="s">
        <v>1897</v>
      </c>
      <c r="G232" s="283" t="s">
        <v>525</v>
      </c>
      <c r="H232" s="284">
        <v>16.675999999999998</v>
      </c>
      <c r="I232" s="285"/>
      <c r="J232" s="286">
        <f>ROUND(I232*H232,2)</f>
        <v>0</v>
      </c>
      <c r="K232" s="287"/>
      <c r="L232" s="45"/>
      <c r="M232" s="288" t="s">
        <v>1</v>
      </c>
      <c r="N232" s="289" t="s">
        <v>42</v>
      </c>
      <c r="O232" s="101"/>
      <c r="P232" s="290">
        <f>O232*H232</f>
        <v>0</v>
      </c>
      <c r="Q232" s="290">
        <v>0</v>
      </c>
      <c r="R232" s="290">
        <f>Q232*H232</f>
        <v>0</v>
      </c>
      <c r="S232" s="290">
        <v>0</v>
      </c>
      <c r="T232" s="291">
        <f>S232*H232</f>
        <v>0</v>
      </c>
      <c r="U232" s="42"/>
      <c r="V232" s="42"/>
      <c r="W232" s="42"/>
      <c r="X232" s="42"/>
      <c r="Y232" s="42"/>
      <c r="Z232" s="42"/>
      <c r="AA232" s="42"/>
      <c r="AB232" s="42"/>
      <c r="AC232" s="42"/>
      <c r="AD232" s="42"/>
      <c r="AE232" s="42"/>
      <c r="AR232" s="292" t="s">
        <v>386</v>
      </c>
      <c r="AT232" s="292" t="s">
        <v>393</v>
      </c>
      <c r="AU232" s="292" t="s">
        <v>92</v>
      </c>
      <c r="AY232" s="19" t="s">
        <v>387</v>
      </c>
      <c r="BE232" s="162">
        <f>IF(N232="základná",J232,0)</f>
        <v>0</v>
      </c>
      <c r="BF232" s="162">
        <f>IF(N232="znížená",J232,0)</f>
        <v>0</v>
      </c>
      <c r="BG232" s="162">
        <f>IF(N232="zákl. prenesená",J232,0)</f>
        <v>0</v>
      </c>
      <c r="BH232" s="162">
        <f>IF(N232="zníž. prenesená",J232,0)</f>
        <v>0</v>
      </c>
      <c r="BI232" s="162">
        <f>IF(N232="nulová",J232,0)</f>
        <v>0</v>
      </c>
      <c r="BJ232" s="19" t="s">
        <v>92</v>
      </c>
      <c r="BK232" s="162">
        <f>ROUND(I232*H232,2)</f>
        <v>0</v>
      </c>
      <c r="BL232" s="19" t="s">
        <v>386</v>
      </c>
      <c r="BM232" s="292" t="s">
        <v>769</v>
      </c>
    </row>
    <row r="233" s="2" customFormat="1" ht="24.15" customHeight="1">
      <c r="A233" s="42"/>
      <c r="B233" s="43"/>
      <c r="C233" s="280" t="s">
        <v>602</v>
      </c>
      <c r="D233" s="280" t="s">
        <v>393</v>
      </c>
      <c r="E233" s="281" t="s">
        <v>1898</v>
      </c>
      <c r="F233" s="282" t="s">
        <v>1899</v>
      </c>
      <c r="G233" s="283" t="s">
        <v>525</v>
      </c>
      <c r="H233" s="284">
        <v>316.84399999999999</v>
      </c>
      <c r="I233" s="285"/>
      <c r="J233" s="286">
        <f>ROUND(I233*H233,2)</f>
        <v>0</v>
      </c>
      <c r="K233" s="287"/>
      <c r="L233" s="45"/>
      <c r="M233" s="288" t="s">
        <v>1</v>
      </c>
      <c r="N233" s="289" t="s">
        <v>42</v>
      </c>
      <c r="O233" s="101"/>
      <c r="P233" s="290">
        <f>O233*H233</f>
        <v>0</v>
      </c>
      <c r="Q233" s="290">
        <v>0</v>
      </c>
      <c r="R233" s="290">
        <f>Q233*H233</f>
        <v>0</v>
      </c>
      <c r="S233" s="290">
        <v>0</v>
      </c>
      <c r="T233" s="291">
        <f>S233*H233</f>
        <v>0</v>
      </c>
      <c r="U233" s="42"/>
      <c r="V233" s="42"/>
      <c r="W233" s="42"/>
      <c r="X233" s="42"/>
      <c r="Y233" s="42"/>
      <c r="Z233" s="42"/>
      <c r="AA233" s="42"/>
      <c r="AB233" s="42"/>
      <c r="AC233" s="42"/>
      <c r="AD233" s="42"/>
      <c r="AE233" s="42"/>
      <c r="AR233" s="292" t="s">
        <v>386</v>
      </c>
      <c r="AT233" s="292" t="s">
        <v>393</v>
      </c>
      <c r="AU233" s="292" t="s">
        <v>92</v>
      </c>
      <c r="AY233" s="19" t="s">
        <v>387</v>
      </c>
      <c r="BE233" s="162">
        <f>IF(N233="základná",J233,0)</f>
        <v>0</v>
      </c>
      <c r="BF233" s="162">
        <f>IF(N233="znížená",J233,0)</f>
        <v>0</v>
      </c>
      <c r="BG233" s="162">
        <f>IF(N233="zákl. prenesená",J233,0)</f>
        <v>0</v>
      </c>
      <c r="BH233" s="162">
        <f>IF(N233="zníž. prenesená",J233,0)</f>
        <v>0</v>
      </c>
      <c r="BI233" s="162">
        <f>IF(N233="nulová",J233,0)</f>
        <v>0</v>
      </c>
      <c r="BJ233" s="19" t="s">
        <v>92</v>
      </c>
      <c r="BK233" s="162">
        <f>ROUND(I233*H233,2)</f>
        <v>0</v>
      </c>
      <c r="BL233" s="19" t="s">
        <v>386</v>
      </c>
      <c r="BM233" s="292" t="s">
        <v>779</v>
      </c>
    </row>
    <row r="234" s="15" customFormat="1">
      <c r="A234" s="15"/>
      <c r="B234" s="304"/>
      <c r="C234" s="305"/>
      <c r="D234" s="295" t="s">
        <v>398</v>
      </c>
      <c r="E234" s="306" t="s">
        <v>1</v>
      </c>
      <c r="F234" s="307" t="s">
        <v>1900</v>
      </c>
      <c r="G234" s="305"/>
      <c r="H234" s="308">
        <v>316.84399999999999</v>
      </c>
      <c r="I234" s="309"/>
      <c r="J234" s="305"/>
      <c r="K234" s="305"/>
      <c r="L234" s="310"/>
      <c r="M234" s="311"/>
      <c r="N234" s="312"/>
      <c r="O234" s="312"/>
      <c r="P234" s="312"/>
      <c r="Q234" s="312"/>
      <c r="R234" s="312"/>
      <c r="S234" s="312"/>
      <c r="T234" s="313"/>
      <c r="U234" s="15"/>
      <c r="V234" s="15"/>
      <c r="W234" s="15"/>
      <c r="X234" s="15"/>
      <c r="Y234" s="15"/>
      <c r="Z234" s="15"/>
      <c r="AA234" s="15"/>
      <c r="AB234" s="15"/>
      <c r="AC234" s="15"/>
      <c r="AD234" s="15"/>
      <c r="AE234" s="15"/>
      <c r="AT234" s="314" t="s">
        <v>398</v>
      </c>
      <c r="AU234" s="314" t="s">
        <v>92</v>
      </c>
      <c r="AV234" s="15" t="s">
        <v>92</v>
      </c>
      <c r="AW234" s="15" t="s">
        <v>30</v>
      </c>
      <c r="AX234" s="15" t="s">
        <v>76</v>
      </c>
      <c r="AY234" s="314" t="s">
        <v>387</v>
      </c>
    </row>
    <row r="235" s="16" customFormat="1">
      <c r="A235" s="16"/>
      <c r="B235" s="315"/>
      <c r="C235" s="316"/>
      <c r="D235" s="295" t="s">
        <v>398</v>
      </c>
      <c r="E235" s="317" t="s">
        <v>1</v>
      </c>
      <c r="F235" s="318" t="s">
        <v>412</v>
      </c>
      <c r="G235" s="316"/>
      <c r="H235" s="319">
        <v>316.84399999999999</v>
      </c>
      <c r="I235" s="320"/>
      <c r="J235" s="316"/>
      <c r="K235" s="316"/>
      <c r="L235" s="321"/>
      <c r="M235" s="322"/>
      <c r="N235" s="323"/>
      <c r="O235" s="323"/>
      <c r="P235" s="323"/>
      <c r="Q235" s="323"/>
      <c r="R235" s="323"/>
      <c r="S235" s="323"/>
      <c r="T235" s="324"/>
      <c r="U235" s="16"/>
      <c r="V235" s="16"/>
      <c r="W235" s="16"/>
      <c r="X235" s="16"/>
      <c r="Y235" s="16"/>
      <c r="Z235" s="16"/>
      <c r="AA235" s="16"/>
      <c r="AB235" s="16"/>
      <c r="AC235" s="16"/>
      <c r="AD235" s="16"/>
      <c r="AE235" s="16"/>
      <c r="AT235" s="325" t="s">
        <v>398</v>
      </c>
      <c r="AU235" s="325" t="s">
        <v>92</v>
      </c>
      <c r="AV235" s="16" t="s">
        <v>386</v>
      </c>
      <c r="AW235" s="16" t="s">
        <v>30</v>
      </c>
      <c r="AX235" s="16" t="s">
        <v>84</v>
      </c>
      <c r="AY235" s="325" t="s">
        <v>387</v>
      </c>
    </row>
    <row r="236" s="2" customFormat="1" ht="24.15" customHeight="1">
      <c r="A236" s="42"/>
      <c r="B236" s="43"/>
      <c r="C236" s="280" t="s">
        <v>606</v>
      </c>
      <c r="D236" s="280" t="s">
        <v>393</v>
      </c>
      <c r="E236" s="281" t="s">
        <v>1901</v>
      </c>
      <c r="F236" s="282" t="s">
        <v>1902</v>
      </c>
      <c r="G236" s="283" t="s">
        <v>525</v>
      </c>
      <c r="H236" s="284">
        <v>16.675999999999998</v>
      </c>
      <c r="I236" s="285"/>
      <c r="J236" s="286">
        <f>ROUND(I236*H236,2)</f>
        <v>0</v>
      </c>
      <c r="K236" s="287"/>
      <c r="L236" s="45"/>
      <c r="M236" s="288" t="s">
        <v>1</v>
      </c>
      <c r="N236" s="289" t="s">
        <v>42</v>
      </c>
      <c r="O236" s="101"/>
      <c r="P236" s="290">
        <f>O236*H236</f>
        <v>0</v>
      </c>
      <c r="Q236" s="290">
        <v>0</v>
      </c>
      <c r="R236" s="290">
        <f>Q236*H236</f>
        <v>0</v>
      </c>
      <c r="S236" s="290">
        <v>0</v>
      </c>
      <c r="T236" s="291">
        <f>S236*H236</f>
        <v>0</v>
      </c>
      <c r="U236" s="42"/>
      <c r="V236" s="42"/>
      <c r="W236" s="42"/>
      <c r="X236" s="42"/>
      <c r="Y236" s="42"/>
      <c r="Z236" s="42"/>
      <c r="AA236" s="42"/>
      <c r="AB236" s="42"/>
      <c r="AC236" s="42"/>
      <c r="AD236" s="42"/>
      <c r="AE236" s="42"/>
      <c r="AR236" s="292" t="s">
        <v>386</v>
      </c>
      <c r="AT236" s="292" t="s">
        <v>393</v>
      </c>
      <c r="AU236" s="292" t="s">
        <v>92</v>
      </c>
      <c r="AY236" s="19" t="s">
        <v>387</v>
      </c>
      <c r="BE236" s="162">
        <f>IF(N236="základná",J236,0)</f>
        <v>0</v>
      </c>
      <c r="BF236" s="162">
        <f>IF(N236="znížená",J236,0)</f>
        <v>0</v>
      </c>
      <c r="BG236" s="162">
        <f>IF(N236="zákl. prenesená",J236,0)</f>
        <v>0</v>
      </c>
      <c r="BH236" s="162">
        <f>IF(N236="zníž. prenesená",J236,0)</f>
        <v>0</v>
      </c>
      <c r="BI236" s="162">
        <f>IF(N236="nulová",J236,0)</f>
        <v>0</v>
      </c>
      <c r="BJ236" s="19" t="s">
        <v>92</v>
      </c>
      <c r="BK236" s="162">
        <f>ROUND(I236*H236,2)</f>
        <v>0</v>
      </c>
      <c r="BL236" s="19" t="s">
        <v>386</v>
      </c>
      <c r="BM236" s="292" t="s">
        <v>792</v>
      </c>
    </row>
    <row r="237" s="2" customFormat="1" ht="24.15" customHeight="1">
      <c r="A237" s="42"/>
      <c r="B237" s="43"/>
      <c r="C237" s="280" t="s">
        <v>611</v>
      </c>
      <c r="D237" s="280" t="s">
        <v>393</v>
      </c>
      <c r="E237" s="281" t="s">
        <v>541</v>
      </c>
      <c r="F237" s="282" t="s">
        <v>542</v>
      </c>
      <c r="G237" s="283" t="s">
        <v>525</v>
      </c>
      <c r="H237" s="284">
        <v>5</v>
      </c>
      <c r="I237" s="285"/>
      <c r="J237" s="286">
        <f>ROUND(I237*H237,2)</f>
        <v>0</v>
      </c>
      <c r="K237" s="287"/>
      <c r="L237" s="45"/>
      <c r="M237" s="288" t="s">
        <v>1</v>
      </c>
      <c r="N237" s="289" t="s">
        <v>42</v>
      </c>
      <c r="O237" s="101"/>
      <c r="P237" s="290">
        <f>O237*H237</f>
        <v>0</v>
      </c>
      <c r="Q237" s="290">
        <v>0</v>
      </c>
      <c r="R237" s="290">
        <f>Q237*H237</f>
        <v>0</v>
      </c>
      <c r="S237" s="290">
        <v>0</v>
      </c>
      <c r="T237" s="291">
        <f>S237*H237</f>
        <v>0</v>
      </c>
      <c r="U237" s="42"/>
      <c r="V237" s="42"/>
      <c r="W237" s="42"/>
      <c r="X237" s="42"/>
      <c r="Y237" s="42"/>
      <c r="Z237" s="42"/>
      <c r="AA237" s="42"/>
      <c r="AB237" s="42"/>
      <c r="AC237" s="42"/>
      <c r="AD237" s="42"/>
      <c r="AE237" s="42"/>
      <c r="AR237" s="292" t="s">
        <v>386</v>
      </c>
      <c r="AT237" s="292" t="s">
        <v>393</v>
      </c>
      <c r="AU237" s="292" t="s">
        <v>92</v>
      </c>
      <c r="AY237" s="19" t="s">
        <v>387</v>
      </c>
      <c r="BE237" s="162">
        <f>IF(N237="základná",J237,0)</f>
        <v>0</v>
      </c>
      <c r="BF237" s="162">
        <f>IF(N237="znížená",J237,0)</f>
        <v>0</v>
      </c>
      <c r="BG237" s="162">
        <f>IF(N237="zákl. prenesená",J237,0)</f>
        <v>0</v>
      </c>
      <c r="BH237" s="162">
        <f>IF(N237="zníž. prenesená",J237,0)</f>
        <v>0</v>
      </c>
      <c r="BI237" s="162">
        <f>IF(N237="nulová",J237,0)</f>
        <v>0</v>
      </c>
      <c r="BJ237" s="19" t="s">
        <v>92</v>
      </c>
      <c r="BK237" s="162">
        <f>ROUND(I237*H237,2)</f>
        <v>0</v>
      </c>
      <c r="BL237" s="19" t="s">
        <v>386</v>
      </c>
      <c r="BM237" s="292" t="s">
        <v>805</v>
      </c>
    </row>
    <row r="238" s="15" customFormat="1">
      <c r="A238" s="15"/>
      <c r="B238" s="304"/>
      <c r="C238" s="305"/>
      <c r="D238" s="295" t="s">
        <v>398</v>
      </c>
      <c r="E238" s="306" t="s">
        <v>1</v>
      </c>
      <c r="F238" s="307" t="s">
        <v>1903</v>
      </c>
      <c r="G238" s="305"/>
      <c r="H238" s="308">
        <v>5</v>
      </c>
      <c r="I238" s="309"/>
      <c r="J238" s="305"/>
      <c r="K238" s="305"/>
      <c r="L238" s="310"/>
      <c r="M238" s="311"/>
      <c r="N238" s="312"/>
      <c r="O238" s="312"/>
      <c r="P238" s="312"/>
      <c r="Q238" s="312"/>
      <c r="R238" s="312"/>
      <c r="S238" s="312"/>
      <c r="T238" s="313"/>
      <c r="U238" s="15"/>
      <c r="V238" s="15"/>
      <c r="W238" s="15"/>
      <c r="X238" s="15"/>
      <c r="Y238" s="15"/>
      <c r="Z238" s="15"/>
      <c r="AA238" s="15"/>
      <c r="AB238" s="15"/>
      <c r="AC238" s="15"/>
      <c r="AD238" s="15"/>
      <c r="AE238" s="15"/>
      <c r="AT238" s="314" t="s">
        <v>398</v>
      </c>
      <c r="AU238" s="314" t="s">
        <v>92</v>
      </c>
      <c r="AV238" s="15" t="s">
        <v>92</v>
      </c>
      <c r="AW238" s="15" t="s">
        <v>30</v>
      </c>
      <c r="AX238" s="15" t="s">
        <v>76</v>
      </c>
      <c r="AY238" s="314" t="s">
        <v>387</v>
      </c>
    </row>
    <row r="239" s="16" customFormat="1">
      <c r="A239" s="16"/>
      <c r="B239" s="315"/>
      <c r="C239" s="316"/>
      <c r="D239" s="295" t="s">
        <v>398</v>
      </c>
      <c r="E239" s="317" t="s">
        <v>1</v>
      </c>
      <c r="F239" s="318" t="s">
        <v>412</v>
      </c>
      <c r="G239" s="316"/>
      <c r="H239" s="319">
        <v>5</v>
      </c>
      <c r="I239" s="320"/>
      <c r="J239" s="316"/>
      <c r="K239" s="316"/>
      <c r="L239" s="321"/>
      <c r="M239" s="322"/>
      <c r="N239" s="323"/>
      <c r="O239" s="323"/>
      <c r="P239" s="323"/>
      <c r="Q239" s="323"/>
      <c r="R239" s="323"/>
      <c r="S239" s="323"/>
      <c r="T239" s="324"/>
      <c r="U239" s="16"/>
      <c r="V239" s="16"/>
      <c r="W239" s="16"/>
      <c r="X239" s="16"/>
      <c r="Y239" s="16"/>
      <c r="Z239" s="16"/>
      <c r="AA239" s="16"/>
      <c r="AB239" s="16"/>
      <c r="AC239" s="16"/>
      <c r="AD239" s="16"/>
      <c r="AE239" s="16"/>
      <c r="AT239" s="325" t="s">
        <v>398</v>
      </c>
      <c r="AU239" s="325" t="s">
        <v>92</v>
      </c>
      <c r="AV239" s="16" t="s">
        <v>386</v>
      </c>
      <c r="AW239" s="16" t="s">
        <v>30</v>
      </c>
      <c r="AX239" s="16" t="s">
        <v>84</v>
      </c>
      <c r="AY239" s="325" t="s">
        <v>387</v>
      </c>
    </row>
    <row r="240" s="2" customFormat="1" ht="24.15" customHeight="1">
      <c r="A240" s="42"/>
      <c r="B240" s="43"/>
      <c r="C240" s="280" t="s">
        <v>615</v>
      </c>
      <c r="D240" s="280" t="s">
        <v>393</v>
      </c>
      <c r="E240" s="281" t="s">
        <v>1904</v>
      </c>
      <c r="F240" s="282" t="s">
        <v>1905</v>
      </c>
      <c r="G240" s="283" t="s">
        <v>525</v>
      </c>
      <c r="H240" s="284">
        <v>11.676</v>
      </c>
      <c r="I240" s="285"/>
      <c r="J240" s="286">
        <f>ROUND(I240*H240,2)</f>
        <v>0</v>
      </c>
      <c r="K240" s="287"/>
      <c r="L240" s="45"/>
      <c r="M240" s="288" t="s">
        <v>1</v>
      </c>
      <c r="N240" s="289" t="s">
        <v>42</v>
      </c>
      <c r="O240" s="101"/>
      <c r="P240" s="290">
        <f>O240*H240</f>
        <v>0</v>
      </c>
      <c r="Q240" s="290">
        <v>0</v>
      </c>
      <c r="R240" s="290">
        <f>Q240*H240</f>
        <v>0</v>
      </c>
      <c r="S240" s="290">
        <v>0</v>
      </c>
      <c r="T240" s="291">
        <f>S240*H240</f>
        <v>0</v>
      </c>
      <c r="U240" s="42"/>
      <c r="V240" s="42"/>
      <c r="W240" s="42"/>
      <c r="X240" s="42"/>
      <c r="Y240" s="42"/>
      <c r="Z240" s="42"/>
      <c r="AA240" s="42"/>
      <c r="AB240" s="42"/>
      <c r="AC240" s="42"/>
      <c r="AD240" s="42"/>
      <c r="AE240" s="42"/>
      <c r="AR240" s="292" t="s">
        <v>386</v>
      </c>
      <c r="AT240" s="292" t="s">
        <v>393</v>
      </c>
      <c r="AU240" s="292" t="s">
        <v>92</v>
      </c>
      <c r="AY240" s="19" t="s">
        <v>387</v>
      </c>
      <c r="BE240" s="162">
        <f>IF(N240="základná",J240,0)</f>
        <v>0</v>
      </c>
      <c r="BF240" s="162">
        <f>IF(N240="znížená",J240,0)</f>
        <v>0</v>
      </c>
      <c r="BG240" s="162">
        <f>IF(N240="zákl. prenesená",J240,0)</f>
        <v>0</v>
      </c>
      <c r="BH240" s="162">
        <f>IF(N240="zníž. prenesená",J240,0)</f>
        <v>0</v>
      </c>
      <c r="BI240" s="162">
        <f>IF(N240="nulová",J240,0)</f>
        <v>0</v>
      </c>
      <c r="BJ240" s="19" t="s">
        <v>92</v>
      </c>
      <c r="BK240" s="162">
        <f>ROUND(I240*H240,2)</f>
        <v>0</v>
      </c>
      <c r="BL240" s="19" t="s">
        <v>386</v>
      </c>
      <c r="BM240" s="292" t="s">
        <v>322</v>
      </c>
    </row>
    <row r="241" s="15" customFormat="1">
      <c r="A241" s="15"/>
      <c r="B241" s="304"/>
      <c r="C241" s="305"/>
      <c r="D241" s="295" t="s">
        <v>398</v>
      </c>
      <c r="E241" s="306" t="s">
        <v>1</v>
      </c>
      <c r="F241" s="307" t="s">
        <v>1906</v>
      </c>
      <c r="G241" s="305"/>
      <c r="H241" s="308">
        <v>11.676</v>
      </c>
      <c r="I241" s="309"/>
      <c r="J241" s="305"/>
      <c r="K241" s="305"/>
      <c r="L241" s="310"/>
      <c r="M241" s="311"/>
      <c r="N241" s="312"/>
      <c r="O241" s="312"/>
      <c r="P241" s="312"/>
      <c r="Q241" s="312"/>
      <c r="R241" s="312"/>
      <c r="S241" s="312"/>
      <c r="T241" s="313"/>
      <c r="U241" s="15"/>
      <c r="V241" s="15"/>
      <c r="W241" s="15"/>
      <c r="X241" s="15"/>
      <c r="Y241" s="15"/>
      <c r="Z241" s="15"/>
      <c r="AA241" s="15"/>
      <c r="AB241" s="15"/>
      <c r="AC241" s="15"/>
      <c r="AD241" s="15"/>
      <c r="AE241" s="15"/>
      <c r="AT241" s="314" t="s">
        <v>398</v>
      </c>
      <c r="AU241" s="314" t="s">
        <v>92</v>
      </c>
      <c r="AV241" s="15" t="s">
        <v>92</v>
      </c>
      <c r="AW241" s="15" t="s">
        <v>30</v>
      </c>
      <c r="AX241" s="15" t="s">
        <v>76</v>
      </c>
      <c r="AY241" s="314" t="s">
        <v>387</v>
      </c>
    </row>
    <row r="242" s="16" customFormat="1">
      <c r="A242" s="16"/>
      <c r="B242" s="315"/>
      <c r="C242" s="316"/>
      <c r="D242" s="295" t="s">
        <v>398</v>
      </c>
      <c r="E242" s="317" t="s">
        <v>1</v>
      </c>
      <c r="F242" s="318" t="s">
        <v>412</v>
      </c>
      <c r="G242" s="316"/>
      <c r="H242" s="319">
        <v>11.676</v>
      </c>
      <c r="I242" s="320"/>
      <c r="J242" s="316"/>
      <c r="K242" s="316"/>
      <c r="L242" s="321"/>
      <c r="M242" s="322"/>
      <c r="N242" s="323"/>
      <c r="O242" s="323"/>
      <c r="P242" s="323"/>
      <c r="Q242" s="323"/>
      <c r="R242" s="323"/>
      <c r="S242" s="323"/>
      <c r="T242" s="324"/>
      <c r="U242" s="16"/>
      <c r="V242" s="16"/>
      <c r="W242" s="16"/>
      <c r="X242" s="16"/>
      <c r="Y242" s="16"/>
      <c r="Z242" s="16"/>
      <c r="AA242" s="16"/>
      <c r="AB242" s="16"/>
      <c r="AC242" s="16"/>
      <c r="AD242" s="16"/>
      <c r="AE242" s="16"/>
      <c r="AT242" s="325" t="s">
        <v>398</v>
      </c>
      <c r="AU242" s="325" t="s">
        <v>92</v>
      </c>
      <c r="AV242" s="16" t="s">
        <v>386</v>
      </c>
      <c r="AW242" s="16" t="s">
        <v>30</v>
      </c>
      <c r="AX242" s="16" t="s">
        <v>84</v>
      </c>
      <c r="AY242" s="325" t="s">
        <v>387</v>
      </c>
    </row>
    <row r="243" s="12" customFormat="1" ht="22.8" customHeight="1">
      <c r="A243" s="12"/>
      <c r="B243" s="252"/>
      <c r="C243" s="253"/>
      <c r="D243" s="254" t="s">
        <v>75</v>
      </c>
      <c r="E243" s="265" t="s">
        <v>544</v>
      </c>
      <c r="F243" s="265" t="s">
        <v>1907</v>
      </c>
      <c r="G243" s="253"/>
      <c r="H243" s="253"/>
      <c r="I243" s="256"/>
      <c r="J243" s="266">
        <f>BK243</f>
        <v>0</v>
      </c>
      <c r="K243" s="253"/>
      <c r="L243" s="257"/>
      <c r="M243" s="258"/>
      <c r="N243" s="259"/>
      <c r="O243" s="259"/>
      <c r="P243" s="260">
        <f>P244</f>
        <v>0</v>
      </c>
      <c r="Q243" s="259"/>
      <c r="R243" s="260">
        <f>R244</f>
        <v>0</v>
      </c>
      <c r="S243" s="259"/>
      <c r="T243" s="261">
        <f>T244</f>
        <v>0</v>
      </c>
      <c r="U243" s="12"/>
      <c r="V243" s="12"/>
      <c r="W243" s="12"/>
      <c r="X243" s="12"/>
      <c r="Y243" s="12"/>
      <c r="Z243" s="12"/>
      <c r="AA243" s="12"/>
      <c r="AB243" s="12"/>
      <c r="AC243" s="12"/>
      <c r="AD243" s="12"/>
      <c r="AE243" s="12"/>
      <c r="AR243" s="262" t="s">
        <v>84</v>
      </c>
      <c r="AT243" s="263" t="s">
        <v>75</v>
      </c>
      <c r="AU243" s="263" t="s">
        <v>84</v>
      </c>
      <c r="AY243" s="262" t="s">
        <v>387</v>
      </c>
      <c r="BK243" s="264">
        <f>BK244</f>
        <v>0</v>
      </c>
    </row>
    <row r="244" s="2" customFormat="1" ht="33" customHeight="1">
      <c r="A244" s="42"/>
      <c r="B244" s="43"/>
      <c r="C244" s="280" t="s">
        <v>620</v>
      </c>
      <c r="D244" s="280" t="s">
        <v>393</v>
      </c>
      <c r="E244" s="281" t="s">
        <v>1908</v>
      </c>
      <c r="F244" s="282" t="s">
        <v>1909</v>
      </c>
      <c r="G244" s="283" t="s">
        <v>525</v>
      </c>
      <c r="H244" s="284">
        <v>36.893999999999998</v>
      </c>
      <c r="I244" s="285"/>
      <c r="J244" s="286">
        <f>ROUND(I244*H244,2)</f>
        <v>0</v>
      </c>
      <c r="K244" s="287"/>
      <c r="L244" s="45"/>
      <c r="M244" s="288" t="s">
        <v>1</v>
      </c>
      <c r="N244" s="289" t="s">
        <v>42</v>
      </c>
      <c r="O244" s="101"/>
      <c r="P244" s="290">
        <f>O244*H244</f>
        <v>0</v>
      </c>
      <c r="Q244" s="290">
        <v>0</v>
      </c>
      <c r="R244" s="290">
        <f>Q244*H244</f>
        <v>0</v>
      </c>
      <c r="S244" s="290">
        <v>0</v>
      </c>
      <c r="T244" s="291">
        <f>S244*H244</f>
        <v>0</v>
      </c>
      <c r="U244" s="42"/>
      <c r="V244" s="42"/>
      <c r="W244" s="42"/>
      <c r="X244" s="42"/>
      <c r="Y244" s="42"/>
      <c r="Z244" s="42"/>
      <c r="AA244" s="42"/>
      <c r="AB244" s="42"/>
      <c r="AC244" s="42"/>
      <c r="AD244" s="42"/>
      <c r="AE244" s="42"/>
      <c r="AR244" s="292" t="s">
        <v>386</v>
      </c>
      <c r="AT244" s="292" t="s">
        <v>393</v>
      </c>
      <c r="AU244" s="292" t="s">
        <v>92</v>
      </c>
      <c r="AY244" s="19" t="s">
        <v>387</v>
      </c>
      <c r="BE244" s="162">
        <f>IF(N244="základná",J244,0)</f>
        <v>0</v>
      </c>
      <c r="BF244" s="162">
        <f>IF(N244="znížená",J244,0)</f>
        <v>0</v>
      </c>
      <c r="BG244" s="162">
        <f>IF(N244="zákl. prenesená",J244,0)</f>
        <v>0</v>
      </c>
      <c r="BH244" s="162">
        <f>IF(N244="zníž. prenesená",J244,0)</f>
        <v>0</v>
      </c>
      <c r="BI244" s="162">
        <f>IF(N244="nulová",J244,0)</f>
        <v>0</v>
      </c>
      <c r="BJ244" s="19" t="s">
        <v>92</v>
      </c>
      <c r="BK244" s="162">
        <f>ROUND(I244*H244,2)</f>
        <v>0</v>
      </c>
      <c r="BL244" s="19" t="s">
        <v>386</v>
      </c>
      <c r="BM244" s="292" t="s">
        <v>829</v>
      </c>
    </row>
    <row r="245" s="12" customFormat="1" ht="25.92" customHeight="1">
      <c r="A245" s="12"/>
      <c r="B245" s="252"/>
      <c r="C245" s="253"/>
      <c r="D245" s="254" t="s">
        <v>75</v>
      </c>
      <c r="E245" s="255" t="s">
        <v>592</v>
      </c>
      <c r="F245" s="255" t="s">
        <v>1910</v>
      </c>
      <c r="G245" s="253"/>
      <c r="H245" s="253"/>
      <c r="I245" s="256"/>
      <c r="J245" s="231">
        <f>BK245</f>
        <v>0</v>
      </c>
      <c r="K245" s="253"/>
      <c r="L245" s="257"/>
      <c r="M245" s="258"/>
      <c r="N245" s="259"/>
      <c r="O245" s="259"/>
      <c r="P245" s="260">
        <f>P246</f>
        <v>0</v>
      </c>
      <c r="Q245" s="259"/>
      <c r="R245" s="260">
        <f>R246</f>
        <v>0.33000000000000002</v>
      </c>
      <c r="S245" s="259"/>
      <c r="T245" s="261">
        <f>T246</f>
        <v>0</v>
      </c>
      <c r="U245" s="12"/>
      <c r="V245" s="12"/>
      <c r="W245" s="12"/>
      <c r="X245" s="12"/>
      <c r="Y245" s="12"/>
      <c r="Z245" s="12"/>
      <c r="AA245" s="12"/>
      <c r="AB245" s="12"/>
      <c r="AC245" s="12"/>
      <c r="AD245" s="12"/>
      <c r="AE245" s="12"/>
      <c r="AR245" s="262" t="s">
        <v>99</v>
      </c>
      <c r="AT245" s="263" t="s">
        <v>75</v>
      </c>
      <c r="AU245" s="263" t="s">
        <v>76</v>
      </c>
      <c r="AY245" s="262" t="s">
        <v>387</v>
      </c>
      <c r="BK245" s="264">
        <f>BK246</f>
        <v>0</v>
      </c>
    </row>
    <row r="246" s="12" customFormat="1" ht="22.8" customHeight="1">
      <c r="A246" s="12"/>
      <c r="B246" s="252"/>
      <c r="C246" s="253"/>
      <c r="D246" s="254" t="s">
        <v>75</v>
      </c>
      <c r="E246" s="265" t="s">
        <v>1911</v>
      </c>
      <c r="F246" s="265" t="s">
        <v>1912</v>
      </c>
      <c r="G246" s="253"/>
      <c r="H246" s="253"/>
      <c r="I246" s="256"/>
      <c r="J246" s="266">
        <f>BK246</f>
        <v>0</v>
      </c>
      <c r="K246" s="253"/>
      <c r="L246" s="257"/>
      <c r="M246" s="258"/>
      <c r="N246" s="259"/>
      <c r="O246" s="259"/>
      <c r="P246" s="260">
        <f>SUM(P247:P253)</f>
        <v>0</v>
      </c>
      <c r="Q246" s="259"/>
      <c r="R246" s="260">
        <f>SUM(R247:R253)</f>
        <v>0.33000000000000002</v>
      </c>
      <c r="S246" s="259"/>
      <c r="T246" s="261">
        <f>SUM(T247:T253)</f>
        <v>0</v>
      </c>
      <c r="U246" s="12"/>
      <c r="V246" s="12"/>
      <c r="W246" s="12"/>
      <c r="X246" s="12"/>
      <c r="Y246" s="12"/>
      <c r="Z246" s="12"/>
      <c r="AA246" s="12"/>
      <c r="AB246" s="12"/>
      <c r="AC246" s="12"/>
      <c r="AD246" s="12"/>
      <c r="AE246" s="12"/>
      <c r="AR246" s="262" t="s">
        <v>99</v>
      </c>
      <c r="AT246" s="263" t="s">
        <v>75</v>
      </c>
      <c r="AU246" s="263" t="s">
        <v>84</v>
      </c>
      <c r="AY246" s="262" t="s">
        <v>387</v>
      </c>
      <c r="BK246" s="264">
        <f>SUM(BK247:BK253)</f>
        <v>0</v>
      </c>
    </row>
    <row r="247" s="2" customFormat="1" ht="24.15" customHeight="1">
      <c r="A247" s="42"/>
      <c r="B247" s="43"/>
      <c r="C247" s="280" t="s">
        <v>287</v>
      </c>
      <c r="D247" s="280" t="s">
        <v>393</v>
      </c>
      <c r="E247" s="281" t="s">
        <v>1913</v>
      </c>
      <c r="F247" s="282" t="s">
        <v>1914</v>
      </c>
      <c r="G247" s="283" t="s">
        <v>693</v>
      </c>
      <c r="H247" s="284">
        <v>1650</v>
      </c>
      <c r="I247" s="285"/>
      <c r="J247" s="286">
        <f>ROUND(I247*H247,2)</f>
        <v>0</v>
      </c>
      <c r="K247" s="287"/>
      <c r="L247" s="45"/>
      <c r="M247" s="288" t="s">
        <v>1</v>
      </c>
      <c r="N247" s="289" t="s">
        <v>42</v>
      </c>
      <c r="O247" s="101"/>
      <c r="P247" s="290">
        <f>O247*H247</f>
        <v>0</v>
      </c>
      <c r="Q247" s="290">
        <v>0</v>
      </c>
      <c r="R247" s="290">
        <f>Q247*H247</f>
        <v>0</v>
      </c>
      <c r="S247" s="290">
        <v>0</v>
      </c>
      <c r="T247" s="291">
        <f>S247*H247</f>
        <v>0</v>
      </c>
      <c r="U247" s="42"/>
      <c r="V247" s="42"/>
      <c r="W247" s="42"/>
      <c r="X247" s="42"/>
      <c r="Y247" s="42"/>
      <c r="Z247" s="42"/>
      <c r="AA247" s="42"/>
      <c r="AB247" s="42"/>
      <c r="AC247" s="42"/>
      <c r="AD247" s="42"/>
      <c r="AE247" s="42"/>
      <c r="AR247" s="292" t="s">
        <v>731</v>
      </c>
      <c r="AT247" s="292" t="s">
        <v>393</v>
      </c>
      <c r="AU247" s="292" t="s">
        <v>92</v>
      </c>
      <c r="AY247" s="19" t="s">
        <v>387</v>
      </c>
      <c r="BE247" s="162">
        <f>IF(N247="základná",J247,0)</f>
        <v>0</v>
      </c>
      <c r="BF247" s="162">
        <f>IF(N247="znížená",J247,0)</f>
        <v>0</v>
      </c>
      <c r="BG247" s="162">
        <f>IF(N247="zákl. prenesená",J247,0)</f>
        <v>0</v>
      </c>
      <c r="BH247" s="162">
        <f>IF(N247="zníž. prenesená",J247,0)</f>
        <v>0</v>
      </c>
      <c r="BI247" s="162">
        <f>IF(N247="nulová",J247,0)</f>
        <v>0</v>
      </c>
      <c r="BJ247" s="19" t="s">
        <v>92</v>
      </c>
      <c r="BK247" s="162">
        <f>ROUND(I247*H247,2)</f>
        <v>0</v>
      </c>
      <c r="BL247" s="19" t="s">
        <v>731</v>
      </c>
      <c r="BM247" s="292" t="s">
        <v>839</v>
      </c>
    </row>
    <row r="248" s="15" customFormat="1">
      <c r="A248" s="15"/>
      <c r="B248" s="304"/>
      <c r="C248" s="305"/>
      <c r="D248" s="295" t="s">
        <v>398</v>
      </c>
      <c r="E248" s="306" t="s">
        <v>1</v>
      </c>
      <c r="F248" s="307" t="s">
        <v>1915</v>
      </c>
      <c r="G248" s="305"/>
      <c r="H248" s="308">
        <v>1650</v>
      </c>
      <c r="I248" s="309"/>
      <c r="J248" s="305"/>
      <c r="K248" s="305"/>
      <c r="L248" s="310"/>
      <c r="M248" s="311"/>
      <c r="N248" s="312"/>
      <c r="O248" s="312"/>
      <c r="P248" s="312"/>
      <c r="Q248" s="312"/>
      <c r="R248" s="312"/>
      <c r="S248" s="312"/>
      <c r="T248" s="313"/>
      <c r="U248" s="15"/>
      <c r="V248" s="15"/>
      <c r="W248" s="15"/>
      <c r="X248" s="15"/>
      <c r="Y248" s="15"/>
      <c r="Z248" s="15"/>
      <c r="AA248" s="15"/>
      <c r="AB248" s="15"/>
      <c r="AC248" s="15"/>
      <c r="AD248" s="15"/>
      <c r="AE248" s="15"/>
      <c r="AT248" s="314" t="s">
        <v>398</v>
      </c>
      <c r="AU248" s="314" t="s">
        <v>92</v>
      </c>
      <c r="AV248" s="15" t="s">
        <v>92</v>
      </c>
      <c r="AW248" s="15" t="s">
        <v>30</v>
      </c>
      <c r="AX248" s="15" t="s">
        <v>76</v>
      </c>
      <c r="AY248" s="314" t="s">
        <v>387</v>
      </c>
    </row>
    <row r="249" s="16" customFormat="1">
      <c r="A249" s="16"/>
      <c r="B249" s="315"/>
      <c r="C249" s="316"/>
      <c r="D249" s="295" t="s">
        <v>398</v>
      </c>
      <c r="E249" s="317" t="s">
        <v>1</v>
      </c>
      <c r="F249" s="318" t="s">
        <v>412</v>
      </c>
      <c r="G249" s="316"/>
      <c r="H249" s="319">
        <v>1650</v>
      </c>
      <c r="I249" s="320"/>
      <c r="J249" s="316"/>
      <c r="K249" s="316"/>
      <c r="L249" s="321"/>
      <c r="M249" s="322"/>
      <c r="N249" s="323"/>
      <c r="O249" s="323"/>
      <c r="P249" s="323"/>
      <c r="Q249" s="323"/>
      <c r="R249" s="323"/>
      <c r="S249" s="323"/>
      <c r="T249" s="324"/>
      <c r="U249" s="16"/>
      <c r="V249" s="16"/>
      <c r="W249" s="16"/>
      <c r="X249" s="16"/>
      <c r="Y249" s="16"/>
      <c r="Z249" s="16"/>
      <c r="AA249" s="16"/>
      <c r="AB249" s="16"/>
      <c r="AC249" s="16"/>
      <c r="AD249" s="16"/>
      <c r="AE249" s="16"/>
      <c r="AT249" s="325" t="s">
        <v>398</v>
      </c>
      <c r="AU249" s="325" t="s">
        <v>92</v>
      </c>
      <c r="AV249" s="16" t="s">
        <v>386</v>
      </c>
      <c r="AW249" s="16" t="s">
        <v>30</v>
      </c>
      <c r="AX249" s="16" t="s">
        <v>84</v>
      </c>
      <c r="AY249" s="325" t="s">
        <v>387</v>
      </c>
    </row>
    <row r="250" s="2" customFormat="1" ht="24.15" customHeight="1">
      <c r="A250" s="42"/>
      <c r="B250" s="43"/>
      <c r="C250" s="337" t="s">
        <v>627</v>
      </c>
      <c r="D250" s="337" t="s">
        <v>592</v>
      </c>
      <c r="E250" s="338" t="s">
        <v>1916</v>
      </c>
      <c r="F250" s="339" t="s">
        <v>1917</v>
      </c>
      <c r="G250" s="340" t="s">
        <v>525</v>
      </c>
      <c r="H250" s="341">
        <v>0.33000000000000002</v>
      </c>
      <c r="I250" s="342"/>
      <c r="J250" s="343">
        <f>ROUND(I250*H250,2)</f>
        <v>0</v>
      </c>
      <c r="K250" s="344"/>
      <c r="L250" s="345"/>
      <c r="M250" s="346" t="s">
        <v>1</v>
      </c>
      <c r="N250" s="347" t="s">
        <v>42</v>
      </c>
      <c r="O250" s="101"/>
      <c r="P250" s="290">
        <f>O250*H250</f>
        <v>0</v>
      </c>
      <c r="Q250" s="290">
        <v>1</v>
      </c>
      <c r="R250" s="290">
        <f>Q250*H250</f>
        <v>0.33000000000000002</v>
      </c>
      <c r="S250" s="290">
        <v>0</v>
      </c>
      <c r="T250" s="291">
        <f>S250*H250</f>
        <v>0</v>
      </c>
      <c r="U250" s="42"/>
      <c r="V250" s="42"/>
      <c r="W250" s="42"/>
      <c r="X250" s="42"/>
      <c r="Y250" s="42"/>
      <c r="Z250" s="42"/>
      <c r="AA250" s="42"/>
      <c r="AB250" s="42"/>
      <c r="AC250" s="42"/>
      <c r="AD250" s="42"/>
      <c r="AE250" s="42"/>
      <c r="AR250" s="292" t="s">
        <v>1391</v>
      </c>
      <c r="AT250" s="292" t="s">
        <v>592</v>
      </c>
      <c r="AU250" s="292" t="s">
        <v>92</v>
      </c>
      <c r="AY250" s="19" t="s">
        <v>387</v>
      </c>
      <c r="BE250" s="162">
        <f>IF(N250="základná",J250,0)</f>
        <v>0</v>
      </c>
      <c r="BF250" s="162">
        <f>IF(N250="znížená",J250,0)</f>
        <v>0</v>
      </c>
      <c r="BG250" s="162">
        <f>IF(N250="zákl. prenesená",J250,0)</f>
        <v>0</v>
      </c>
      <c r="BH250" s="162">
        <f>IF(N250="zníž. prenesená",J250,0)</f>
        <v>0</v>
      </c>
      <c r="BI250" s="162">
        <f>IF(N250="nulová",J250,0)</f>
        <v>0</v>
      </c>
      <c r="BJ250" s="19" t="s">
        <v>92</v>
      </c>
      <c r="BK250" s="162">
        <f>ROUND(I250*H250,2)</f>
        <v>0</v>
      </c>
      <c r="BL250" s="19" t="s">
        <v>731</v>
      </c>
      <c r="BM250" s="292" t="s">
        <v>847</v>
      </c>
    </row>
    <row r="251" s="2" customFormat="1" ht="24.15" customHeight="1">
      <c r="A251" s="42"/>
      <c r="B251" s="43"/>
      <c r="C251" s="280" t="s">
        <v>631</v>
      </c>
      <c r="D251" s="280" t="s">
        <v>393</v>
      </c>
      <c r="E251" s="281" t="s">
        <v>1918</v>
      </c>
      <c r="F251" s="282" t="s">
        <v>1919</v>
      </c>
      <c r="G251" s="283" t="s">
        <v>693</v>
      </c>
      <c r="H251" s="284">
        <v>1650</v>
      </c>
      <c r="I251" s="285"/>
      <c r="J251" s="286">
        <f>ROUND(I251*H251,2)</f>
        <v>0</v>
      </c>
      <c r="K251" s="287"/>
      <c r="L251" s="45"/>
      <c r="M251" s="288" t="s">
        <v>1</v>
      </c>
      <c r="N251" s="289" t="s">
        <v>42</v>
      </c>
      <c r="O251" s="101"/>
      <c r="P251" s="290">
        <f>O251*H251</f>
        <v>0</v>
      </c>
      <c r="Q251" s="290">
        <v>0</v>
      </c>
      <c r="R251" s="290">
        <f>Q251*H251</f>
        <v>0</v>
      </c>
      <c r="S251" s="290">
        <v>0</v>
      </c>
      <c r="T251" s="291">
        <f>S251*H251</f>
        <v>0</v>
      </c>
      <c r="U251" s="42"/>
      <c r="V251" s="42"/>
      <c r="W251" s="42"/>
      <c r="X251" s="42"/>
      <c r="Y251" s="42"/>
      <c r="Z251" s="42"/>
      <c r="AA251" s="42"/>
      <c r="AB251" s="42"/>
      <c r="AC251" s="42"/>
      <c r="AD251" s="42"/>
      <c r="AE251" s="42"/>
      <c r="AR251" s="292" t="s">
        <v>731</v>
      </c>
      <c r="AT251" s="292" t="s">
        <v>393</v>
      </c>
      <c r="AU251" s="292" t="s">
        <v>92</v>
      </c>
      <c r="AY251" s="19" t="s">
        <v>387</v>
      </c>
      <c r="BE251" s="162">
        <f>IF(N251="základná",J251,0)</f>
        <v>0</v>
      </c>
      <c r="BF251" s="162">
        <f>IF(N251="znížená",J251,0)</f>
        <v>0</v>
      </c>
      <c r="BG251" s="162">
        <f>IF(N251="zákl. prenesená",J251,0)</f>
        <v>0</v>
      </c>
      <c r="BH251" s="162">
        <f>IF(N251="zníž. prenesená",J251,0)</f>
        <v>0</v>
      </c>
      <c r="BI251" s="162">
        <f>IF(N251="nulová",J251,0)</f>
        <v>0</v>
      </c>
      <c r="BJ251" s="19" t="s">
        <v>92</v>
      </c>
      <c r="BK251" s="162">
        <f>ROUND(I251*H251,2)</f>
        <v>0</v>
      </c>
      <c r="BL251" s="19" t="s">
        <v>731</v>
      </c>
      <c r="BM251" s="292" t="s">
        <v>857</v>
      </c>
    </row>
    <row r="252" s="15" customFormat="1">
      <c r="A252" s="15"/>
      <c r="B252" s="304"/>
      <c r="C252" s="305"/>
      <c r="D252" s="295" t="s">
        <v>398</v>
      </c>
      <c r="E252" s="306" t="s">
        <v>1</v>
      </c>
      <c r="F252" s="307" t="s">
        <v>1920</v>
      </c>
      <c r="G252" s="305"/>
      <c r="H252" s="308">
        <v>1650</v>
      </c>
      <c r="I252" s="309"/>
      <c r="J252" s="305"/>
      <c r="K252" s="305"/>
      <c r="L252" s="310"/>
      <c r="M252" s="311"/>
      <c r="N252" s="312"/>
      <c r="O252" s="312"/>
      <c r="P252" s="312"/>
      <c r="Q252" s="312"/>
      <c r="R252" s="312"/>
      <c r="S252" s="312"/>
      <c r="T252" s="313"/>
      <c r="U252" s="15"/>
      <c r="V252" s="15"/>
      <c r="W252" s="15"/>
      <c r="X252" s="15"/>
      <c r="Y252" s="15"/>
      <c r="Z252" s="15"/>
      <c r="AA252" s="15"/>
      <c r="AB252" s="15"/>
      <c r="AC252" s="15"/>
      <c r="AD252" s="15"/>
      <c r="AE252" s="15"/>
      <c r="AT252" s="314" t="s">
        <v>398</v>
      </c>
      <c r="AU252" s="314" t="s">
        <v>92</v>
      </c>
      <c r="AV252" s="15" t="s">
        <v>92</v>
      </c>
      <c r="AW252" s="15" t="s">
        <v>30</v>
      </c>
      <c r="AX252" s="15" t="s">
        <v>76</v>
      </c>
      <c r="AY252" s="314" t="s">
        <v>387</v>
      </c>
    </row>
    <row r="253" s="16" customFormat="1">
      <c r="A253" s="16"/>
      <c r="B253" s="315"/>
      <c r="C253" s="316"/>
      <c r="D253" s="295" t="s">
        <v>398</v>
      </c>
      <c r="E253" s="317" t="s">
        <v>1</v>
      </c>
      <c r="F253" s="318" t="s">
        <v>412</v>
      </c>
      <c r="G253" s="316"/>
      <c r="H253" s="319">
        <v>1650</v>
      </c>
      <c r="I253" s="320"/>
      <c r="J253" s="316"/>
      <c r="K253" s="316"/>
      <c r="L253" s="321"/>
      <c r="M253" s="322"/>
      <c r="N253" s="323"/>
      <c r="O253" s="323"/>
      <c r="P253" s="323"/>
      <c r="Q253" s="323"/>
      <c r="R253" s="323"/>
      <c r="S253" s="323"/>
      <c r="T253" s="324"/>
      <c r="U253" s="16"/>
      <c r="V253" s="16"/>
      <c r="W253" s="16"/>
      <c r="X253" s="16"/>
      <c r="Y253" s="16"/>
      <c r="Z253" s="16"/>
      <c r="AA253" s="16"/>
      <c r="AB253" s="16"/>
      <c r="AC253" s="16"/>
      <c r="AD253" s="16"/>
      <c r="AE253" s="16"/>
      <c r="AT253" s="325" t="s">
        <v>398</v>
      </c>
      <c r="AU253" s="325" t="s">
        <v>92</v>
      </c>
      <c r="AV253" s="16" t="s">
        <v>386</v>
      </c>
      <c r="AW253" s="16" t="s">
        <v>30</v>
      </c>
      <c r="AX253" s="16" t="s">
        <v>84</v>
      </c>
      <c r="AY253" s="325" t="s">
        <v>387</v>
      </c>
    </row>
    <row r="254" s="2" customFormat="1" ht="49.92" customHeight="1">
      <c r="A254" s="42"/>
      <c r="B254" s="43"/>
      <c r="C254" s="44"/>
      <c r="D254" s="44"/>
      <c r="E254" s="255" t="s">
        <v>1777</v>
      </c>
      <c r="F254" s="255" t="s">
        <v>1778</v>
      </c>
      <c r="G254" s="44"/>
      <c r="H254" s="44"/>
      <c r="I254" s="44"/>
      <c r="J254" s="231">
        <f>BK254</f>
        <v>0</v>
      </c>
      <c r="K254" s="44"/>
      <c r="L254" s="45"/>
      <c r="M254" s="349"/>
      <c r="N254" s="350"/>
      <c r="O254" s="101"/>
      <c r="P254" s="101"/>
      <c r="Q254" s="101"/>
      <c r="R254" s="101"/>
      <c r="S254" s="101"/>
      <c r="T254" s="102"/>
      <c r="U254" s="42"/>
      <c r="V254" s="42"/>
      <c r="W254" s="42"/>
      <c r="X254" s="42"/>
      <c r="Y254" s="42"/>
      <c r="Z254" s="42"/>
      <c r="AA254" s="42"/>
      <c r="AB254" s="42"/>
      <c r="AC254" s="42"/>
      <c r="AD254" s="42"/>
      <c r="AE254" s="42"/>
      <c r="AT254" s="19" t="s">
        <v>75</v>
      </c>
      <c r="AU254" s="19" t="s">
        <v>76</v>
      </c>
      <c r="AY254" s="19" t="s">
        <v>1779</v>
      </c>
      <c r="BK254" s="162">
        <f>SUM(BK255:BK259)</f>
        <v>0</v>
      </c>
    </row>
    <row r="255" s="2" customFormat="1" ht="16.32" customHeight="1">
      <c r="A255" s="42"/>
      <c r="B255" s="43"/>
      <c r="C255" s="352" t="s">
        <v>1</v>
      </c>
      <c r="D255" s="352" t="s">
        <v>393</v>
      </c>
      <c r="E255" s="353" t="s">
        <v>1</v>
      </c>
      <c r="F255" s="354" t="s">
        <v>1</v>
      </c>
      <c r="G255" s="355" t="s">
        <v>1</v>
      </c>
      <c r="H255" s="356"/>
      <c r="I255" s="357"/>
      <c r="J255" s="358">
        <f>BK255</f>
        <v>0</v>
      </c>
      <c r="K255" s="287"/>
      <c r="L255" s="45"/>
      <c r="M255" s="359" t="s">
        <v>1</v>
      </c>
      <c r="N255" s="360" t="s">
        <v>42</v>
      </c>
      <c r="O255" s="101"/>
      <c r="P255" s="101"/>
      <c r="Q255" s="101"/>
      <c r="R255" s="101"/>
      <c r="S255" s="101"/>
      <c r="T255" s="102"/>
      <c r="U255" s="42"/>
      <c r="V255" s="42"/>
      <c r="W255" s="42"/>
      <c r="X255" s="42"/>
      <c r="Y255" s="42"/>
      <c r="Z255" s="42"/>
      <c r="AA255" s="42"/>
      <c r="AB255" s="42"/>
      <c r="AC255" s="42"/>
      <c r="AD255" s="42"/>
      <c r="AE255" s="42"/>
      <c r="AT255" s="19" t="s">
        <v>1779</v>
      </c>
      <c r="AU255" s="19" t="s">
        <v>84</v>
      </c>
      <c r="AY255" s="19" t="s">
        <v>1779</v>
      </c>
      <c r="BE255" s="162">
        <f>IF(N255="základná",J255,0)</f>
        <v>0</v>
      </c>
      <c r="BF255" s="162">
        <f>IF(N255="znížená",J255,0)</f>
        <v>0</v>
      </c>
      <c r="BG255" s="162">
        <f>IF(N255="zákl. prenesená",J255,0)</f>
        <v>0</v>
      </c>
      <c r="BH255" s="162">
        <f>IF(N255="zníž. prenesená",J255,0)</f>
        <v>0</v>
      </c>
      <c r="BI255" s="162">
        <f>IF(N255="nulová",J255,0)</f>
        <v>0</v>
      </c>
      <c r="BJ255" s="19" t="s">
        <v>92</v>
      </c>
      <c r="BK255" s="162">
        <f>I255*H255</f>
        <v>0</v>
      </c>
    </row>
    <row r="256" s="2" customFormat="1" ht="16.32" customHeight="1">
      <c r="A256" s="42"/>
      <c r="B256" s="43"/>
      <c r="C256" s="352" t="s">
        <v>1</v>
      </c>
      <c r="D256" s="352" t="s">
        <v>393</v>
      </c>
      <c r="E256" s="353" t="s">
        <v>1</v>
      </c>
      <c r="F256" s="354" t="s">
        <v>1</v>
      </c>
      <c r="G256" s="355" t="s">
        <v>1</v>
      </c>
      <c r="H256" s="356"/>
      <c r="I256" s="357"/>
      <c r="J256" s="358">
        <f>BK256</f>
        <v>0</v>
      </c>
      <c r="K256" s="287"/>
      <c r="L256" s="45"/>
      <c r="M256" s="359" t="s">
        <v>1</v>
      </c>
      <c r="N256" s="360" t="s">
        <v>42</v>
      </c>
      <c r="O256" s="101"/>
      <c r="P256" s="101"/>
      <c r="Q256" s="101"/>
      <c r="R256" s="101"/>
      <c r="S256" s="101"/>
      <c r="T256" s="102"/>
      <c r="U256" s="42"/>
      <c r="V256" s="42"/>
      <c r="W256" s="42"/>
      <c r="X256" s="42"/>
      <c r="Y256" s="42"/>
      <c r="Z256" s="42"/>
      <c r="AA256" s="42"/>
      <c r="AB256" s="42"/>
      <c r="AC256" s="42"/>
      <c r="AD256" s="42"/>
      <c r="AE256" s="42"/>
      <c r="AT256" s="19" t="s">
        <v>1779</v>
      </c>
      <c r="AU256" s="19" t="s">
        <v>84</v>
      </c>
      <c r="AY256" s="19" t="s">
        <v>1779</v>
      </c>
      <c r="BE256" s="162">
        <f>IF(N256="základná",J256,0)</f>
        <v>0</v>
      </c>
      <c r="BF256" s="162">
        <f>IF(N256="znížená",J256,0)</f>
        <v>0</v>
      </c>
      <c r="BG256" s="162">
        <f>IF(N256="zákl. prenesená",J256,0)</f>
        <v>0</v>
      </c>
      <c r="BH256" s="162">
        <f>IF(N256="zníž. prenesená",J256,0)</f>
        <v>0</v>
      </c>
      <c r="BI256" s="162">
        <f>IF(N256="nulová",J256,0)</f>
        <v>0</v>
      </c>
      <c r="BJ256" s="19" t="s">
        <v>92</v>
      </c>
      <c r="BK256" s="162">
        <f>I256*H256</f>
        <v>0</v>
      </c>
    </row>
    <row r="257" s="2" customFormat="1" ht="16.32" customHeight="1">
      <c r="A257" s="42"/>
      <c r="B257" s="43"/>
      <c r="C257" s="352" t="s">
        <v>1</v>
      </c>
      <c r="D257" s="352" t="s">
        <v>393</v>
      </c>
      <c r="E257" s="353" t="s">
        <v>1</v>
      </c>
      <c r="F257" s="354" t="s">
        <v>1</v>
      </c>
      <c r="G257" s="355" t="s">
        <v>1</v>
      </c>
      <c r="H257" s="356"/>
      <c r="I257" s="357"/>
      <c r="J257" s="358">
        <f>BK257</f>
        <v>0</v>
      </c>
      <c r="K257" s="287"/>
      <c r="L257" s="45"/>
      <c r="M257" s="359" t="s">
        <v>1</v>
      </c>
      <c r="N257" s="360" t="s">
        <v>42</v>
      </c>
      <c r="O257" s="101"/>
      <c r="P257" s="101"/>
      <c r="Q257" s="101"/>
      <c r="R257" s="101"/>
      <c r="S257" s="101"/>
      <c r="T257" s="102"/>
      <c r="U257" s="42"/>
      <c r="V257" s="42"/>
      <c r="W257" s="42"/>
      <c r="X257" s="42"/>
      <c r="Y257" s="42"/>
      <c r="Z257" s="42"/>
      <c r="AA257" s="42"/>
      <c r="AB257" s="42"/>
      <c r="AC257" s="42"/>
      <c r="AD257" s="42"/>
      <c r="AE257" s="42"/>
      <c r="AT257" s="19" t="s">
        <v>1779</v>
      </c>
      <c r="AU257" s="19" t="s">
        <v>84</v>
      </c>
      <c r="AY257" s="19" t="s">
        <v>1779</v>
      </c>
      <c r="BE257" s="162">
        <f>IF(N257="základná",J257,0)</f>
        <v>0</v>
      </c>
      <c r="BF257" s="162">
        <f>IF(N257="znížená",J257,0)</f>
        <v>0</v>
      </c>
      <c r="BG257" s="162">
        <f>IF(N257="zákl. prenesená",J257,0)</f>
        <v>0</v>
      </c>
      <c r="BH257" s="162">
        <f>IF(N257="zníž. prenesená",J257,0)</f>
        <v>0</v>
      </c>
      <c r="BI257" s="162">
        <f>IF(N257="nulová",J257,0)</f>
        <v>0</v>
      </c>
      <c r="BJ257" s="19" t="s">
        <v>92</v>
      </c>
      <c r="BK257" s="162">
        <f>I257*H257</f>
        <v>0</v>
      </c>
    </row>
    <row r="258" s="2" customFormat="1" ht="16.32" customHeight="1">
      <c r="A258" s="42"/>
      <c r="B258" s="43"/>
      <c r="C258" s="352" t="s">
        <v>1</v>
      </c>
      <c r="D258" s="352" t="s">
        <v>393</v>
      </c>
      <c r="E258" s="353" t="s">
        <v>1</v>
      </c>
      <c r="F258" s="354" t="s">
        <v>1</v>
      </c>
      <c r="G258" s="355" t="s">
        <v>1</v>
      </c>
      <c r="H258" s="356"/>
      <c r="I258" s="357"/>
      <c r="J258" s="358">
        <f>BK258</f>
        <v>0</v>
      </c>
      <c r="K258" s="287"/>
      <c r="L258" s="45"/>
      <c r="M258" s="359" t="s">
        <v>1</v>
      </c>
      <c r="N258" s="360" t="s">
        <v>42</v>
      </c>
      <c r="O258" s="101"/>
      <c r="P258" s="101"/>
      <c r="Q258" s="101"/>
      <c r="R258" s="101"/>
      <c r="S258" s="101"/>
      <c r="T258" s="102"/>
      <c r="U258" s="42"/>
      <c r="V258" s="42"/>
      <c r="W258" s="42"/>
      <c r="X258" s="42"/>
      <c r="Y258" s="42"/>
      <c r="Z258" s="42"/>
      <c r="AA258" s="42"/>
      <c r="AB258" s="42"/>
      <c r="AC258" s="42"/>
      <c r="AD258" s="42"/>
      <c r="AE258" s="42"/>
      <c r="AT258" s="19" t="s">
        <v>1779</v>
      </c>
      <c r="AU258" s="19" t="s">
        <v>84</v>
      </c>
      <c r="AY258" s="19" t="s">
        <v>1779</v>
      </c>
      <c r="BE258" s="162">
        <f>IF(N258="základná",J258,0)</f>
        <v>0</v>
      </c>
      <c r="BF258" s="162">
        <f>IF(N258="znížená",J258,0)</f>
        <v>0</v>
      </c>
      <c r="BG258" s="162">
        <f>IF(N258="zákl. prenesená",J258,0)</f>
        <v>0</v>
      </c>
      <c r="BH258" s="162">
        <f>IF(N258="zníž. prenesená",J258,0)</f>
        <v>0</v>
      </c>
      <c r="BI258" s="162">
        <f>IF(N258="nulová",J258,0)</f>
        <v>0</v>
      </c>
      <c r="BJ258" s="19" t="s">
        <v>92</v>
      </c>
      <c r="BK258" s="162">
        <f>I258*H258</f>
        <v>0</v>
      </c>
    </row>
    <row r="259" s="2" customFormat="1" ht="16.32" customHeight="1">
      <c r="A259" s="42"/>
      <c r="B259" s="43"/>
      <c r="C259" s="352" t="s">
        <v>1</v>
      </c>
      <c r="D259" s="352" t="s">
        <v>393</v>
      </c>
      <c r="E259" s="353" t="s">
        <v>1</v>
      </c>
      <c r="F259" s="354" t="s">
        <v>1</v>
      </c>
      <c r="G259" s="355" t="s">
        <v>1</v>
      </c>
      <c r="H259" s="356"/>
      <c r="I259" s="357"/>
      <c r="J259" s="358">
        <f>BK259</f>
        <v>0</v>
      </c>
      <c r="K259" s="287"/>
      <c r="L259" s="45"/>
      <c r="M259" s="359" t="s">
        <v>1</v>
      </c>
      <c r="N259" s="360" t="s">
        <v>42</v>
      </c>
      <c r="O259" s="361"/>
      <c r="P259" s="361"/>
      <c r="Q259" s="361"/>
      <c r="R259" s="361"/>
      <c r="S259" s="361"/>
      <c r="T259" s="362"/>
      <c r="U259" s="42"/>
      <c r="V259" s="42"/>
      <c r="W259" s="42"/>
      <c r="X259" s="42"/>
      <c r="Y259" s="42"/>
      <c r="Z259" s="42"/>
      <c r="AA259" s="42"/>
      <c r="AB259" s="42"/>
      <c r="AC259" s="42"/>
      <c r="AD259" s="42"/>
      <c r="AE259" s="42"/>
      <c r="AT259" s="19" t="s">
        <v>1779</v>
      </c>
      <c r="AU259" s="19" t="s">
        <v>84</v>
      </c>
      <c r="AY259" s="19" t="s">
        <v>1779</v>
      </c>
      <c r="BE259" s="162">
        <f>IF(N259="základná",J259,0)</f>
        <v>0</v>
      </c>
      <c r="BF259" s="162">
        <f>IF(N259="znížená",J259,0)</f>
        <v>0</v>
      </c>
      <c r="BG259" s="162">
        <f>IF(N259="zákl. prenesená",J259,0)</f>
        <v>0</v>
      </c>
      <c r="BH259" s="162">
        <f>IF(N259="zníž. prenesená",J259,0)</f>
        <v>0</v>
      </c>
      <c r="BI259" s="162">
        <f>IF(N259="nulová",J259,0)</f>
        <v>0</v>
      </c>
      <c r="BJ259" s="19" t="s">
        <v>92</v>
      </c>
      <c r="BK259" s="162">
        <f>I259*H259</f>
        <v>0</v>
      </c>
    </row>
    <row r="260" s="2" customFormat="1" ht="6.96" customHeight="1">
      <c r="A260" s="42"/>
      <c r="B260" s="76"/>
      <c r="C260" s="77"/>
      <c r="D260" s="77"/>
      <c r="E260" s="77"/>
      <c r="F260" s="77"/>
      <c r="G260" s="77"/>
      <c r="H260" s="77"/>
      <c r="I260" s="77"/>
      <c r="J260" s="77"/>
      <c r="K260" s="77"/>
      <c r="L260" s="45"/>
      <c r="M260" s="42"/>
      <c r="O260" s="42"/>
      <c r="P260" s="42"/>
      <c r="Q260" s="42"/>
      <c r="R260" s="42"/>
      <c r="S260" s="42"/>
      <c r="T260" s="42"/>
      <c r="U260" s="42"/>
      <c r="V260" s="42"/>
      <c r="W260" s="42"/>
      <c r="X260" s="42"/>
      <c r="Y260" s="42"/>
      <c r="Z260" s="42"/>
      <c r="AA260" s="42"/>
      <c r="AB260" s="42"/>
      <c r="AC260" s="42"/>
      <c r="AD260" s="42"/>
      <c r="AE260" s="42"/>
    </row>
  </sheetData>
  <sheetProtection sheet="1" autoFilter="0" formatColumns="0" formatRows="0" objects="1" scenarios="1" spinCount="100000" saltValue="kOayZT66k/hGgN+4Eb++B0VOygzjI/NSvnN6tn7uUt3cpH0p9ywUqps7egTePUbx3X3Ei+FbvrbC8A8DjRMMsg==" hashValue="a8p/e+eCZgOAreELpGY0+7fWhuxe9XLNDfdG+pLFbsLX7/TdWpxgOUD1olZQBB+T2JiYEpnCJKn6/Fd3xZI4Fw==" algorithmName="SHA-512" password="C551"/>
  <autoFilter ref="C138:K259"/>
  <mergeCells count="17">
    <mergeCell ref="E7:H7"/>
    <mergeCell ref="E9:H9"/>
    <mergeCell ref="E11:H11"/>
    <mergeCell ref="E20:H20"/>
    <mergeCell ref="E29:H29"/>
    <mergeCell ref="E85:H85"/>
    <mergeCell ref="E87:H87"/>
    <mergeCell ref="E89:H89"/>
    <mergeCell ref="D111:F111"/>
    <mergeCell ref="D112:F112"/>
    <mergeCell ref="D113:F113"/>
    <mergeCell ref="D114:F114"/>
    <mergeCell ref="D115:F115"/>
    <mergeCell ref="E127:H127"/>
    <mergeCell ref="E129:H129"/>
    <mergeCell ref="E131:H131"/>
    <mergeCell ref="L2:V2"/>
  </mergeCells>
  <dataValidations count="2">
    <dataValidation type="list" allowBlank="1" showInputMessage="1" showErrorMessage="1" error="Povolené sú hodnoty K, M." sqref="D255:D260">
      <formula1>"K, M"</formula1>
    </dataValidation>
    <dataValidation type="list" allowBlank="1" showInputMessage="1" showErrorMessage="1" error="Povolené sú hodnoty základná, znížená, nulová." sqref="N255:N260">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100</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c r="B8" s="22"/>
      <c r="D8" s="175" t="s">
        <v>160</v>
      </c>
      <c r="L8" s="22"/>
    </row>
    <row r="9" s="1" customFormat="1" ht="16.5" customHeight="1">
      <c r="B9" s="22"/>
      <c r="E9" s="176" t="s">
        <v>1780</v>
      </c>
      <c r="F9" s="1"/>
      <c r="G9" s="1"/>
      <c r="H9" s="1"/>
      <c r="L9" s="22"/>
    </row>
    <row r="10" s="1" customFormat="1" ht="12" customHeight="1">
      <c r="B10" s="22"/>
      <c r="D10" s="175" t="s">
        <v>1781</v>
      </c>
      <c r="L10" s="22"/>
    </row>
    <row r="11" s="2" customFormat="1" ht="16.5" customHeight="1">
      <c r="A11" s="42"/>
      <c r="B11" s="45"/>
      <c r="C11" s="42"/>
      <c r="D11" s="42"/>
      <c r="E11" s="190" t="s">
        <v>1921</v>
      </c>
      <c r="F11" s="42"/>
      <c r="G11" s="42"/>
      <c r="H11" s="42"/>
      <c r="I11" s="42"/>
      <c r="J11" s="42"/>
      <c r="K11" s="42"/>
      <c r="L11" s="73"/>
      <c r="S11" s="42"/>
      <c r="T11" s="42"/>
      <c r="U11" s="42"/>
      <c r="V11" s="42"/>
      <c r="W11" s="42"/>
      <c r="X11" s="42"/>
      <c r="Y11" s="42"/>
      <c r="Z11" s="42"/>
      <c r="AA11" s="42"/>
      <c r="AB11" s="42"/>
      <c r="AC11" s="42"/>
      <c r="AD11" s="42"/>
      <c r="AE11" s="42"/>
    </row>
    <row r="12" s="2" customFormat="1" ht="12" customHeight="1">
      <c r="A12" s="42"/>
      <c r="B12" s="45"/>
      <c r="C12" s="42"/>
      <c r="D12" s="175" t="s">
        <v>1922</v>
      </c>
      <c r="E12" s="42"/>
      <c r="F12" s="42"/>
      <c r="G12" s="42"/>
      <c r="H12" s="42"/>
      <c r="I12" s="42"/>
      <c r="J12" s="42"/>
      <c r="K12" s="42"/>
      <c r="L12" s="73"/>
      <c r="S12" s="42"/>
      <c r="T12" s="42"/>
      <c r="U12" s="42"/>
      <c r="V12" s="42"/>
      <c r="W12" s="42"/>
      <c r="X12" s="42"/>
      <c r="Y12" s="42"/>
      <c r="Z12" s="42"/>
      <c r="AA12" s="42"/>
      <c r="AB12" s="42"/>
      <c r="AC12" s="42"/>
      <c r="AD12" s="42"/>
      <c r="AE12" s="42"/>
    </row>
    <row r="13" s="2" customFormat="1" ht="16.5" customHeight="1">
      <c r="A13" s="42"/>
      <c r="B13" s="45"/>
      <c r="C13" s="42"/>
      <c r="D13" s="42"/>
      <c r="E13" s="177" t="s">
        <v>1923</v>
      </c>
      <c r="F13" s="42"/>
      <c r="G13" s="42"/>
      <c r="H13" s="42"/>
      <c r="I13" s="42"/>
      <c r="J13" s="42"/>
      <c r="K13" s="42"/>
      <c r="L13" s="73"/>
      <c r="S13" s="42"/>
      <c r="T13" s="42"/>
      <c r="U13" s="42"/>
      <c r="V13" s="42"/>
      <c r="W13" s="42"/>
      <c r="X13" s="42"/>
      <c r="Y13" s="42"/>
      <c r="Z13" s="42"/>
      <c r="AA13" s="42"/>
      <c r="AB13" s="42"/>
      <c r="AC13" s="42"/>
      <c r="AD13" s="42"/>
      <c r="AE13" s="42"/>
    </row>
    <row r="14" s="2" customFormat="1">
      <c r="A14" s="42"/>
      <c r="B14" s="45"/>
      <c r="C14" s="42"/>
      <c r="D14" s="42"/>
      <c r="E14" s="42"/>
      <c r="F14" s="42"/>
      <c r="G14" s="42"/>
      <c r="H14" s="42"/>
      <c r="I14" s="42"/>
      <c r="J14" s="42"/>
      <c r="K14" s="42"/>
      <c r="L14" s="73"/>
      <c r="S14" s="42"/>
      <c r="T14" s="42"/>
      <c r="U14" s="42"/>
      <c r="V14" s="42"/>
      <c r="W14" s="42"/>
      <c r="X14" s="42"/>
      <c r="Y14" s="42"/>
      <c r="Z14" s="42"/>
      <c r="AA14" s="42"/>
      <c r="AB14" s="42"/>
      <c r="AC14" s="42"/>
      <c r="AD14" s="42"/>
      <c r="AE14" s="42"/>
    </row>
    <row r="15" s="2" customFormat="1" ht="12" customHeight="1">
      <c r="A15" s="42"/>
      <c r="B15" s="45"/>
      <c r="C15" s="42"/>
      <c r="D15" s="175" t="s">
        <v>17</v>
      </c>
      <c r="E15" s="42"/>
      <c r="F15" s="151" t="s">
        <v>1</v>
      </c>
      <c r="G15" s="42"/>
      <c r="H15" s="42"/>
      <c r="I15" s="175" t="s">
        <v>18</v>
      </c>
      <c r="J15" s="151" t="s">
        <v>1</v>
      </c>
      <c r="K15" s="42"/>
      <c r="L15" s="73"/>
      <c r="S15" s="42"/>
      <c r="T15" s="42"/>
      <c r="U15" s="42"/>
      <c r="V15" s="42"/>
      <c r="W15" s="42"/>
      <c r="X15" s="42"/>
      <c r="Y15" s="42"/>
      <c r="Z15" s="42"/>
      <c r="AA15" s="42"/>
      <c r="AB15" s="42"/>
      <c r="AC15" s="42"/>
      <c r="AD15" s="42"/>
      <c r="AE15" s="42"/>
    </row>
    <row r="16" s="2" customFormat="1" ht="12" customHeight="1">
      <c r="A16" s="42"/>
      <c r="B16" s="45"/>
      <c r="C16" s="42"/>
      <c r="D16" s="175" t="s">
        <v>19</v>
      </c>
      <c r="E16" s="42"/>
      <c r="F16" s="151" t="s">
        <v>1783</v>
      </c>
      <c r="G16" s="42"/>
      <c r="H16" s="42"/>
      <c r="I16" s="175" t="s">
        <v>21</v>
      </c>
      <c r="J16" s="178" t="str">
        <f>'Rekapitulácia stavby'!AN8</f>
        <v>9. 5. 2022</v>
      </c>
      <c r="K16" s="42"/>
      <c r="L16" s="73"/>
      <c r="S16" s="42"/>
      <c r="T16" s="42"/>
      <c r="U16" s="42"/>
      <c r="V16" s="42"/>
      <c r="W16" s="42"/>
      <c r="X16" s="42"/>
      <c r="Y16" s="42"/>
      <c r="Z16" s="42"/>
      <c r="AA16" s="42"/>
      <c r="AB16" s="42"/>
      <c r="AC16" s="42"/>
      <c r="AD16" s="42"/>
      <c r="AE16" s="42"/>
    </row>
    <row r="17" s="2" customFormat="1" ht="10.8" customHeight="1">
      <c r="A17" s="42"/>
      <c r="B17" s="45"/>
      <c r="C17" s="42"/>
      <c r="D17" s="42"/>
      <c r="E17" s="42"/>
      <c r="F17" s="42"/>
      <c r="G17" s="42"/>
      <c r="H17" s="42"/>
      <c r="I17" s="42"/>
      <c r="J17" s="42"/>
      <c r="K17" s="42"/>
      <c r="L17" s="73"/>
      <c r="S17" s="42"/>
      <c r="T17" s="42"/>
      <c r="U17" s="42"/>
      <c r="V17" s="42"/>
      <c r="W17" s="42"/>
      <c r="X17" s="42"/>
      <c r="Y17" s="42"/>
      <c r="Z17" s="42"/>
      <c r="AA17" s="42"/>
      <c r="AB17" s="42"/>
      <c r="AC17" s="42"/>
      <c r="AD17" s="42"/>
      <c r="AE17" s="42"/>
    </row>
    <row r="18" s="2" customFormat="1" ht="12" customHeight="1">
      <c r="A18" s="42"/>
      <c r="B18" s="45"/>
      <c r="C18" s="42"/>
      <c r="D18" s="175" t="s">
        <v>23</v>
      </c>
      <c r="E18" s="42"/>
      <c r="F18" s="42"/>
      <c r="G18" s="42"/>
      <c r="H18" s="42"/>
      <c r="I18" s="175" t="s">
        <v>24</v>
      </c>
      <c r="J18" s="151" t="str">
        <f>IF('Rekapitulácia stavby'!AN10="","",'Rekapitulácia stavby'!AN10)</f>
        <v/>
      </c>
      <c r="K18" s="42"/>
      <c r="L18" s="73"/>
      <c r="S18" s="42"/>
      <c r="T18" s="42"/>
      <c r="U18" s="42"/>
      <c r="V18" s="42"/>
      <c r="W18" s="42"/>
      <c r="X18" s="42"/>
      <c r="Y18" s="42"/>
      <c r="Z18" s="42"/>
      <c r="AA18" s="42"/>
      <c r="AB18" s="42"/>
      <c r="AC18" s="42"/>
      <c r="AD18" s="42"/>
      <c r="AE18" s="42"/>
    </row>
    <row r="19" s="2" customFormat="1" ht="18" customHeight="1">
      <c r="A19" s="42"/>
      <c r="B19" s="45"/>
      <c r="C19" s="42"/>
      <c r="D19" s="42"/>
      <c r="E19" s="151" t="str">
        <f>IF('Rekapitulácia stavby'!E11="","",'Rekapitulácia stavby'!E11)</f>
        <v>A BKPŠ, SPOL. S.R.O.</v>
      </c>
      <c r="F19" s="42"/>
      <c r="G19" s="42"/>
      <c r="H19" s="42"/>
      <c r="I19" s="175" t="s">
        <v>26</v>
      </c>
      <c r="J19" s="151" t="str">
        <f>IF('Rekapitulácia stavby'!AN11="","",'Rekapitulácia stavby'!AN11)</f>
        <v/>
      </c>
      <c r="K19" s="42"/>
      <c r="L19" s="73"/>
      <c r="S19" s="42"/>
      <c r="T19" s="42"/>
      <c r="U19" s="42"/>
      <c r="V19" s="42"/>
      <c r="W19" s="42"/>
      <c r="X19" s="42"/>
      <c r="Y19" s="42"/>
      <c r="Z19" s="42"/>
      <c r="AA19" s="42"/>
      <c r="AB19" s="42"/>
      <c r="AC19" s="42"/>
      <c r="AD19" s="42"/>
      <c r="AE19" s="42"/>
    </row>
    <row r="20" s="2" customFormat="1" ht="6.96" customHeight="1">
      <c r="A20" s="42"/>
      <c r="B20" s="45"/>
      <c r="C20" s="42"/>
      <c r="D20" s="42"/>
      <c r="E20" s="42"/>
      <c r="F20" s="42"/>
      <c r="G20" s="42"/>
      <c r="H20" s="42"/>
      <c r="I20" s="42"/>
      <c r="J20" s="42"/>
      <c r="K20" s="42"/>
      <c r="L20" s="73"/>
      <c r="S20" s="42"/>
      <c r="T20" s="42"/>
      <c r="U20" s="42"/>
      <c r="V20" s="42"/>
      <c r="W20" s="42"/>
      <c r="X20" s="42"/>
      <c r="Y20" s="42"/>
      <c r="Z20" s="42"/>
      <c r="AA20" s="42"/>
      <c r="AB20" s="42"/>
      <c r="AC20" s="42"/>
      <c r="AD20" s="42"/>
      <c r="AE20" s="42"/>
    </row>
    <row r="21" s="2" customFormat="1" ht="12" customHeight="1">
      <c r="A21" s="42"/>
      <c r="B21" s="45"/>
      <c r="C21" s="42"/>
      <c r="D21" s="175" t="s">
        <v>27</v>
      </c>
      <c r="E21" s="42"/>
      <c r="F21" s="42"/>
      <c r="G21" s="42"/>
      <c r="H21" s="42"/>
      <c r="I21" s="175" t="s">
        <v>24</v>
      </c>
      <c r="J21" s="35" t="str">
        <f>'Rekapitulácia stavby'!AN13</f>
        <v>Vyplň údaj</v>
      </c>
      <c r="K21" s="42"/>
      <c r="L21" s="73"/>
      <c r="S21" s="42"/>
      <c r="T21" s="42"/>
      <c r="U21" s="42"/>
      <c r="V21" s="42"/>
      <c r="W21" s="42"/>
      <c r="X21" s="42"/>
      <c r="Y21" s="42"/>
      <c r="Z21" s="42"/>
      <c r="AA21" s="42"/>
      <c r="AB21" s="42"/>
      <c r="AC21" s="42"/>
      <c r="AD21" s="42"/>
      <c r="AE21" s="42"/>
    </row>
    <row r="22" s="2" customFormat="1" ht="18" customHeight="1">
      <c r="A22" s="42"/>
      <c r="B22" s="45"/>
      <c r="C22" s="42"/>
      <c r="D22" s="42"/>
      <c r="E22" s="35" t="str">
        <f>'Rekapitulácia stavby'!E14</f>
        <v>Vyplň údaj</v>
      </c>
      <c r="F22" s="151"/>
      <c r="G22" s="151"/>
      <c r="H22" s="151"/>
      <c r="I22" s="175" t="s">
        <v>26</v>
      </c>
      <c r="J22" s="35" t="str">
        <f>'Rekapitulácia stavby'!AN14</f>
        <v>Vyplň údaj</v>
      </c>
      <c r="K22" s="42"/>
      <c r="L22" s="73"/>
      <c r="S22" s="42"/>
      <c r="T22" s="42"/>
      <c r="U22" s="42"/>
      <c r="V22" s="42"/>
      <c r="W22" s="42"/>
      <c r="X22" s="42"/>
      <c r="Y22" s="42"/>
      <c r="Z22" s="42"/>
      <c r="AA22" s="42"/>
      <c r="AB22" s="42"/>
      <c r="AC22" s="42"/>
      <c r="AD22" s="42"/>
      <c r="AE22" s="42"/>
    </row>
    <row r="23" s="2" customFormat="1" ht="6.96" customHeight="1">
      <c r="A23" s="42"/>
      <c r="B23" s="45"/>
      <c r="C23" s="42"/>
      <c r="D23" s="42"/>
      <c r="E23" s="42"/>
      <c r="F23" s="42"/>
      <c r="G23" s="42"/>
      <c r="H23" s="42"/>
      <c r="I23" s="42"/>
      <c r="J23" s="42"/>
      <c r="K23" s="42"/>
      <c r="L23" s="73"/>
      <c r="S23" s="42"/>
      <c r="T23" s="42"/>
      <c r="U23" s="42"/>
      <c r="V23" s="42"/>
      <c r="W23" s="42"/>
      <c r="X23" s="42"/>
      <c r="Y23" s="42"/>
      <c r="Z23" s="42"/>
      <c r="AA23" s="42"/>
      <c r="AB23" s="42"/>
      <c r="AC23" s="42"/>
      <c r="AD23" s="42"/>
      <c r="AE23" s="42"/>
    </row>
    <row r="24" s="2" customFormat="1" ht="12" customHeight="1">
      <c r="A24" s="42"/>
      <c r="B24" s="45"/>
      <c r="C24" s="42"/>
      <c r="D24" s="175" t="s">
        <v>29</v>
      </c>
      <c r="E24" s="42"/>
      <c r="F24" s="42"/>
      <c r="G24" s="42"/>
      <c r="H24" s="42"/>
      <c r="I24" s="175" t="s">
        <v>24</v>
      </c>
      <c r="J24" s="151" t="str">
        <f>IF('Rekapitulácia stavby'!AN16="","",'Rekapitulácia stavby'!AN16)</f>
        <v/>
      </c>
      <c r="K24" s="42"/>
      <c r="L24" s="73"/>
      <c r="S24" s="42"/>
      <c r="T24" s="42"/>
      <c r="U24" s="42"/>
      <c r="V24" s="42"/>
      <c r="W24" s="42"/>
      <c r="X24" s="42"/>
      <c r="Y24" s="42"/>
      <c r="Z24" s="42"/>
      <c r="AA24" s="42"/>
      <c r="AB24" s="42"/>
      <c r="AC24" s="42"/>
      <c r="AD24" s="42"/>
      <c r="AE24" s="42"/>
    </row>
    <row r="25" s="2" customFormat="1" ht="18" customHeight="1">
      <c r="A25" s="42"/>
      <c r="B25" s="45"/>
      <c r="C25" s="42"/>
      <c r="D25" s="42"/>
      <c r="E25" s="151" t="str">
        <f>IF('Rekapitulácia stavby'!E17="","",'Rekapitulácia stavby'!E17)</f>
        <v>A BKPŠ, SPOL. S.R.O.</v>
      </c>
      <c r="F25" s="42"/>
      <c r="G25" s="42"/>
      <c r="H25" s="42"/>
      <c r="I25" s="175" t="s">
        <v>26</v>
      </c>
      <c r="J25" s="151" t="str">
        <f>IF('Rekapitulácia stavby'!AN17="","",'Rekapitulácia stavby'!AN17)</f>
        <v/>
      </c>
      <c r="K25" s="42"/>
      <c r="L25" s="73"/>
      <c r="S25" s="42"/>
      <c r="T25" s="42"/>
      <c r="U25" s="42"/>
      <c r="V25" s="42"/>
      <c r="W25" s="42"/>
      <c r="X25" s="42"/>
      <c r="Y25" s="42"/>
      <c r="Z25" s="42"/>
      <c r="AA25" s="42"/>
      <c r="AB25" s="42"/>
      <c r="AC25" s="42"/>
      <c r="AD25" s="42"/>
      <c r="AE25" s="42"/>
    </row>
    <row r="26" s="2" customFormat="1" ht="6.96" customHeight="1">
      <c r="A26" s="42"/>
      <c r="B26" s="45"/>
      <c r="C26" s="42"/>
      <c r="D26" s="42"/>
      <c r="E26" s="42"/>
      <c r="F26" s="42"/>
      <c r="G26" s="42"/>
      <c r="H26" s="42"/>
      <c r="I26" s="42"/>
      <c r="J26" s="42"/>
      <c r="K26" s="42"/>
      <c r="L26" s="73"/>
      <c r="S26" s="42"/>
      <c r="T26" s="42"/>
      <c r="U26" s="42"/>
      <c r="V26" s="42"/>
      <c r="W26" s="42"/>
      <c r="X26" s="42"/>
      <c r="Y26" s="42"/>
      <c r="Z26" s="42"/>
      <c r="AA26" s="42"/>
      <c r="AB26" s="42"/>
      <c r="AC26" s="42"/>
      <c r="AD26" s="42"/>
      <c r="AE26" s="42"/>
    </row>
    <row r="27" s="2" customFormat="1" ht="12" customHeight="1">
      <c r="A27" s="42"/>
      <c r="B27" s="45"/>
      <c r="C27" s="42"/>
      <c r="D27" s="175" t="s">
        <v>31</v>
      </c>
      <c r="E27" s="42"/>
      <c r="F27" s="42"/>
      <c r="G27" s="42"/>
      <c r="H27" s="42"/>
      <c r="I27" s="175" t="s">
        <v>24</v>
      </c>
      <c r="J27" s="151" t="str">
        <f>IF('Rekapitulácia stavby'!AN19="","",'Rekapitulácia stavby'!AN19)</f>
        <v/>
      </c>
      <c r="K27" s="42"/>
      <c r="L27" s="73"/>
      <c r="S27" s="42"/>
      <c r="T27" s="42"/>
      <c r="U27" s="42"/>
      <c r="V27" s="42"/>
      <c r="W27" s="42"/>
      <c r="X27" s="42"/>
      <c r="Y27" s="42"/>
      <c r="Z27" s="42"/>
      <c r="AA27" s="42"/>
      <c r="AB27" s="42"/>
      <c r="AC27" s="42"/>
      <c r="AD27" s="42"/>
      <c r="AE27" s="42"/>
    </row>
    <row r="28" s="2" customFormat="1" ht="18" customHeight="1">
      <c r="A28" s="42"/>
      <c r="B28" s="45"/>
      <c r="C28" s="42"/>
      <c r="D28" s="42"/>
      <c r="E28" s="151" t="str">
        <f>IF('Rekapitulácia stavby'!E20="","",'Rekapitulácia stavby'!E20)</f>
        <v>ROZING s.r.o.</v>
      </c>
      <c r="F28" s="42"/>
      <c r="G28" s="42"/>
      <c r="H28" s="42"/>
      <c r="I28" s="175" t="s">
        <v>26</v>
      </c>
      <c r="J28" s="151" t="str">
        <f>IF('Rekapitulácia stavby'!AN20="","",'Rekapitulácia stavby'!AN20)</f>
        <v/>
      </c>
      <c r="K28" s="42"/>
      <c r="L28" s="73"/>
      <c r="S28" s="42"/>
      <c r="T28" s="42"/>
      <c r="U28" s="42"/>
      <c r="V28" s="42"/>
      <c r="W28" s="42"/>
      <c r="X28" s="42"/>
      <c r="Y28" s="42"/>
      <c r="Z28" s="42"/>
      <c r="AA28" s="42"/>
      <c r="AB28" s="42"/>
      <c r="AC28" s="42"/>
      <c r="AD28" s="42"/>
      <c r="AE28" s="42"/>
    </row>
    <row r="29" s="2" customFormat="1" ht="6.96" customHeight="1">
      <c r="A29" s="42"/>
      <c r="B29" s="45"/>
      <c r="C29" s="42"/>
      <c r="D29" s="42"/>
      <c r="E29" s="42"/>
      <c r="F29" s="42"/>
      <c r="G29" s="42"/>
      <c r="H29" s="42"/>
      <c r="I29" s="42"/>
      <c r="J29" s="42"/>
      <c r="K29" s="42"/>
      <c r="L29" s="73"/>
      <c r="S29" s="42"/>
      <c r="T29" s="42"/>
      <c r="U29" s="42"/>
      <c r="V29" s="42"/>
      <c r="W29" s="42"/>
      <c r="X29" s="42"/>
      <c r="Y29" s="42"/>
      <c r="Z29" s="42"/>
      <c r="AA29" s="42"/>
      <c r="AB29" s="42"/>
      <c r="AC29" s="42"/>
      <c r="AD29" s="42"/>
      <c r="AE29" s="42"/>
    </row>
    <row r="30" s="2" customFormat="1" ht="12" customHeight="1">
      <c r="A30" s="42"/>
      <c r="B30" s="45"/>
      <c r="C30" s="42"/>
      <c r="D30" s="175" t="s">
        <v>33</v>
      </c>
      <c r="E30" s="42"/>
      <c r="F30" s="42"/>
      <c r="G30" s="42"/>
      <c r="H30" s="42"/>
      <c r="I30" s="42"/>
      <c r="J30" s="42"/>
      <c r="K30" s="42"/>
      <c r="L30" s="73"/>
      <c r="S30" s="42"/>
      <c r="T30" s="42"/>
      <c r="U30" s="42"/>
      <c r="V30" s="42"/>
      <c r="W30" s="42"/>
      <c r="X30" s="42"/>
      <c r="Y30" s="42"/>
      <c r="Z30" s="42"/>
      <c r="AA30" s="42"/>
      <c r="AB30" s="42"/>
      <c r="AC30" s="42"/>
      <c r="AD30" s="42"/>
      <c r="AE30" s="42"/>
    </row>
    <row r="31" s="8" customFormat="1" ht="16.5" customHeight="1">
      <c r="A31" s="179"/>
      <c r="B31" s="180"/>
      <c r="C31" s="179"/>
      <c r="D31" s="179"/>
      <c r="E31" s="181" t="s">
        <v>1</v>
      </c>
      <c r="F31" s="181"/>
      <c r="G31" s="181"/>
      <c r="H31" s="181"/>
      <c r="I31" s="179"/>
      <c r="J31" s="179"/>
      <c r="K31" s="179"/>
      <c r="L31" s="182"/>
      <c r="S31" s="179"/>
      <c r="T31" s="179"/>
      <c r="U31" s="179"/>
      <c r="V31" s="179"/>
      <c r="W31" s="179"/>
      <c r="X31" s="179"/>
      <c r="Y31" s="179"/>
      <c r="Z31" s="179"/>
      <c r="AA31" s="179"/>
      <c r="AB31" s="179"/>
      <c r="AC31" s="179"/>
      <c r="AD31" s="179"/>
      <c r="AE31" s="179"/>
    </row>
    <row r="32" s="2" customFormat="1" ht="6.96" customHeight="1">
      <c r="A32" s="42"/>
      <c r="B32" s="45"/>
      <c r="C32" s="42"/>
      <c r="D32" s="42"/>
      <c r="E32" s="42"/>
      <c r="F32" s="42"/>
      <c r="G32" s="42"/>
      <c r="H32" s="42"/>
      <c r="I32" s="42"/>
      <c r="J32" s="42"/>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151" t="s">
        <v>212</v>
      </c>
      <c r="E34" s="42"/>
      <c r="F34" s="42"/>
      <c r="G34" s="42"/>
      <c r="H34" s="42"/>
      <c r="I34" s="42"/>
      <c r="J34" s="185">
        <f>J100</f>
        <v>0</v>
      </c>
      <c r="K34" s="42"/>
      <c r="L34" s="73"/>
      <c r="S34" s="42"/>
      <c r="T34" s="42"/>
      <c r="U34" s="42"/>
      <c r="V34" s="42"/>
      <c r="W34" s="42"/>
      <c r="X34" s="42"/>
      <c r="Y34" s="42"/>
      <c r="Z34" s="42"/>
      <c r="AA34" s="42"/>
      <c r="AB34" s="42"/>
      <c r="AC34" s="42"/>
      <c r="AD34" s="42"/>
      <c r="AE34" s="42"/>
    </row>
    <row r="35" s="2" customFormat="1" ht="14.4" customHeight="1">
      <c r="A35" s="42"/>
      <c r="B35" s="45"/>
      <c r="C35" s="42"/>
      <c r="D35" s="186" t="s">
        <v>137</v>
      </c>
      <c r="E35" s="42"/>
      <c r="F35" s="42"/>
      <c r="G35" s="42"/>
      <c r="H35" s="42"/>
      <c r="I35" s="42"/>
      <c r="J35" s="185">
        <f>J107</f>
        <v>0</v>
      </c>
      <c r="K35" s="42"/>
      <c r="L35" s="73"/>
      <c r="S35" s="42"/>
      <c r="T35" s="42"/>
      <c r="U35" s="42"/>
      <c r="V35" s="42"/>
      <c r="W35" s="42"/>
      <c r="X35" s="42"/>
      <c r="Y35" s="42"/>
      <c r="Z35" s="42"/>
      <c r="AA35" s="42"/>
      <c r="AB35" s="42"/>
      <c r="AC35" s="42"/>
      <c r="AD35" s="42"/>
      <c r="AE35" s="42"/>
    </row>
    <row r="36" s="2" customFormat="1" ht="25.44" customHeight="1">
      <c r="A36" s="42"/>
      <c r="B36" s="45"/>
      <c r="C36" s="42"/>
      <c r="D36" s="187" t="s">
        <v>36</v>
      </c>
      <c r="E36" s="42"/>
      <c r="F36" s="42"/>
      <c r="G36" s="42"/>
      <c r="H36" s="42"/>
      <c r="I36" s="42"/>
      <c r="J36" s="188">
        <f>ROUND(J34 + J35, 2)</f>
        <v>0</v>
      </c>
      <c r="K36" s="42"/>
      <c r="L36" s="73"/>
      <c r="S36" s="42"/>
      <c r="T36" s="42"/>
      <c r="U36" s="42"/>
      <c r="V36" s="42"/>
      <c r="W36" s="42"/>
      <c r="X36" s="42"/>
      <c r="Y36" s="42"/>
      <c r="Z36" s="42"/>
      <c r="AA36" s="42"/>
      <c r="AB36" s="42"/>
      <c r="AC36" s="42"/>
      <c r="AD36" s="42"/>
      <c r="AE36" s="42"/>
    </row>
    <row r="37" s="2" customFormat="1" ht="6.96" customHeight="1">
      <c r="A37" s="42"/>
      <c r="B37" s="45"/>
      <c r="C37" s="42"/>
      <c r="D37" s="184"/>
      <c r="E37" s="184"/>
      <c r="F37" s="184"/>
      <c r="G37" s="184"/>
      <c r="H37" s="184"/>
      <c r="I37" s="184"/>
      <c r="J37" s="184"/>
      <c r="K37" s="184"/>
      <c r="L37" s="73"/>
      <c r="S37" s="42"/>
      <c r="T37" s="42"/>
      <c r="U37" s="42"/>
      <c r="V37" s="42"/>
      <c r="W37" s="42"/>
      <c r="X37" s="42"/>
      <c r="Y37" s="42"/>
      <c r="Z37" s="42"/>
      <c r="AA37" s="42"/>
      <c r="AB37" s="42"/>
      <c r="AC37" s="42"/>
      <c r="AD37" s="42"/>
      <c r="AE37" s="42"/>
    </row>
    <row r="38" s="2" customFormat="1" ht="14.4" customHeight="1">
      <c r="A38" s="42"/>
      <c r="B38" s="45"/>
      <c r="C38" s="42"/>
      <c r="D38" s="42"/>
      <c r="E38" s="42"/>
      <c r="F38" s="189" t="s">
        <v>38</v>
      </c>
      <c r="G38" s="42"/>
      <c r="H38" s="42"/>
      <c r="I38" s="189" t="s">
        <v>37</v>
      </c>
      <c r="J38" s="189" t="s">
        <v>39</v>
      </c>
      <c r="K38" s="42"/>
      <c r="L38" s="73"/>
      <c r="S38" s="42"/>
      <c r="T38" s="42"/>
      <c r="U38" s="42"/>
      <c r="V38" s="42"/>
      <c r="W38" s="42"/>
      <c r="X38" s="42"/>
      <c r="Y38" s="42"/>
      <c r="Z38" s="42"/>
      <c r="AA38" s="42"/>
      <c r="AB38" s="42"/>
      <c r="AC38" s="42"/>
      <c r="AD38" s="42"/>
      <c r="AE38" s="42"/>
    </row>
    <row r="39" s="2" customFormat="1" ht="14.4" customHeight="1">
      <c r="A39" s="42"/>
      <c r="B39" s="45"/>
      <c r="C39" s="42"/>
      <c r="D39" s="190" t="s">
        <v>40</v>
      </c>
      <c r="E39" s="191" t="s">
        <v>41</v>
      </c>
      <c r="F39" s="192">
        <f>ROUND((ROUND((SUM(BE107:BE114) + SUM(BE138:BE148)),  2) + SUM(BE150:BE154)), 2)</f>
        <v>0</v>
      </c>
      <c r="G39" s="193"/>
      <c r="H39" s="193"/>
      <c r="I39" s="194">
        <v>0.20000000000000001</v>
      </c>
      <c r="J39" s="192">
        <f>ROUND((ROUND(((SUM(BE107:BE114) + SUM(BE138:BE148))*I39),  2) + (SUM(BE150:BE154)*I39)), 2)</f>
        <v>0</v>
      </c>
      <c r="K39" s="42"/>
      <c r="L39" s="73"/>
      <c r="S39" s="42"/>
      <c r="T39" s="42"/>
      <c r="U39" s="42"/>
      <c r="V39" s="42"/>
      <c r="W39" s="42"/>
      <c r="X39" s="42"/>
      <c r="Y39" s="42"/>
      <c r="Z39" s="42"/>
      <c r="AA39" s="42"/>
      <c r="AB39" s="42"/>
      <c r="AC39" s="42"/>
      <c r="AD39" s="42"/>
      <c r="AE39" s="42"/>
    </row>
    <row r="40" s="2" customFormat="1" ht="14.4" customHeight="1">
      <c r="A40" s="42"/>
      <c r="B40" s="45"/>
      <c r="C40" s="42"/>
      <c r="D40" s="42"/>
      <c r="E40" s="191" t="s">
        <v>42</v>
      </c>
      <c r="F40" s="192">
        <f>ROUND((ROUND((SUM(BF107:BF114) + SUM(BF138:BF148)),  2) + SUM(BF150:BF154)), 2)</f>
        <v>0</v>
      </c>
      <c r="G40" s="193"/>
      <c r="H40" s="193"/>
      <c r="I40" s="194">
        <v>0.20000000000000001</v>
      </c>
      <c r="J40" s="192">
        <f>ROUND((ROUND(((SUM(BF107:BF114) + SUM(BF138:BF148))*I40),  2) + (SUM(BF150:BF154)*I40)), 2)</f>
        <v>0</v>
      </c>
      <c r="K40" s="42"/>
      <c r="L40" s="73"/>
      <c r="S40" s="42"/>
      <c r="T40" s="42"/>
      <c r="U40" s="42"/>
      <c r="V40" s="42"/>
      <c r="W40" s="42"/>
      <c r="X40" s="42"/>
      <c r="Y40" s="42"/>
      <c r="Z40" s="42"/>
      <c r="AA40" s="42"/>
      <c r="AB40" s="42"/>
      <c r="AC40" s="42"/>
      <c r="AD40" s="42"/>
      <c r="AE40" s="42"/>
    </row>
    <row r="41" hidden="1" s="2" customFormat="1" ht="14.4" customHeight="1">
      <c r="A41" s="42"/>
      <c r="B41" s="45"/>
      <c r="C41" s="42"/>
      <c r="D41" s="42"/>
      <c r="E41" s="175" t="s">
        <v>43</v>
      </c>
      <c r="F41" s="195">
        <f>ROUND((ROUND((SUM(BG107:BG114) + SUM(BG138:BG148)),  2) + SUM(BG150:BG154)), 2)</f>
        <v>0</v>
      </c>
      <c r="G41" s="42"/>
      <c r="H41" s="42"/>
      <c r="I41" s="196">
        <v>0.20000000000000001</v>
      </c>
      <c r="J41" s="195">
        <f>0</f>
        <v>0</v>
      </c>
      <c r="K41" s="42"/>
      <c r="L41" s="73"/>
      <c r="S41" s="42"/>
      <c r="T41" s="42"/>
      <c r="U41" s="42"/>
      <c r="V41" s="42"/>
      <c r="W41" s="42"/>
      <c r="X41" s="42"/>
      <c r="Y41" s="42"/>
      <c r="Z41" s="42"/>
      <c r="AA41" s="42"/>
      <c r="AB41" s="42"/>
      <c r="AC41" s="42"/>
      <c r="AD41" s="42"/>
      <c r="AE41" s="42"/>
    </row>
    <row r="42" hidden="1" s="2" customFormat="1" ht="14.4" customHeight="1">
      <c r="A42" s="42"/>
      <c r="B42" s="45"/>
      <c r="C42" s="42"/>
      <c r="D42" s="42"/>
      <c r="E42" s="175" t="s">
        <v>44</v>
      </c>
      <c r="F42" s="195">
        <f>ROUND((ROUND((SUM(BH107:BH114) + SUM(BH138:BH148)),  2) + SUM(BH150:BH154)), 2)</f>
        <v>0</v>
      </c>
      <c r="G42" s="42"/>
      <c r="H42" s="42"/>
      <c r="I42" s="196">
        <v>0.20000000000000001</v>
      </c>
      <c r="J42" s="195">
        <f>0</f>
        <v>0</v>
      </c>
      <c r="K42" s="42"/>
      <c r="L42" s="73"/>
      <c r="S42" s="42"/>
      <c r="T42" s="42"/>
      <c r="U42" s="42"/>
      <c r="V42" s="42"/>
      <c r="W42" s="42"/>
      <c r="X42" s="42"/>
      <c r="Y42" s="42"/>
      <c r="Z42" s="42"/>
      <c r="AA42" s="42"/>
      <c r="AB42" s="42"/>
      <c r="AC42" s="42"/>
      <c r="AD42" s="42"/>
      <c r="AE42" s="42"/>
    </row>
    <row r="43" hidden="1" s="2" customFormat="1" ht="14.4" customHeight="1">
      <c r="A43" s="42"/>
      <c r="B43" s="45"/>
      <c r="C43" s="42"/>
      <c r="D43" s="42"/>
      <c r="E43" s="191" t="s">
        <v>45</v>
      </c>
      <c r="F43" s="192">
        <f>ROUND((ROUND((SUM(BI107:BI114) + SUM(BI138:BI148)),  2) + SUM(BI150:BI154)), 2)</f>
        <v>0</v>
      </c>
      <c r="G43" s="193"/>
      <c r="H43" s="193"/>
      <c r="I43" s="194">
        <v>0</v>
      </c>
      <c r="J43" s="192">
        <f>0</f>
        <v>0</v>
      </c>
      <c r="K43" s="42"/>
      <c r="L43" s="73"/>
      <c r="S43" s="42"/>
      <c r="T43" s="42"/>
      <c r="U43" s="42"/>
      <c r="V43" s="42"/>
      <c r="W43" s="42"/>
      <c r="X43" s="42"/>
      <c r="Y43" s="42"/>
      <c r="Z43" s="42"/>
      <c r="AA43" s="42"/>
      <c r="AB43" s="42"/>
      <c r="AC43" s="42"/>
      <c r="AD43" s="42"/>
      <c r="AE43" s="42"/>
    </row>
    <row r="44" s="2" customFormat="1" ht="6.96" customHeight="1">
      <c r="A44" s="42"/>
      <c r="B44" s="45"/>
      <c r="C44" s="42"/>
      <c r="D44" s="42"/>
      <c r="E44" s="42"/>
      <c r="F44" s="42"/>
      <c r="G44" s="42"/>
      <c r="H44" s="42"/>
      <c r="I44" s="42"/>
      <c r="J44" s="42"/>
      <c r="K44" s="42"/>
      <c r="L44" s="73"/>
      <c r="S44" s="42"/>
      <c r="T44" s="42"/>
      <c r="U44" s="42"/>
      <c r="V44" s="42"/>
      <c r="W44" s="42"/>
      <c r="X44" s="42"/>
      <c r="Y44" s="42"/>
      <c r="Z44" s="42"/>
      <c r="AA44" s="42"/>
      <c r="AB44" s="42"/>
      <c r="AC44" s="42"/>
      <c r="AD44" s="42"/>
      <c r="AE44" s="42"/>
    </row>
    <row r="45" s="2" customFormat="1" ht="25.44" customHeight="1">
      <c r="A45" s="42"/>
      <c r="B45" s="45"/>
      <c r="C45" s="197"/>
      <c r="D45" s="198" t="s">
        <v>46</v>
      </c>
      <c r="E45" s="199"/>
      <c r="F45" s="199"/>
      <c r="G45" s="200" t="s">
        <v>47</v>
      </c>
      <c r="H45" s="201" t="s">
        <v>48</v>
      </c>
      <c r="I45" s="199"/>
      <c r="J45" s="202">
        <f>SUM(J36:J43)</f>
        <v>0</v>
      </c>
      <c r="K45" s="203"/>
      <c r="L45" s="73"/>
      <c r="S45" s="42"/>
      <c r="T45" s="42"/>
      <c r="U45" s="42"/>
      <c r="V45" s="42"/>
      <c r="W45" s="42"/>
      <c r="X45" s="42"/>
      <c r="Y45" s="42"/>
      <c r="Z45" s="42"/>
      <c r="AA45" s="42"/>
      <c r="AB45" s="42"/>
      <c r="AC45" s="42"/>
      <c r="AD45" s="42"/>
      <c r="AE45" s="42"/>
    </row>
    <row r="46" s="2" customFormat="1" ht="14.4" customHeight="1">
      <c r="A46" s="42"/>
      <c r="B46" s="45"/>
      <c r="C46" s="42"/>
      <c r="D46" s="42"/>
      <c r="E46" s="42"/>
      <c r="F46" s="42"/>
      <c r="G46" s="42"/>
      <c r="H46" s="42"/>
      <c r="I46" s="42"/>
      <c r="J46" s="42"/>
      <c r="K46" s="42"/>
      <c r="L46" s="73"/>
      <c r="S46" s="42"/>
      <c r="T46" s="42"/>
      <c r="U46" s="42"/>
      <c r="V46" s="42"/>
      <c r="W46" s="42"/>
      <c r="X46" s="42"/>
      <c r="Y46" s="42"/>
      <c r="Z46" s="42"/>
      <c r="AA46" s="42"/>
      <c r="AB46" s="42"/>
      <c r="AC46" s="42"/>
      <c r="AD46" s="42"/>
      <c r="AE46" s="4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1" customFormat="1" ht="12" customHeight="1">
      <c r="B86" s="23"/>
      <c r="C86" s="34" t="s">
        <v>160</v>
      </c>
      <c r="D86" s="24"/>
      <c r="E86" s="24"/>
      <c r="F86" s="24"/>
      <c r="G86" s="24"/>
      <c r="H86" s="24"/>
      <c r="I86" s="24"/>
      <c r="J86" s="24"/>
      <c r="K86" s="24"/>
      <c r="L86" s="22"/>
    </row>
    <row r="87" s="1" customFormat="1" ht="16.5" customHeight="1">
      <c r="B87" s="23"/>
      <c r="C87" s="24"/>
      <c r="D87" s="24"/>
      <c r="E87" s="215" t="s">
        <v>1780</v>
      </c>
      <c r="F87" s="24"/>
      <c r="G87" s="24"/>
      <c r="H87" s="24"/>
      <c r="I87" s="24"/>
      <c r="J87" s="24"/>
      <c r="K87" s="24"/>
      <c r="L87" s="22"/>
    </row>
    <row r="88" s="1" customFormat="1" ht="12" customHeight="1">
      <c r="B88" s="23"/>
      <c r="C88" s="34" t="s">
        <v>1781</v>
      </c>
      <c r="D88" s="24"/>
      <c r="E88" s="24"/>
      <c r="F88" s="24"/>
      <c r="G88" s="24"/>
      <c r="H88" s="24"/>
      <c r="I88" s="24"/>
      <c r="J88" s="24"/>
      <c r="K88" s="24"/>
      <c r="L88" s="22"/>
    </row>
    <row r="89" s="2" customFormat="1" ht="16.5" customHeight="1">
      <c r="A89" s="42"/>
      <c r="B89" s="43"/>
      <c r="C89" s="44"/>
      <c r="D89" s="44"/>
      <c r="E89" s="363" t="s">
        <v>1921</v>
      </c>
      <c r="F89" s="44"/>
      <c r="G89" s="44"/>
      <c r="H89" s="44"/>
      <c r="I89" s="44"/>
      <c r="J89" s="44"/>
      <c r="K89" s="44"/>
      <c r="L89" s="73"/>
      <c r="S89" s="42"/>
      <c r="T89" s="42"/>
      <c r="U89" s="42"/>
      <c r="V89" s="42"/>
      <c r="W89" s="42"/>
      <c r="X89" s="42"/>
      <c r="Y89" s="42"/>
      <c r="Z89" s="42"/>
      <c r="AA89" s="42"/>
      <c r="AB89" s="42"/>
      <c r="AC89" s="42"/>
      <c r="AD89" s="42"/>
      <c r="AE89" s="42"/>
    </row>
    <row r="90" s="2" customFormat="1" ht="12" customHeight="1">
      <c r="A90" s="42"/>
      <c r="B90" s="43"/>
      <c r="C90" s="34" t="s">
        <v>1922</v>
      </c>
      <c r="D90" s="44"/>
      <c r="E90" s="44"/>
      <c r="F90" s="44"/>
      <c r="G90" s="44"/>
      <c r="H90" s="44"/>
      <c r="I90" s="44"/>
      <c r="J90" s="44"/>
      <c r="K90" s="44"/>
      <c r="L90" s="73"/>
      <c r="S90" s="42"/>
      <c r="T90" s="42"/>
      <c r="U90" s="42"/>
      <c r="V90" s="42"/>
      <c r="W90" s="42"/>
      <c r="X90" s="42"/>
      <c r="Y90" s="42"/>
      <c r="Z90" s="42"/>
      <c r="AA90" s="42"/>
      <c r="AB90" s="42"/>
      <c r="AC90" s="42"/>
      <c r="AD90" s="42"/>
      <c r="AE90" s="42"/>
    </row>
    <row r="91" s="2" customFormat="1" ht="16.5" customHeight="1">
      <c r="A91" s="42"/>
      <c r="B91" s="43"/>
      <c r="C91" s="44"/>
      <c r="D91" s="44"/>
      <c r="E91" s="86" t="str">
        <f>E13</f>
        <v>E 1.18 - Odvod vody zo skenerov</v>
      </c>
      <c r="F91" s="44"/>
      <c r="G91" s="44"/>
      <c r="H91" s="44"/>
      <c r="I91" s="44"/>
      <c r="J91" s="44"/>
      <c r="K91" s="44"/>
      <c r="L91" s="73"/>
      <c r="S91" s="42"/>
      <c r="T91" s="42"/>
      <c r="U91" s="42"/>
      <c r="V91" s="42"/>
      <c r="W91" s="42"/>
      <c r="X91" s="42"/>
      <c r="Y91" s="42"/>
      <c r="Z91" s="42"/>
      <c r="AA91" s="42"/>
      <c r="AB91" s="42"/>
      <c r="AC91" s="42"/>
      <c r="AD91" s="42"/>
      <c r="AE91" s="42"/>
    </row>
    <row r="92" s="2" customFormat="1" ht="6.96" customHeight="1">
      <c r="A92" s="42"/>
      <c r="B92" s="43"/>
      <c r="C92" s="44"/>
      <c r="D92" s="44"/>
      <c r="E92" s="44"/>
      <c r="F92" s="44"/>
      <c r="G92" s="44"/>
      <c r="H92" s="44"/>
      <c r="I92" s="44"/>
      <c r="J92" s="44"/>
      <c r="K92" s="44"/>
      <c r="L92" s="73"/>
      <c r="S92" s="42"/>
      <c r="T92" s="42"/>
      <c r="U92" s="42"/>
      <c r="V92" s="42"/>
      <c r="W92" s="42"/>
      <c r="X92" s="42"/>
      <c r="Y92" s="42"/>
      <c r="Z92" s="42"/>
      <c r="AA92" s="42"/>
      <c r="AB92" s="42"/>
      <c r="AC92" s="42"/>
      <c r="AD92" s="42"/>
      <c r="AE92" s="42"/>
    </row>
    <row r="93" s="2" customFormat="1" ht="12" customHeight="1">
      <c r="A93" s="42"/>
      <c r="B93" s="43"/>
      <c r="C93" s="34" t="s">
        <v>19</v>
      </c>
      <c r="D93" s="44"/>
      <c r="E93" s="44"/>
      <c r="F93" s="29" t="str">
        <f>F16</f>
        <v xml:space="preserve"> </v>
      </c>
      <c r="G93" s="44"/>
      <c r="H93" s="44"/>
      <c r="I93" s="34" t="s">
        <v>21</v>
      </c>
      <c r="J93" s="89" t="str">
        <f>IF(J16="","",J16)</f>
        <v>9. 5. 2022</v>
      </c>
      <c r="K93" s="44"/>
      <c r="L93" s="73"/>
      <c r="S93" s="42"/>
      <c r="T93" s="42"/>
      <c r="U93" s="42"/>
      <c r="V93" s="42"/>
      <c r="W93" s="42"/>
      <c r="X93" s="42"/>
      <c r="Y93" s="42"/>
      <c r="Z93" s="42"/>
      <c r="AA93" s="42"/>
      <c r="AB93" s="42"/>
      <c r="AC93" s="42"/>
      <c r="AD93" s="42"/>
      <c r="AE93" s="42"/>
    </row>
    <row r="94" s="2" customFormat="1" ht="6.96" customHeight="1">
      <c r="A94" s="42"/>
      <c r="B94" s="43"/>
      <c r="C94" s="44"/>
      <c r="D94" s="44"/>
      <c r="E94" s="44"/>
      <c r="F94" s="44"/>
      <c r="G94" s="44"/>
      <c r="H94" s="44"/>
      <c r="I94" s="44"/>
      <c r="J94" s="44"/>
      <c r="K94" s="44"/>
      <c r="L94" s="73"/>
      <c r="S94" s="42"/>
      <c r="T94" s="42"/>
      <c r="U94" s="42"/>
      <c r="V94" s="42"/>
      <c r="W94" s="42"/>
      <c r="X94" s="42"/>
      <c r="Y94" s="42"/>
      <c r="Z94" s="42"/>
      <c r="AA94" s="42"/>
      <c r="AB94" s="42"/>
      <c r="AC94" s="42"/>
      <c r="AD94" s="42"/>
      <c r="AE94" s="42"/>
    </row>
    <row r="95" s="2" customFormat="1" ht="25.65" customHeight="1">
      <c r="A95" s="42"/>
      <c r="B95" s="43"/>
      <c r="C95" s="34" t="s">
        <v>23</v>
      </c>
      <c r="D95" s="44"/>
      <c r="E95" s="44"/>
      <c r="F95" s="29" t="str">
        <f>E19</f>
        <v>A BKPŠ, SPOL. S.R.O.</v>
      </c>
      <c r="G95" s="44"/>
      <c r="H95" s="44"/>
      <c r="I95" s="34" t="s">
        <v>29</v>
      </c>
      <c r="J95" s="38" t="str">
        <f>E25</f>
        <v>A BKPŠ, SPOL. S.R.O.</v>
      </c>
      <c r="K95" s="44"/>
      <c r="L95" s="73"/>
      <c r="S95" s="42"/>
      <c r="T95" s="42"/>
      <c r="U95" s="42"/>
      <c r="V95" s="42"/>
      <c r="W95" s="42"/>
      <c r="X95" s="42"/>
      <c r="Y95" s="42"/>
      <c r="Z95" s="42"/>
      <c r="AA95" s="42"/>
      <c r="AB95" s="42"/>
      <c r="AC95" s="42"/>
      <c r="AD95" s="42"/>
      <c r="AE95" s="42"/>
    </row>
    <row r="96" s="2" customFormat="1" ht="15.15" customHeight="1">
      <c r="A96" s="42"/>
      <c r="B96" s="43"/>
      <c r="C96" s="34" t="s">
        <v>27</v>
      </c>
      <c r="D96" s="44"/>
      <c r="E96" s="44"/>
      <c r="F96" s="29" t="str">
        <f>IF(E22="","",E22)</f>
        <v>Vyplň údaj</v>
      </c>
      <c r="G96" s="44"/>
      <c r="H96" s="44"/>
      <c r="I96" s="34" t="s">
        <v>31</v>
      </c>
      <c r="J96" s="38" t="str">
        <f>E28</f>
        <v>ROZING s.r.o.</v>
      </c>
      <c r="K96" s="44"/>
      <c r="L96" s="73"/>
      <c r="S96" s="42"/>
      <c r="T96" s="42"/>
      <c r="U96" s="42"/>
      <c r="V96" s="42"/>
      <c r="W96" s="42"/>
      <c r="X96" s="42"/>
      <c r="Y96" s="42"/>
      <c r="Z96" s="42"/>
      <c r="AA96" s="42"/>
      <c r="AB96" s="42"/>
      <c r="AC96" s="42"/>
      <c r="AD96" s="42"/>
      <c r="AE96" s="42"/>
    </row>
    <row r="97" s="2" customFormat="1" ht="10.32" customHeight="1">
      <c r="A97" s="42"/>
      <c r="B97" s="43"/>
      <c r="C97" s="44"/>
      <c r="D97" s="44"/>
      <c r="E97" s="44"/>
      <c r="F97" s="44"/>
      <c r="G97" s="44"/>
      <c r="H97" s="44"/>
      <c r="I97" s="44"/>
      <c r="J97" s="44"/>
      <c r="K97" s="44"/>
      <c r="L97" s="73"/>
      <c r="S97" s="42"/>
      <c r="T97" s="42"/>
      <c r="U97" s="42"/>
      <c r="V97" s="42"/>
      <c r="W97" s="42"/>
      <c r="X97" s="42"/>
      <c r="Y97" s="42"/>
      <c r="Z97" s="42"/>
      <c r="AA97" s="42"/>
      <c r="AB97" s="42"/>
      <c r="AC97" s="42"/>
      <c r="AD97" s="42"/>
      <c r="AE97" s="42"/>
    </row>
    <row r="98" s="2" customFormat="1" ht="29.28" customHeight="1">
      <c r="A98" s="42"/>
      <c r="B98" s="43"/>
      <c r="C98" s="216" t="s">
        <v>335</v>
      </c>
      <c r="D98" s="168"/>
      <c r="E98" s="168"/>
      <c r="F98" s="168"/>
      <c r="G98" s="168"/>
      <c r="H98" s="168"/>
      <c r="I98" s="168"/>
      <c r="J98" s="217" t="s">
        <v>336</v>
      </c>
      <c r="K98" s="168"/>
      <c r="L98" s="73"/>
      <c r="S98" s="42"/>
      <c r="T98" s="42"/>
      <c r="U98" s="42"/>
      <c r="V98" s="42"/>
      <c r="W98" s="42"/>
      <c r="X98" s="42"/>
      <c r="Y98" s="42"/>
      <c r="Z98" s="42"/>
      <c r="AA98" s="42"/>
      <c r="AB98" s="42"/>
      <c r="AC98" s="42"/>
      <c r="AD98" s="42"/>
      <c r="AE98" s="42"/>
    </row>
    <row r="99" s="2" customFormat="1" ht="10.32" customHeight="1">
      <c r="A99" s="42"/>
      <c r="B99" s="43"/>
      <c r="C99" s="44"/>
      <c r="D99" s="44"/>
      <c r="E99" s="44"/>
      <c r="F99" s="44"/>
      <c r="G99" s="44"/>
      <c r="H99" s="44"/>
      <c r="I99" s="44"/>
      <c r="J99" s="44"/>
      <c r="K99" s="44"/>
      <c r="L99" s="73"/>
      <c r="S99" s="42"/>
      <c r="T99" s="42"/>
      <c r="U99" s="42"/>
      <c r="V99" s="42"/>
      <c r="W99" s="42"/>
      <c r="X99" s="42"/>
      <c r="Y99" s="42"/>
      <c r="Z99" s="42"/>
      <c r="AA99" s="42"/>
      <c r="AB99" s="42"/>
      <c r="AC99" s="42"/>
      <c r="AD99" s="42"/>
      <c r="AE99" s="42"/>
    </row>
    <row r="100" s="2" customFormat="1" ht="22.8" customHeight="1">
      <c r="A100" s="42"/>
      <c r="B100" s="43"/>
      <c r="C100" s="218" t="s">
        <v>337</v>
      </c>
      <c r="D100" s="44"/>
      <c r="E100" s="44"/>
      <c r="F100" s="44"/>
      <c r="G100" s="44"/>
      <c r="H100" s="44"/>
      <c r="I100" s="44"/>
      <c r="J100" s="120">
        <f>J138</f>
        <v>0</v>
      </c>
      <c r="K100" s="44"/>
      <c r="L100" s="73"/>
      <c r="S100" s="42"/>
      <c r="T100" s="42"/>
      <c r="U100" s="42"/>
      <c r="V100" s="42"/>
      <c r="W100" s="42"/>
      <c r="X100" s="42"/>
      <c r="Y100" s="42"/>
      <c r="Z100" s="42"/>
      <c r="AA100" s="42"/>
      <c r="AB100" s="42"/>
      <c r="AC100" s="42"/>
      <c r="AD100" s="42"/>
      <c r="AE100" s="42"/>
      <c r="AU100" s="19" t="s">
        <v>338</v>
      </c>
    </row>
    <row r="101" s="9" customFormat="1" ht="24.96" customHeight="1">
      <c r="A101" s="9"/>
      <c r="B101" s="219"/>
      <c r="C101" s="220"/>
      <c r="D101" s="221" t="s">
        <v>1924</v>
      </c>
      <c r="E101" s="222"/>
      <c r="F101" s="222"/>
      <c r="G101" s="222"/>
      <c r="H101" s="222"/>
      <c r="I101" s="222"/>
      <c r="J101" s="223">
        <f>J139</f>
        <v>0</v>
      </c>
      <c r="K101" s="220"/>
      <c r="L101" s="224"/>
      <c r="S101" s="9"/>
      <c r="T101" s="9"/>
      <c r="U101" s="9"/>
      <c r="V101" s="9"/>
      <c r="W101" s="9"/>
      <c r="X101" s="9"/>
      <c r="Y101" s="9"/>
      <c r="Z101" s="9"/>
      <c r="AA101" s="9"/>
      <c r="AB101" s="9"/>
      <c r="AC101" s="9"/>
      <c r="AD101" s="9"/>
      <c r="AE101" s="9"/>
    </row>
    <row r="102" s="10" customFormat="1" ht="19.92" customHeight="1">
      <c r="A102" s="10"/>
      <c r="B102" s="225"/>
      <c r="C102" s="143"/>
      <c r="D102" s="226" t="s">
        <v>1925</v>
      </c>
      <c r="E102" s="227"/>
      <c r="F102" s="227"/>
      <c r="G102" s="227"/>
      <c r="H102" s="227"/>
      <c r="I102" s="227"/>
      <c r="J102" s="228">
        <f>J140</f>
        <v>0</v>
      </c>
      <c r="K102" s="143"/>
      <c r="L102" s="229"/>
      <c r="S102" s="10"/>
      <c r="T102" s="10"/>
      <c r="U102" s="10"/>
      <c r="V102" s="10"/>
      <c r="W102" s="10"/>
      <c r="X102" s="10"/>
      <c r="Y102" s="10"/>
      <c r="Z102" s="10"/>
      <c r="AA102" s="10"/>
      <c r="AB102" s="10"/>
      <c r="AC102" s="10"/>
      <c r="AD102" s="10"/>
      <c r="AE102" s="10"/>
    </row>
    <row r="103" s="10" customFormat="1" ht="19.92" customHeight="1">
      <c r="A103" s="10"/>
      <c r="B103" s="225"/>
      <c r="C103" s="143"/>
      <c r="D103" s="226" t="s">
        <v>1926</v>
      </c>
      <c r="E103" s="227"/>
      <c r="F103" s="227"/>
      <c r="G103" s="227"/>
      <c r="H103" s="227"/>
      <c r="I103" s="227"/>
      <c r="J103" s="228">
        <f>J144</f>
        <v>0</v>
      </c>
      <c r="K103" s="143"/>
      <c r="L103" s="229"/>
      <c r="S103" s="10"/>
      <c r="T103" s="10"/>
      <c r="U103" s="10"/>
      <c r="V103" s="10"/>
      <c r="W103" s="10"/>
      <c r="X103" s="10"/>
      <c r="Y103" s="10"/>
      <c r="Z103" s="10"/>
      <c r="AA103" s="10"/>
      <c r="AB103" s="10"/>
      <c r="AC103" s="10"/>
      <c r="AD103" s="10"/>
      <c r="AE103" s="10"/>
    </row>
    <row r="104" s="9" customFormat="1" ht="21.84" customHeight="1">
      <c r="A104" s="9"/>
      <c r="B104" s="219"/>
      <c r="C104" s="220"/>
      <c r="D104" s="230" t="s">
        <v>364</v>
      </c>
      <c r="E104" s="220"/>
      <c r="F104" s="220"/>
      <c r="G104" s="220"/>
      <c r="H104" s="220"/>
      <c r="I104" s="220"/>
      <c r="J104" s="231">
        <f>J149</f>
        <v>0</v>
      </c>
      <c r="K104" s="220"/>
      <c r="L104" s="224"/>
      <c r="S104" s="9"/>
      <c r="T104" s="9"/>
      <c r="U104" s="9"/>
      <c r="V104" s="9"/>
      <c r="W104" s="9"/>
      <c r="X104" s="9"/>
      <c r="Y104" s="9"/>
      <c r="Z104" s="9"/>
      <c r="AA104" s="9"/>
      <c r="AB104" s="9"/>
      <c r="AC104" s="9"/>
      <c r="AD104" s="9"/>
      <c r="AE104" s="9"/>
    </row>
    <row r="105" s="2" customFormat="1" ht="21.84" customHeight="1">
      <c r="A105" s="42"/>
      <c r="B105" s="43"/>
      <c r="C105" s="44"/>
      <c r="D105" s="44"/>
      <c r="E105" s="44"/>
      <c r="F105" s="44"/>
      <c r="G105" s="44"/>
      <c r="H105" s="44"/>
      <c r="I105" s="44"/>
      <c r="J105" s="44"/>
      <c r="K105" s="44"/>
      <c r="L105" s="73"/>
      <c r="S105" s="42"/>
      <c r="T105" s="42"/>
      <c r="U105" s="42"/>
      <c r="V105" s="42"/>
      <c r="W105" s="42"/>
      <c r="X105" s="42"/>
      <c r="Y105" s="42"/>
      <c r="Z105" s="42"/>
      <c r="AA105" s="42"/>
      <c r="AB105" s="42"/>
      <c r="AC105" s="42"/>
      <c r="AD105" s="42"/>
      <c r="AE105" s="42"/>
    </row>
    <row r="106" s="2" customFormat="1" ht="6.96" customHeight="1">
      <c r="A106" s="42"/>
      <c r="B106" s="43"/>
      <c r="C106" s="44"/>
      <c r="D106" s="44"/>
      <c r="E106" s="44"/>
      <c r="F106" s="44"/>
      <c r="G106" s="44"/>
      <c r="H106" s="44"/>
      <c r="I106" s="44"/>
      <c r="J106" s="44"/>
      <c r="K106" s="44"/>
      <c r="L106" s="73"/>
      <c r="S106" s="42"/>
      <c r="T106" s="42"/>
      <c r="U106" s="42"/>
      <c r="V106" s="42"/>
      <c r="W106" s="42"/>
      <c r="X106" s="42"/>
      <c r="Y106" s="42"/>
      <c r="Z106" s="42"/>
      <c r="AA106" s="42"/>
      <c r="AB106" s="42"/>
      <c r="AC106" s="42"/>
      <c r="AD106" s="42"/>
      <c r="AE106" s="42"/>
    </row>
    <row r="107" s="2" customFormat="1" ht="29.28" customHeight="1">
      <c r="A107" s="42"/>
      <c r="B107" s="43"/>
      <c r="C107" s="218" t="s">
        <v>365</v>
      </c>
      <c r="D107" s="44"/>
      <c r="E107" s="44"/>
      <c r="F107" s="44"/>
      <c r="G107" s="44"/>
      <c r="H107" s="44"/>
      <c r="I107" s="44"/>
      <c r="J107" s="232">
        <f>ROUND(J108 + J109 + J110 + J111 + J112 + J113,2)</f>
        <v>0</v>
      </c>
      <c r="K107" s="44"/>
      <c r="L107" s="73"/>
      <c r="N107" s="233" t="s">
        <v>40</v>
      </c>
      <c r="S107" s="42"/>
      <c r="T107" s="42"/>
      <c r="U107" s="42"/>
      <c r="V107" s="42"/>
      <c r="W107" s="42"/>
      <c r="X107" s="42"/>
      <c r="Y107" s="42"/>
      <c r="Z107" s="42"/>
      <c r="AA107" s="42"/>
      <c r="AB107" s="42"/>
      <c r="AC107" s="42"/>
      <c r="AD107" s="42"/>
      <c r="AE107" s="42"/>
    </row>
    <row r="108" s="2" customFormat="1" ht="18" customHeight="1">
      <c r="A108" s="42"/>
      <c r="B108" s="43"/>
      <c r="C108" s="44"/>
      <c r="D108" s="163" t="s">
        <v>366</v>
      </c>
      <c r="E108" s="158"/>
      <c r="F108" s="158"/>
      <c r="G108" s="44"/>
      <c r="H108" s="44"/>
      <c r="I108" s="44"/>
      <c r="J108" s="159">
        <v>0</v>
      </c>
      <c r="K108" s="44"/>
      <c r="L108" s="234"/>
      <c r="M108" s="235"/>
      <c r="N108" s="236" t="s">
        <v>42</v>
      </c>
      <c r="O108" s="235"/>
      <c r="P108" s="235"/>
      <c r="Q108" s="235"/>
      <c r="R108" s="235"/>
      <c r="S108" s="237"/>
      <c r="T108" s="237"/>
      <c r="U108" s="237"/>
      <c r="V108" s="237"/>
      <c r="W108" s="237"/>
      <c r="X108" s="237"/>
      <c r="Y108" s="237"/>
      <c r="Z108" s="237"/>
      <c r="AA108" s="237"/>
      <c r="AB108" s="237"/>
      <c r="AC108" s="237"/>
      <c r="AD108" s="237"/>
      <c r="AE108" s="237"/>
      <c r="AF108" s="235"/>
      <c r="AG108" s="235"/>
      <c r="AH108" s="235"/>
      <c r="AI108" s="235"/>
      <c r="AJ108" s="235"/>
      <c r="AK108" s="235"/>
      <c r="AL108" s="235"/>
      <c r="AM108" s="235"/>
      <c r="AN108" s="235"/>
      <c r="AO108" s="235"/>
      <c r="AP108" s="235"/>
      <c r="AQ108" s="235"/>
      <c r="AR108" s="235"/>
      <c r="AS108" s="235"/>
      <c r="AT108" s="235"/>
      <c r="AU108" s="235"/>
      <c r="AV108" s="235"/>
      <c r="AW108" s="235"/>
      <c r="AX108" s="235"/>
      <c r="AY108" s="238" t="s">
        <v>367</v>
      </c>
      <c r="AZ108" s="235"/>
      <c r="BA108" s="235"/>
      <c r="BB108" s="235"/>
      <c r="BC108" s="235"/>
      <c r="BD108" s="235"/>
      <c r="BE108" s="239">
        <f>IF(N108="základná",J108,0)</f>
        <v>0</v>
      </c>
      <c r="BF108" s="239">
        <f>IF(N108="znížená",J108,0)</f>
        <v>0</v>
      </c>
      <c r="BG108" s="239">
        <f>IF(N108="zákl. prenesená",J108,0)</f>
        <v>0</v>
      </c>
      <c r="BH108" s="239">
        <f>IF(N108="zníž. prenesená",J108,0)</f>
        <v>0</v>
      </c>
      <c r="BI108" s="239">
        <f>IF(N108="nulová",J108,0)</f>
        <v>0</v>
      </c>
      <c r="BJ108" s="238" t="s">
        <v>92</v>
      </c>
      <c r="BK108" s="235"/>
      <c r="BL108" s="235"/>
      <c r="BM108" s="235"/>
    </row>
    <row r="109" s="2" customFormat="1" ht="18" customHeight="1">
      <c r="A109" s="42"/>
      <c r="B109" s="43"/>
      <c r="C109" s="44"/>
      <c r="D109" s="163" t="s">
        <v>368</v>
      </c>
      <c r="E109" s="158"/>
      <c r="F109" s="158"/>
      <c r="G109" s="44"/>
      <c r="H109" s="44"/>
      <c r="I109" s="44"/>
      <c r="J109" s="159">
        <v>0</v>
      </c>
      <c r="K109" s="44"/>
      <c r="L109" s="234"/>
      <c r="M109" s="235"/>
      <c r="N109" s="236" t="s">
        <v>42</v>
      </c>
      <c r="O109" s="235"/>
      <c r="P109" s="235"/>
      <c r="Q109" s="235"/>
      <c r="R109" s="235"/>
      <c r="S109" s="237"/>
      <c r="T109" s="237"/>
      <c r="U109" s="237"/>
      <c r="V109" s="237"/>
      <c r="W109" s="237"/>
      <c r="X109" s="237"/>
      <c r="Y109" s="237"/>
      <c r="Z109" s="237"/>
      <c r="AA109" s="237"/>
      <c r="AB109" s="237"/>
      <c r="AC109" s="237"/>
      <c r="AD109" s="237"/>
      <c r="AE109" s="237"/>
      <c r="AF109" s="235"/>
      <c r="AG109" s="235"/>
      <c r="AH109" s="235"/>
      <c r="AI109" s="235"/>
      <c r="AJ109" s="235"/>
      <c r="AK109" s="235"/>
      <c r="AL109" s="235"/>
      <c r="AM109" s="235"/>
      <c r="AN109" s="235"/>
      <c r="AO109" s="235"/>
      <c r="AP109" s="235"/>
      <c r="AQ109" s="235"/>
      <c r="AR109" s="235"/>
      <c r="AS109" s="235"/>
      <c r="AT109" s="235"/>
      <c r="AU109" s="235"/>
      <c r="AV109" s="235"/>
      <c r="AW109" s="235"/>
      <c r="AX109" s="235"/>
      <c r="AY109" s="238" t="s">
        <v>367</v>
      </c>
      <c r="AZ109" s="235"/>
      <c r="BA109" s="235"/>
      <c r="BB109" s="235"/>
      <c r="BC109" s="235"/>
      <c r="BD109" s="235"/>
      <c r="BE109" s="239">
        <f>IF(N109="základná",J109,0)</f>
        <v>0</v>
      </c>
      <c r="BF109" s="239">
        <f>IF(N109="znížená",J109,0)</f>
        <v>0</v>
      </c>
      <c r="BG109" s="239">
        <f>IF(N109="zákl. prenesená",J109,0)</f>
        <v>0</v>
      </c>
      <c r="BH109" s="239">
        <f>IF(N109="zníž. prenesená",J109,0)</f>
        <v>0</v>
      </c>
      <c r="BI109" s="239">
        <f>IF(N109="nulová",J109,0)</f>
        <v>0</v>
      </c>
      <c r="BJ109" s="238" t="s">
        <v>92</v>
      </c>
      <c r="BK109" s="235"/>
      <c r="BL109" s="235"/>
      <c r="BM109" s="235"/>
    </row>
    <row r="110" s="2" customFormat="1" ht="18" customHeight="1">
      <c r="A110" s="42"/>
      <c r="B110" s="43"/>
      <c r="C110" s="44"/>
      <c r="D110" s="163" t="s">
        <v>368</v>
      </c>
      <c r="E110" s="158"/>
      <c r="F110" s="158"/>
      <c r="G110" s="44"/>
      <c r="H110" s="44"/>
      <c r="I110" s="44"/>
      <c r="J110" s="159">
        <v>0</v>
      </c>
      <c r="K110" s="44"/>
      <c r="L110" s="234"/>
      <c r="M110" s="235"/>
      <c r="N110" s="236" t="s">
        <v>42</v>
      </c>
      <c r="O110" s="235"/>
      <c r="P110" s="235"/>
      <c r="Q110" s="235"/>
      <c r="R110" s="235"/>
      <c r="S110" s="237"/>
      <c r="T110" s="237"/>
      <c r="U110" s="237"/>
      <c r="V110" s="237"/>
      <c r="W110" s="237"/>
      <c r="X110" s="237"/>
      <c r="Y110" s="237"/>
      <c r="Z110" s="237"/>
      <c r="AA110" s="237"/>
      <c r="AB110" s="237"/>
      <c r="AC110" s="237"/>
      <c r="AD110" s="237"/>
      <c r="AE110" s="237"/>
      <c r="AF110" s="235"/>
      <c r="AG110" s="235"/>
      <c r="AH110" s="235"/>
      <c r="AI110" s="235"/>
      <c r="AJ110" s="235"/>
      <c r="AK110" s="235"/>
      <c r="AL110" s="235"/>
      <c r="AM110" s="235"/>
      <c r="AN110" s="235"/>
      <c r="AO110" s="235"/>
      <c r="AP110" s="235"/>
      <c r="AQ110" s="235"/>
      <c r="AR110" s="235"/>
      <c r="AS110" s="235"/>
      <c r="AT110" s="235"/>
      <c r="AU110" s="235"/>
      <c r="AV110" s="235"/>
      <c r="AW110" s="235"/>
      <c r="AX110" s="235"/>
      <c r="AY110" s="238" t="s">
        <v>367</v>
      </c>
      <c r="AZ110" s="235"/>
      <c r="BA110" s="235"/>
      <c r="BB110" s="235"/>
      <c r="BC110" s="235"/>
      <c r="BD110" s="235"/>
      <c r="BE110" s="239">
        <f>IF(N110="základná",J110,0)</f>
        <v>0</v>
      </c>
      <c r="BF110" s="239">
        <f>IF(N110="znížená",J110,0)</f>
        <v>0</v>
      </c>
      <c r="BG110" s="239">
        <f>IF(N110="zákl. prenesená",J110,0)</f>
        <v>0</v>
      </c>
      <c r="BH110" s="239">
        <f>IF(N110="zníž. prenesená",J110,0)</f>
        <v>0</v>
      </c>
      <c r="BI110" s="239">
        <f>IF(N110="nulová",J110,0)</f>
        <v>0</v>
      </c>
      <c r="BJ110" s="238" t="s">
        <v>92</v>
      </c>
      <c r="BK110" s="235"/>
      <c r="BL110" s="235"/>
      <c r="BM110" s="235"/>
    </row>
    <row r="111" s="2" customFormat="1" ht="18" customHeight="1">
      <c r="A111" s="42"/>
      <c r="B111" s="43"/>
      <c r="C111" s="44"/>
      <c r="D111" s="163" t="s">
        <v>369</v>
      </c>
      <c r="E111" s="158"/>
      <c r="F111" s="158"/>
      <c r="G111" s="44"/>
      <c r="H111" s="44"/>
      <c r="I111" s="44"/>
      <c r="J111" s="159">
        <v>0</v>
      </c>
      <c r="K111" s="44"/>
      <c r="L111" s="234"/>
      <c r="M111" s="235"/>
      <c r="N111" s="236" t="s">
        <v>42</v>
      </c>
      <c r="O111" s="235"/>
      <c r="P111" s="235"/>
      <c r="Q111" s="235"/>
      <c r="R111" s="235"/>
      <c r="S111" s="237"/>
      <c r="T111" s="237"/>
      <c r="U111" s="237"/>
      <c r="V111" s="237"/>
      <c r="W111" s="237"/>
      <c r="X111" s="237"/>
      <c r="Y111" s="237"/>
      <c r="Z111" s="237"/>
      <c r="AA111" s="237"/>
      <c r="AB111" s="237"/>
      <c r="AC111" s="237"/>
      <c r="AD111" s="237"/>
      <c r="AE111" s="237"/>
      <c r="AF111" s="235"/>
      <c r="AG111" s="235"/>
      <c r="AH111" s="235"/>
      <c r="AI111" s="235"/>
      <c r="AJ111" s="235"/>
      <c r="AK111" s="235"/>
      <c r="AL111" s="235"/>
      <c r="AM111" s="235"/>
      <c r="AN111" s="235"/>
      <c r="AO111" s="235"/>
      <c r="AP111" s="235"/>
      <c r="AQ111" s="235"/>
      <c r="AR111" s="235"/>
      <c r="AS111" s="235"/>
      <c r="AT111" s="235"/>
      <c r="AU111" s="235"/>
      <c r="AV111" s="235"/>
      <c r="AW111" s="235"/>
      <c r="AX111" s="235"/>
      <c r="AY111" s="238" t="s">
        <v>367</v>
      </c>
      <c r="AZ111" s="235"/>
      <c r="BA111" s="235"/>
      <c r="BB111" s="235"/>
      <c r="BC111" s="235"/>
      <c r="BD111" s="235"/>
      <c r="BE111" s="239">
        <f>IF(N111="základná",J111,0)</f>
        <v>0</v>
      </c>
      <c r="BF111" s="239">
        <f>IF(N111="znížená",J111,0)</f>
        <v>0</v>
      </c>
      <c r="BG111" s="239">
        <f>IF(N111="zákl. prenesená",J111,0)</f>
        <v>0</v>
      </c>
      <c r="BH111" s="239">
        <f>IF(N111="zníž. prenesená",J111,0)</f>
        <v>0</v>
      </c>
      <c r="BI111" s="239">
        <f>IF(N111="nulová",J111,0)</f>
        <v>0</v>
      </c>
      <c r="BJ111" s="238" t="s">
        <v>92</v>
      </c>
      <c r="BK111" s="235"/>
      <c r="BL111" s="235"/>
      <c r="BM111" s="235"/>
    </row>
    <row r="112" s="2" customFormat="1" ht="18" customHeight="1">
      <c r="A112" s="42"/>
      <c r="B112" s="43"/>
      <c r="C112" s="44"/>
      <c r="D112" s="163" t="s">
        <v>370</v>
      </c>
      <c r="E112" s="158"/>
      <c r="F112" s="158"/>
      <c r="G112" s="44"/>
      <c r="H112" s="44"/>
      <c r="I112" s="44"/>
      <c r="J112" s="159">
        <v>0</v>
      </c>
      <c r="K112" s="44"/>
      <c r="L112" s="234"/>
      <c r="M112" s="235"/>
      <c r="N112" s="236" t="s">
        <v>42</v>
      </c>
      <c r="O112" s="235"/>
      <c r="P112" s="235"/>
      <c r="Q112" s="235"/>
      <c r="R112" s="235"/>
      <c r="S112" s="237"/>
      <c r="T112" s="237"/>
      <c r="U112" s="237"/>
      <c r="V112" s="237"/>
      <c r="W112" s="237"/>
      <c r="X112" s="237"/>
      <c r="Y112" s="237"/>
      <c r="Z112" s="237"/>
      <c r="AA112" s="237"/>
      <c r="AB112" s="237"/>
      <c r="AC112" s="237"/>
      <c r="AD112" s="237"/>
      <c r="AE112" s="237"/>
      <c r="AF112" s="235"/>
      <c r="AG112" s="235"/>
      <c r="AH112" s="235"/>
      <c r="AI112" s="235"/>
      <c r="AJ112" s="235"/>
      <c r="AK112" s="235"/>
      <c r="AL112" s="235"/>
      <c r="AM112" s="235"/>
      <c r="AN112" s="235"/>
      <c r="AO112" s="235"/>
      <c r="AP112" s="235"/>
      <c r="AQ112" s="235"/>
      <c r="AR112" s="235"/>
      <c r="AS112" s="235"/>
      <c r="AT112" s="235"/>
      <c r="AU112" s="235"/>
      <c r="AV112" s="235"/>
      <c r="AW112" s="235"/>
      <c r="AX112" s="235"/>
      <c r="AY112" s="238" t="s">
        <v>367</v>
      </c>
      <c r="AZ112" s="235"/>
      <c r="BA112" s="235"/>
      <c r="BB112" s="235"/>
      <c r="BC112" s="235"/>
      <c r="BD112" s="235"/>
      <c r="BE112" s="239">
        <f>IF(N112="základná",J112,0)</f>
        <v>0</v>
      </c>
      <c r="BF112" s="239">
        <f>IF(N112="znížená",J112,0)</f>
        <v>0</v>
      </c>
      <c r="BG112" s="239">
        <f>IF(N112="zákl. prenesená",J112,0)</f>
        <v>0</v>
      </c>
      <c r="BH112" s="239">
        <f>IF(N112="zníž. prenesená",J112,0)</f>
        <v>0</v>
      </c>
      <c r="BI112" s="239">
        <f>IF(N112="nulová",J112,0)</f>
        <v>0</v>
      </c>
      <c r="BJ112" s="238" t="s">
        <v>92</v>
      </c>
      <c r="BK112" s="235"/>
      <c r="BL112" s="235"/>
      <c r="BM112" s="235"/>
    </row>
    <row r="113" s="2" customFormat="1" ht="18" customHeight="1">
      <c r="A113" s="42"/>
      <c r="B113" s="43"/>
      <c r="C113" s="44"/>
      <c r="D113" s="158" t="s">
        <v>371</v>
      </c>
      <c r="E113" s="44"/>
      <c r="F113" s="44"/>
      <c r="G113" s="44"/>
      <c r="H113" s="44"/>
      <c r="I113" s="44"/>
      <c r="J113" s="159">
        <f>ROUND(J34*T113,2)</f>
        <v>0</v>
      </c>
      <c r="K113" s="44"/>
      <c r="L113" s="234"/>
      <c r="M113" s="235"/>
      <c r="N113" s="236" t="s">
        <v>42</v>
      </c>
      <c r="O113" s="235"/>
      <c r="P113" s="235"/>
      <c r="Q113" s="235"/>
      <c r="R113" s="235"/>
      <c r="S113" s="237"/>
      <c r="T113" s="237"/>
      <c r="U113" s="237"/>
      <c r="V113" s="237"/>
      <c r="W113" s="237"/>
      <c r="X113" s="237"/>
      <c r="Y113" s="237"/>
      <c r="Z113" s="237"/>
      <c r="AA113" s="237"/>
      <c r="AB113" s="237"/>
      <c r="AC113" s="237"/>
      <c r="AD113" s="237"/>
      <c r="AE113" s="237"/>
      <c r="AF113" s="235"/>
      <c r="AG113" s="235"/>
      <c r="AH113" s="235"/>
      <c r="AI113" s="235"/>
      <c r="AJ113" s="235"/>
      <c r="AK113" s="235"/>
      <c r="AL113" s="235"/>
      <c r="AM113" s="235"/>
      <c r="AN113" s="235"/>
      <c r="AO113" s="235"/>
      <c r="AP113" s="235"/>
      <c r="AQ113" s="235"/>
      <c r="AR113" s="235"/>
      <c r="AS113" s="235"/>
      <c r="AT113" s="235"/>
      <c r="AU113" s="235"/>
      <c r="AV113" s="235"/>
      <c r="AW113" s="235"/>
      <c r="AX113" s="235"/>
      <c r="AY113" s="238" t="s">
        <v>372</v>
      </c>
      <c r="AZ113" s="235"/>
      <c r="BA113" s="235"/>
      <c r="BB113" s="235"/>
      <c r="BC113" s="235"/>
      <c r="BD113" s="235"/>
      <c r="BE113" s="239">
        <f>IF(N113="základná",J113,0)</f>
        <v>0</v>
      </c>
      <c r="BF113" s="239">
        <f>IF(N113="znížená",J113,0)</f>
        <v>0</v>
      </c>
      <c r="BG113" s="239">
        <f>IF(N113="zákl. prenesená",J113,0)</f>
        <v>0</v>
      </c>
      <c r="BH113" s="239">
        <f>IF(N113="zníž. prenesená",J113,0)</f>
        <v>0</v>
      </c>
      <c r="BI113" s="239">
        <f>IF(N113="nulová",J113,0)</f>
        <v>0</v>
      </c>
      <c r="BJ113" s="238" t="s">
        <v>92</v>
      </c>
      <c r="BK113" s="235"/>
      <c r="BL113" s="235"/>
      <c r="BM113" s="235"/>
    </row>
    <row r="114" s="2" customFormat="1">
      <c r="A114" s="42"/>
      <c r="B114" s="43"/>
      <c r="C114" s="44"/>
      <c r="D114" s="44"/>
      <c r="E114" s="44"/>
      <c r="F114" s="44"/>
      <c r="G114" s="44"/>
      <c r="H114" s="44"/>
      <c r="I114" s="44"/>
      <c r="J114" s="44"/>
      <c r="K114" s="44"/>
      <c r="L114" s="73"/>
      <c r="S114" s="42"/>
      <c r="T114" s="42"/>
      <c r="U114" s="42"/>
      <c r="V114" s="42"/>
      <c r="W114" s="42"/>
      <c r="X114" s="42"/>
      <c r="Y114" s="42"/>
      <c r="Z114" s="42"/>
      <c r="AA114" s="42"/>
      <c r="AB114" s="42"/>
      <c r="AC114" s="42"/>
      <c r="AD114" s="42"/>
      <c r="AE114" s="42"/>
    </row>
    <row r="115" s="2" customFormat="1" ht="29.28" customHeight="1">
      <c r="A115" s="42"/>
      <c r="B115" s="43"/>
      <c r="C115" s="167" t="s">
        <v>142</v>
      </c>
      <c r="D115" s="168"/>
      <c r="E115" s="168"/>
      <c r="F115" s="168"/>
      <c r="G115" s="168"/>
      <c r="H115" s="168"/>
      <c r="I115" s="168"/>
      <c r="J115" s="169">
        <f>ROUND(J100+J107,2)</f>
        <v>0</v>
      </c>
      <c r="K115" s="168"/>
      <c r="L115" s="73"/>
      <c r="S115" s="42"/>
      <c r="T115" s="42"/>
      <c r="U115" s="42"/>
      <c r="V115" s="42"/>
      <c r="W115" s="42"/>
      <c r="X115" s="42"/>
      <c r="Y115" s="42"/>
      <c r="Z115" s="42"/>
      <c r="AA115" s="42"/>
      <c r="AB115" s="42"/>
      <c r="AC115" s="42"/>
      <c r="AD115" s="42"/>
      <c r="AE115" s="42"/>
    </row>
    <row r="116" s="2" customFormat="1" ht="6.96" customHeight="1">
      <c r="A116" s="42"/>
      <c r="B116" s="76"/>
      <c r="C116" s="77"/>
      <c r="D116" s="77"/>
      <c r="E116" s="77"/>
      <c r="F116" s="77"/>
      <c r="G116" s="77"/>
      <c r="H116" s="77"/>
      <c r="I116" s="77"/>
      <c r="J116" s="77"/>
      <c r="K116" s="77"/>
      <c r="L116" s="73"/>
      <c r="S116" s="42"/>
      <c r="T116" s="42"/>
      <c r="U116" s="42"/>
      <c r="V116" s="42"/>
      <c r="W116" s="42"/>
      <c r="X116" s="42"/>
      <c r="Y116" s="42"/>
      <c r="Z116" s="42"/>
      <c r="AA116" s="42"/>
      <c r="AB116" s="42"/>
      <c r="AC116" s="42"/>
      <c r="AD116" s="42"/>
      <c r="AE116" s="42"/>
    </row>
    <row r="120" s="2" customFormat="1" ht="6.96" customHeight="1">
      <c r="A120" s="42"/>
      <c r="B120" s="78"/>
      <c r="C120" s="79"/>
      <c r="D120" s="79"/>
      <c r="E120" s="79"/>
      <c r="F120" s="79"/>
      <c r="G120" s="79"/>
      <c r="H120" s="79"/>
      <c r="I120" s="79"/>
      <c r="J120" s="79"/>
      <c r="K120" s="79"/>
      <c r="L120" s="73"/>
      <c r="S120" s="42"/>
      <c r="T120" s="42"/>
      <c r="U120" s="42"/>
      <c r="V120" s="42"/>
      <c r="W120" s="42"/>
      <c r="X120" s="42"/>
      <c r="Y120" s="42"/>
      <c r="Z120" s="42"/>
      <c r="AA120" s="42"/>
      <c r="AB120" s="42"/>
      <c r="AC120" s="42"/>
      <c r="AD120" s="42"/>
      <c r="AE120" s="42"/>
    </row>
    <row r="121" s="2" customFormat="1" ht="24.96" customHeight="1">
      <c r="A121" s="42"/>
      <c r="B121" s="43"/>
      <c r="C121" s="25" t="s">
        <v>373</v>
      </c>
      <c r="D121" s="44"/>
      <c r="E121" s="44"/>
      <c r="F121" s="44"/>
      <c r="G121" s="44"/>
      <c r="H121" s="44"/>
      <c r="I121" s="44"/>
      <c r="J121" s="44"/>
      <c r="K121" s="44"/>
      <c r="L121" s="73"/>
      <c r="S121" s="42"/>
      <c r="T121" s="42"/>
      <c r="U121" s="42"/>
      <c r="V121" s="42"/>
      <c r="W121" s="42"/>
      <c r="X121" s="42"/>
      <c r="Y121" s="42"/>
      <c r="Z121" s="42"/>
      <c r="AA121" s="42"/>
      <c r="AB121" s="42"/>
      <c r="AC121" s="42"/>
      <c r="AD121" s="42"/>
      <c r="AE121" s="42"/>
    </row>
    <row r="122" s="2" customFormat="1" ht="6.96" customHeight="1">
      <c r="A122" s="42"/>
      <c r="B122" s="43"/>
      <c r="C122" s="44"/>
      <c r="D122" s="44"/>
      <c r="E122" s="44"/>
      <c r="F122" s="44"/>
      <c r="G122" s="44"/>
      <c r="H122" s="44"/>
      <c r="I122" s="44"/>
      <c r="J122" s="44"/>
      <c r="K122" s="44"/>
      <c r="L122" s="73"/>
      <c r="S122" s="42"/>
      <c r="T122" s="42"/>
      <c r="U122" s="42"/>
      <c r="V122" s="42"/>
      <c r="W122" s="42"/>
      <c r="X122" s="42"/>
      <c r="Y122" s="42"/>
      <c r="Z122" s="42"/>
      <c r="AA122" s="42"/>
      <c r="AB122" s="42"/>
      <c r="AC122" s="42"/>
      <c r="AD122" s="42"/>
      <c r="AE122" s="42"/>
    </row>
    <row r="123" s="2" customFormat="1" ht="12" customHeight="1">
      <c r="A123" s="42"/>
      <c r="B123" s="43"/>
      <c r="C123" s="34" t="s">
        <v>15</v>
      </c>
      <c r="D123" s="44"/>
      <c r="E123" s="44"/>
      <c r="F123" s="44"/>
      <c r="G123" s="44"/>
      <c r="H123" s="44"/>
      <c r="I123" s="44"/>
      <c r="J123" s="44"/>
      <c r="K123" s="44"/>
      <c r="L123" s="73"/>
      <c r="S123" s="42"/>
      <c r="T123" s="42"/>
      <c r="U123" s="42"/>
      <c r="V123" s="42"/>
      <c r="W123" s="42"/>
      <c r="X123" s="42"/>
      <c r="Y123" s="42"/>
      <c r="Z123" s="42"/>
      <c r="AA123" s="42"/>
      <c r="AB123" s="42"/>
      <c r="AC123" s="42"/>
      <c r="AD123" s="42"/>
      <c r="AE123" s="42"/>
    </row>
    <row r="124" s="2" customFormat="1" ht="39.75" customHeight="1">
      <c r="A124" s="42"/>
      <c r="B124" s="43"/>
      <c r="C124" s="44"/>
      <c r="D124" s="44"/>
      <c r="E124" s="215" t="str">
        <f>E7</f>
        <v>OPRAVA POŠKODENÝCH PODLÁH A PRIESTOROV GARÁŽÍ NA 3.PP, 2.PP, 1.PP, MEZANÍNU, HOSPODÁRSKEHO A BANK. DVORA V OBJEKTE NBS</v>
      </c>
      <c r="F124" s="34"/>
      <c r="G124" s="34"/>
      <c r="H124" s="34"/>
      <c r="I124" s="44"/>
      <c r="J124" s="44"/>
      <c r="K124" s="44"/>
      <c r="L124" s="73"/>
      <c r="S124" s="42"/>
      <c r="T124" s="42"/>
      <c r="U124" s="42"/>
      <c r="V124" s="42"/>
      <c r="W124" s="42"/>
      <c r="X124" s="42"/>
      <c r="Y124" s="42"/>
      <c r="Z124" s="42"/>
      <c r="AA124" s="42"/>
      <c r="AB124" s="42"/>
      <c r="AC124" s="42"/>
      <c r="AD124" s="42"/>
      <c r="AE124" s="42"/>
    </row>
    <row r="125" s="1" customFormat="1" ht="12" customHeight="1">
      <c r="B125" s="23"/>
      <c r="C125" s="34" t="s">
        <v>160</v>
      </c>
      <c r="D125" s="24"/>
      <c r="E125" s="24"/>
      <c r="F125" s="24"/>
      <c r="G125" s="24"/>
      <c r="H125" s="24"/>
      <c r="I125" s="24"/>
      <c r="J125" s="24"/>
      <c r="K125" s="24"/>
      <c r="L125" s="22"/>
    </row>
    <row r="126" s="1" customFormat="1" ht="16.5" customHeight="1">
      <c r="B126" s="23"/>
      <c r="C126" s="24"/>
      <c r="D126" s="24"/>
      <c r="E126" s="215" t="s">
        <v>1780</v>
      </c>
      <c r="F126" s="24"/>
      <c r="G126" s="24"/>
      <c r="H126" s="24"/>
      <c r="I126" s="24"/>
      <c r="J126" s="24"/>
      <c r="K126" s="24"/>
      <c r="L126" s="22"/>
    </row>
    <row r="127" s="1" customFormat="1" ht="12" customHeight="1">
      <c r="B127" s="23"/>
      <c r="C127" s="34" t="s">
        <v>1781</v>
      </c>
      <c r="D127" s="24"/>
      <c r="E127" s="24"/>
      <c r="F127" s="24"/>
      <c r="G127" s="24"/>
      <c r="H127" s="24"/>
      <c r="I127" s="24"/>
      <c r="J127" s="24"/>
      <c r="K127" s="24"/>
      <c r="L127" s="22"/>
    </row>
    <row r="128" s="2" customFormat="1" ht="16.5" customHeight="1">
      <c r="A128" s="42"/>
      <c r="B128" s="43"/>
      <c r="C128" s="44"/>
      <c r="D128" s="44"/>
      <c r="E128" s="363" t="s">
        <v>1921</v>
      </c>
      <c r="F128" s="44"/>
      <c r="G128" s="44"/>
      <c r="H128" s="44"/>
      <c r="I128" s="44"/>
      <c r="J128" s="44"/>
      <c r="K128" s="44"/>
      <c r="L128" s="73"/>
      <c r="S128" s="42"/>
      <c r="T128" s="42"/>
      <c r="U128" s="42"/>
      <c r="V128" s="42"/>
      <c r="W128" s="42"/>
      <c r="X128" s="42"/>
      <c r="Y128" s="42"/>
      <c r="Z128" s="42"/>
      <c r="AA128" s="42"/>
      <c r="AB128" s="42"/>
      <c r="AC128" s="42"/>
      <c r="AD128" s="42"/>
      <c r="AE128" s="42"/>
    </row>
    <row r="129" s="2" customFormat="1" ht="12" customHeight="1">
      <c r="A129" s="42"/>
      <c r="B129" s="43"/>
      <c r="C129" s="34" t="s">
        <v>1922</v>
      </c>
      <c r="D129" s="44"/>
      <c r="E129" s="44"/>
      <c r="F129" s="44"/>
      <c r="G129" s="44"/>
      <c r="H129" s="44"/>
      <c r="I129" s="44"/>
      <c r="J129" s="44"/>
      <c r="K129" s="44"/>
      <c r="L129" s="73"/>
      <c r="S129" s="42"/>
      <c r="T129" s="42"/>
      <c r="U129" s="42"/>
      <c r="V129" s="42"/>
      <c r="W129" s="42"/>
      <c r="X129" s="42"/>
      <c r="Y129" s="42"/>
      <c r="Z129" s="42"/>
      <c r="AA129" s="42"/>
      <c r="AB129" s="42"/>
      <c r="AC129" s="42"/>
      <c r="AD129" s="42"/>
      <c r="AE129" s="42"/>
    </row>
    <row r="130" s="2" customFormat="1" ht="16.5" customHeight="1">
      <c r="A130" s="42"/>
      <c r="B130" s="43"/>
      <c r="C130" s="44"/>
      <c r="D130" s="44"/>
      <c r="E130" s="86" t="str">
        <f>E13</f>
        <v>E 1.18 - Odvod vody zo skenerov</v>
      </c>
      <c r="F130" s="44"/>
      <c r="G130" s="44"/>
      <c r="H130" s="44"/>
      <c r="I130" s="44"/>
      <c r="J130" s="44"/>
      <c r="K130" s="44"/>
      <c r="L130" s="73"/>
      <c r="S130" s="42"/>
      <c r="T130" s="42"/>
      <c r="U130" s="42"/>
      <c r="V130" s="42"/>
      <c r="W130" s="42"/>
      <c r="X130" s="42"/>
      <c r="Y130" s="42"/>
      <c r="Z130" s="42"/>
      <c r="AA130" s="42"/>
      <c r="AB130" s="42"/>
      <c r="AC130" s="42"/>
      <c r="AD130" s="42"/>
      <c r="AE130" s="42"/>
    </row>
    <row r="131" s="2" customFormat="1" ht="6.96" customHeight="1">
      <c r="A131" s="42"/>
      <c r="B131" s="43"/>
      <c r="C131" s="44"/>
      <c r="D131" s="44"/>
      <c r="E131" s="44"/>
      <c r="F131" s="44"/>
      <c r="G131" s="44"/>
      <c r="H131" s="44"/>
      <c r="I131" s="44"/>
      <c r="J131" s="44"/>
      <c r="K131" s="44"/>
      <c r="L131" s="73"/>
      <c r="S131" s="42"/>
      <c r="T131" s="42"/>
      <c r="U131" s="42"/>
      <c r="V131" s="42"/>
      <c r="W131" s="42"/>
      <c r="X131" s="42"/>
      <c r="Y131" s="42"/>
      <c r="Z131" s="42"/>
      <c r="AA131" s="42"/>
      <c r="AB131" s="42"/>
      <c r="AC131" s="42"/>
      <c r="AD131" s="42"/>
      <c r="AE131" s="42"/>
    </row>
    <row r="132" s="2" customFormat="1" ht="12" customHeight="1">
      <c r="A132" s="42"/>
      <c r="B132" s="43"/>
      <c r="C132" s="34" t="s">
        <v>19</v>
      </c>
      <c r="D132" s="44"/>
      <c r="E132" s="44"/>
      <c r="F132" s="29" t="str">
        <f>F16</f>
        <v xml:space="preserve"> </v>
      </c>
      <c r="G132" s="44"/>
      <c r="H132" s="44"/>
      <c r="I132" s="34" t="s">
        <v>21</v>
      </c>
      <c r="J132" s="89" t="str">
        <f>IF(J16="","",J16)</f>
        <v>9. 5. 2022</v>
      </c>
      <c r="K132" s="44"/>
      <c r="L132" s="73"/>
      <c r="S132" s="42"/>
      <c r="T132" s="42"/>
      <c r="U132" s="42"/>
      <c r="V132" s="42"/>
      <c r="W132" s="42"/>
      <c r="X132" s="42"/>
      <c r="Y132" s="42"/>
      <c r="Z132" s="42"/>
      <c r="AA132" s="42"/>
      <c r="AB132" s="42"/>
      <c r="AC132" s="42"/>
      <c r="AD132" s="42"/>
      <c r="AE132" s="42"/>
    </row>
    <row r="133" s="2" customFormat="1" ht="6.96" customHeight="1">
      <c r="A133" s="42"/>
      <c r="B133" s="43"/>
      <c r="C133" s="44"/>
      <c r="D133" s="44"/>
      <c r="E133" s="44"/>
      <c r="F133" s="44"/>
      <c r="G133" s="44"/>
      <c r="H133" s="44"/>
      <c r="I133" s="44"/>
      <c r="J133" s="44"/>
      <c r="K133" s="44"/>
      <c r="L133" s="73"/>
      <c r="S133" s="42"/>
      <c r="T133" s="42"/>
      <c r="U133" s="42"/>
      <c r="V133" s="42"/>
      <c r="W133" s="42"/>
      <c r="X133" s="42"/>
      <c r="Y133" s="42"/>
      <c r="Z133" s="42"/>
      <c r="AA133" s="42"/>
      <c r="AB133" s="42"/>
      <c r="AC133" s="42"/>
      <c r="AD133" s="42"/>
      <c r="AE133" s="42"/>
    </row>
    <row r="134" s="2" customFormat="1" ht="25.65" customHeight="1">
      <c r="A134" s="42"/>
      <c r="B134" s="43"/>
      <c r="C134" s="34" t="s">
        <v>23</v>
      </c>
      <c r="D134" s="44"/>
      <c r="E134" s="44"/>
      <c r="F134" s="29" t="str">
        <f>E19</f>
        <v>A BKPŠ, SPOL. S.R.O.</v>
      </c>
      <c r="G134" s="44"/>
      <c r="H134" s="44"/>
      <c r="I134" s="34" t="s">
        <v>29</v>
      </c>
      <c r="J134" s="38" t="str">
        <f>E25</f>
        <v>A BKPŠ, SPOL. S.R.O.</v>
      </c>
      <c r="K134" s="44"/>
      <c r="L134" s="73"/>
      <c r="S134" s="42"/>
      <c r="T134" s="42"/>
      <c r="U134" s="42"/>
      <c r="V134" s="42"/>
      <c r="W134" s="42"/>
      <c r="X134" s="42"/>
      <c r="Y134" s="42"/>
      <c r="Z134" s="42"/>
      <c r="AA134" s="42"/>
      <c r="AB134" s="42"/>
      <c r="AC134" s="42"/>
      <c r="AD134" s="42"/>
      <c r="AE134" s="42"/>
    </row>
    <row r="135" s="2" customFormat="1" ht="15.15" customHeight="1">
      <c r="A135" s="42"/>
      <c r="B135" s="43"/>
      <c r="C135" s="34" t="s">
        <v>27</v>
      </c>
      <c r="D135" s="44"/>
      <c r="E135" s="44"/>
      <c r="F135" s="29" t="str">
        <f>IF(E22="","",E22)</f>
        <v>Vyplň údaj</v>
      </c>
      <c r="G135" s="44"/>
      <c r="H135" s="44"/>
      <c r="I135" s="34" t="s">
        <v>31</v>
      </c>
      <c r="J135" s="38" t="str">
        <f>E28</f>
        <v>ROZING s.r.o.</v>
      </c>
      <c r="K135" s="44"/>
      <c r="L135" s="73"/>
      <c r="S135" s="42"/>
      <c r="T135" s="42"/>
      <c r="U135" s="42"/>
      <c r="V135" s="42"/>
      <c r="W135" s="42"/>
      <c r="X135" s="42"/>
      <c r="Y135" s="42"/>
      <c r="Z135" s="42"/>
      <c r="AA135" s="42"/>
      <c r="AB135" s="42"/>
      <c r="AC135" s="42"/>
      <c r="AD135" s="42"/>
      <c r="AE135" s="42"/>
    </row>
    <row r="136" s="2" customFormat="1" ht="10.32" customHeight="1">
      <c r="A136" s="42"/>
      <c r="B136" s="43"/>
      <c r="C136" s="44"/>
      <c r="D136" s="44"/>
      <c r="E136" s="44"/>
      <c r="F136" s="44"/>
      <c r="G136" s="44"/>
      <c r="H136" s="44"/>
      <c r="I136" s="44"/>
      <c r="J136" s="44"/>
      <c r="K136" s="44"/>
      <c r="L136" s="73"/>
      <c r="S136" s="42"/>
      <c r="T136" s="42"/>
      <c r="U136" s="42"/>
      <c r="V136" s="42"/>
      <c r="W136" s="42"/>
      <c r="X136" s="42"/>
      <c r="Y136" s="42"/>
      <c r="Z136" s="42"/>
      <c r="AA136" s="42"/>
      <c r="AB136" s="42"/>
      <c r="AC136" s="42"/>
      <c r="AD136" s="42"/>
      <c r="AE136" s="42"/>
    </row>
    <row r="137" s="11" customFormat="1" ht="29.28" customHeight="1">
      <c r="A137" s="240"/>
      <c r="B137" s="241"/>
      <c r="C137" s="242" t="s">
        <v>374</v>
      </c>
      <c r="D137" s="243" t="s">
        <v>61</v>
      </c>
      <c r="E137" s="243" t="s">
        <v>57</v>
      </c>
      <c r="F137" s="243" t="s">
        <v>58</v>
      </c>
      <c r="G137" s="243" t="s">
        <v>375</v>
      </c>
      <c r="H137" s="243" t="s">
        <v>376</v>
      </c>
      <c r="I137" s="243" t="s">
        <v>377</v>
      </c>
      <c r="J137" s="244" t="s">
        <v>336</v>
      </c>
      <c r="K137" s="245" t="s">
        <v>378</v>
      </c>
      <c r="L137" s="246"/>
      <c r="M137" s="110" t="s">
        <v>1</v>
      </c>
      <c r="N137" s="111" t="s">
        <v>40</v>
      </c>
      <c r="O137" s="111" t="s">
        <v>379</v>
      </c>
      <c r="P137" s="111" t="s">
        <v>380</v>
      </c>
      <c r="Q137" s="111" t="s">
        <v>381</v>
      </c>
      <c r="R137" s="111" t="s">
        <v>382</v>
      </c>
      <c r="S137" s="111" t="s">
        <v>383</v>
      </c>
      <c r="T137" s="112" t="s">
        <v>384</v>
      </c>
      <c r="U137" s="240"/>
      <c r="V137" s="240"/>
      <c r="W137" s="240"/>
      <c r="X137" s="240"/>
      <c r="Y137" s="240"/>
      <c r="Z137" s="240"/>
      <c r="AA137" s="240"/>
      <c r="AB137" s="240"/>
      <c r="AC137" s="240"/>
      <c r="AD137" s="240"/>
      <c r="AE137" s="240"/>
    </row>
    <row r="138" s="2" customFormat="1" ht="22.8" customHeight="1">
      <c r="A138" s="42"/>
      <c r="B138" s="43"/>
      <c r="C138" s="117" t="s">
        <v>212</v>
      </c>
      <c r="D138" s="44"/>
      <c r="E138" s="44"/>
      <c r="F138" s="44"/>
      <c r="G138" s="44"/>
      <c r="H138" s="44"/>
      <c r="I138" s="44"/>
      <c r="J138" s="247">
        <f>BK138</f>
        <v>0</v>
      </c>
      <c r="K138" s="44"/>
      <c r="L138" s="45"/>
      <c r="M138" s="113"/>
      <c r="N138" s="248"/>
      <c r="O138" s="114"/>
      <c r="P138" s="249">
        <f>P139+P149</f>
        <v>0</v>
      </c>
      <c r="Q138" s="114"/>
      <c r="R138" s="249">
        <f>R139+R149</f>
        <v>0</v>
      </c>
      <c r="S138" s="114"/>
      <c r="T138" s="250">
        <f>T139+T149</f>
        <v>0</v>
      </c>
      <c r="U138" s="42"/>
      <c r="V138" s="42"/>
      <c r="W138" s="42"/>
      <c r="X138" s="42"/>
      <c r="Y138" s="42"/>
      <c r="Z138" s="42"/>
      <c r="AA138" s="42"/>
      <c r="AB138" s="42"/>
      <c r="AC138" s="42"/>
      <c r="AD138" s="42"/>
      <c r="AE138" s="42"/>
      <c r="AT138" s="19" t="s">
        <v>75</v>
      </c>
      <c r="AU138" s="19" t="s">
        <v>338</v>
      </c>
      <c r="BK138" s="251">
        <f>BK139+BK149</f>
        <v>0</v>
      </c>
    </row>
    <row r="139" s="12" customFormat="1" ht="25.92" customHeight="1">
      <c r="A139" s="12"/>
      <c r="B139" s="252"/>
      <c r="C139" s="253"/>
      <c r="D139" s="254" t="s">
        <v>75</v>
      </c>
      <c r="E139" s="255" t="s">
        <v>550</v>
      </c>
      <c r="F139" s="255" t="s">
        <v>551</v>
      </c>
      <c r="G139" s="253"/>
      <c r="H139" s="253"/>
      <c r="I139" s="256"/>
      <c r="J139" s="231">
        <f>BK139</f>
        <v>0</v>
      </c>
      <c r="K139" s="253"/>
      <c r="L139" s="257"/>
      <c r="M139" s="258"/>
      <c r="N139" s="259"/>
      <c r="O139" s="259"/>
      <c r="P139" s="260">
        <f>P140+P144</f>
        <v>0</v>
      </c>
      <c r="Q139" s="259"/>
      <c r="R139" s="260">
        <f>R140+R144</f>
        <v>0</v>
      </c>
      <c r="S139" s="259"/>
      <c r="T139" s="261">
        <f>T140+T144</f>
        <v>0</v>
      </c>
      <c r="U139" s="12"/>
      <c r="V139" s="12"/>
      <c r="W139" s="12"/>
      <c r="X139" s="12"/>
      <c r="Y139" s="12"/>
      <c r="Z139" s="12"/>
      <c r="AA139" s="12"/>
      <c r="AB139" s="12"/>
      <c r="AC139" s="12"/>
      <c r="AD139" s="12"/>
      <c r="AE139" s="12"/>
      <c r="AR139" s="262" t="s">
        <v>92</v>
      </c>
      <c r="AT139" s="263" t="s">
        <v>75</v>
      </c>
      <c r="AU139" s="263" t="s">
        <v>76</v>
      </c>
      <c r="AY139" s="262" t="s">
        <v>387</v>
      </c>
      <c r="BK139" s="264">
        <f>BK140+BK144</f>
        <v>0</v>
      </c>
    </row>
    <row r="140" s="12" customFormat="1" ht="22.8" customHeight="1">
      <c r="A140" s="12"/>
      <c r="B140" s="252"/>
      <c r="C140" s="253"/>
      <c r="D140" s="254" t="s">
        <v>75</v>
      </c>
      <c r="E140" s="265" t="s">
        <v>1927</v>
      </c>
      <c r="F140" s="265" t="s">
        <v>1928</v>
      </c>
      <c r="G140" s="253"/>
      <c r="H140" s="253"/>
      <c r="I140" s="256"/>
      <c r="J140" s="266">
        <f>BK140</f>
        <v>0</v>
      </c>
      <c r="K140" s="253"/>
      <c r="L140" s="257"/>
      <c r="M140" s="258"/>
      <c r="N140" s="259"/>
      <c r="O140" s="259"/>
      <c r="P140" s="260">
        <f>SUM(P141:P143)</f>
        <v>0</v>
      </c>
      <c r="Q140" s="259"/>
      <c r="R140" s="260">
        <f>SUM(R141:R143)</f>
        <v>0</v>
      </c>
      <c r="S140" s="259"/>
      <c r="T140" s="261">
        <f>SUM(T141:T143)</f>
        <v>0</v>
      </c>
      <c r="U140" s="12"/>
      <c r="V140" s="12"/>
      <c r="W140" s="12"/>
      <c r="X140" s="12"/>
      <c r="Y140" s="12"/>
      <c r="Z140" s="12"/>
      <c r="AA140" s="12"/>
      <c r="AB140" s="12"/>
      <c r="AC140" s="12"/>
      <c r="AD140" s="12"/>
      <c r="AE140" s="12"/>
      <c r="AR140" s="262" t="s">
        <v>92</v>
      </c>
      <c r="AT140" s="263" t="s">
        <v>75</v>
      </c>
      <c r="AU140" s="263" t="s">
        <v>84</v>
      </c>
      <c r="AY140" s="262" t="s">
        <v>387</v>
      </c>
      <c r="BK140" s="264">
        <f>SUM(BK141:BK143)</f>
        <v>0</v>
      </c>
    </row>
    <row r="141" s="2" customFormat="1" ht="24.15" customHeight="1">
      <c r="A141" s="42"/>
      <c r="B141" s="43"/>
      <c r="C141" s="280" t="s">
        <v>84</v>
      </c>
      <c r="D141" s="280" t="s">
        <v>393</v>
      </c>
      <c r="E141" s="281" t="s">
        <v>1929</v>
      </c>
      <c r="F141" s="282" t="s">
        <v>1930</v>
      </c>
      <c r="G141" s="283" t="s">
        <v>436</v>
      </c>
      <c r="H141" s="284">
        <v>2</v>
      </c>
      <c r="I141" s="285"/>
      <c r="J141" s="286">
        <f>ROUND(I141*H141,2)</f>
        <v>0</v>
      </c>
      <c r="K141" s="287"/>
      <c r="L141" s="45"/>
      <c r="M141" s="288" t="s">
        <v>1</v>
      </c>
      <c r="N141" s="289" t="s">
        <v>42</v>
      </c>
      <c r="O141" s="101"/>
      <c r="P141" s="290">
        <f>O141*H141</f>
        <v>0</v>
      </c>
      <c r="Q141" s="290">
        <v>0</v>
      </c>
      <c r="R141" s="290">
        <f>Q141*H141</f>
        <v>0</v>
      </c>
      <c r="S141" s="290">
        <v>0</v>
      </c>
      <c r="T141" s="291">
        <f>S141*H141</f>
        <v>0</v>
      </c>
      <c r="U141" s="42"/>
      <c r="V141" s="42"/>
      <c r="W141" s="42"/>
      <c r="X141" s="42"/>
      <c r="Y141" s="42"/>
      <c r="Z141" s="42"/>
      <c r="AA141" s="42"/>
      <c r="AB141" s="42"/>
      <c r="AC141" s="42"/>
      <c r="AD141" s="42"/>
      <c r="AE141" s="42"/>
      <c r="AR141" s="292" t="s">
        <v>422</v>
      </c>
      <c r="AT141" s="292" t="s">
        <v>393</v>
      </c>
      <c r="AU141" s="292" t="s">
        <v>92</v>
      </c>
      <c r="AY141" s="19" t="s">
        <v>387</v>
      </c>
      <c r="BE141" s="162">
        <f>IF(N141="základná",J141,0)</f>
        <v>0</v>
      </c>
      <c r="BF141" s="162">
        <f>IF(N141="znížená",J141,0)</f>
        <v>0</v>
      </c>
      <c r="BG141" s="162">
        <f>IF(N141="zákl. prenesená",J141,0)</f>
        <v>0</v>
      </c>
      <c r="BH141" s="162">
        <f>IF(N141="zníž. prenesená",J141,0)</f>
        <v>0</v>
      </c>
      <c r="BI141" s="162">
        <f>IF(N141="nulová",J141,0)</f>
        <v>0</v>
      </c>
      <c r="BJ141" s="19" t="s">
        <v>92</v>
      </c>
      <c r="BK141" s="162">
        <f>ROUND(I141*H141,2)</f>
        <v>0</v>
      </c>
      <c r="BL141" s="19" t="s">
        <v>422</v>
      </c>
      <c r="BM141" s="292" t="s">
        <v>92</v>
      </c>
    </row>
    <row r="142" s="2" customFormat="1" ht="24.15" customHeight="1">
      <c r="A142" s="42"/>
      <c r="B142" s="43"/>
      <c r="C142" s="337" t="s">
        <v>92</v>
      </c>
      <c r="D142" s="337" t="s">
        <v>592</v>
      </c>
      <c r="E142" s="338" t="s">
        <v>1931</v>
      </c>
      <c r="F142" s="339" t="s">
        <v>1932</v>
      </c>
      <c r="G142" s="340" t="s">
        <v>436</v>
      </c>
      <c r="H142" s="341">
        <v>2</v>
      </c>
      <c r="I142" s="342"/>
      <c r="J142" s="343">
        <f>ROUND(I142*H142,2)</f>
        <v>0</v>
      </c>
      <c r="K142" s="344"/>
      <c r="L142" s="345"/>
      <c r="M142" s="346" t="s">
        <v>1</v>
      </c>
      <c r="N142" s="347" t="s">
        <v>42</v>
      </c>
      <c r="O142" s="101"/>
      <c r="P142" s="290">
        <f>O142*H142</f>
        <v>0</v>
      </c>
      <c r="Q142" s="290">
        <v>0</v>
      </c>
      <c r="R142" s="290">
        <f>Q142*H142</f>
        <v>0</v>
      </c>
      <c r="S142" s="290">
        <v>0</v>
      </c>
      <c r="T142" s="291">
        <f>S142*H142</f>
        <v>0</v>
      </c>
      <c r="U142" s="42"/>
      <c r="V142" s="42"/>
      <c r="W142" s="42"/>
      <c r="X142" s="42"/>
      <c r="Y142" s="42"/>
      <c r="Z142" s="42"/>
      <c r="AA142" s="42"/>
      <c r="AB142" s="42"/>
      <c r="AC142" s="42"/>
      <c r="AD142" s="42"/>
      <c r="AE142" s="42"/>
      <c r="AR142" s="292" t="s">
        <v>575</v>
      </c>
      <c r="AT142" s="292" t="s">
        <v>592</v>
      </c>
      <c r="AU142" s="292" t="s">
        <v>92</v>
      </c>
      <c r="AY142" s="19" t="s">
        <v>387</v>
      </c>
      <c r="BE142" s="162">
        <f>IF(N142="základná",J142,0)</f>
        <v>0</v>
      </c>
      <c r="BF142" s="162">
        <f>IF(N142="znížená",J142,0)</f>
        <v>0</v>
      </c>
      <c r="BG142" s="162">
        <f>IF(N142="zákl. prenesená",J142,0)</f>
        <v>0</v>
      </c>
      <c r="BH142" s="162">
        <f>IF(N142="zníž. prenesená",J142,0)</f>
        <v>0</v>
      </c>
      <c r="BI142" s="162">
        <f>IF(N142="nulová",J142,0)</f>
        <v>0</v>
      </c>
      <c r="BJ142" s="19" t="s">
        <v>92</v>
      </c>
      <c r="BK142" s="162">
        <f>ROUND(I142*H142,2)</f>
        <v>0</v>
      </c>
      <c r="BL142" s="19" t="s">
        <v>422</v>
      </c>
      <c r="BM142" s="292" t="s">
        <v>386</v>
      </c>
    </row>
    <row r="143" s="2" customFormat="1" ht="24.15" customHeight="1">
      <c r="A143" s="42"/>
      <c r="B143" s="43"/>
      <c r="C143" s="280" t="s">
        <v>99</v>
      </c>
      <c r="D143" s="280" t="s">
        <v>393</v>
      </c>
      <c r="E143" s="281" t="s">
        <v>1933</v>
      </c>
      <c r="F143" s="282" t="s">
        <v>1934</v>
      </c>
      <c r="G143" s="283" t="s">
        <v>716</v>
      </c>
      <c r="H143" s="351"/>
      <c r="I143" s="285"/>
      <c r="J143" s="286">
        <f>ROUND(I143*H143,2)</f>
        <v>0</v>
      </c>
      <c r="K143" s="287"/>
      <c r="L143" s="45"/>
      <c r="M143" s="288" t="s">
        <v>1</v>
      </c>
      <c r="N143" s="289" t="s">
        <v>42</v>
      </c>
      <c r="O143" s="101"/>
      <c r="P143" s="290">
        <f>O143*H143</f>
        <v>0</v>
      </c>
      <c r="Q143" s="290">
        <v>0</v>
      </c>
      <c r="R143" s="290">
        <f>Q143*H143</f>
        <v>0</v>
      </c>
      <c r="S143" s="290">
        <v>0</v>
      </c>
      <c r="T143" s="291">
        <f>S143*H143</f>
        <v>0</v>
      </c>
      <c r="U143" s="42"/>
      <c r="V143" s="42"/>
      <c r="W143" s="42"/>
      <c r="X143" s="42"/>
      <c r="Y143" s="42"/>
      <c r="Z143" s="42"/>
      <c r="AA143" s="42"/>
      <c r="AB143" s="42"/>
      <c r="AC143" s="42"/>
      <c r="AD143" s="42"/>
      <c r="AE143" s="42"/>
      <c r="AR143" s="292" t="s">
        <v>422</v>
      </c>
      <c r="AT143" s="292" t="s">
        <v>393</v>
      </c>
      <c r="AU143" s="292" t="s">
        <v>92</v>
      </c>
      <c r="AY143" s="19" t="s">
        <v>387</v>
      </c>
      <c r="BE143" s="162">
        <f>IF(N143="základná",J143,0)</f>
        <v>0</v>
      </c>
      <c r="BF143" s="162">
        <f>IF(N143="znížená",J143,0)</f>
        <v>0</v>
      </c>
      <c r="BG143" s="162">
        <f>IF(N143="zákl. prenesená",J143,0)</f>
        <v>0</v>
      </c>
      <c r="BH143" s="162">
        <f>IF(N143="zníž. prenesená",J143,0)</f>
        <v>0</v>
      </c>
      <c r="BI143" s="162">
        <f>IF(N143="nulová",J143,0)</f>
        <v>0</v>
      </c>
      <c r="BJ143" s="19" t="s">
        <v>92</v>
      </c>
      <c r="BK143" s="162">
        <f>ROUND(I143*H143,2)</f>
        <v>0</v>
      </c>
      <c r="BL143" s="19" t="s">
        <v>422</v>
      </c>
      <c r="BM143" s="292" t="s">
        <v>433</v>
      </c>
    </row>
    <row r="144" s="12" customFormat="1" ht="22.8" customHeight="1">
      <c r="A144" s="12"/>
      <c r="B144" s="252"/>
      <c r="C144" s="253"/>
      <c r="D144" s="254" t="s">
        <v>75</v>
      </c>
      <c r="E144" s="265" t="s">
        <v>937</v>
      </c>
      <c r="F144" s="265" t="s">
        <v>1935</v>
      </c>
      <c r="G144" s="253"/>
      <c r="H144" s="253"/>
      <c r="I144" s="256"/>
      <c r="J144" s="266">
        <f>BK144</f>
        <v>0</v>
      </c>
      <c r="K144" s="253"/>
      <c r="L144" s="257"/>
      <c r="M144" s="258"/>
      <c r="N144" s="259"/>
      <c r="O144" s="259"/>
      <c r="P144" s="260">
        <f>SUM(P145:P148)</f>
        <v>0</v>
      </c>
      <c r="Q144" s="259"/>
      <c r="R144" s="260">
        <f>SUM(R145:R148)</f>
        <v>0</v>
      </c>
      <c r="S144" s="259"/>
      <c r="T144" s="261">
        <f>SUM(T145:T148)</f>
        <v>0</v>
      </c>
      <c r="U144" s="12"/>
      <c r="V144" s="12"/>
      <c r="W144" s="12"/>
      <c r="X144" s="12"/>
      <c r="Y144" s="12"/>
      <c r="Z144" s="12"/>
      <c r="AA144" s="12"/>
      <c r="AB144" s="12"/>
      <c r="AC144" s="12"/>
      <c r="AD144" s="12"/>
      <c r="AE144" s="12"/>
      <c r="AR144" s="262" t="s">
        <v>92</v>
      </c>
      <c r="AT144" s="263" t="s">
        <v>75</v>
      </c>
      <c r="AU144" s="263" t="s">
        <v>84</v>
      </c>
      <c r="AY144" s="262" t="s">
        <v>387</v>
      </c>
      <c r="BK144" s="264">
        <f>SUM(BK145:BK148)</f>
        <v>0</v>
      </c>
    </row>
    <row r="145" s="2" customFormat="1" ht="49.05" customHeight="1">
      <c r="A145" s="42"/>
      <c r="B145" s="43"/>
      <c r="C145" s="280" t="s">
        <v>386</v>
      </c>
      <c r="D145" s="280" t="s">
        <v>393</v>
      </c>
      <c r="E145" s="281" t="s">
        <v>1936</v>
      </c>
      <c r="F145" s="282" t="s">
        <v>1937</v>
      </c>
      <c r="G145" s="283" t="s">
        <v>396</v>
      </c>
      <c r="H145" s="284">
        <v>9</v>
      </c>
      <c r="I145" s="285"/>
      <c r="J145" s="286">
        <f>ROUND(I145*H145,2)</f>
        <v>0</v>
      </c>
      <c r="K145" s="287"/>
      <c r="L145" s="45"/>
      <c r="M145" s="288" t="s">
        <v>1</v>
      </c>
      <c r="N145" s="289" t="s">
        <v>42</v>
      </c>
      <c r="O145" s="101"/>
      <c r="P145" s="290">
        <f>O145*H145</f>
        <v>0</v>
      </c>
      <c r="Q145" s="290">
        <v>0</v>
      </c>
      <c r="R145" s="290">
        <f>Q145*H145</f>
        <v>0</v>
      </c>
      <c r="S145" s="290">
        <v>0</v>
      </c>
      <c r="T145" s="291">
        <f>S145*H145</f>
        <v>0</v>
      </c>
      <c r="U145" s="42"/>
      <c r="V145" s="42"/>
      <c r="W145" s="42"/>
      <c r="X145" s="42"/>
      <c r="Y145" s="42"/>
      <c r="Z145" s="42"/>
      <c r="AA145" s="42"/>
      <c r="AB145" s="42"/>
      <c r="AC145" s="42"/>
      <c r="AD145" s="42"/>
      <c r="AE145" s="42"/>
      <c r="AR145" s="292" t="s">
        <v>422</v>
      </c>
      <c r="AT145" s="292" t="s">
        <v>393</v>
      </c>
      <c r="AU145" s="292" t="s">
        <v>92</v>
      </c>
      <c r="AY145" s="19" t="s">
        <v>387</v>
      </c>
      <c r="BE145" s="162">
        <f>IF(N145="základná",J145,0)</f>
        <v>0</v>
      </c>
      <c r="BF145" s="162">
        <f>IF(N145="znížená",J145,0)</f>
        <v>0</v>
      </c>
      <c r="BG145" s="162">
        <f>IF(N145="zákl. prenesená",J145,0)</f>
        <v>0</v>
      </c>
      <c r="BH145" s="162">
        <f>IF(N145="zníž. prenesená",J145,0)</f>
        <v>0</v>
      </c>
      <c r="BI145" s="162">
        <f>IF(N145="nulová",J145,0)</f>
        <v>0</v>
      </c>
      <c r="BJ145" s="19" t="s">
        <v>92</v>
      </c>
      <c r="BK145" s="162">
        <f>ROUND(I145*H145,2)</f>
        <v>0</v>
      </c>
      <c r="BL145" s="19" t="s">
        <v>422</v>
      </c>
      <c r="BM145" s="292" t="s">
        <v>443</v>
      </c>
    </row>
    <row r="146" s="2" customFormat="1" ht="16.5" customHeight="1">
      <c r="A146" s="42"/>
      <c r="B146" s="43"/>
      <c r="C146" s="280" t="s">
        <v>429</v>
      </c>
      <c r="D146" s="280" t="s">
        <v>393</v>
      </c>
      <c r="E146" s="281" t="s">
        <v>1938</v>
      </c>
      <c r="F146" s="282" t="s">
        <v>1939</v>
      </c>
      <c r="G146" s="283" t="s">
        <v>436</v>
      </c>
      <c r="H146" s="284">
        <v>1</v>
      </c>
      <c r="I146" s="285"/>
      <c r="J146" s="286">
        <f>ROUND(I146*H146,2)</f>
        <v>0</v>
      </c>
      <c r="K146" s="287"/>
      <c r="L146" s="45"/>
      <c r="M146" s="288" t="s">
        <v>1</v>
      </c>
      <c r="N146" s="289" t="s">
        <v>42</v>
      </c>
      <c r="O146" s="101"/>
      <c r="P146" s="290">
        <f>O146*H146</f>
        <v>0</v>
      </c>
      <c r="Q146" s="290">
        <v>0</v>
      </c>
      <c r="R146" s="290">
        <f>Q146*H146</f>
        <v>0</v>
      </c>
      <c r="S146" s="290">
        <v>0</v>
      </c>
      <c r="T146" s="291">
        <f>S146*H146</f>
        <v>0</v>
      </c>
      <c r="U146" s="42"/>
      <c r="V146" s="42"/>
      <c r="W146" s="42"/>
      <c r="X146" s="42"/>
      <c r="Y146" s="42"/>
      <c r="Z146" s="42"/>
      <c r="AA146" s="42"/>
      <c r="AB146" s="42"/>
      <c r="AC146" s="42"/>
      <c r="AD146" s="42"/>
      <c r="AE146" s="42"/>
      <c r="AR146" s="292" t="s">
        <v>422</v>
      </c>
      <c r="AT146" s="292" t="s">
        <v>393</v>
      </c>
      <c r="AU146" s="292" t="s">
        <v>92</v>
      </c>
      <c r="AY146" s="19" t="s">
        <v>387</v>
      </c>
      <c r="BE146" s="162">
        <f>IF(N146="základná",J146,0)</f>
        <v>0</v>
      </c>
      <c r="BF146" s="162">
        <f>IF(N146="znížená",J146,0)</f>
        <v>0</v>
      </c>
      <c r="BG146" s="162">
        <f>IF(N146="zákl. prenesená",J146,0)</f>
        <v>0</v>
      </c>
      <c r="BH146" s="162">
        <f>IF(N146="zníž. prenesená",J146,0)</f>
        <v>0</v>
      </c>
      <c r="BI146" s="162">
        <f>IF(N146="nulová",J146,0)</f>
        <v>0</v>
      </c>
      <c r="BJ146" s="19" t="s">
        <v>92</v>
      </c>
      <c r="BK146" s="162">
        <f>ROUND(I146*H146,2)</f>
        <v>0</v>
      </c>
      <c r="BL146" s="19" t="s">
        <v>422</v>
      </c>
      <c r="BM146" s="292" t="s">
        <v>128</v>
      </c>
    </row>
    <row r="147" s="2" customFormat="1" ht="24.15" customHeight="1">
      <c r="A147" s="42"/>
      <c r="B147" s="43"/>
      <c r="C147" s="280" t="s">
        <v>433</v>
      </c>
      <c r="D147" s="280" t="s">
        <v>393</v>
      </c>
      <c r="E147" s="281" t="s">
        <v>1940</v>
      </c>
      <c r="F147" s="282" t="s">
        <v>1941</v>
      </c>
      <c r="G147" s="283" t="s">
        <v>436</v>
      </c>
      <c r="H147" s="284">
        <v>2</v>
      </c>
      <c r="I147" s="285"/>
      <c r="J147" s="286">
        <f>ROUND(I147*H147,2)</f>
        <v>0</v>
      </c>
      <c r="K147" s="287"/>
      <c r="L147" s="45"/>
      <c r="M147" s="288" t="s">
        <v>1</v>
      </c>
      <c r="N147" s="289" t="s">
        <v>42</v>
      </c>
      <c r="O147" s="101"/>
      <c r="P147" s="290">
        <f>O147*H147</f>
        <v>0</v>
      </c>
      <c r="Q147" s="290">
        <v>0</v>
      </c>
      <c r="R147" s="290">
        <f>Q147*H147</f>
        <v>0</v>
      </c>
      <c r="S147" s="290">
        <v>0</v>
      </c>
      <c r="T147" s="291">
        <f>S147*H147</f>
        <v>0</v>
      </c>
      <c r="U147" s="42"/>
      <c r="V147" s="42"/>
      <c r="W147" s="42"/>
      <c r="X147" s="42"/>
      <c r="Y147" s="42"/>
      <c r="Z147" s="42"/>
      <c r="AA147" s="42"/>
      <c r="AB147" s="42"/>
      <c r="AC147" s="42"/>
      <c r="AD147" s="42"/>
      <c r="AE147" s="42"/>
      <c r="AR147" s="292" t="s">
        <v>422</v>
      </c>
      <c r="AT147" s="292" t="s">
        <v>393</v>
      </c>
      <c r="AU147" s="292" t="s">
        <v>92</v>
      </c>
      <c r="AY147" s="19" t="s">
        <v>387</v>
      </c>
      <c r="BE147" s="162">
        <f>IF(N147="základná",J147,0)</f>
        <v>0</v>
      </c>
      <c r="BF147" s="162">
        <f>IF(N147="znížená",J147,0)</f>
        <v>0</v>
      </c>
      <c r="BG147" s="162">
        <f>IF(N147="zákl. prenesená",J147,0)</f>
        <v>0</v>
      </c>
      <c r="BH147" s="162">
        <f>IF(N147="zníž. prenesená",J147,0)</f>
        <v>0</v>
      </c>
      <c r="BI147" s="162">
        <f>IF(N147="nulová",J147,0)</f>
        <v>0</v>
      </c>
      <c r="BJ147" s="19" t="s">
        <v>92</v>
      </c>
      <c r="BK147" s="162">
        <f>ROUND(I147*H147,2)</f>
        <v>0</v>
      </c>
      <c r="BL147" s="19" t="s">
        <v>422</v>
      </c>
      <c r="BM147" s="292" t="s">
        <v>467</v>
      </c>
    </row>
    <row r="148" s="2" customFormat="1" ht="24.15" customHeight="1">
      <c r="A148" s="42"/>
      <c r="B148" s="43"/>
      <c r="C148" s="280" t="s">
        <v>439</v>
      </c>
      <c r="D148" s="280" t="s">
        <v>393</v>
      </c>
      <c r="E148" s="281" t="s">
        <v>1942</v>
      </c>
      <c r="F148" s="282" t="s">
        <v>1943</v>
      </c>
      <c r="G148" s="283" t="s">
        <v>716</v>
      </c>
      <c r="H148" s="351"/>
      <c r="I148" s="285"/>
      <c r="J148" s="286">
        <f>ROUND(I148*H148,2)</f>
        <v>0</v>
      </c>
      <c r="K148" s="287"/>
      <c r="L148" s="45"/>
      <c r="M148" s="288" t="s">
        <v>1</v>
      </c>
      <c r="N148" s="289" t="s">
        <v>42</v>
      </c>
      <c r="O148" s="101"/>
      <c r="P148" s="290">
        <f>O148*H148</f>
        <v>0</v>
      </c>
      <c r="Q148" s="290">
        <v>0</v>
      </c>
      <c r="R148" s="290">
        <f>Q148*H148</f>
        <v>0</v>
      </c>
      <c r="S148" s="290">
        <v>0</v>
      </c>
      <c r="T148" s="291">
        <f>S148*H148</f>
        <v>0</v>
      </c>
      <c r="U148" s="42"/>
      <c r="V148" s="42"/>
      <c r="W148" s="42"/>
      <c r="X148" s="42"/>
      <c r="Y148" s="42"/>
      <c r="Z148" s="42"/>
      <c r="AA148" s="42"/>
      <c r="AB148" s="42"/>
      <c r="AC148" s="42"/>
      <c r="AD148" s="42"/>
      <c r="AE148" s="42"/>
      <c r="AR148" s="292" t="s">
        <v>422</v>
      </c>
      <c r="AT148" s="292" t="s">
        <v>393</v>
      </c>
      <c r="AU148" s="292" t="s">
        <v>92</v>
      </c>
      <c r="AY148" s="19" t="s">
        <v>387</v>
      </c>
      <c r="BE148" s="162">
        <f>IF(N148="základná",J148,0)</f>
        <v>0</v>
      </c>
      <c r="BF148" s="162">
        <f>IF(N148="znížená",J148,0)</f>
        <v>0</v>
      </c>
      <c r="BG148" s="162">
        <f>IF(N148="zákl. prenesená",J148,0)</f>
        <v>0</v>
      </c>
      <c r="BH148" s="162">
        <f>IF(N148="zníž. prenesená",J148,0)</f>
        <v>0</v>
      </c>
      <c r="BI148" s="162">
        <f>IF(N148="nulová",J148,0)</f>
        <v>0</v>
      </c>
      <c r="BJ148" s="19" t="s">
        <v>92</v>
      </c>
      <c r="BK148" s="162">
        <f>ROUND(I148*H148,2)</f>
        <v>0</v>
      </c>
      <c r="BL148" s="19" t="s">
        <v>422</v>
      </c>
      <c r="BM148" s="292" t="s">
        <v>475</v>
      </c>
    </row>
    <row r="149" s="2" customFormat="1" ht="49.92" customHeight="1">
      <c r="A149" s="42"/>
      <c r="B149" s="43"/>
      <c r="C149" s="44"/>
      <c r="D149" s="44"/>
      <c r="E149" s="255" t="s">
        <v>1777</v>
      </c>
      <c r="F149" s="255" t="s">
        <v>1778</v>
      </c>
      <c r="G149" s="44"/>
      <c r="H149" s="44"/>
      <c r="I149" s="44"/>
      <c r="J149" s="231">
        <f>BK149</f>
        <v>0</v>
      </c>
      <c r="K149" s="44"/>
      <c r="L149" s="45"/>
      <c r="M149" s="349"/>
      <c r="N149" s="350"/>
      <c r="O149" s="101"/>
      <c r="P149" s="101"/>
      <c r="Q149" s="101"/>
      <c r="R149" s="101"/>
      <c r="S149" s="101"/>
      <c r="T149" s="102"/>
      <c r="U149" s="42"/>
      <c r="V149" s="42"/>
      <c r="W149" s="42"/>
      <c r="X149" s="42"/>
      <c r="Y149" s="42"/>
      <c r="Z149" s="42"/>
      <c r="AA149" s="42"/>
      <c r="AB149" s="42"/>
      <c r="AC149" s="42"/>
      <c r="AD149" s="42"/>
      <c r="AE149" s="42"/>
      <c r="AT149" s="19" t="s">
        <v>75</v>
      </c>
      <c r="AU149" s="19" t="s">
        <v>76</v>
      </c>
      <c r="AY149" s="19" t="s">
        <v>1779</v>
      </c>
      <c r="BK149" s="162">
        <f>SUM(BK150:BK154)</f>
        <v>0</v>
      </c>
    </row>
    <row r="150" s="2" customFormat="1" ht="16.32" customHeight="1">
      <c r="A150" s="42"/>
      <c r="B150" s="43"/>
      <c r="C150" s="352" t="s">
        <v>1</v>
      </c>
      <c r="D150" s="352" t="s">
        <v>393</v>
      </c>
      <c r="E150" s="353" t="s">
        <v>1</v>
      </c>
      <c r="F150" s="354" t="s">
        <v>1</v>
      </c>
      <c r="G150" s="355" t="s">
        <v>1</v>
      </c>
      <c r="H150" s="356"/>
      <c r="I150" s="357"/>
      <c r="J150" s="358">
        <f>BK150</f>
        <v>0</v>
      </c>
      <c r="K150" s="287"/>
      <c r="L150" s="45"/>
      <c r="M150" s="359" t="s">
        <v>1</v>
      </c>
      <c r="N150" s="360" t="s">
        <v>42</v>
      </c>
      <c r="O150" s="101"/>
      <c r="P150" s="101"/>
      <c r="Q150" s="101"/>
      <c r="R150" s="101"/>
      <c r="S150" s="101"/>
      <c r="T150" s="102"/>
      <c r="U150" s="42"/>
      <c r="V150" s="42"/>
      <c r="W150" s="42"/>
      <c r="X150" s="42"/>
      <c r="Y150" s="42"/>
      <c r="Z150" s="42"/>
      <c r="AA150" s="42"/>
      <c r="AB150" s="42"/>
      <c r="AC150" s="42"/>
      <c r="AD150" s="42"/>
      <c r="AE150" s="42"/>
      <c r="AT150" s="19" t="s">
        <v>1779</v>
      </c>
      <c r="AU150" s="19" t="s">
        <v>84</v>
      </c>
      <c r="AY150" s="19" t="s">
        <v>1779</v>
      </c>
      <c r="BE150" s="162">
        <f>IF(N150="základná",J150,0)</f>
        <v>0</v>
      </c>
      <c r="BF150" s="162">
        <f>IF(N150="znížená",J150,0)</f>
        <v>0</v>
      </c>
      <c r="BG150" s="162">
        <f>IF(N150="zákl. prenesená",J150,0)</f>
        <v>0</v>
      </c>
      <c r="BH150" s="162">
        <f>IF(N150="zníž. prenesená",J150,0)</f>
        <v>0</v>
      </c>
      <c r="BI150" s="162">
        <f>IF(N150="nulová",J150,0)</f>
        <v>0</v>
      </c>
      <c r="BJ150" s="19" t="s">
        <v>92</v>
      </c>
      <c r="BK150" s="162">
        <f>I150*H150</f>
        <v>0</v>
      </c>
    </row>
    <row r="151" s="2" customFormat="1" ht="16.32" customHeight="1">
      <c r="A151" s="42"/>
      <c r="B151" s="43"/>
      <c r="C151" s="352" t="s">
        <v>1</v>
      </c>
      <c r="D151" s="352" t="s">
        <v>393</v>
      </c>
      <c r="E151" s="353" t="s">
        <v>1</v>
      </c>
      <c r="F151" s="354" t="s">
        <v>1</v>
      </c>
      <c r="G151" s="355" t="s">
        <v>1</v>
      </c>
      <c r="H151" s="356"/>
      <c r="I151" s="357"/>
      <c r="J151" s="358">
        <f>BK151</f>
        <v>0</v>
      </c>
      <c r="K151" s="287"/>
      <c r="L151" s="45"/>
      <c r="M151" s="359" t="s">
        <v>1</v>
      </c>
      <c r="N151" s="360" t="s">
        <v>42</v>
      </c>
      <c r="O151" s="101"/>
      <c r="P151" s="101"/>
      <c r="Q151" s="101"/>
      <c r="R151" s="101"/>
      <c r="S151" s="101"/>
      <c r="T151" s="102"/>
      <c r="U151" s="42"/>
      <c r="V151" s="42"/>
      <c r="W151" s="42"/>
      <c r="X151" s="42"/>
      <c r="Y151" s="42"/>
      <c r="Z151" s="42"/>
      <c r="AA151" s="42"/>
      <c r="AB151" s="42"/>
      <c r="AC151" s="42"/>
      <c r="AD151" s="42"/>
      <c r="AE151" s="42"/>
      <c r="AT151" s="19" t="s">
        <v>1779</v>
      </c>
      <c r="AU151" s="19" t="s">
        <v>84</v>
      </c>
      <c r="AY151" s="19" t="s">
        <v>1779</v>
      </c>
      <c r="BE151" s="162">
        <f>IF(N151="základná",J151,0)</f>
        <v>0</v>
      </c>
      <c r="BF151" s="162">
        <f>IF(N151="znížená",J151,0)</f>
        <v>0</v>
      </c>
      <c r="BG151" s="162">
        <f>IF(N151="zákl. prenesená",J151,0)</f>
        <v>0</v>
      </c>
      <c r="BH151" s="162">
        <f>IF(N151="zníž. prenesená",J151,0)</f>
        <v>0</v>
      </c>
      <c r="BI151" s="162">
        <f>IF(N151="nulová",J151,0)</f>
        <v>0</v>
      </c>
      <c r="BJ151" s="19" t="s">
        <v>92</v>
      </c>
      <c r="BK151" s="162">
        <f>I151*H151</f>
        <v>0</v>
      </c>
    </row>
    <row r="152" s="2" customFormat="1" ht="16.32" customHeight="1">
      <c r="A152" s="42"/>
      <c r="B152" s="43"/>
      <c r="C152" s="352" t="s">
        <v>1</v>
      </c>
      <c r="D152" s="352" t="s">
        <v>393</v>
      </c>
      <c r="E152" s="353" t="s">
        <v>1</v>
      </c>
      <c r="F152" s="354" t="s">
        <v>1</v>
      </c>
      <c r="G152" s="355" t="s">
        <v>1</v>
      </c>
      <c r="H152" s="356"/>
      <c r="I152" s="357"/>
      <c r="J152" s="358">
        <f>BK152</f>
        <v>0</v>
      </c>
      <c r="K152" s="287"/>
      <c r="L152" s="45"/>
      <c r="M152" s="359" t="s">
        <v>1</v>
      </c>
      <c r="N152" s="360" t="s">
        <v>42</v>
      </c>
      <c r="O152" s="101"/>
      <c r="P152" s="101"/>
      <c r="Q152" s="101"/>
      <c r="R152" s="101"/>
      <c r="S152" s="101"/>
      <c r="T152" s="102"/>
      <c r="U152" s="42"/>
      <c r="V152" s="42"/>
      <c r="W152" s="42"/>
      <c r="X152" s="42"/>
      <c r="Y152" s="42"/>
      <c r="Z152" s="42"/>
      <c r="AA152" s="42"/>
      <c r="AB152" s="42"/>
      <c r="AC152" s="42"/>
      <c r="AD152" s="42"/>
      <c r="AE152" s="42"/>
      <c r="AT152" s="19" t="s">
        <v>1779</v>
      </c>
      <c r="AU152" s="19" t="s">
        <v>84</v>
      </c>
      <c r="AY152" s="19" t="s">
        <v>1779</v>
      </c>
      <c r="BE152" s="162">
        <f>IF(N152="základná",J152,0)</f>
        <v>0</v>
      </c>
      <c r="BF152" s="162">
        <f>IF(N152="znížená",J152,0)</f>
        <v>0</v>
      </c>
      <c r="BG152" s="162">
        <f>IF(N152="zákl. prenesená",J152,0)</f>
        <v>0</v>
      </c>
      <c r="BH152" s="162">
        <f>IF(N152="zníž. prenesená",J152,0)</f>
        <v>0</v>
      </c>
      <c r="BI152" s="162">
        <f>IF(N152="nulová",J152,0)</f>
        <v>0</v>
      </c>
      <c r="BJ152" s="19" t="s">
        <v>92</v>
      </c>
      <c r="BK152" s="162">
        <f>I152*H152</f>
        <v>0</v>
      </c>
    </row>
    <row r="153" s="2" customFormat="1" ht="16.32" customHeight="1">
      <c r="A153" s="42"/>
      <c r="B153" s="43"/>
      <c r="C153" s="352" t="s">
        <v>1</v>
      </c>
      <c r="D153" s="352" t="s">
        <v>393</v>
      </c>
      <c r="E153" s="353" t="s">
        <v>1</v>
      </c>
      <c r="F153" s="354" t="s">
        <v>1</v>
      </c>
      <c r="G153" s="355" t="s">
        <v>1</v>
      </c>
      <c r="H153" s="356"/>
      <c r="I153" s="357"/>
      <c r="J153" s="358">
        <f>BK153</f>
        <v>0</v>
      </c>
      <c r="K153" s="287"/>
      <c r="L153" s="45"/>
      <c r="M153" s="359" t="s">
        <v>1</v>
      </c>
      <c r="N153" s="360" t="s">
        <v>42</v>
      </c>
      <c r="O153" s="101"/>
      <c r="P153" s="101"/>
      <c r="Q153" s="101"/>
      <c r="R153" s="101"/>
      <c r="S153" s="101"/>
      <c r="T153" s="102"/>
      <c r="U153" s="42"/>
      <c r="V153" s="42"/>
      <c r="W153" s="42"/>
      <c r="X153" s="42"/>
      <c r="Y153" s="42"/>
      <c r="Z153" s="42"/>
      <c r="AA153" s="42"/>
      <c r="AB153" s="42"/>
      <c r="AC153" s="42"/>
      <c r="AD153" s="42"/>
      <c r="AE153" s="42"/>
      <c r="AT153" s="19" t="s">
        <v>1779</v>
      </c>
      <c r="AU153" s="19" t="s">
        <v>84</v>
      </c>
      <c r="AY153" s="19" t="s">
        <v>1779</v>
      </c>
      <c r="BE153" s="162">
        <f>IF(N153="základná",J153,0)</f>
        <v>0</v>
      </c>
      <c r="BF153" s="162">
        <f>IF(N153="znížená",J153,0)</f>
        <v>0</v>
      </c>
      <c r="BG153" s="162">
        <f>IF(N153="zákl. prenesená",J153,0)</f>
        <v>0</v>
      </c>
      <c r="BH153" s="162">
        <f>IF(N153="zníž. prenesená",J153,0)</f>
        <v>0</v>
      </c>
      <c r="BI153" s="162">
        <f>IF(N153="nulová",J153,0)</f>
        <v>0</v>
      </c>
      <c r="BJ153" s="19" t="s">
        <v>92</v>
      </c>
      <c r="BK153" s="162">
        <f>I153*H153</f>
        <v>0</v>
      </c>
    </row>
    <row r="154" s="2" customFormat="1" ht="16.32" customHeight="1">
      <c r="A154" s="42"/>
      <c r="B154" s="43"/>
      <c r="C154" s="352" t="s">
        <v>1</v>
      </c>
      <c r="D154" s="352" t="s">
        <v>393</v>
      </c>
      <c r="E154" s="353" t="s">
        <v>1</v>
      </c>
      <c r="F154" s="354" t="s">
        <v>1</v>
      </c>
      <c r="G154" s="355" t="s">
        <v>1</v>
      </c>
      <c r="H154" s="356"/>
      <c r="I154" s="357"/>
      <c r="J154" s="358">
        <f>BK154</f>
        <v>0</v>
      </c>
      <c r="K154" s="287"/>
      <c r="L154" s="45"/>
      <c r="M154" s="359" t="s">
        <v>1</v>
      </c>
      <c r="N154" s="360" t="s">
        <v>42</v>
      </c>
      <c r="O154" s="361"/>
      <c r="P154" s="361"/>
      <c r="Q154" s="361"/>
      <c r="R154" s="361"/>
      <c r="S154" s="361"/>
      <c r="T154" s="362"/>
      <c r="U154" s="42"/>
      <c r="V154" s="42"/>
      <c r="W154" s="42"/>
      <c r="X154" s="42"/>
      <c r="Y154" s="42"/>
      <c r="Z154" s="42"/>
      <c r="AA154" s="42"/>
      <c r="AB154" s="42"/>
      <c r="AC154" s="42"/>
      <c r="AD154" s="42"/>
      <c r="AE154" s="42"/>
      <c r="AT154" s="19" t="s">
        <v>1779</v>
      </c>
      <c r="AU154" s="19" t="s">
        <v>84</v>
      </c>
      <c r="AY154" s="19" t="s">
        <v>1779</v>
      </c>
      <c r="BE154" s="162">
        <f>IF(N154="základná",J154,0)</f>
        <v>0</v>
      </c>
      <c r="BF154" s="162">
        <f>IF(N154="znížená",J154,0)</f>
        <v>0</v>
      </c>
      <c r="BG154" s="162">
        <f>IF(N154="zákl. prenesená",J154,0)</f>
        <v>0</v>
      </c>
      <c r="BH154" s="162">
        <f>IF(N154="zníž. prenesená",J154,0)</f>
        <v>0</v>
      </c>
      <c r="BI154" s="162">
        <f>IF(N154="nulová",J154,0)</f>
        <v>0</v>
      </c>
      <c r="BJ154" s="19" t="s">
        <v>92</v>
      </c>
      <c r="BK154" s="162">
        <f>I154*H154</f>
        <v>0</v>
      </c>
    </row>
    <row r="155" s="2" customFormat="1" ht="6.96" customHeight="1">
      <c r="A155" s="42"/>
      <c r="B155" s="76"/>
      <c r="C155" s="77"/>
      <c r="D155" s="77"/>
      <c r="E155" s="77"/>
      <c r="F155" s="77"/>
      <c r="G155" s="77"/>
      <c r="H155" s="77"/>
      <c r="I155" s="77"/>
      <c r="J155" s="77"/>
      <c r="K155" s="77"/>
      <c r="L155" s="45"/>
      <c r="M155" s="42"/>
      <c r="O155" s="42"/>
      <c r="P155" s="42"/>
      <c r="Q155" s="42"/>
      <c r="R155" s="42"/>
      <c r="S155" s="42"/>
      <c r="T155" s="42"/>
      <c r="U155" s="42"/>
      <c r="V155" s="42"/>
      <c r="W155" s="42"/>
      <c r="X155" s="42"/>
      <c r="Y155" s="42"/>
      <c r="Z155" s="42"/>
      <c r="AA155" s="42"/>
      <c r="AB155" s="42"/>
      <c r="AC155" s="42"/>
      <c r="AD155" s="42"/>
      <c r="AE155" s="42"/>
    </row>
  </sheetData>
  <sheetProtection sheet="1" autoFilter="0" formatColumns="0" formatRows="0" objects="1" scenarios="1" spinCount="100000" saltValue="iV/9z9i/1h21JOOm0XfG1ryyT/wNW44vBX2RDEwihiZf1A54ZH7/TXcEQNbBORuTpxGsvL1PVCtfASsC013aqg==" hashValue="wYWTKz8WXHO6olGEvb26iNsY6UUUT+WyIsLRHeS5Tg2iz298lSSacaPWnPp67nznU1FF1WiB9zFFsi0AR7BJQw==" algorithmName="SHA-512" password="C551"/>
  <autoFilter ref="C137:K154"/>
  <mergeCells count="20">
    <mergeCell ref="E7:H7"/>
    <mergeCell ref="E11:H11"/>
    <mergeCell ref="E9:H9"/>
    <mergeCell ref="E13:H13"/>
    <mergeCell ref="E22:H22"/>
    <mergeCell ref="E31:H31"/>
    <mergeCell ref="E85:H85"/>
    <mergeCell ref="E89:H89"/>
    <mergeCell ref="E87:H87"/>
    <mergeCell ref="E91:H91"/>
    <mergeCell ref="D108:F108"/>
    <mergeCell ref="D109:F109"/>
    <mergeCell ref="D110:F110"/>
    <mergeCell ref="D111:F111"/>
    <mergeCell ref="D112:F112"/>
    <mergeCell ref="E124:H124"/>
    <mergeCell ref="E128:H128"/>
    <mergeCell ref="E126:H126"/>
    <mergeCell ref="E130:H130"/>
    <mergeCell ref="L2:V2"/>
  </mergeCells>
  <dataValidations count="2">
    <dataValidation type="list" allowBlank="1" showInputMessage="1" showErrorMessage="1" error="Povolené sú hodnoty K, M." sqref="D150:D155">
      <formula1>"K, M"</formula1>
    </dataValidation>
    <dataValidation type="list" allowBlank="1" showInputMessage="1" showErrorMessage="1" error="Povolené sú hodnoty základná, znížená, nulová." sqref="N150:N155">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103</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c r="B8" s="22"/>
      <c r="D8" s="175" t="s">
        <v>160</v>
      </c>
      <c r="L8" s="22"/>
    </row>
    <row r="9" s="1" customFormat="1" ht="16.5" customHeight="1">
      <c r="B9" s="22"/>
      <c r="E9" s="176" t="s">
        <v>1780</v>
      </c>
      <c r="F9" s="1"/>
      <c r="G9" s="1"/>
      <c r="H9" s="1"/>
      <c r="L9" s="22"/>
    </row>
    <row r="10" s="1" customFormat="1" ht="12" customHeight="1">
      <c r="B10" s="22"/>
      <c r="D10" s="175" t="s">
        <v>1781</v>
      </c>
      <c r="L10" s="22"/>
    </row>
    <row r="11" s="2" customFormat="1" ht="16.5" customHeight="1">
      <c r="A11" s="42"/>
      <c r="B11" s="45"/>
      <c r="C11" s="42"/>
      <c r="D11" s="42"/>
      <c r="E11" s="190" t="s">
        <v>1921</v>
      </c>
      <c r="F11" s="42"/>
      <c r="G11" s="42"/>
      <c r="H11" s="42"/>
      <c r="I11" s="42"/>
      <c r="J11" s="42"/>
      <c r="K11" s="42"/>
      <c r="L11" s="73"/>
      <c r="S11" s="42"/>
      <c r="T11" s="42"/>
      <c r="U11" s="42"/>
      <c r="V11" s="42"/>
      <c r="W11" s="42"/>
      <c r="X11" s="42"/>
      <c r="Y11" s="42"/>
      <c r="Z11" s="42"/>
      <c r="AA11" s="42"/>
      <c r="AB11" s="42"/>
      <c r="AC11" s="42"/>
      <c r="AD11" s="42"/>
      <c r="AE11" s="42"/>
    </row>
    <row r="12" s="2" customFormat="1" ht="12" customHeight="1">
      <c r="A12" s="42"/>
      <c r="B12" s="45"/>
      <c r="C12" s="42"/>
      <c r="D12" s="175" t="s">
        <v>1922</v>
      </c>
      <c r="E12" s="42"/>
      <c r="F12" s="42"/>
      <c r="G12" s="42"/>
      <c r="H12" s="42"/>
      <c r="I12" s="42"/>
      <c r="J12" s="42"/>
      <c r="K12" s="42"/>
      <c r="L12" s="73"/>
      <c r="S12" s="42"/>
      <c r="T12" s="42"/>
      <c r="U12" s="42"/>
      <c r="V12" s="42"/>
      <c r="W12" s="42"/>
      <c r="X12" s="42"/>
      <c r="Y12" s="42"/>
      <c r="Z12" s="42"/>
      <c r="AA12" s="42"/>
      <c r="AB12" s="42"/>
      <c r="AC12" s="42"/>
      <c r="AD12" s="42"/>
      <c r="AE12" s="42"/>
    </row>
    <row r="13" s="2" customFormat="1" ht="16.5" customHeight="1">
      <c r="A13" s="42"/>
      <c r="B13" s="45"/>
      <c r="C13" s="42"/>
      <c r="D13" s="42"/>
      <c r="E13" s="177" t="s">
        <v>1944</v>
      </c>
      <c r="F13" s="42"/>
      <c r="G13" s="42"/>
      <c r="H13" s="42"/>
      <c r="I13" s="42"/>
      <c r="J13" s="42"/>
      <c r="K13" s="42"/>
      <c r="L13" s="73"/>
      <c r="S13" s="42"/>
      <c r="T13" s="42"/>
      <c r="U13" s="42"/>
      <c r="V13" s="42"/>
      <c r="W13" s="42"/>
      <c r="X13" s="42"/>
      <c r="Y13" s="42"/>
      <c r="Z13" s="42"/>
      <c r="AA13" s="42"/>
      <c r="AB13" s="42"/>
      <c r="AC13" s="42"/>
      <c r="AD13" s="42"/>
      <c r="AE13" s="42"/>
    </row>
    <row r="14" s="2" customFormat="1">
      <c r="A14" s="42"/>
      <c r="B14" s="45"/>
      <c r="C14" s="42"/>
      <c r="D14" s="42"/>
      <c r="E14" s="42"/>
      <c r="F14" s="42"/>
      <c r="G14" s="42"/>
      <c r="H14" s="42"/>
      <c r="I14" s="42"/>
      <c r="J14" s="42"/>
      <c r="K14" s="42"/>
      <c r="L14" s="73"/>
      <c r="S14" s="42"/>
      <c r="T14" s="42"/>
      <c r="U14" s="42"/>
      <c r="V14" s="42"/>
      <c r="W14" s="42"/>
      <c r="X14" s="42"/>
      <c r="Y14" s="42"/>
      <c r="Z14" s="42"/>
      <c r="AA14" s="42"/>
      <c r="AB14" s="42"/>
      <c r="AC14" s="42"/>
      <c r="AD14" s="42"/>
      <c r="AE14" s="42"/>
    </row>
    <row r="15" s="2" customFormat="1" ht="12" customHeight="1">
      <c r="A15" s="42"/>
      <c r="B15" s="45"/>
      <c r="C15" s="42"/>
      <c r="D15" s="175" t="s">
        <v>17</v>
      </c>
      <c r="E15" s="42"/>
      <c r="F15" s="151" t="s">
        <v>1</v>
      </c>
      <c r="G15" s="42"/>
      <c r="H15" s="42"/>
      <c r="I15" s="175" t="s">
        <v>18</v>
      </c>
      <c r="J15" s="151" t="s">
        <v>1</v>
      </c>
      <c r="K15" s="42"/>
      <c r="L15" s="73"/>
      <c r="S15" s="42"/>
      <c r="T15" s="42"/>
      <c r="U15" s="42"/>
      <c r="V15" s="42"/>
      <c r="W15" s="42"/>
      <c r="X15" s="42"/>
      <c r="Y15" s="42"/>
      <c r="Z15" s="42"/>
      <c r="AA15" s="42"/>
      <c r="AB15" s="42"/>
      <c r="AC15" s="42"/>
      <c r="AD15" s="42"/>
      <c r="AE15" s="42"/>
    </row>
    <row r="16" s="2" customFormat="1" ht="12" customHeight="1">
      <c r="A16" s="42"/>
      <c r="B16" s="45"/>
      <c r="C16" s="42"/>
      <c r="D16" s="175" t="s">
        <v>19</v>
      </c>
      <c r="E16" s="42"/>
      <c r="F16" s="151" t="s">
        <v>1783</v>
      </c>
      <c r="G16" s="42"/>
      <c r="H16" s="42"/>
      <c r="I16" s="175" t="s">
        <v>21</v>
      </c>
      <c r="J16" s="178" t="str">
        <f>'Rekapitulácia stavby'!AN8</f>
        <v>9. 5. 2022</v>
      </c>
      <c r="K16" s="42"/>
      <c r="L16" s="73"/>
      <c r="S16" s="42"/>
      <c r="T16" s="42"/>
      <c r="U16" s="42"/>
      <c r="V16" s="42"/>
      <c r="W16" s="42"/>
      <c r="X16" s="42"/>
      <c r="Y16" s="42"/>
      <c r="Z16" s="42"/>
      <c r="AA16" s="42"/>
      <c r="AB16" s="42"/>
      <c r="AC16" s="42"/>
      <c r="AD16" s="42"/>
      <c r="AE16" s="42"/>
    </row>
    <row r="17" s="2" customFormat="1" ht="10.8" customHeight="1">
      <c r="A17" s="42"/>
      <c r="B17" s="45"/>
      <c r="C17" s="42"/>
      <c r="D17" s="42"/>
      <c r="E17" s="42"/>
      <c r="F17" s="42"/>
      <c r="G17" s="42"/>
      <c r="H17" s="42"/>
      <c r="I17" s="42"/>
      <c r="J17" s="42"/>
      <c r="K17" s="42"/>
      <c r="L17" s="73"/>
      <c r="S17" s="42"/>
      <c r="T17" s="42"/>
      <c r="U17" s="42"/>
      <c r="V17" s="42"/>
      <c r="W17" s="42"/>
      <c r="X17" s="42"/>
      <c r="Y17" s="42"/>
      <c r="Z17" s="42"/>
      <c r="AA17" s="42"/>
      <c r="AB17" s="42"/>
      <c r="AC17" s="42"/>
      <c r="AD17" s="42"/>
      <c r="AE17" s="42"/>
    </row>
    <row r="18" s="2" customFormat="1" ht="12" customHeight="1">
      <c r="A18" s="42"/>
      <c r="B18" s="45"/>
      <c r="C18" s="42"/>
      <c r="D18" s="175" t="s">
        <v>23</v>
      </c>
      <c r="E18" s="42"/>
      <c r="F18" s="42"/>
      <c r="G18" s="42"/>
      <c r="H18" s="42"/>
      <c r="I18" s="175" t="s">
        <v>24</v>
      </c>
      <c r="J18" s="151" t="str">
        <f>IF('Rekapitulácia stavby'!AN10="","",'Rekapitulácia stavby'!AN10)</f>
        <v/>
      </c>
      <c r="K18" s="42"/>
      <c r="L18" s="73"/>
      <c r="S18" s="42"/>
      <c r="T18" s="42"/>
      <c r="U18" s="42"/>
      <c r="V18" s="42"/>
      <c r="W18" s="42"/>
      <c r="X18" s="42"/>
      <c r="Y18" s="42"/>
      <c r="Z18" s="42"/>
      <c r="AA18" s="42"/>
      <c r="AB18" s="42"/>
      <c r="AC18" s="42"/>
      <c r="AD18" s="42"/>
      <c r="AE18" s="42"/>
    </row>
    <row r="19" s="2" customFormat="1" ht="18" customHeight="1">
      <c r="A19" s="42"/>
      <c r="B19" s="45"/>
      <c r="C19" s="42"/>
      <c r="D19" s="42"/>
      <c r="E19" s="151" t="str">
        <f>IF('Rekapitulácia stavby'!E11="","",'Rekapitulácia stavby'!E11)</f>
        <v>A BKPŠ, SPOL. S.R.O.</v>
      </c>
      <c r="F19" s="42"/>
      <c r="G19" s="42"/>
      <c r="H19" s="42"/>
      <c r="I19" s="175" t="s">
        <v>26</v>
      </c>
      <c r="J19" s="151" t="str">
        <f>IF('Rekapitulácia stavby'!AN11="","",'Rekapitulácia stavby'!AN11)</f>
        <v/>
      </c>
      <c r="K19" s="42"/>
      <c r="L19" s="73"/>
      <c r="S19" s="42"/>
      <c r="T19" s="42"/>
      <c r="U19" s="42"/>
      <c r="V19" s="42"/>
      <c r="W19" s="42"/>
      <c r="X19" s="42"/>
      <c r="Y19" s="42"/>
      <c r="Z19" s="42"/>
      <c r="AA19" s="42"/>
      <c r="AB19" s="42"/>
      <c r="AC19" s="42"/>
      <c r="AD19" s="42"/>
      <c r="AE19" s="42"/>
    </row>
    <row r="20" s="2" customFormat="1" ht="6.96" customHeight="1">
      <c r="A20" s="42"/>
      <c r="B20" s="45"/>
      <c r="C20" s="42"/>
      <c r="D20" s="42"/>
      <c r="E20" s="42"/>
      <c r="F20" s="42"/>
      <c r="G20" s="42"/>
      <c r="H20" s="42"/>
      <c r="I20" s="42"/>
      <c r="J20" s="42"/>
      <c r="K20" s="42"/>
      <c r="L20" s="73"/>
      <c r="S20" s="42"/>
      <c r="T20" s="42"/>
      <c r="U20" s="42"/>
      <c r="V20" s="42"/>
      <c r="W20" s="42"/>
      <c r="X20" s="42"/>
      <c r="Y20" s="42"/>
      <c r="Z20" s="42"/>
      <c r="AA20" s="42"/>
      <c r="AB20" s="42"/>
      <c r="AC20" s="42"/>
      <c r="AD20" s="42"/>
      <c r="AE20" s="42"/>
    </row>
    <row r="21" s="2" customFormat="1" ht="12" customHeight="1">
      <c r="A21" s="42"/>
      <c r="B21" s="45"/>
      <c r="C21" s="42"/>
      <c r="D21" s="175" t="s">
        <v>27</v>
      </c>
      <c r="E21" s="42"/>
      <c r="F21" s="42"/>
      <c r="G21" s="42"/>
      <c r="H21" s="42"/>
      <c r="I21" s="175" t="s">
        <v>24</v>
      </c>
      <c r="J21" s="35" t="str">
        <f>'Rekapitulácia stavby'!AN13</f>
        <v>Vyplň údaj</v>
      </c>
      <c r="K21" s="42"/>
      <c r="L21" s="73"/>
      <c r="S21" s="42"/>
      <c r="T21" s="42"/>
      <c r="U21" s="42"/>
      <c r="V21" s="42"/>
      <c r="W21" s="42"/>
      <c r="X21" s="42"/>
      <c r="Y21" s="42"/>
      <c r="Z21" s="42"/>
      <c r="AA21" s="42"/>
      <c r="AB21" s="42"/>
      <c r="AC21" s="42"/>
      <c r="AD21" s="42"/>
      <c r="AE21" s="42"/>
    </row>
    <row r="22" s="2" customFormat="1" ht="18" customHeight="1">
      <c r="A22" s="42"/>
      <c r="B22" s="45"/>
      <c r="C22" s="42"/>
      <c r="D22" s="42"/>
      <c r="E22" s="35" t="str">
        <f>'Rekapitulácia stavby'!E14</f>
        <v>Vyplň údaj</v>
      </c>
      <c r="F22" s="151"/>
      <c r="G22" s="151"/>
      <c r="H22" s="151"/>
      <c r="I22" s="175" t="s">
        <v>26</v>
      </c>
      <c r="J22" s="35" t="str">
        <f>'Rekapitulácia stavby'!AN14</f>
        <v>Vyplň údaj</v>
      </c>
      <c r="K22" s="42"/>
      <c r="L22" s="73"/>
      <c r="S22" s="42"/>
      <c r="T22" s="42"/>
      <c r="U22" s="42"/>
      <c r="V22" s="42"/>
      <c r="W22" s="42"/>
      <c r="X22" s="42"/>
      <c r="Y22" s="42"/>
      <c r="Z22" s="42"/>
      <c r="AA22" s="42"/>
      <c r="AB22" s="42"/>
      <c r="AC22" s="42"/>
      <c r="AD22" s="42"/>
      <c r="AE22" s="42"/>
    </row>
    <row r="23" s="2" customFormat="1" ht="6.96" customHeight="1">
      <c r="A23" s="42"/>
      <c r="B23" s="45"/>
      <c r="C23" s="42"/>
      <c r="D23" s="42"/>
      <c r="E23" s="42"/>
      <c r="F23" s="42"/>
      <c r="G23" s="42"/>
      <c r="H23" s="42"/>
      <c r="I23" s="42"/>
      <c r="J23" s="42"/>
      <c r="K23" s="42"/>
      <c r="L23" s="73"/>
      <c r="S23" s="42"/>
      <c r="T23" s="42"/>
      <c r="U23" s="42"/>
      <c r="V23" s="42"/>
      <c r="W23" s="42"/>
      <c r="X23" s="42"/>
      <c r="Y23" s="42"/>
      <c r="Z23" s="42"/>
      <c r="AA23" s="42"/>
      <c r="AB23" s="42"/>
      <c r="AC23" s="42"/>
      <c r="AD23" s="42"/>
      <c r="AE23" s="42"/>
    </row>
    <row r="24" s="2" customFormat="1" ht="12" customHeight="1">
      <c r="A24" s="42"/>
      <c r="B24" s="45"/>
      <c r="C24" s="42"/>
      <c r="D24" s="175" t="s">
        <v>29</v>
      </c>
      <c r="E24" s="42"/>
      <c r="F24" s="42"/>
      <c r="G24" s="42"/>
      <c r="H24" s="42"/>
      <c r="I24" s="175" t="s">
        <v>24</v>
      </c>
      <c r="J24" s="151" t="str">
        <f>IF('Rekapitulácia stavby'!AN16="","",'Rekapitulácia stavby'!AN16)</f>
        <v/>
      </c>
      <c r="K24" s="42"/>
      <c r="L24" s="73"/>
      <c r="S24" s="42"/>
      <c r="T24" s="42"/>
      <c r="U24" s="42"/>
      <c r="V24" s="42"/>
      <c r="W24" s="42"/>
      <c r="X24" s="42"/>
      <c r="Y24" s="42"/>
      <c r="Z24" s="42"/>
      <c r="AA24" s="42"/>
      <c r="AB24" s="42"/>
      <c r="AC24" s="42"/>
      <c r="AD24" s="42"/>
      <c r="AE24" s="42"/>
    </row>
    <row r="25" s="2" customFormat="1" ht="18" customHeight="1">
      <c r="A25" s="42"/>
      <c r="B25" s="45"/>
      <c r="C25" s="42"/>
      <c r="D25" s="42"/>
      <c r="E25" s="151" t="str">
        <f>IF('Rekapitulácia stavby'!E17="","",'Rekapitulácia stavby'!E17)</f>
        <v>A BKPŠ, SPOL. S.R.O.</v>
      </c>
      <c r="F25" s="42"/>
      <c r="G25" s="42"/>
      <c r="H25" s="42"/>
      <c r="I25" s="175" t="s">
        <v>26</v>
      </c>
      <c r="J25" s="151" t="str">
        <f>IF('Rekapitulácia stavby'!AN17="","",'Rekapitulácia stavby'!AN17)</f>
        <v/>
      </c>
      <c r="K25" s="42"/>
      <c r="L25" s="73"/>
      <c r="S25" s="42"/>
      <c r="T25" s="42"/>
      <c r="U25" s="42"/>
      <c r="V25" s="42"/>
      <c r="W25" s="42"/>
      <c r="X25" s="42"/>
      <c r="Y25" s="42"/>
      <c r="Z25" s="42"/>
      <c r="AA25" s="42"/>
      <c r="AB25" s="42"/>
      <c r="AC25" s="42"/>
      <c r="AD25" s="42"/>
      <c r="AE25" s="42"/>
    </row>
    <row r="26" s="2" customFormat="1" ht="6.96" customHeight="1">
      <c r="A26" s="42"/>
      <c r="B26" s="45"/>
      <c r="C26" s="42"/>
      <c r="D26" s="42"/>
      <c r="E26" s="42"/>
      <c r="F26" s="42"/>
      <c r="G26" s="42"/>
      <c r="H26" s="42"/>
      <c r="I26" s="42"/>
      <c r="J26" s="42"/>
      <c r="K26" s="42"/>
      <c r="L26" s="73"/>
      <c r="S26" s="42"/>
      <c r="T26" s="42"/>
      <c r="U26" s="42"/>
      <c r="V26" s="42"/>
      <c r="W26" s="42"/>
      <c r="X26" s="42"/>
      <c r="Y26" s="42"/>
      <c r="Z26" s="42"/>
      <c r="AA26" s="42"/>
      <c r="AB26" s="42"/>
      <c r="AC26" s="42"/>
      <c r="AD26" s="42"/>
      <c r="AE26" s="42"/>
    </row>
    <row r="27" s="2" customFormat="1" ht="12" customHeight="1">
      <c r="A27" s="42"/>
      <c r="B27" s="45"/>
      <c r="C27" s="42"/>
      <c r="D27" s="175" t="s">
        <v>31</v>
      </c>
      <c r="E27" s="42"/>
      <c r="F27" s="42"/>
      <c r="G27" s="42"/>
      <c r="H27" s="42"/>
      <c r="I27" s="175" t="s">
        <v>24</v>
      </c>
      <c r="J27" s="151" t="str">
        <f>IF('Rekapitulácia stavby'!AN19="","",'Rekapitulácia stavby'!AN19)</f>
        <v/>
      </c>
      <c r="K27" s="42"/>
      <c r="L27" s="73"/>
      <c r="S27" s="42"/>
      <c r="T27" s="42"/>
      <c r="U27" s="42"/>
      <c r="V27" s="42"/>
      <c r="W27" s="42"/>
      <c r="X27" s="42"/>
      <c r="Y27" s="42"/>
      <c r="Z27" s="42"/>
      <c r="AA27" s="42"/>
      <c r="AB27" s="42"/>
      <c r="AC27" s="42"/>
      <c r="AD27" s="42"/>
      <c r="AE27" s="42"/>
    </row>
    <row r="28" s="2" customFormat="1" ht="18" customHeight="1">
      <c r="A28" s="42"/>
      <c r="B28" s="45"/>
      <c r="C28" s="42"/>
      <c r="D28" s="42"/>
      <c r="E28" s="151" t="str">
        <f>IF('Rekapitulácia stavby'!E20="","",'Rekapitulácia stavby'!E20)</f>
        <v>ROZING s.r.o.</v>
      </c>
      <c r="F28" s="42"/>
      <c r="G28" s="42"/>
      <c r="H28" s="42"/>
      <c r="I28" s="175" t="s">
        <v>26</v>
      </c>
      <c r="J28" s="151" t="str">
        <f>IF('Rekapitulácia stavby'!AN20="","",'Rekapitulácia stavby'!AN20)</f>
        <v/>
      </c>
      <c r="K28" s="42"/>
      <c r="L28" s="73"/>
      <c r="S28" s="42"/>
      <c r="T28" s="42"/>
      <c r="U28" s="42"/>
      <c r="V28" s="42"/>
      <c r="W28" s="42"/>
      <c r="X28" s="42"/>
      <c r="Y28" s="42"/>
      <c r="Z28" s="42"/>
      <c r="AA28" s="42"/>
      <c r="AB28" s="42"/>
      <c r="AC28" s="42"/>
      <c r="AD28" s="42"/>
      <c r="AE28" s="42"/>
    </row>
    <row r="29" s="2" customFormat="1" ht="6.96" customHeight="1">
      <c r="A29" s="42"/>
      <c r="B29" s="45"/>
      <c r="C29" s="42"/>
      <c r="D29" s="42"/>
      <c r="E29" s="42"/>
      <c r="F29" s="42"/>
      <c r="G29" s="42"/>
      <c r="H29" s="42"/>
      <c r="I29" s="42"/>
      <c r="J29" s="42"/>
      <c r="K29" s="42"/>
      <c r="L29" s="73"/>
      <c r="S29" s="42"/>
      <c r="T29" s="42"/>
      <c r="U29" s="42"/>
      <c r="V29" s="42"/>
      <c r="W29" s="42"/>
      <c r="X29" s="42"/>
      <c r="Y29" s="42"/>
      <c r="Z29" s="42"/>
      <c r="AA29" s="42"/>
      <c r="AB29" s="42"/>
      <c r="AC29" s="42"/>
      <c r="AD29" s="42"/>
      <c r="AE29" s="42"/>
    </row>
    <row r="30" s="2" customFormat="1" ht="12" customHeight="1">
      <c r="A30" s="42"/>
      <c r="B30" s="45"/>
      <c r="C30" s="42"/>
      <c r="D30" s="175" t="s">
        <v>33</v>
      </c>
      <c r="E30" s="42"/>
      <c r="F30" s="42"/>
      <c r="G30" s="42"/>
      <c r="H30" s="42"/>
      <c r="I30" s="42"/>
      <c r="J30" s="42"/>
      <c r="K30" s="42"/>
      <c r="L30" s="73"/>
      <c r="S30" s="42"/>
      <c r="T30" s="42"/>
      <c r="U30" s="42"/>
      <c r="V30" s="42"/>
      <c r="W30" s="42"/>
      <c r="X30" s="42"/>
      <c r="Y30" s="42"/>
      <c r="Z30" s="42"/>
      <c r="AA30" s="42"/>
      <c r="AB30" s="42"/>
      <c r="AC30" s="42"/>
      <c r="AD30" s="42"/>
      <c r="AE30" s="42"/>
    </row>
    <row r="31" s="8" customFormat="1" ht="16.5" customHeight="1">
      <c r="A31" s="179"/>
      <c r="B31" s="180"/>
      <c r="C31" s="179"/>
      <c r="D31" s="179"/>
      <c r="E31" s="181" t="s">
        <v>1</v>
      </c>
      <c r="F31" s="181"/>
      <c r="G31" s="181"/>
      <c r="H31" s="181"/>
      <c r="I31" s="179"/>
      <c r="J31" s="179"/>
      <c r="K31" s="179"/>
      <c r="L31" s="182"/>
      <c r="S31" s="179"/>
      <c r="T31" s="179"/>
      <c r="U31" s="179"/>
      <c r="V31" s="179"/>
      <c r="W31" s="179"/>
      <c r="X31" s="179"/>
      <c r="Y31" s="179"/>
      <c r="Z31" s="179"/>
      <c r="AA31" s="179"/>
      <c r="AB31" s="179"/>
      <c r="AC31" s="179"/>
      <c r="AD31" s="179"/>
      <c r="AE31" s="179"/>
    </row>
    <row r="32" s="2" customFormat="1" ht="6.96" customHeight="1">
      <c r="A32" s="42"/>
      <c r="B32" s="45"/>
      <c r="C32" s="42"/>
      <c r="D32" s="42"/>
      <c r="E32" s="42"/>
      <c r="F32" s="42"/>
      <c r="G32" s="42"/>
      <c r="H32" s="42"/>
      <c r="I32" s="42"/>
      <c r="J32" s="42"/>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151" t="s">
        <v>212</v>
      </c>
      <c r="E34" s="42"/>
      <c r="F34" s="42"/>
      <c r="G34" s="42"/>
      <c r="H34" s="42"/>
      <c r="I34" s="42"/>
      <c r="J34" s="185">
        <f>J100</f>
        <v>0</v>
      </c>
      <c r="K34" s="42"/>
      <c r="L34" s="73"/>
      <c r="S34" s="42"/>
      <c r="T34" s="42"/>
      <c r="U34" s="42"/>
      <c r="V34" s="42"/>
      <c r="W34" s="42"/>
      <c r="X34" s="42"/>
      <c r="Y34" s="42"/>
      <c r="Z34" s="42"/>
      <c r="AA34" s="42"/>
      <c r="AB34" s="42"/>
      <c r="AC34" s="42"/>
      <c r="AD34" s="42"/>
      <c r="AE34" s="42"/>
    </row>
    <row r="35" s="2" customFormat="1" ht="14.4" customHeight="1">
      <c r="A35" s="42"/>
      <c r="B35" s="45"/>
      <c r="C35" s="42"/>
      <c r="D35" s="186" t="s">
        <v>137</v>
      </c>
      <c r="E35" s="42"/>
      <c r="F35" s="42"/>
      <c r="G35" s="42"/>
      <c r="H35" s="42"/>
      <c r="I35" s="42"/>
      <c r="J35" s="185">
        <f>J111</f>
        <v>0</v>
      </c>
      <c r="K35" s="42"/>
      <c r="L35" s="73"/>
      <c r="S35" s="42"/>
      <c r="T35" s="42"/>
      <c r="U35" s="42"/>
      <c r="V35" s="42"/>
      <c r="W35" s="42"/>
      <c r="X35" s="42"/>
      <c r="Y35" s="42"/>
      <c r="Z35" s="42"/>
      <c r="AA35" s="42"/>
      <c r="AB35" s="42"/>
      <c r="AC35" s="42"/>
      <c r="AD35" s="42"/>
      <c r="AE35" s="42"/>
    </row>
    <row r="36" s="2" customFormat="1" ht="25.44" customHeight="1">
      <c r="A36" s="42"/>
      <c r="B36" s="45"/>
      <c r="C36" s="42"/>
      <c r="D36" s="187" t="s">
        <v>36</v>
      </c>
      <c r="E36" s="42"/>
      <c r="F36" s="42"/>
      <c r="G36" s="42"/>
      <c r="H36" s="42"/>
      <c r="I36" s="42"/>
      <c r="J36" s="188">
        <f>ROUND(J34 + J35, 2)</f>
        <v>0</v>
      </c>
      <c r="K36" s="42"/>
      <c r="L36" s="73"/>
      <c r="S36" s="42"/>
      <c r="T36" s="42"/>
      <c r="U36" s="42"/>
      <c r="V36" s="42"/>
      <c r="W36" s="42"/>
      <c r="X36" s="42"/>
      <c r="Y36" s="42"/>
      <c r="Z36" s="42"/>
      <c r="AA36" s="42"/>
      <c r="AB36" s="42"/>
      <c r="AC36" s="42"/>
      <c r="AD36" s="42"/>
      <c r="AE36" s="42"/>
    </row>
    <row r="37" s="2" customFormat="1" ht="6.96" customHeight="1">
      <c r="A37" s="42"/>
      <c r="B37" s="45"/>
      <c r="C37" s="42"/>
      <c r="D37" s="184"/>
      <c r="E37" s="184"/>
      <c r="F37" s="184"/>
      <c r="G37" s="184"/>
      <c r="H37" s="184"/>
      <c r="I37" s="184"/>
      <c r="J37" s="184"/>
      <c r="K37" s="184"/>
      <c r="L37" s="73"/>
      <c r="S37" s="42"/>
      <c r="T37" s="42"/>
      <c r="U37" s="42"/>
      <c r="V37" s="42"/>
      <c r="W37" s="42"/>
      <c r="X37" s="42"/>
      <c r="Y37" s="42"/>
      <c r="Z37" s="42"/>
      <c r="AA37" s="42"/>
      <c r="AB37" s="42"/>
      <c r="AC37" s="42"/>
      <c r="AD37" s="42"/>
      <c r="AE37" s="42"/>
    </row>
    <row r="38" s="2" customFormat="1" ht="14.4" customHeight="1">
      <c r="A38" s="42"/>
      <c r="B38" s="45"/>
      <c r="C38" s="42"/>
      <c r="D38" s="42"/>
      <c r="E38" s="42"/>
      <c r="F38" s="189" t="s">
        <v>38</v>
      </c>
      <c r="G38" s="42"/>
      <c r="H38" s="42"/>
      <c r="I38" s="189" t="s">
        <v>37</v>
      </c>
      <c r="J38" s="189" t="s">
        <v>39</v>
      </c>
      <c r="K38" s="42"/>
      <c r="L38" s="73"/>
      <c r="S38" s="42"/>
      <c r="T38" s="42"/>
      <c r="U38" s="42"/>
      <c r="V38" s="42"/>
      <c r="W38" s="42"/>
      <c r="X38" s="42"/>
      <c r="Y38" s="42"/>
      <c r="Z38" s="42"/>
      <c r="AA38" s="42"/>
      <c r="AB38" s="42"/>
      <c r="AC38" s="42"/>
      <c r="AD38" s="42"/>
      <c r="AE38" s="42"/>
    </row>
    <row r="39" s="2" customFormat="1" ht="14.4" customHeight="1">
      <c r="A39" s="42"/>
      <c r="B39" s="45"/>
      <c r="C39" s="42"/>
      <c r="D39" s="190" t="s">
        <v>40</v>
      </c>
      <c r="E39" s="191" t="s">
        <v>41</v>
      </c>
      <c r="F39" s="192">
        <f>ROUND((ROUND((SUM(BE111:BE118) + SUM(BE142:BE202)),  2) + SUM(BE204:BE208)), 2)</f>
        <v>0</v>
      </c>
      <c r="G39" s="193"/>
      <c r="H39" s="193"/>
      <c r="I39" s="194">
        <v>0.20000000000000001</v>
      </c>
      <c r="J39" s="192">
        <f>ROUND((ROUND(((SUM(BE111:BE118) + SUM(BE142:BE202))*I39),  2) + (SUM(BE204:BE208)*I39)), 2)</f>
        <v>0</v>
      </c>
      <c r="K39" s="42"/>
      <c r="L39" s="73"/>
      <c r="S39" s="42"/>
      <c r="T39" s="42"/>
      <c r="U39" s="42"/>
      <c r="V39" s="42"/>
      <c r="W39" s="42"/>
      <c r="X39" s="42"/>
      <c r="Y39" s="42"/>
      <c r="Z39" s="42"/>
      <c r="AA39" s="42"/>
      <c r="AB39" s="42"/>
      <c r="AC39" s="42"/>
      <c r="AD39" s="42"/>
      <c r="AE39" s="42"/>
    </row>
    <row r="40" s="2" customFormat="1" ht="14.4" customHeight="1">
      <c r="A40" s="42"/>
      <c r="B40" s="45"/>
      <c r="C40" s="42"/>
      <c r="D40" s="42"/>
      <c r="E40" s="191" t="s">
        <v>42</v>
      </c>
      <c r="F40" s="192">
        <f>ROUND((ROUND((SUM(BF111:BF118) + SUM(BF142:BF202)),  2) + SUM(BF204:BF208)), 2)</f>
        <v>0</v>
      </c>
      <c r="G40" s="193"/>
      <c r="H40" s="193"/>
      <c r="I40" s="194">
        <v>0.20000000000000001</v>
      </c>
      <c r="J40" s="192">
        <f>ROUND((ROUND(((SUM(BF111:BF118) + SUM(BF142:BF202))*I40),  2) + (SUM(BF204:BF208)*I40)), 2)</f>
        <v>0</v>
      </c>
      <c r="K40" s="42"/>
      <c r="L40" s="73"/>
      <c r="S40" s="42"/>
      <c r="T40" s="42"/>
      <c r="U40" s="42"/>
      <c r="V40" s="42"/>
      <c r="W40" s="42"/>
      <c r="X40" s="42"/>
      <c r="Y40" s="42"/>
      <c r="Z40" s="42"/>
      <c r="AA40" s="42"/>
      <c r="AB40" s="42"/>
      <c r="AC40" s="42"/>
      <c r="AD40" s="42"/>
      <c r="AE40" s="42"/>
    </row>
    <row r="41" hidden="1" s="2" customFormat="1" ht="14.4" customHeight="1">
      <c r="A41" s="42"/>
      <c r="B41" s="45"/>
      <c r="C41" s="42"/>
      <c r="D41" s="42"/>
      <c r="E41" s="175" t="s">
        <v>43</v>
      </c>
      <c r="F41" s="195">
        <f>ROUND((ROUND((SUM(BG111:BG118) + SUM(BG142:BG202)),  2) + SUM(BG204:BG208)), 2)</f>
        <v>0</v>
      </c>
      <c r="G41" s="42"/>
      <c r="H41" s="42"/>
      <c r="I41" s="196">
        <v>0.20000000000000001</v>
      </c>
      <c r="J41" s="195">
        <f>0</f>
        <v>0</v>
      </c>
      <c r="K41" s="42"/>
      <c r="L41" s="73"/>
      <c r="S41" s="42"/>
      <c r="T41" s="42"/>
      <c r="U41" s="42"/>
      <c r="V41" s="42"/>
      <c r="W41" s="42"/>
      <c r="X41" s="42"/>
      <c r="Y41" s="42"/>
      <c r="Z41" s="42"/>
      <c r="AA41" s="42"/>
      <c r="AB41" s="42"/>
      <c r="AC41" s="42"/>
      <c r="AD41" s="42"/>
      <c r="AE41" s="42"/>
    </row>
    <row r="42" hidden="1" s="2" customFormat="1" ht="14.4" customHeight="1">
      <c r="A42" s="42"/>
      <c r="B42" s="45"/>
      <c r="C42" s="42"/>
      <c r="D42" s="42"/>
      <c r="E42" s="175" t="s">
        <v>44</v>
      </c>
      <c r="F42" s="195">
        <f>ROUND((ROUND((SUM(BH111:BH118) + SUM(BH142:BH202)),  2) + SUM(BH204:BH208)), 2)</f>
        <v>0</v>
      </c>
      <c r="G42" s="42"/>
      <c r="H42" s="42"/>
      <c r="I42" s="196">
        <v>0.20000000000000001</v>
      </c>
      <c r="J42" s="195">
        <f>0</f>
        <v>0</v>
      </c>
      <c r="K42" s="42"/>
      <c r="L42" s="73"/>
      <c r="S42" s="42"/>
      <c r="T42" s="42"/>
      <c r="U42" s="42"/>
      <c r="V42" s="42"/>
      <c r="W42" s="42"/>
      <c r="X42" s="42"/>
      <c r="Y42" s="42"/>
      <c r="Z42" s="42"/>
      <c r="AA42" s="42"/>
      <c r="AB42" s="42"/>
      <c r="AC42" s="42"/>
      <c r="AD42" s="42"/>
      <c r="AE42" s="42"/>
    </row>
    <row r="43" hidden="1" s="2" customFormat="1" ht="14.4" customHeight="1">
      <c r="A43" s="42"/>
      <c r="B43" s="45"/>
      <c r="C43" s="42"/>
      <c r="D43" s="42"/>
      <c r="E43" s="191" t="s">
        <v>45</v>
      </c>
      <c r="F43" s="192">
        <f>ROUND((ROUND((SUM(BI111:BI118) + SUM(BI142:BI202)),  2) + SUM(BI204:BI208)), 2)</f>
        <v>0</v>
      </c>
      <c r="G43" s="193"/>
      <c r="H43" s="193"/>
      <c r="I43" s="194">
        <v>0</v>
      </c>
      <c r="J43" s="192">
        <f>0</f>
        <v>0</v>
      </c>
      <c r="K43" s="42"/>
      <c r="L43" s="73"/>
      <c r="S43" s="42"/>
      <c r="T43" s="42"/>
      <c r="U43" s="42"/>
      <c r="V43" s="42"/>
      <c r="W43" s="42"/>
      <c r="X43" s="42"/>
      <c r="Y43" s="42"/>
      <c r="Z43" s="42"/>
      <c r="AA43" s="42"/>
      <c r="AB43" s="42"/>
      <c r="AC43" s="42"/>
      <c r="AD43" s="42"/>
      <c r="AE43" s="42"/>
    </row>
    <row r="44" s="2" customFormat="1" ht="6.96" customHeight="1">
      <c r="A44" s="42"/>
      <c r="B44" s="45"/>
      <c r="C44" s="42"/>
      <c r="D44" s="42"/>
      <c r="E44" s="42"/>
      <c r="F44" s="42"/>
      <c r="G44" s="42"/>
      <c r="H44" s="42"/>
      <c r="I44" s="42"/>
      <c r="J44" s="42"/>
      <c r="K44" s="42"/>
      <c r="L44" s="73"/>
      <c r="S44" s="42"/>
      <c r="T44" s="42"/>
      <c r="U44" s="42"/>
      <c r="V44" s="42"/>
      <c r="W44" s="42"/>
      <c r="X44" s="42"/>
      <c r="Y44" s="42"/>
      <c r="Z44" s="42"/>
      <c r="AA44" s="42"/>
      <c r="AB44" s="42"/>
      <c r="AC44" s="42"/>
      <c r="AD44" s="42"/>
      <c r="AE44" s="42"/>
    </row>
    <row r="45" s="2" customFormat="1" ht="25.44" customHeight="1">
      <c r="A45" s="42"/>
      <c r="B45" s="45"/>
      <c r="C45" s="197"/>
      <c r="D45" s="198" t="s">
        <v>46</v>
      </c>
      <c r="E45" s="199"/>
      <c r="F45" s="199"/>
      <c r="G45" s="200" t="s">
        <v>47</v>
      </c>
      <c r="H45" s="201" t="s">
        <v>48</v>
      </c>
      <c r="I45" s="199"/>
      <c r="J45" s="202">
        <f>SUM(J36:J43)</f>
        <v>0</v>
      </c>
      <c r="K45" s="203"/>
      <c r="L45" s="73"/>
      <c r="S45" s="42"/>
      <c r="T45" s="42"/>
      <c r="U45" s="42"/>
      <c r="V45" s="42"/>
      <c r="W45" s="42"/>
      <c r="X45" s="42"/>
      <c r="Y45" s="42"/>
      <c r="Z45" s="42"/>
      <c r="AA45" s="42"/>
      <c r="AB45" s="42"/>
      <c r="AC45" s="42"/>
      <c r="AD45" s="42"/>
      <c r="AE45" s="42"/>
    </row>
    <row r="46" s="2" customFormat="1" ht="14.4" customHeight="1">
      <c r="A46" s="42"/>
      <c r="B46" s="45"/>
      <c r="C46" s="42"/>
      <c r="D46" s="42"/>
      <c r="E46" s="42"/>
      <c r="F46" s="42"/>
      <c r="G46" s="42"/>
      <c r="H46" s="42"/>
      <c r="I46" s="42"/>
      <c r="J46" s="42"/>
      <c r="K46" s="42"/>
      <c r="L46" s="73"/>
      <c r="S46" s="42"/>
      <c r="T46" s="42"/>
      <c r="U46" s="42"/>
      <c r="V46" s="42"/>
      <c r="W46" s="42"/>
      <c r="X46" s="42"/>
      <c r="Y46" s="42"/>
      <c r="Z46" s="42"/>
      <c r="AA46" s="42"/>
      <c r="AB46" s="42"/>
      <c r="AC46" s="42"/>
      <c r="AD46" s="42"/>
      <c r="AE46" s="4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1" customFormat="1" ht="12" customHeight="1">
      <c r="B86" s="23"/>
      <c r="C86" s="34" t="s">
        <v>160</v>
      </c>
      <c r="D86" s="24"/>
      <c r="E86" s="24"/>
      <c r="F86" s="24"/>
      <c r="G86" s="24"/>
      <c r="H86" s="24"/>
      <c r="I86" s="24"/>
      <c r="J86" s="24"/>
      <c r="K86" s="24"/>
      <c r="L86" s="22"/>
    </row>
    <row r="87" s="1" customFormat="1" ht="16.5" customHeight="1">
      <c r="B87" s="23"/>
      <c r="C87" s="24"/>
      <c r="D87" s="24"/>
      <c r="E87" s="215" t="s">
        <v>1780</v>
      </c>
      <c r="F87" s="24"/>
      <c r="G87" s="24"/>
      <c r="H87" s="24"/>
      <c r="I87" s="24"/>
      <c r="J87" s="24"/>
      <c r="K87" s="24"/>
      <c r="L87" s="22"/>
    </row>
    <row r="88" s="1" customFormat="1" ht="12" customHeight="1">
      <c r="B88" s="23"/>
      <c r="C88" s="34" t="s">
        <v>1781</v>
      </c>
      <c r="D88" s="24"/>
      <c r="E88" s="24"/>
      <c r="F88" s="24"/>
      <c r="G88" s="24"/>
      <c r="H88" s="24"/>
      <c r="I88" s="24"/>
      <c r="J88" s="24"/>
      <c r="K88" s="24"/>
      <c r="L88" s="22"/>
    </row>
    <row r="89" s="2" customFormat="1" ht="16.5" customHeight="1">
      <c r="A89" s="42"/>
      <c r="B89" s="43"/>
      <c r="C89" s="44"/>
      <c r="D89" s="44"/>
      <c r="E89" s="363" t="s">
        <v>1921</v>
      </c>
      <c r="F89" s="44"/>
      <c r="G89" s="44"/>
      <c r="H89" s="44"/>
      <c r="I89" s="44"/>
      <c r="J89" s="44"/>
      <c r="K89" s="44"/>
      <c r="L89" s="73"/>
      <c r="S89" s="42"/>
      <c r="T89" s="42"/>
      <c r="U89" s="42"/>
      <c r="V89" s="42"/>
      <c r="W89" s="42"/>
      <c r="X89" s="42"/>
      <c r="Y89" s="42"/>
      <c r="Z89" s="42"/>
      <c r="AA89" s="42"/>
      <c r="AB89" s="42"/>
      <c r="AC89" s="42"/>
      <c r="AD89" s="42"/>
      <c r="AE89" s="42"/>
    </row>
    <row r="90" s="2" customFormat="1" ht="12" customHeight="1">
      <c r="A90" s="42"/>
      <c r="B90" s="43"/>
      <c r="C90" s="34" t="s">
        <v>1922</v>
      </c>
      <c r="D90" s="44"/>
      <c r="E90" s="44"/>
      <c r="F90" s="44"/>
      <c r="G90" s="44"/>
      <c r="H90" s="44"/>
      <c r="I90" s="44"/>
      <c r="J90" s="44"/>
      <c r="K90" s="44"/>
      <c r="L90" s="73"/>
      <c r="S90" s="42"/>
      <c r="T90" s="42"/>
      <c r="U90" s="42"/>
      <c r="V90" s="42"/>
      <c r="W90" s="42"/>
      <c r="X90" s="42"/>
      <c r="Y90" s="42"/>
      <c r="Z90" s="42"/>
      <c r="AA90" s="42"/>
      <c r="AB90" s="42"/>
      <c r="AC90" s="42"/>
      <c r="AD90" s="42"/>
      <c r="AE90" s="42"/>
    </row>
    <row r="91" s="2" customFormat="1" ht="16.5" customHeight="1">
      <c r="A91" s="42"/>
      <c r="B91" s="43"/>
      <c r="C91" s="44"/>
      <c r="D91" s="44"/>
      <c r="E91" s="86" t="str">
        <f>E13</f>
        <v>PS 06 - Silnoprúdové rozvody a osvetlenie</v>
      </c>
      <c r="F91" s="44"/>
      <c r="G91" s="44"/>
      <c r="H91" s="44"/>
      <c r="I91" s="44"/>
      <c r="J91" s="44"/>
      <c r="K91" s="44"/>
      <c r="L91" s="73"/>
      <c r="S91" s="42"/>
      <c r="T91" s="42"/>
      <c r="U91" s="42"/>
      <c r="V91" s="42"/>
      <c r="W91" s="42"/>
      <c r="X91" s="42"/>
      <c r="Y91" s="42"/>
      <c r="Z91" s="42"/>
      <c r="AA91" s="42"/>
      <c r="AB91" s="42"/>
      <c r="AC91" s="42"/>
      <c r="AD91" s="42"/>
      <c r="AE91" s="42"/>
    </row>
    <row r="92" s="2" customFormat="1" ht="6.96" customHeight="1">
      <c r="A92" s="42"/>
      <c r="B92" s="43"/>
      <c r="C92" s="44"/>
      <c r="D92" s="44"/>
      <c r="E92" s="44"/>
      <c r="F92" s="44"/>
      <c r="G92" s="44"/>
      <c r="H92" s="44"/>
      <c r="I92" s="44"/>
      <c r="J92" s="44"/>
      <c r="K92" s="44"/>
      <c r="L92" s="73"/>
      <c r="S92" s="42"/>
      <c r="T92" s="42"/>
      <c r="U92" s="42"/>
      <c r="V92" s="42"/>
      <c r="W92" s="42"/>
      <c r="X92" s="42"/>
      <c r="Y92" s="42"/>
      <c r="Z92" s="42"/>
      <c r="AA92" s="42"/>
      <c r="AB92" s="42"/>
      <c r="AC92" s="42"/>
      <c r="AD92" s="42"/>
      <c r="AE92" s="42"/>
    </row>
    <row r="93" s="2" customFormat="1" ht="12" customHeight="1">
      <c r="A93" s="42"/>
      <c r="B93" s="43"/>
      <c r="C93" s="34" t="s">
        <v>19</v>
      </c>
      <c r="D93" s="44"/>
      <c r="E93" s="44"/>
      <c r="F93" s="29" t="str">
        <f>F16</f>
        <v xml:space="preserve"> </v>
      </c>
      <c r="G93" s="44"/>
      <c r="H93" s="44"/>
      <c r="I93" s="34" t="s">
        <v>21</v>
      </c>
      <c r="J93" s="89" t="str">
        <f>IF(J16="","",J16)</f>
        <v>9. 5. 2022</v>
      </c>
      <c r="K93" s="44"/>
      <c r="L93" s="73"/>
      <c r="S93" s="42"/>
      <c r="T93" s="42"/>
      <c r="U93" s="42"/>
      <c r="V93" s="42"/>
      <c r="W93" s="42"/>
      <c r="X93" s="42"/>
      <c r="Y93" s="42"/>
      <c r="Z93" s="42"/>
      <c r="AA93" s="42"/>
      <c r="AB93" s="42"/>
      <c r="AC93" s="42"/>
      <c r="AD93" s="42"/>
      <c r="AE93" s="42"/>
    </row>
    <row r="94" s="2" customFormat="1" ht="6.96" customHeight="1">
      <c r="A94" s="42"/>
      <c r="B94" s="43"/>
      <c r="C94" s="44"/>
      <c r="D94" s="44"/>
      <c r="E94" s="44"/>
      <c r="F94" s="44"/>
      <c r="G94" s="44"/>
      <c r="H94" s="44"/>
      <c r="I94" s="44"/>
      <c r="J94" s="44"/>
      <c r="K94" s="44"/>
      <c r="L94" s="73"/>
      <c r="S94" s="42"/>
      <c r="T94" s="42"/>
      <c r="U94" s="42"/>
      <c r="V94" s="42"/>
      <c r="W94" s="42"/>
      <c r="X94" s="42"/>
      <c r="Y94" s="42"/>
      <c r="Z94" s="42"/>
      <c r="AA94" s="42"/>
      <c r="AB94" s="42"/>
      <c r="AC94" s="42"/>
      <c r="AD94" s="42"/>
      <c r="AE94" s="42"/>
    </row>
    <row r="95" s="2" customFormat="1" ht="25.65" customHeight="1">
      <c r="A95" s="42"/>
      <c r="B95" s="43"/>
      <c r="C95" s="34" t="s">
        <v>23</v>
      </c>
      <c r="D95" s="44"/>
      <c r="E95" s="44"/>
      <c r="F95" s="29" t="str">
        <f>E19</f>
        <v>A BKPŠ, SPOL. S.R.O.</v>
      </c>
      <c r="G95" s="44"/>
      <c r="H95" s="44"/>
      <c r="I95" s="34" t="s">
        <v>29</v>
      </c>
      <c r="J95" s="38" t="str">
        <f>E25</f>
        <v>A BKPŠ, SPOL. S.R.O.</v>
      </c>
      <c r="K95" s="44"/>
      <c r="L95" s="73"/>
      <c r="S95" s="42"/>
      <c r="T95" s="42"/>
      <c r="U95" s="42"/>
      <c r="V95" s="42"/>
      <c r="W95" s="42"/>
      <c r="X95" s="42"/>
      <c r="Y95" s="42"/>
      <c r="Z95" s="42"/>
      <c r="AA95" s="42"/>
      <c r="AB95" s="42"/>
      <c r="AC95" s="42"/>
      <c r="AD95" s="42"/>
      <c r="AE95" s="42"/>
    </row>
    <row r="96" s="2" customFormat="1" ht="15.15" customHeight="1">
      <c r="A96" s="42"/>
      <c r="B96" s="43"/>
      <c r="C96" s="34" t="s">
        <v>27</v>
      </c>
      <c r="D96" s="44"/>
      <c r="E96" s="44"/>
      <c r="F96" s="29" t="str">
        <f>IF(E22="","",E22)</f>
        <v>Vyplň údaj</v>
      </c>
      <c r="G96" s="44"/>
      <c r="H96" s="44"/>
      <c r="I96" s="34" t="s">
        <v>31</v>
      </c>
      <c r="J96" s="38" t="str">
        <f>E28</f>
        <v>ROZING s.r.o.</v>
      </c>
      <c r="K96" s="44"/>
      <c r="L96" s="73"/>
      <c r="S96" s="42"/>
      <c r="T96" s="42"/>
      <c r="U96" s="42"/>
      <c r="V96" s="42"/>
      <c r="W96" s="42"/>
      <c r="X96" s="42"/>
      <c r="Y96" s="42"/>
      <c r="Z96" s="42"/>
      <c r="AA96" s="42"/>
      <c r="AB96" s="42"/>
      <c r="AC96" s="42"/>
      <c r="AD96" s="42"/>
      <c r="AE96" s="42"/>
    </row>
    <row r="97" s="2" customFormat="1" ht="10.32" customHeight="1">
      <c r="A97" s="42"/>
      <c r="B97" s="43"/>
      <c r="C97" s="44"/>
      <c r="D97" s="44"/>
      <c r="E97" s="44"/>
      <c r="F97" s="44"/>
      <c r="G97" s="44"/>
      <c r="H97" s="44"/>
      <c r="I97" s="44"/>
      <c r="J97" s="44"/>
      <c r="K97" s="44"/>
      <c r="L97" s="73"/>
      <c r="S97" s="42"/>
      <c r="T97" s="42"/>
      <c r="U97" s="42"/>
      <c r="V97" s="42"/>
      <c r="W97" s="42"/>
      <c r="X97" s="42"/>
      <c r="Y97" s="42"/>
      <c r="Z97" s="42"/>
      <c r="AA97" s="42"/>
      <c r="AB97" s="42"/>
      <c r="AC97" s="42"/>
      <c r="AD97" s="42"/>
      <c r="AE97" s="42"/>
    </row>
    <row r="98" s="2" customFormat="1" ht="29.28" customHeight="1">
      <c r="A98" s="42"/>
      <c r="B98" s="43"/>
      <c r="C98" s="216" t="s">
        <v>335</v>
      </c>
      <c r="D98" s="168"/>
      <c r="E98" s="168"/>
      <c r="F98" s="168"/>
      <c r="G98" s="168"/>
      <c r="H98" s="168"/>
      <c r="I98" s="168"/>
      <c r="J98" s="217" t="s">
        <v>336</v>
      </c>
      <c r="K98" s="168"/>
      <c r="L98" s="73"/>
      <c r="S98" s="42"/>
      <c r="T98" s="42"/>
      <c r="U98" s="42"/>
      <c r="V98" s="42"/>
      <c r="W98" s="42"/>
      <c r="X98" s="42"/>
      <c r="Y98" s="42"/>
      <c r="Z98" s="42"/>
      <c r="AA98" s="42"/>
      <c r="AB98" s="42"/>
      <c r="AC98" s="42"/>
      <c r="AD98" s="42"/>
      <c r="AE98" s="42"/>
    </row>
    <row r="99" s="2" customFormat="1" ht="10.32" customHeight="1">
      <c r="A99" s="42"/>
      <c r="B99" s="43"/>
      <c r="C99" s="44"/>
      <c r="D99" s="44"/>
      <c r="E99" s="44"/>
      <c r="F99" s="44"/>
      <c r="G99" s="44"/>
      <c r="H99" s="44"/>
      <c r="I99" s="44"/>
      <c r="J99" s="44"/>
      <c r="K99" s="44"/>
      <c r="L99" s="73"/>
      <c r="S99" s="42"/>
      <c r="T99" s="42"/>
      <c r="U99" s="42"/>
      <c r="V99" s="42"/>
      <c r="W99" s="42"/>
      <c r="X99" s="42"/>
      <c r="Y99" s="42"/>
      <c r="Z99" s="42"/>
      <c r="AA99" s="42"/>
      <c r="AB99" s="42"/>
      <c r="AC99" s="42"/>
      <c r="AD99" s="42"/>
      <c r="AE99" s="42"/>
    </row>
    <row r="100" s="2" customFormat="1" ht="22.8" customHeight="1">
      <c r="A100" s="42"/>
      <c r="B100" s="43"/>
      <c r="C100" s="218" t="s">
        <v>337</v>
      </c>
      <c r="D100" s="44"/>
      <c r="E100" s="44"/>
      <c r="F100" s="44"/>
      <c r="G100" s="44"/>
      <c r="H100" s="44"/>
      <c r="I100" s="44"/>
      <c r="J100" s="120">
        <f>J142</f>
        <v>0</v>
      </c>
      <c r="K100" s="44"/>
      <c r="L100" s="73"/>
      <c r="S100" s="42"/>
      <c r="T100" s="42"/>
      <c r="U100" s="42"/>
      <c r="V100" s="42"/>
      <c r="W100" s="42"/>
      <c r="X100" s="42"/>
      <c r="Y100" s="42"/>
      <c r="Z100" s="42"/>
      <c r="AA100" s="42"/>
      <c r="AB100" s="42"/>
      <c r="AC100" s="42"/>
      <c r="AD100" s="42"/>
      <c r="AE100" s="42"/>
      <c r="AU100" s="19" t="s">
        <v>338</v>
      </c>
    </row>
    <row r="101" s="9" customFormat="1" ht="24.96" customHeight="1">
      <c r="A101" s="9"/>
      <c r="B101" s="219"/>
      <c r="C101" s="220"/>
      <c r="D101" s="221" t="s">
        <v>1785</v>
      </c>
      <c r="E101" s="222"/>
      <c r="F101" s="222"/>
      <c r="G101" s="222"/>
      <c r="H101" s="222"/>
      <c r="I101" s="222"/>
      <c r="J101" s="223">
        <f>J143</f>
        <v>0</v>
      </c>
      <c r="K101" s="220"/>
      <c r="L101" s="224"/>
      <c r="S101" s="9"/>
      <c r="T101" s="9"/>
      <c r="U101" s="9"/>
      <c r="V101" s="9"/>
      <c r="W101" s="9"/>
      <c r="X101" s="9"/>
      <c r="Y101" s="9"/>
      <c r="Z101" s="9"/>
      <c r="AA101" s="9"/>
      <c r="AB101" s="9"/>
      <c r="AC101" s="9"/>
      <c r="AD101" s="9"/>
      <c r="AE101" s="9"/>
    </row>
    <row r="102" s="10" customFormat="1" ht="19.92" customHeight="1">
      <c r="A102" s="10"/>
      <c r="B102" s="225"/>
      <c r="C102" s="143"/>
      <c r="D102" s="226" t="s">
        <v>1945</v>
      </c>
      <c r="E102" s="227"/>
      <c r="F102" s="227"/>
      <c r="G102" s="227"/>
      <c r="H102" s="227"/>
      <c r="I102" s="227"/>
      <c r="J102" s="228">
        <f>J144</f>
        <v>0</v>
      </c>
      <c r="K102" s="143"/>
      <c r="L102" s="229"/>
      <c r="S102" s="10"/>
      <c r="T102" s="10"/>
      <c r="U102" s="10"/>
      <c r="V102" s="10"/>
      <c r="W102" s="10"/>
      <c r="X102" s="10"/>
      <c r="Y102" s="10"/>
      <c r="Z102" s="10"/>
      <c r="AA102" s="10"/>
      <c r="AB102" s="10"/>
      <c r="AC102" s="10"/>
      <c r="AD102" s="10"/>
      <c r="AE102" s="10"/>
    </row>
    <row r="103" s="10" customFormat="1" ht="19.92" customHeight="1">
      <c r="A103" s="10"/>
      <c r="B103" s="225"/>
      <c r="C103" s="143"/>
      <c r="D103" s="226" t="s">
        <v>1789</v>
      </c>
      <c r="E103" s="227"/>
      <c r="F103" s="227"/>
      <c r="G103" s="227"/>
      <c r="H103" s="227"/>
      <c r="I103" s="227"/>
      <c r="J103" s="228">
        <f>J146</f>
        <v>0</v>
      </c>
      <c r="K103" s="143"/>
      <c r="L103" s="229"/>
      <c r="S103" s="10"/>
      <c r="T103" s="10"/>
      <c r="U103" s="10"/>
      <c r="V103" s="10"/>
      <c r="W103" s="10"/>
      <c r="X103" s="10"/>
      <c r="Y103" s="10"/>
      <c r="Z103" s="10"/>
      <c r="AA103" s="10"/>
      <c r="AB103" s="10"/>
      <c r="AC103" s="10"/>
      <c r="AD103" s="10"/>
      <c r="AE103" s="10"/>
    </row>
    <row r="104" s="9" customFormat="1" ht="24.96" customHeight="1">
      <c r="A104" s="9"/>
      <c r="B104" s="219"/>
      <c r="C104" s="220"/>
      <c r="D104" s="221" t="s">
        <v>1791</v>
      </c>
      <c r="E104" s="222"/>
      <c r="F104" s="222"/>
      <c r="G104" s="222"/>
      <c r="H104" s="222"/>
      <c r="I104" s="222"/>
      <c r="J104" s="223">
        <f>J149</f>
        <v>0</v>
      </c>
      <c r="K104" s="220"/>
      <c r="L104" s="224"/>
      <c r="S104" s="9"/>
      <c r="T104" s="9"/>
      <c r="U104" s="9"/>
      <c r="V104" s="9"/>
      <c r="W104" s="9"/>
      <c r="X104" s="9"/>
      <c r="Y104" s="9"/>
      <c r="Z104" s="9"/>
      <c r="AA104" s="9"/>
      <c r="AB104" s="9"/>
      <c r="AC104" s="9"/>
      <c r="AD104" s="9"/>
      <c r="AE104" s="9"/>
    </row>
    <row r="105" s="10" customFormat="1" ht="19.92" customHeight="1">
      <c r="A105" s="10"/>
      <c r="B105" s="225"/>
      <c r="C105" s="143"/>
      <c r="D105" s="226" t="s">
        <v>1946</v>
      </c>
      <c r="E105" s="227"/>
      <c r="F105" s="227"/>
      <c r="G105" s="227"/>
      <c r="H105" s="227"/>
      <c r="I105" s="227"/>
      <c r="J105" s="228">
        <f>J150</f>
        <v>0</v>
      </c>
      <c r="K105" s="143"/>
      <c r="L105" s="229"/>
      <c r="S105" s="10"/>
      <c r="T105" s="10"/>
      <c r="U105" s="10"/>
      <c r="V105" s="10"/>
      <c r="W105" s="10"/>
      <c r="X105" s="10"/>
      <c r="Y105" s="10"/>
      <c r="Z105" s="10"/>
      <c r="AA105" s="10"/>
      <c r="AB105" s="10"/>
      <c r="AC105" s="10"/>
      <c r="AD105" s="10"/>
      <c r="AE105" s="10"/>
    </row>
    <row r="106" s="10" customFormat="1" ht="19.92" customHeight="1">
      <c r="A106" s="10"/>
      <c r="B106" s="225"/>
      <c r="C106" s="143"/>
      <c r="D106" s="226" t="s">
        <v>1947</v>
      </c>
      <c r="E106" s="227"/>
      <c r="F106" s="227"/>
      <c r="G106" s="227"/>
      <c r="H106" s="227"/>
      <c r="I106" s="227"/>
      <c r="J106" s="228">
        <f>J199</f>
        <v>0</v>
      </c>
      <c r="K106" s="143"/>
      <c r="L106" s="229"/>
      <c r="S106" s="10"/>
      <c r="T106" s="10"/>
      <c r="U106" s="10"/>
      <c r="V106" s="10"/>
      <c r="W106" s="10"/>
      <c r="X106" s="10"/>
      <c r="Y106" s="10"/>
      <c r="Z106" s="10"/>
      <c r="AA106" s="10"/>
      <c r="AB106" s="10"/>
      <c r="AC106" s="10"/>
      <c r="AD106" s="10"/>
      <c r="AE106" s="10"/>
    </row>
    <row r="107" s="9" customFormat="1" ht="24.96" customHeight="1">
      <c r="A107" s="9"/>
      <c r="B107" s="219"/>
      <c r="C107" s="220"/>
      <c r="D107" s="221" t="s">
        <v>1948</v>
      </c>
      <c r="E107" s="222"/>
      <c r="F107" s="222"/>
      <c r="G107" s="222"/>
      <c r="H107" s="222"/>
      <c r="I107" s="222"/>
      <c r="J107" s="223">
        <f>J201</f>
        <v>0</v>
      </c>
      <c r="K107" s="220"/>
      <c r="L107" s="224"/>
      <c r="S107" s="9"/>
      <c r="T107" s="9"/>
      <c r="U107" s="9"/>
      <c r="V107" s="9"/>
      <c r="W107" s="9"/>
      <c r="X107" s="9"/>
      <c r="Y107" s="9"/>
      <c r="Z107" s="9"/>
      <c r="AA107" s="9"/>
      <c r="AB107" s="9"/>
      <c r="AC107" s="9"/>
      <c r="AD107" s="9"/>
      <c r="AE107" s="9"/>
    </row>
    <row r="108" s="9" customFormat="1" ht="21.84" customHeight="1">
      <c r="A108" s="9"/>
      <c r="B108" s="219"/>
      <c r="C108" s="220"/>
      <c r="D108" s="230" t="s">
        <v>364</v>
      </c>
      <c r="E108" s="220"/>
      <c r="F108" s="220"/>
      <c r="G108" s="220"/>
      <c r="H108" s="220"/>
      <c r="I108" s="220"/>
      <c r="J108" s="231">
        <f>J203</f>
        <v>0</v>
      </c>
      <c r="K108" s="220"/>
      <c r="L108" s="224"/>
      <c r="S108" s="9"/>
      <c r="T108" s="9"/>
      <c r="U108" s="9"/>
      <c r="V108" s="9"/>
      <c r="W108" s="9"/>
      <c r="X108" s="9"/>
      <c r="Y108" s="9"/>
      <c r="Z108" s="9"/>
      <c r="AA108" s="9"/>
      <c r="AB108" s="9"/>
      <c r="AC108" s="9"/>
      <c r="AD108" s="9"/>
      <c r="AE108" s="9"/>
    </row>
    <row r="109" s="2" customFormat="1" ht="21.84" customHeight="1">
      <c r="A109" s="42"/>
      <c r="B109" s="43"/>
      <c r="C109" s="44"/>
      <c r="D109" s="44"/>
      <c r="E109" s="44"/>
      <c r="F109" s="44"/>
      <c r="G109" s="44"/>
      <c r="H109" s="44"/>
      <c r="I109" s="44"/>
      <c r="J109" s="44"/>
      <c r="K109" s="44"/>
      <c r="L109" s="73"/>
      <c r="S109" s="42"/>
      <c r="T109" s="42"/>
      <c r="U109" s="42"/>
      <c r="V109" s="42"/>
      <c r="W109" s="42"/>
      <c r="X109" s="42"/>
      <c r="Y109" s="42"/>
      <c r="Z109" s="42"/>
      <c r="AA109" s="42"/>
      <c r="AB109" s="42"/>
      <c r="AC109" s="42"/>
      <c r="AD109" s="42"/>
      <c r="AE109" s="42"/>
    </row>
    <row r="110" s="2" customFormat="1" ht="6.96" customHeight="1">
      <c r="A110" s="42"/>
      <c r="B110" s="43"/>
      <c r="C110" s="44"/>
      <c r="D110" s="44"/>
      <c r="E110" s="44"/>
      <c r="F110" s="44"/>
      <c r="G110" s="44"/>
      <c r="H110" s="44"/>
      <c r="I110" s="44"/>
      <c r="J110" s="44"/>
      <c r="K110" s="44"/>
      <c r="L110" s="73"/>
      <c r="S110" s="42"/>
      <c r="T110" s="42"/>
      <c r="U110" s="42"/>
      <c r="V110" s="42"/>
      <c r="W110" s="42"/>
      <c r="X110" s="42"/>
      <c r="Y110" s="42"/>
      <c r="Z110" s="42"/>
      <c r="AA110" s="42"/>
      <c r="AB110" s="42"/>
      <c r="AC110" s="42"/>
      <c r="AD110" s="42"/>
      <c r="AE110" s="42"/>
    </row>
    <row r="111" s="2" customFormat="1" ht="29.28" customHeight="1">
      <c r="A111" s="42"/>
      <c r="B111" s="43"/>
      <c r="C111" s="218" t="s">
        <v>365</v>
      </c>
      <c r="D111" s="44"/>
      <c r="E111" s="44"/>
      <c r="F111" s="44"/>
      <c r="G111" s="44"/>
      <c r="H111" s="44"/>
      <c r="I111" s="44"/>
      <c r="J111" s="232">
        <f>ROUND(J112 + J113 + J114 + J115 + J116 + J117,2)</f>
        <v>0</v>
      </c>
      <c r="K111" s="44"/>
      <c r="L111" s="73"/>
      <c r="N111" s="233" t="s">
        <v>40</v>
      </c>
      <c r="S111" s="42"/>
      <c r="T111" s="42"/>
      <c r="U111" s="42"/>
      <c r="V111" s="42"/>
      <c r="W111" s="42"/>
      <c r="X111" s="42"/>
      <c r="Y111" s="42"/>
      <c r="Z111" s="42"/>
      <c r="AA111" s="42"/>
      <c r="AB111" s="42"/>
      <c r="AC111" s="42"/>
      <c r="AD111" s="42"/>
      <c r="AE111" s="42"/>
    </row>
    <row r="112" s="2" customFormat="1" ht="18" customHeight="1">
      <c r="A112" s="42"/>
      <c r="B112" s="43"/>
      <c r="C112" s="44"/>
      <c r="D112" s="163" t="s">
        <v>366</v>
      </c>
      <c r="E112" s="158"/>
      <c r="F112" s="158"/>
      <c r="G112" s="44"/>
      <c r="H112" s="44"/>
      <c r="I112" s="44"/>
      <c r="J112" s="159">
        <v>0</v>
      </c>
      <c r="K112" s="44"/>
      <c r="L112" s="234"/>
      <c r="M112" s="235"/>
      <c r="N112" s="236" t="s">
        <v>42</v>
      </c>
      <c r="O112" s="235"/>
      <c r="P112" s="235"/>
      <c r="Q112" s="235"/>
      <c r="R112" s="235"/>
      <c r="S112" s="237"/>
      <c r="T112" s="237"/>
      <c r="U112" s="237"/>
      <c r="V112" s="237"/>
      <c r="W112" s="237"/>
      <c r="X112" s="237"/>
      <c r="Y112" s="237"/>
      <c r="Z112" s="237"/>
      <c r="AA112" s="237"/>
      <c r="AB112" s="237"/>
      <c r="AC112" s="237"/>
      <c r="AD112" s="237"/>
      <c r="AE112" s="237"/>
      <c r="AF112" s="235"/>
      <c r="AG112" s="235"/>
      <c r="AH112" s="235"/>
      <c r="AI112" s="235"/>
      <c r="AJ112" s="235"/>
      <c r="AK112" s="235"/>
      <c r="AL112" s="235"/>
      <c r="AM112" s="235"/>
      <c r="AN112" s="235"/>
      <c r="AO112" s="235"/>
      <c r="AP112" s="235"/>
      <c r="AQ112" s="235"/>
      <c r="AR112" s="235"/>
      <c r="AS112" s="235"/>
      <c r="AT112" s="235"/>
      <c r="AU112" s="235"/>
      <c r="AV112" s="235"/>
      <c r="AW112" s="235"/>
      <c r="AX112" s="235"/>
      <c r="AY112" s="238" t="s">
        <v>367</v>
      </c>
      <c r="AZ112" s="235"/>
      <c r="BA112" s="235"/>
      <c r="BB112" s="235"/>
      <c r="BC112" s="235"/>
      <c r="BD112" s="235"/>
      <c r="BE112" s="239">
        <f>IF(N112="základná",J112,0)</f>
        <v>0</v>
      </c>
      <c r="BF112" s="239">
        <f>IF(N112="znížená",J112,0)</f>
        <v>0</v>
      </c>
      <c r="BG112" s="239">
        <f>IF(N112="zákl. prenesená",J112,0)</f>
        <v>0</v>
      </c>
      <c r="BH112" s="239">
        <f>IF(N112="zníž. prenesená",J112,0)</f>
        <v>0</v>
      </c>
      <c r="BI112" s="239">
        <f>IF(N112="nulová",J112,0)</f>
        <v>0</v>
      </c>
      <c r="BJ112" s="238" t="s">
        <v>92</v>
      </c>
      <c r="BK112" s="235"/>
      <c r="BL112" s="235"/>
      <c r="BM112" s="235"/>
    </row>
    <row r="113" s="2" customFormat="1" ht="18" customHeight="1">
      <c r="A113" s="42"/>
      <c r="B113" s="43"/>
      <c r="C113" s="44"/>
      <c r="D113" s="163" t="s">
        <v>368</v>
      </c>
      <c r="E113" s="158"/>
      <c r="F113" s="158"/>
      <c r="G113" s="44"/>
      <c r="H113" s="44"/>
      <c r="I113" s="44"/>
      <c r="J113" s="159">
        <v>0</v>
      </c>
      <c r="K113" s="44"/>
      <c r="L113" s="234"/>
      <c r="M113" s="235"/>
      <c r="N113" s="236" t="s">
        <v>42</v>
      </c>
      <c r="O113" s="235"/>
      <c r="P113" s="235"/>
      <c r="Q113" s="235"/>
      <c r="R113" s="235"/>
      <c r="S113" s="237"/>
      <c r="T113" s="237"/>
      <c r="U113" s="237"/>
      <c r="V113" s="237"/>
      <c r="W113" s="237"/>
      <c r="X113" s="237"/>
      <c r="Y113" s="237"/>
      <c r="Z113" s="237"/>
      <c r="AA113" s="237"/>
      <c r="AB113" s="237"/>
      <c r="AC113" s="237"/>
      <c r="AD113" s="237"/>
      <c r="AE113" s="237"/>
      <c r="AF113" s="235"/>
      <c r="AG113" s="235"/>
      <c r="AH113" s="235"/>
      <c r="AI113" s="235"/>
      <c r="AJ113" s="235"/>
      <c r="AK113" s="235"/>
      <c r="AL113" s="235"/>
      <c r="AM113" s="235"/>
      <c r="AN113" s="235"/>
      <c r="AO113" s="235"/>
      <c r="AP113" s="235"/>
      <c r="AQ113" s="235"/>
      <c r="AR113" s="235"/>
      <c r="AS113" s="235"/>
      <c r="AT113" s="235"/>
      <c r="AU113" s="235"/>
      <c r="AV113" s="235"/>
      <c r="AW113" s="235"/>
      <c r="AX113" s="235"/>
      <c r="AY113" s="238" t="s">
        <v>367</v>
      </c>
      <c r="AZ113" s="235"/>
      <c r="BA113" s="235"/>
      <c r="BB113" s="235"/>
      <c r="BC113" s="235"/>
      <c r="BD113" s="235"/>
      <c r="BE113" s="239">
        <f>IF(N113="základná",J113,0)</f>
        <v>0</v>
      </c>
      <c r="BF113" s="239">
        <f>IF(N113="znížená",J113,0)</f>
        <v>0</v>
      </c>
      <c r="BG113" s="239">
        <f>IF(N113="zákl. prenesená",J113,0)</f>
        <v>0</v>
      </c>
      <c r="BH113" s="239">
        <f>IF(N113="zníž. prenesená",J113,0)</f>
        <v>0</v>
      </c>
      <c r="BI113" s="239">
        <f>IF(N113="nulová",J113,0)</f>
        <v>0</v>
      </c>
      <c r="BJ113" s="238" t="s">
        <v>92</v>
      </c>
      <c r="BK113" s="235"/>
      <c r="BL113" s="235"/>
      <c r="BM113" s="235"/>
    </row>
    <row r="114" s="2" customFormat="1" ht="18" customHeight="1">
      <c r="A114" s="42"/>
      <c r="B114" s="43"/>
      <c r="C114" s="44"/>
      <c r="D114" s="163" t="s">
        <v>368</v>
      </c>
      <c r="E114" s="158"/>
      <c r="F114" s="158"/>
      <c r="G114" s="44"/>
      <c r="H114" s="44"/>
      <c r="I114" s="44"/>
      <c r="J114" s="159">
        <v>0</v>
      </c>
      <c r="K114" s="44"/>
      <c r="L114" s="234"/>
      <c r="M114" s="235"/>
      <c r="N114" s="236" t="s">
        <v>42</v>
      </c>
      <c r="O114" s="235"/>
      <c r="P114" s="235"/>
      <c r="Q114" s="235"/>
      <c r="R114" s="235"/>
      <c r="S114" s="237"/>
      <c r="T114" s="237"/>
      <c r="U114" s="237"/>
      <c r="V114" s="237"/>
      <c r="W114" s="237"/>
      <c r="X114" s="237"/>
      <c r="Y114" s="237"/>
      <c r="Z114" s="237"/>
      <c r="AA114" s="237"/>
      <c r="AB114" s="237"/>
      <c r="AC114" s="237"/>
      <c r="AD114" s="237"/>
      <c r="AE114" s="237"/>
      <c r="AF114" s="235"/>
      <c r="AG114" s="235"/>
      <c r="AH114" s="235"/>
      <c r="AI114" s="235"/>
      <c r="AJ114" s="235"/>
      <c r="AK114" s="235"/>
      <c r="AL114" s="235"/>
      <c r="AM114" s="235"/>
      <c r="AN114" s="235"/>
      <c r="AO114" s="235"/>
      <c r="AP114" s="235"/>
      <c r="AQ114" s="235"/>
      <c r="AR114" s="235"/>
      <c r="AS114" s="235"/>
      <c r="AT114" s="235"/>
      <c r="AU114" s="235"/>
      <c r="AV114" s="235"/>
      <c r="AW114" s="235"/>
      <c r="AX114" s="235"/>
      <c r="AY114" s="238" t="s">
        <v>367</v>
      </c>
      <c r="AZ114" s="235"/>
      <c r="BA114" s="235"/>
      <c r="BB114" s="235"/>
      <c r="BC114" s="235"/>
      <c r="BD114" s="235"/>
      <c r="BE114" s="239">
        <f>IF(N114="základná",J114,0)</f>
        <v>0</v>
      </c>
      <c r="BF114" s="239">
        <f>IF(N114="znížená",J114,0)</f>
        <v>0</v>
      </c>
      <c r="BG114" s="239">
        <f>IF(N114="zákl. prenesená",J114,0)</f>
        <v>0</v>
      </c>
      <c r="BH114" s="239">
        <f>IF(N114="zníž. prenesená",J114,0)</f>
        <v>0</v>
      </c>
      <c r="BI114" s="239">
        <f>IF(N114="nulová",J114,0)</f>
        <v>0</v>
      </c>
      <c r="BJ114" s="238" t="s">
        <v>92</v>
      </c>
      <c r="BK114" s="235"/>
      <c r="BL114" s="235"/>
      <c r="BM114" s="235"/>
    </row>
    <row r="115" s="2" customFormat="1" ht="18" customHeight="1">
      <c r="A115" s="42"/>
      <c r="B115" s="43"/>
      <c r="C115" s="44"/>
      <c r="D115" s="163" t="s">
        <v>369</v>
      </c>
      <c r="E115" s="158"/>
      <c r="F115" s="158"/>
      <c r="G115" s="44"/>
      <c r="H115" s="44"/>
      <c r="I115" s="44"/>
      <c r="J115" s="159">
        <v>0</v>
      </c>
      <c r="K115" s="44"/>
      <c r="L115" s="234"/>
      <c r="M115" s="235"/>
      <c r="N115" s="236" t="s">
        <v>42</v>
      </c>
      <c r="O115" s="235"/>
      <c r="P115" s="235"/>
      <c r="Q115" s="235"/>
      <c r="R115" s="235"/>
      <c r="S115" s="237"/>
      <c r="T115" s="237"/>
      <c r="U115" s="237"/>
      <c r="V115" s="237"/>
      <c r="W115" s="237"/>
      <c r="X115" s="237"/>
      <c r="Y115" s="237"/>
      <c r="Z115" s="237"/>
      <c r="AA115" s="237"/>
      <c r="AB115" s="237"/>
      <c r="AC115" s="237"/>
      <c r="AD115" s="237"/>
      <c r="AE115" s="237"/>
      <c r="AF115" s="235"/>
      <c r="AG115" s="235"/>
      <c r="AH115" s="235"/>
      <c r="AI115" s="235"/>
      <c r="AJ115" s="235"/>
      <c r="AK115" s="235"/>
      <c r="AL115" s="235"/>
      <c r="AM115" s="235"/>
      <c r="AN115" s="235"/>
      <c r="AO115" s="235"/>
      <c r="AP115" s="235"/>
      <c r="AQ115" s="235"/>
      <c r="AR115" s="235"/>
      <c r="AS115" s="235"/>
      <c r="AT115" s="235"/>
      <c r="AU115" s="235"/>
      <c r="AV115" s="235"/>
      <c r="AW115" s="235"/>
      <c r="AX115" s="235"/>
      <c r="AY115" s="238" t="s">
        <v>367</v>
      </c>
      <c r="AZ115" s="235"/>
      <c r="BA115" s="235"/>
      <c r="BB115" s="235"/>
      <c r="BC115" s="235"/>
      <c r="BD115" s="235"/>
      <c r="BE115" s="239">
        <f>IF(N115="základná",J115,0)</f>
        <v>0</v>
      </c>
      <c r="BF115" s="239">
        <f>IF(N115="znížená",J115,0)</f>
        <v>0</v>
      </c>
      <c r="BG115" s="239">
        <f>IF(N115="zákl. prenesená",J115,0)</f>
        <v>0</v>
      </c>
      <c r="BH115" s="239">
        <f>IF(N115="zníž. prenesená",J115,0)</f>
        <v>0</v>
      </c>
      <c r="BI115" s="239">
        <f>IF(N115="nulová",J115,0)</f>
        <v>0</v>
      </c>
      <c r="BJ115" s="238" t="s">
        <v>92</v>
      </c>
      <c r="BK115" s="235"/>
      <c r="BL115" s="235"/>
      <c r="BM115" s="235"/>
    </row>
    <row r="116" s="2" customFormat="1" ht="18" customHeight="1">
      <c r="A116" s="42"/>
      <c r="B116" s="43"/>
      <c r="C116" s="44"/>
      <c r="D116" s="163" t="s">
        <v>370</v>
      </c>
      <c r="E116" s="158"/>
      <c r="F116" s="158"/>
      <c r="G116" s="44"/>
      <c r="H116" s="44"/>
      <c r="I116" s="44"/>
      <c r="J116" s="159">
        <v>0</v>
      </c>
      <c r="K116" s="44"/>
      <c r="L116" s="234"/>
      <c r="M116" s="235"/>
      <c r="N116" s="236" t="s">
        <v>42</v>
      </c>
      <c r="O116" s="235"/>
      <c r="P116" s="235"/>
      <c r="Q116" s="235"/>
      <c r="R116" s="235"/>
      <c r="S116" s="237"/>
      <c r="T116" s="237"/>
      <c r="U116" s="237"/>
      <c r="V116" s="237"/>
      <c r="W116" s="237"/>
      <c r="X116" s="237"/>
      <c r="Y116" s="237"/>
      <c r="Z116" s="237"/>
      <c r="AA116" s="237"/>
      <c r="AB116" s="237"/>
      <c r="AC116" s="237"/>
      <c r="AD116" s="237"/>
      <c r="AE116" s="237"/>
      <c r="AF116" s="235"/>
      <c r="AG116" s="235"/>
      <c r="AH116" s="235"/>
      <c r="AI116" s="235"/>
      <c r="AJ116" s="235"/>
      <c r="AK116" s="235"/>
      <c r="AL116" s="235"/>
      <c r="AM116" s="235"/>
      <c r="AN116" s="235"/>
      <c r="AO116" s="235"/>
      <c r="AP116" s="235"/>
      <c r="AQ116" s="235"/>
      <c r="AR116" s="235"/>
      <c r="AS116" s="235"/>
      <c r="AT116" s="235"/>
      <c r="AU116" s="235"/>
      <c r="AV116" s="235"/>
      <c r="AW116" s="235"/>
      <c r="AX116" s="235"/>
      <c r="AY116" s="238" t="s">
        <v>367</v>
      </c>
      <c r="AZ116" s="235"/>
      <c r="BA116" s="235"/>
      <c r="BB116" s="235"/>
      <c r="BC116" s="235"/>
      <c r="BD116" s="235"/>
      <c r="BE116" s="239">
        <f>IF(N116="základná",J116,0)</f>
        <v>0</v>
      </c>
      <c r="BF116" s="239">
        <f>IF(N116="znížená",J116,0)</f>
        <v>0</v>
      </c>
      <c r="BG116" s="239">
        <f>IF(N116="zákl. prenesená",J116,0)</f>
        <v>0</v>
      </c>
      <c r="BH116" s="239">
        <f>IF(N116="zníž. prenesená",J116,0)</f>
        <v>0</v>
      </c>
      <c r="BI116" s="239">
        <f>IF(N116="nulová",J116,0)</f>
        <v>0</v>
      </c>
      <c r="BJ116" s="238" t="s">
        <v>92</v>
      </c>
      <c r="BK116" s="235"/>
      <c r="BL116" s="235"/>
      <c r="BM116" s="235"/>
    </row>
    <row r="117" s="2" customFormat="1" ht="18" customHeight="1">
      <c r="A117" s="42"/>
      <c r="B117" s="43"/>
      <c r="C117" s="44"/>
      <c r="D117" s="158" t="s">
        <v>371</v>
      </c>
      <c r="E117" s="44"/>
      <c r="F117" s="44"/>
      <c r="G117" s="44"/>
      <c r="H117" s="44"/>
      <c r="I117" s="44"/>
      <c r="J117" s="159">
        <f>ROUND(J34*T117,2)</f>
        <v>0</v>
      </c>
      <c r="K117" s="44"/>
      <c r="L117" s="234"/>
      <c r="M117" s="235"/>
      <c r="N117" s="236" t="s">
        <v>42</v>
      </c>
      <c r="O117" s="235"/>
      <c r="P117" s="235"/>
      <c r="Q117" s="235"/>
      <c r="R117" s="235"/>
      <c r="S117" s="237"/>
      <c r="T117" s="237"/>
      <c r="U117" s="237"/>
      <c r="V117" s="237"/>
      <c r="W117" s="237"/>
      <c r="X117" s="237"/>
      <c r="Y117" s="237"/>
      <c r="Z117" s="237"/>
      <c r="AA117" s="237"/>
      <c r="AB117" s="237"/>
      <c r="AC117" s="237"/>
      <c r="AD117" s="237"/>
      <c r="AE117" s="237"/>
      <c r="AF117" s="235"/>
      <c r="AG117" s="235"/>
      <c r="AH117" s="235"/>
      <c r="AI117" s="235"/>
      <c r="AJ117" s="235"/>
      <c r="AK117" s="235"/>
      <c r="AL117" s="235"/>
      <c r="AM117" s="235"/>
      <c r="AN117" s="235"/>
      <c r="AO117" s="235"/>
      <c r="AP117" s="235"/>
      <c r="AQ117" s="235"/>
      <c r="AR117" s="235"/>
      <c r="AS117" s="235"/>
      <c r="AT117" s="235"/>
      <c r="AU117" s="235"/>
      <c r="AV117" s="235"/>
      <c r="AW117" s="235"/>
      <c r="AX117" s="235"/>
      <c r="AY117" s="238" t="s">
        <v>372</v>
      </c>
      <c r="AZ117" s="235"/>
      <c r="BA117" s="235"/>
      <c r="BB117" s="235"/>
      <c r="BC117" s="235"/>
      <c r="BD117" s="235"/>
      <c r="BE117" s="239">
        <f>IF(N117="základná",J117,0)</f>
        <v>0</v>
      </c>
      <c r="BF117" s="239">
        <f>IF(N117="znížená",J117,0)</f>
        <v>0</v>
      </c>
      <c r="BG117" s="239">
        <f>IF(N117="zákl. prenesená",J117,0)</f>
        <v>0</v>
      </c>
      <c r="BH117" s="239">
        <f>IF(N117="zníž. prenesená",J117,0)</f>
        <v>0</v>
      </c>
      <c r="BI117" s="239">
        <f>IF(N117="nulová",J117,0)</f>
        <v>0</v>
      </c>
      <c r="BJ117" s="238" t="s">
        <v>92</v>
      </c>
      <c r="BK117" s="235"/>
      <c r="BL117" s="235"/>
      <c r="BM117" s="235"/>
    </row>
    <row r="118" s="2" customFormat="1">
      <c r="A118" s="42"/>
      <c r="B118" s="43"/>
      <c r="C118" s="44"/>
      <c r="D118" s="44"/>
      <c r="E118" s="44"/>
      <c r="F118" s="44"/>
      <c r="G118" s="44"/>
      <c r="H118" s="44"/>
      <c r="I118" s="44"/>
      <c r="J118" s="44"/>
      <c r="K118" s="44"/>
      <c r="L118" s="73"/>
      <c r="S118" s="42"/>
      <c r="T118" s="42"/>
      <c r="U118" s="42"/>
      <c r="V118" s="42"/>
      <c r="W118" s="42"/>
      <c r="X118" s="42"/>
      <c r="Y118" s="42"/>
      <c r="Z118" s="42"/>
      <c r="AA118" s="42"/>
      <c r="AB118" s="42"/>
      <c r="AC118" s="42"/>
      <c r="AD118" s="42"/>
      <c r="AE118" s="42"/>
    </row>
    <row r="119" s="2" customFormat="1" ht="29.28" customHeight="1">
      <c r="A119" s="42"/>
      <c r="B119" s="43"/>
      <c r="C119" s="167" t="s">
        <v>142</v>
      </c>
      <c r="D119" s="168"/>
      <c r="E119" s="168"/>
      <c r="F119" s="168"/>
      <c r="G119" s="168"/>
      <c r="H119" s="168"/>
      <c r="I119" s="168"/>
      <c r="J119" s="169">
        <f>ROUND(J100+J111,2)</f>
        <v>0</v>
      </c>
      <c r="K119" s="168"/>
      <c r="L119" s="73"/>
      <c r="S119" s="42"/>
      <c r="T119" s="42"/>
      <c r="U119" s="42"/>
      <c r="V119" s="42"/>
      <c r="W119" s="42"/>
      <c r="X119" s="42"/>
      <c r="Y119" s="42"/>
      <c r="Z119" s="42"/>
      <c r="AA119" s="42"/>
      <c r="AB119" s="42"/>
      <c r="AC119" s="42"/>
      <c r="AD119" s="42"/>
      <c r="AE119" s="42"/>
    </row>
    <row r="120" s="2" customFormat="1" ht="6.96" customHeight="1">
      <c r="A120" s="42"/>
      <c r="B120" s="76"/>
      <c r="C120" s="77"/>
      <c r="D120" s="77"/>
      <c r="E120" s="77"/>
      <c r="F120" s="77"/>
      <c r="G120" s="77"/>
      <c r="H120" s="77"/>
      <c r="I120" s="77"/>
      <c r="J120" s="77"/>
      <c r="K120" s="77"/>
      <c r="L120" s="73"/>
      <c r="S120" s="42"/>
      <c r="T120" s="42"/>
      <c r="U120" s="42"/>
      <c r="V120" s="42"/>
      <c r="W120" s="42"/>
      <c r="X120" s="42"/>
      <c r="Y120" s="42"/>
      <c r="Z120" s="42"/>
      <c r="AA120" s="42"/>
      <c r="AB120" s="42"/>
      <c r="AC120" s="42"/>
      <c r="AD120" s="42"/>
      <c r="AE120" s="42"/>
    </row>
    <row r="124" s="2" customFormat="1" ht="6.96" customHeight="1">
      <c r="A124" s="42"/>
      <c r="B124" s="78"/>
      <c r="C124" s="79"/>
      <c r="D124" s="79"/>
      <c r="E124" s="79"/>
      <c r="F124" s="79"/>
      <c r="G124" s="79"/>
      <c r="H124" s="79"/>
      <c r="I124" s="79"/>
      <c r="J124" s="79"/>
      <c r="K124" s="79"/>
      <c r="L124" s="73"/>
      <c r="S124" s="42"/>
      <c r="T124" s="42"/>
      <c r="U124" s="42"/>
      <c r="V124" s="42"/>
      <c r="W124" s="42"/>
      <c r="X124" s="42"/>
      <c r="Y124" s="42"/>
      <c r="Z124" s="42"/>
      <c r="AA124" s="42"/>
      <c r="AB124" s="42"/>
      <c r="AC124" s="42"/>
      <c r="AD124" s="42"/>
      <c r="AE124" s="42"/>
    </row>
    <row r="125" s="2" customFormat="1" ht="24.96" customHeight="1">
      <c r="A125" s="42"/>
      <c r="B125" s="43"/>
      <c r="C125" s="25" t="s">
        <v>373</v>
      </c>
      <c r="D125" s="44"/>
      <c r="E125" s="44"/>
      <c r="F125" s="44"/>
      <c r="G125" s="44"/>
      <c r="H125" s="44"/>
      <c r="I125" s="44"/>
      <c r="J125" s="44"/>
      <c r="K125" s="44"/>
      <c r="L125" s="73"/>
      <c r="S125" s="42"/>
      <c r="T125" s="42"/>
      <c r="U125" s="42"/>
      <c r="V125" s="42"/>
      <c r="W125" s="42"/>
      <c r="X125" s="42"/>
      <c r="Y125" s="42"/>
      <c r="Z125" s="42"/>
      <c r="AA125" s="42"/>
      <c r="AB125" s="42"/>
      <c r="AC125" s="42"/>
      <c r="AD125" s="42"/>
      <c r="AE125" s="42"/>
    </row>
    <row r="126" s="2" customFormat="1" ht="6.96" customHeight="1">
      <c r="A126" s="42"/>
      <c r="B126" s="43"/>
      <c r="C126" s="44"/>
      <c r="D126" s="44"/>
      <c r="E126" s="44"/>
      <c r="F126" s="44"/>
      <c r="G126" s="44"/>
      <c r="H126" s="44"/>
      <c r="I126" s="44"/>
      <c r="J126" s="44"/>
      <c r="K126" s="44"/>
      <c r="L126" s="73"/>
      <c r="S126" s="42"/>
      <c r="T126" s="42"/>
      <c r="U126" s="42"/>
      <c r="V126" s="42"/>
      <c r="W126" s="42"/>
      <c r="X126" s="42"/>
      <c r="Y126" s="42"/>
      <c r="Z126" s="42"/>
      <c r="AA126" s="42"/>
      <c r="AB126" s="42"/>
      <c r="AC126" s="42"/>
      <c r="AD126" s="42"/>
      <c r="AE126" s="42"/>
    </row>
    <row r="127" s="2" customFormat="1" ht="12" customHeight="1">
      <c r="A127" s="42"/>
      <c r="B127" s="43"/>
      <c r="C127" s="34" t="s">
        <v>15</v>
      </c>
      <c r="D127" s="44"/>
      <c r="E127" s="44"/>
      <c r="F127" s="44"/>
      <c r="G127" s="44"/>
      <c r="H127" s="44"/>
      <c r="I127" s="44"/>
      <c r="J127" s="44"/>
      <c r="K127" s="44"/>
      <c r="L127" s="73"/>
      <c r="S127" s="42"/>
      <c r="T127" s="42"/>
      <c r="U127" s="42"/>
      <c r="V127" s="42"/>
      <c r="W127" s="42"/>
      <c r="X127" s="42"/>
      <c r="Y127" s="42"/>
      <c r="Z127" s="42"/>
      <c r="AA127" s="42"/>
      <c r="AB127" s="42"/>
      <c r="AC127" s="42"/>
      <c r="AD127" s="42"/>
      <c r="AE127" s="42"/>
    </row>
    <row r="128" s="2" customFormat="1" ht="39.75" customHeight="1">
      <c r="A128" s="42"/>
      <c r="B128" s="43"/>
      <c r="C128" s="44"/>
      <c r="D128" s="44"/>
      <c r="E128" s="215" t="str">
        <f>E7</f>
        <v>OPRAVA POŠKODENÝCH PODLÁH A PRIESTOROV GARÁŽÍ NA 3.PP, 2.PP, 1.PP, MEZANÍNU, HOSPODÁRSKEHO A BANK. DVORA V OBJEKTE NBS</v>
      </c>
      <c r="F128" s="34"/>
      <c r="G128" s="34"/>
      <c r="H128" s="34"/>
      <c r="I128" s="44"/>
      <c r="J128" s="44"/>
      <c r="K128" s="44"/>
      <c r="L128" s="73"/>
      <c r="S128" s="42"/>
      <c r="T128" s="42"/>
      <c r="U128" s="42"/>
      <c r="V128" s="42"/>
      <c r="W128" s="42"/>
      <c r="X128" s="42"/>
      <c r="Y128" s="42"/>
      <c r="Z128" s="42"/>
      <c r="AA128" s="42"/>
      <c r="AB128" s="42"/>
      <c r="AC128" s="42"/>
      <c r="AD128" s="42"/>
      <c r="AE128" s="42"/>
    </row>
    <row r="129" s="1" customFormat="1" ht="12" customHeight="1">
      <c r="B129" s="23"/>
      <c r="C129" s="34" t="s">
        <v>160</v>
      </c>
      <c r="D129" s="24"/>
      <c r="E129" s="24"/>
      <c r="F129" s="24"/>
      <c r="G129" s="24"/>
      <c r="H129" s="24"/>
      <c r="I129" s="24"/>
      <c r="J129" s="24"/>
      <c r="K129" s="24"/>
      <c r="L129" s="22"/>
    </row>
    <row r="130" s="1" customFormat="1" ht="16.5" customHeight="1">
      <c r="B130" s="23"/>
      <c r="C130" s="24"/>
      <c r="D130" s="24"/>
      <c r="E130" s="215" t="s">
        <v>1780</v>
      </c>
      <c r="F130" s="24"/>
      <c r="G130" s="24"/>
      <c r="H130" s="24"/>
      <c r="I130" s="24"/>
      <c r="J130" s="24"/>
      <c r="K130" s="24"/>
      <c r="L130" s="22"/>
    </row>
    <row r="131" s="1" customFormat="1" ht="12" customHeight="1">
      <c r="B131" s="23"/>
      <c r="C131" s="34" t="s">
        <v>1781</v>
      </c>
      <c r="D131" s="24"/>
      <c r="E131" s="24"/>
      <c r="F131" s="24"/>
      <c r="G131" s="24"/>
      <c r="H131" s="24"/>
      <c r="I131" s="24"/>
      <c r="J131" s="24"/>
      <c r="K131" s="24"/>
      <c r="L131" s="22"/>
    </row>
    <row r="132" s="2" customFormat="1" ht="16.5" customHeight="1">
      <c r="A132" s="42"/>
      <c r="B132" s="43"/>
      <c r="C132" s="44"/>
      <c r="D132" s="44"/>
      <c r="E132" s="363" t="s">
        <v>1921</v>
      </c>
      <c r="F132" s="44"/>
      <c r="G132" s="44"/>
      <c r="H132" s="44"/>
      <c r="I132" s="44"/>
      <c r="J132" s="44"/>
      <c r="K132" s="44"/>
      <c r="L132" s="73"/>
      <c r="S132" s="42"/>
      <c r="T132" s="42"/>
      <c r="U132" s="42"/>
      <c r="V132" s="42"/>
      <c r="W132" s="42"/>
      <c r="X132" s="42"/>
      <c r="Y132" s="42"/>
      <c r="Z132" s="42"/>
      <c r="AA132" s="42"/>
      <c r="AB132" s="42"/>
      <c r="AC132" s="42"/>
      <c r="AD132" s="42"/>
      <c r="AE132" s="42"/>
    </row>
    <row r="133" s="2" customFormat="1" ht="12" customHeight="1">
      <c r="A133" s="42"/>
      <c r="B133" s="43"/>
      <c r="C133" s="34" t="s">
        <v>1922</v>
      </c>
      <c r="D133" s="44"/>
      <c r="E133" s="44"/>
      <c r="F133" s="44"/>
      <c r="G133" s="44"/>
      <c r="H133" s="44"/>
      <c r="I133" s="44"/>
      <c r="J133" s="44"/>
      <c r="K133" s="44"/>
      <c r="L133" s="73"/>
      <c r="S133" s="42"/>
      <c r="T133" s="42"/>
      <c r="U133" s="42"/>
      <c r="V133" s="42"/>
      <c r="W133" s="42"/>
      <c r="X133" s="42"/>
      <c r="Y133" s="42"/>
      <c r="Z133" s="42"/>
      <c r="AA133" s="42"/>
      <c r="AB133" s="42"/>
      <c r="AC133" s="42"/>
      <c r="AD133" s="42"/>
      <c r="AE133" s="42"/>
    </row>
    <row r="134" s="2" customFormat="1" ht="16.5" customHeight="1">
      <c r="A134" s="42"/>
      <c r="B134" s="43"/>
      <c r="C134" s="44"/>
      <c r="D134" s="44"/>
      <c r="E134" s="86" t="str">
        <f>E13</f>
        <v>PS 06 - Silnoprúdové rozvody a osvetlenie</v>
      </c>
      <c r="F134" s="44"/>
      <c r="G134" s="44"/>
      <c r="H134" s="44"/>
      <c r="I134" s="44"/>
      <c r="J134" s="44"/>
      <c r="K134" s="44"/>
      <c r="L134" s="73"/>
      <c r="S134" s="42"/>
      <c r="T134" s="42"/>
      <c r="U134" s="42"/>
      <c r="V134" s="42"/>
      <c r="W134" s="42"/>
      <c r="X134" s="42"/>
      <c r="Y134" s="42"/>
      <c r="Z134" s="42"/>
      <c r="AA134" s="42"/>
      <c r="AB134" s="42"/>
      <c r="AC134" s="42"/>
      <c r="AD134" s="42"/>
      <c r="AE134" s="42"/>
    </row>
    <row r="135" s="2" customFormat="1" ht="6.96" customHeight="1">
      <c r="A135" s="42"/>
      <c r="B135" s="43"/>
      <c r="C135" s="44"/>
      <c r="D135" s="44"/>
      <c r="E135" s="44"/>
      <c r="F135" s="44"/>
      <c r="G135" s="44"/>
      <c r="H135" s="44"/>
      <c r="I135" s="44"/>
      <c r="J135" s="44"/>
      <c r="K135" s="44"/>
      <c r="L135" s="73"/>
      <c r="S135" s="42"/>
      <c r="T135" s="42"/>
      <c r="U135" s="42"/>
      <c r="V135" s="42"/>
      <c r="W135" s="42"/>
      <c r="X135" s="42"/>
      <c r="Y135" s="42"/>
      <c r="Z135" s="42"/>
      <c r="AA135" s="42"/>
      <c r="AB135" s="42"/>
      <c r="AC135" s="42"/>
      <c r="AD135" s="42"/>
      <c r="AE135" s="42"/>
    </row>
    <row r="136" s="2" customFormat="1" ht="12" customHeight="1">
      <c r="A136" s="42"/>
      <c r="B136" s="43"/>
      <c r="C136" s="34" t="s">
        <v>19</v>
      </c>
      <c r="D136" s="44"/>
      <c r="E136" s="44"/>
      <c r="F136" s="29" t="str">
        <f>F16</f>
        <v xml:space="preserve"> </v>
      </c>
      <c r="G136" s="44"/>
      <c r="H136" s="44"/>
      <c r="I136" s="34" t="s">
        <v>21</v>
      </c>
      <c r="J136" s="89" t="str">
        <f>IF(J16="","",J16)</f>
        <v>9. 5. 2022</v>
      </c>
      <c r="K136" s="44"/>
      <c r="L136" s="73"/>
      <c r="S136" s="42"/>
      <c r="T136" s="42"/>
      <c r="U136" s="42"/>
      <c r="V136" s="42"/>
      <c r="W136" s="42"/>
      <c r="X136" s="42"/>
      <c r="Y136" s="42"/>
      <c r="Z136" s="42"/>
      <c r="AA136" s="42"/>
      <c r="AB136" s="42"/>
      <c r="AC136" s="42"/>
      <c r="AD136" s="42"/>
      <c r="AE136" s="42"/>
    </row>
    <row r="137" s="2" customFormat="1" ht="6.96" customHeight="1">
      <c r="A137" s="42"/>
      <c r="B137" s="43"/>
      <c r="C137" s="44"/>
      <c r="D137" s="44"/>
      <c r="E137" s="44"/>
      <c r="F137" s="44"/>
      <c r="G137" s="44"/>
      <c r="H137" s="44"/>
      <c r="I137" s="44"/>
      <c r="J137" s="44"/>
      <c r="K137" s="44"/>
      <c r="L137" s="73"/>
      <c r="S137" s="42"/>
      <c r="T137" s="42"/>
      <c r="U137" s="42"/>
      <c r="V137" s="42"/>
      <c r="W137" s="42"/>
      <c r="X137" s="42"/>
      <c r="Y137" s="42"/>
      <c r="Z137" s="42"/>
      <c r="AA137" s="42"/>
      <c r="AB137" s="42"/>
      <c r="AC137" s="42"/>
      <c r="AD137" s="42"/>
      <c r="AE137" s="42"/>
    </row>
    <row r="138" s="2" customFormat="1" ht="25.65" customHeight="1">
      <c r="A138" s="42"/>
      <c r="B138" s="43"/>
      <c r="C138" s="34" t="s">
        <v>23</v>
      </c>
      <c r="D138" s="44"/>
      <c r="E138" s="44"/>
      <c r="F138" s="29" t="str">
        <f>E19</f>
        <v>A BKPŠ, SPOL. S.R.O.</v>
      </c>
      <c r="G138" s="44"/>
      <c r="H138" s="44"/>
      <c r="I138" s="34" t="s">
        <v>29</v>
      </c>
      <c r="J138" s="38" t="str">
        <f>E25</f>
        <v>A BKPŠ, SPOL. S.R.O.</v>
      </c>
      <c r="K138" s="44"/>
      <c r="L138" s="73"/>
      <c r="S138" s="42"/>
      <c r="T138" s="42"/>
      <c r="U138" s="42"/>
      <c r="V138" s="42"/>
      <c r="W138" s="42"/>
      <c r="X138" s="42"/>
      <c r="Y138" s="42"/>
      <c r="Z138" s="42"/>
      <c r="AA138" s="42"/>
      <c r="AB138" s="42"/>
      <c r="AC138" s="42"/>
      <c r="AD138" s="42"/>
      <c r="AE138" s="42"/>
    </row>
    <row r="139" s="2" customFormat="1" ht="15.15" customHeight="1">
      <c r="A139" s="42"/>
      <c r="B139" s="43"/>
      <c r="C139" s="34" t="s">
        <v>27</v>
      </c>
      <c r="D139" s="44"/>
      <c r="E139" s="44"/>
      <c r="F139" s="29" t="str">
        <f>IF(E22="","",E22)</f>
        <v>Vyplň údaj</v>
      </c>
      <c r="G139" s="44"/>
      <c r="H139" s="44"/>
      <c r="I139" s="34" t="s">
        <v>31</v>
      </c>
      <c r="J139" s="38" t="str">
        <f>E28</f>
        <v>ROZING s.r.o.</v>
      </c>
      <c r="K139" s="44"/>
      <c r="L139" s="73"/>
      <c r="S139" s="42"/>
      <c r="T139" s="42"/>
      <c r="U139" s="42"/>
      <c r="V139" s="42"/>
      <c r="W139" s="42"/>
      <c r="X139" s="42"/>
      <c r="Y139" s="42"/>
      <c r="Z139" s="42"/>
      <c r="AA139" s="42"/>
      <c r="AB139" s="42"/>
      <c r="AC139" s="42"/>
      <c r="AD139" s="42"/>
      <c r="AE139" s="42"/>
    </row>
    <row r="140" s="2" customFormat="1" ht="10.32" customHeight="1">
      <c r="A140" s="42"/>
      <c r="B140" s="43"/>
      <c r="C140" s="44"/>
      <c r="D140" s="44"/>
      <c r="E140" s="44"/>
      <c r="F140" s="44"/>
      <c r="G140" s="44"/>
      <c r="H140" s="44"/>
      <c r="I140" s="44"/>
      <c r="J140" s="44"/>
      <c r="K140" s="44"/>
      <c r="L140" s="73"/>
      <c r="S140" s="42"/>
      <c r="T140" s="42"/>
      <c r="U140" s="42"/>
      <c r="V140" s="42"/>
      <c r="W140" s="42"/>
      <c r="X140" s="42"/>
      <c r="Y140" s="42"/>
      <c r="Z140" s="42"/>
      <c r="AA140" s="42"/>
      <c r="AB140" s="42"/>
      <c r="AC140" s="42"/>
      <c r="AD140" s="42"/>
      <c r="AE140" s="42"/>
    </row>
    <row r="141" s="11" customFormat="1" ht="29.28" customHeight="1">
      <c r="A141" s="240"/>
      <c r="B141" s="241"/>
      <c r="C141" s="242" t="s">
        <v>374</v>
      </c>
      <c r="D141" s="243" t="s">
        <v>61</v>
      </c>
      <c r="E141" s="243" t="s">
        <v>57</v>
      </c>
      <c r="F141" s="243" t="s">
        <v>58</v>
      </c>
      <c r="G141" s="243" t="s">
        <v>375</v>
      </c>
      <c r="H141" s="243" t="s">
        <v>376</v>
      </c>
      <c r="I141" s="243" t="s">
        <v>377</v>
      </c>
      <c r="J141" s="244" t="s">
        <v>336</v>
      </c>
      <c r="K141" s="245" t="s">
        <v>378</v>
      </c>
      <c r="L141" s="246"/>
      <c r="M141" s="110" t="s">
        <v>1</v>
      </c>
      <c r="N141" s="111" t="s">
        <v>40</v>
      </c>
      <c r="O141" s="111" t="s">
        <v>379</v>
      </c>
      <c r="P141" s="111" t="s">
        <v>380</v>
      </c>
      <c r="Q141" s="111" t="s">
        <v>381</v>
      </c>
      <c r="R141" s="111" t="s">
        <v>382</v>
      </c>
      <c r="S141" s="111" t="s">
        <v>383</v>
      </c>
      <c r="T141" s="112" t="s">
        <v>384</v>
      </c>
      <c r="U141" s="240"/>
      <c r="V141" s="240"/>
      <c r="W141" s="240"/>
      <c r="X141" s="240"/>
      <c r="Y141" s="240"/>
      <c r="Z141" s="240"/>
      <c r="AA141" s="240"/>
      <c r="AB141" s="240"/>
      <c r="AC141" s="240"/>
      <c r="AD141" s="240"/>
      <c r="AE141" s="240"/>
    </row>
    <row r="142" s="2" customFormat="1" ht="22.8" customHeight="1">
      <c r="A142" s="42"/>
      <c r="B142" s="43"/>
      <c r="C142" s="117" t="s">
        <v>212</v>
      </c>
      <c r="D142" s="44"/>
      <c r="E142" s="44"/>
      <c r="F142" s="44"/>
      <c r="G142" s="44"/>
      <c r="H142" s="44"/>
      <c r="I142" s="44"/>
      <c r="J142" s="247">
        <f>BK142</f>
        <v>0</v>
      </c>
      <c r="K142" s="44"/>
      <c r="L142" s="45"/>
      <c r="M142" s="113"/>
      <c r="N142" s="248"/>
      <c r="O142" s="114"/>
      <c r="P142" s="249">
        <f>P143+P149+P201+P203</f>
        <v>0</v>
      </c>
      <c r="Q142" s="114"/>
      <c r="R142" s="249">
        <f>R143+R149+R201+R203</f>
        <v>0</v>
      </c>
      <c r="S142" s="114"/>
      <c r="T142" s="250">
        <f>T143+T149+T201+T203</f>
        <v>0</v>
      </c>
      <c r="U142" s="42"/>
      <c r="V142" s="42"/>
      <c r="W142" s="42"/>
      <c r="X142" s="42"/>
      <c r="Y142" s="42"/>
      <c r="Z142" s="42"/>
      <c r="AA142" s="42"/>
      <c r="AB142" s="42"/>
      <c r="AC142" s="42"/>
      <c r="AD142" s="42"/>
      <c r="AE142" s="42"/>
      <c r="AT142" s="19" t="s">
        <v>75</v>
      </c>
      <c r="AU142" s="19" t="s">
        <v>338</v>
      </c>
      <c r="BK142" s="251">
        <f>BK143+BK149+BK201+BK203</f>
        <v>0</v>
      </c>
    </row>
    <row r="143" s="12" customFormat="1" ht="25.92" customHeight="1">
      <c r="A143" s="12"/>
      <c r="B143" s="252"/>
      <c r="C143" s="253"/>
      <c r="D143" s="254" t="s">
        <v>75</v>
      </c>
      <c r="E143" s="255" t="s">
        <v>390</v>
      </c>
      <c r="F143" s="255" t="s">
        <v>1793</v>
      </c>
      <c r="G143" s="253"/>
      <c r="H143" s="253"/>
      <c r="I143" s="256"/>
      <c r="J143" s="231">
        <f>BK143</f>
        <v>0</v>
      </c>
      <c r="K143" s="253"/>
      <c r="L143" s="257"/>
      <c r="M143" s="258"/>
      <c r="N143" s="259"/>
      <c r="O143" s="259"/>
      <c r="P143" s="260">
        <f>P144+P146</f>
        <v>0</v>
      </c>
      <c r="Q143" s="259"/>
      <c r="R143" s="260">
        <f>R144+R146</f>
        <v>0</v>
      </c>
      <c r="S143" s="259"/>
      <c r="T143" s="261">
        <f>T144+T146</f>
        <v>0</v>
      </c>
      <c r="U143" s="12"/>
      <c r="V143" s="12"/>
      <c r="W143" s="12"/>
      <c r="X143" s="12"/>
      <c r="Y143" s="12"/>
      <c r="Z143" s="12"/>
      <c r="AA143" s="12"/>
      <c r="AB143" s="12"/>
      <c r="AC143" s="12"/>
      <c r="AD143" s="12"/>
      <c r="AE143" s="12"/>
      <c r="AR143" s="262" t="s">
        <v>84</v>
      </c>
      <c r="AT143" s="263" t="s">
        <v>75</v>
      </c>
      <c r="AU143" s="263" t="s">
        <v>76</v>
      </c>
      <c r="AY143" s="262" t="s">
        <v>387</v>
      </c>
      <c r="BK143" s="264">
        <f>BK144+BK146</f>
        <v>0</v>
      </c>
    </row>
    <row r="144" s="12" customFormat="1" ht="22.8" customHeight="1">
      <c r="A144" s="12"/>
      <c r="B144" s="252"/>
      <c r="C144" s="253"/>
      <c r="D144" s="254" t="s">
        <v>75</v>
      </c>
      <c r="E144" s="265" t="s">
        <v>99</v>
      </c>
      <c r="F144" s="265" t="s">
        <v>1949</v>
      </c>
      <c r="G144" s="253"/>
      <c r="H144" s="253"/>
      <c r="I144" s="256"/>
      <c r="J144" s="266">
        <f>BK144</f>
        <v>0</v>
      </c>
      <c r="K144" s="253"/>
      <c r="L144" s="257"/>
      <c r="M144" s="258"/>
      <c r="N144" s="259"/>
      <c r="O144" s="259"/>
      <c r="P144" s="260">
        <f>P145</f>
        <v>0</v>
      </c>
      <c r="Q144" s="259"/>
      <c r="R144" s="260">
        <f>R145</f>
        <v>0</v>
      </c>
      <c r="S144" s="259"/>
      <c r="T144" s="261">
        <f>T145</f>
        <v>0</v>
      </c>
      <c r="U144" s="12"/>
      <c r="V144" s="12"/>
      <c r="W144" s="12"/>
      <c r="X144" s="12"/>
      <c r="Y144" s="12"/>
      <c r="Z144" s="12"/>
      <c r="AA144" s="12"/>
      <c r="AB144" s="12"/>
      <c r="AC144" s="12"/>
      <c r="AD144" s="12"/>
      <c r="AE144" s="12"/>
      <c r="AR144" s="262" t="s">
        <v>84</v>
      </c>
      <c r="AT144" s="263" t="s">
        <v>75</v>
      </c>
      <c r="AU144" s="263" t="s">
        <v>84</v>
      </c>
      <c r="AY144" s="262" t="s">
        <v>387</v>
      </c>
      <c r="BK144" s="264">
        <f>BK145</f>
        <v>0</v>
      </c>
    </row>
    <row r="145" s="2" customFormat="1" ht="24.15" customHeight="1">
      <c r="A145" s="42"/>
      <c r="B145" s="43"/>
      <c r="C145" s="280" t="s">
        <v>84</v>
      </c>
      <c r="D145" s="280" t="s">
        <v>393</v>
      </c>
      <c r="E145" s="281" t="s">
        <v>1950</v>
      </c>
      <c r="F145" s="282" t="s">
        <v>1951</v>
      </c>
      <c r="G145" s="283" t="s">
        <v>436</v>
      </c>
      <c r="H145" s="284">
        <v>11</v>
      </c>
      <c r="I145" s="285"/>
      <c r="J145" s="286">
        <f>ROUND(I145*H145,2)</f>
        <v>0</v>
      </c>
      <c r="K145" s="287"/>
      <c r="L145" s="45"/>
      <c r="M145" s="288" t="s">
        <v>1</v>
      </c>
      <c r="N145" s="289" t="s">
        <v>42</v>
      </c>
      <c r="O145" s="101"/>
      <c r="P145" s="290">
        <f>O145*H145</f>
        <v>0</v>
      </c>
      <c r="Q145" s="290">
        <v>0</v>
      </c>
      <c r="R145" s="290">
        <f>Q145*H145</f>
        <v>0</v>
      </c>
      <c r="S145" s="290">
        <v>0</v>
      </c>
      <c r="T145" s="291">
        <f>S145*H145</f>
        <v>0</v>
      </c>
      <c r="U145" s="42"/>
      <c r="V145" s="42"/>
      <c r="W145" s="42"/>
      <c r="X145" s="42"/>
      <c r="Y145" s="42"/>
      <c r="Z145" s="42"/>
      <c r="AA145" s="42"/>
      <c r="AB145" s="42"/>
      <c r="AC145" s="42"/>
      <c r="AD145" s="42"/>
      <c r="AE145" s="42"/>
      <c r="AR145" s="292" t="s">
        <v>386</v>
      </c>
      <c r="AT145" s="292" t="s">
        <v>393</v>
      </c>
      <c r="AU145" s="292" t="s">
        <v>92</v>
      </c>
      <c r="AY145" s="19" t="s">
        <v>387</v>
      </c>
      <c r="BE145" s="162">
        <f>IF(N145="základná",J145,0)</f>
        <v>0</v>
      </c>
      <c r="BF145" s="162">
        <f>IF(N145="znížená",J145,0)</f>
        <v>0</v>
      </c>
      <c r="BG145" s="162">
        <f>IF(N145="zákl. prenesená",J145,0)</f>
        <v>0</v>
      </c>
      <c r="BH145" s="162">
        <f>IF(N145="zníž. prenesená",J145,0)</f>
        <v>0</v>
      </c>
      <c r="BI145" s="162">
        <f>IF(N145="nulová",J145,0)</f>
        <v>0</v>
      </c>
      <c r="BJ145" s="19" t="s">
        <v>92</v>
      </c>
      <c r="BK145" s="162">
        <f>ROUND(I145*H145,2)</f>
        <v>0</v>
      </c>
      <c r="BL145" s="19" t="s">
        <v>386</v>
      </c>
      <c r="BM145" s="292" t="s">
        <v>92</v>
      </c>
    </row>
    <row r="146" s="12" customFormat="1" ht="22.8" customHeight="1">
      <c r="A146" s="12"/>
      <c r="B146" s="252"/>
      <c r="C146" s="253"/>
      <c r="D146" s="254" t="s">
        <v>75</v>
      </c>
      <c r="E146" s="265" t="s">
        <v>427</v>
      </c>
      <c r="F146" s="265" t="s">
        <v>1842</v>
      </c>
      <c r="G146" s="253"/>
      <c r="H146" s="253"/>
      <c r="I146" s="256"/>
      <c r="J146" s="266">
        <f>BK146</f>
        <v>0</v>
      </c>
      <c r="K146" s="253"/>
      <c r="L146" s="257"/>
      <c r="M146" s="258"/>
      <c r="N146" s="259"/>
      <c r="O146" s="259"/>
      <c r="P146" s="260">
        <f>SUM(P147:P148)</f>
        <v>0</v>
      </c>
      <c r="Q146" s="259"/>
      <c r="R146" s="260">
        <f>SUM(R147:R148)</f>
        <v>0</v>
      </c>
      <c r="S146" s="259"/>
      <c r="T146" s="261">
        <f>SUM(T147:T148)</f>
        <v>0</v>
      </c>
      <c r="U146" s="12"/>
      <c r="V146" s="12"/>
      <c r="W146" s="12"/>
      <c r="X146" s="12"/>
      <c r="Y146" s="12"/>
      <c r="Z146" s="12"/>
      <c r="AA146" s="12"/>
      <c r="AB146" s="12"/>
      <c r="AC146" s="12"/>
      <c r="AD146" s="12"/>
      <c r="AE146" s="12"/>
      <c r="AR146" s="262" t="s">
        <v>84</v>
      </c>
      <c r="AT146" s="263" t="s">
        <v>75</v>
      </c>
      <c r="AU146" s="263" t="s">
        <v>84</v>
      </c>
      <c r="AY146" s="262" t="s">
        <v>387</v>
      </c>
      <c r="BK146" s="264">
        <f>SUM(BK147:BK148)</f>
        <v>0</v>
      </c>
    </row>
    <row r="147" s="2" customFormat="1" ht="24.15" customHeight="1">
      <c r="A147" s="42"/>
      <c r="B147" s="43"/>
      <c r="C147" s="280" t="s">
        <v>92</v>
      </c>
      <c r="D147" s="280" t="s">
        <v>393</v>
      </c>
      <c r="E147" s="281" t="s">
        <v>1952</v>
      </c>
      <c r="F147" s="282" t="s">
        <v>1953</v>
      </c>
      <c r="G147" s="283" t="s">
        <v>436</v>
      </c>
      <c r="H147" s="284">
        <v>6</v>
      </c>
      <c r="I147" s="285"/>
      <c r="J147" s="286">
        <f>ROUND(I147*H147,2)</f>
        <v>0</v>
      </c>
      <c r="K147" s="287"/>
      <c r="L147" s="45"/>
      <c r="M147" s="288" t="s">
        <v>1</v>
      </c>
      <c r="N147" s="289" t="s">
        <v>42</v>
      </c>
      <c r="O147" s="101"/>
      <c r="P147" s="290">
        <f>O147*H147</f>
        <v>0</v>
      </c>
      <c r="Q147" s="290">
        <v>0</v>
      </c>
      <c r="R147" s="290">
        <f>Q147*H147</f>
        <v>0</v>
      </c>
      <c r="S147" s="290">
        <v>0</v>
      </c>
      <c r="T147" s="291">
        <f>S147*H147</f>
        <v>0</v>
      </c>
      <c r="U147" s="42"/>
      <c r="V147" s="42"/>
      <c r="W147" s="42"/>
      <c r="X147" s="42"/>
      <c r="Y147" s="42"/>
      <c r="Z147" s="42"/>
      <c r="AA147" s="42"/>
      <c r="AB147" s="42"/>
      <c r="AC147" s="42"/>
      <c r="AD147" s="42"/>
      <c r="AE147" s="42"/>
      <c r="AR147" s="292" t="s">
        <v>386</v>
      </c>
      <c r="AT147" s="292" t="s">
        <v>393</v>
      </c>
      <c r="AU147" s="292" t="s">
        <v>92</v>
      </c>
      <c r="AY147" s="19" t="s">
        <v>387</v>
      </c>
      <c r="BE147" s="162">
        <f>IF(N147="základná",J147,0)</f>
        <v>0</v>
      </c>
      <c r="BF147" s="162">
        <f>IF(N147="znížená",J147,0)</f>
        <v>0</v>
      </c>
      <c r="BG147" s="162">
        <f>IF(N147="zákl. prenesená",J147,0)</f>
        <v>0</v>
      </c>
      <c r="BH147" s="162">
        <f>IF(N147="zníž. prenesená",J147,0)</f>
        <v>0</v>
      </c>
      <c r="BI147" s="162">
        <f>IF(N147="nulová",J147,0)</f>
        <v>0</v>
      </c>
      <c r="BJ147" s="19" t="s">
        <v>92</v>
      </c>
      <c r="BK147" s="162">
        <f>ROUND(I147*H147,2)</f>
        <v>0</v>
      </c>
      <c r="BL147" s="19" t="s">
        <v>386</v>
      </c>
      <c r="BM147" s="292" t="s">
        <v>386</v>
      </c>
    </row>
    <row r="148" s="2" customFormat="1" ht="24.15" customHeight="1">
      <c r="A148" s="42"/>
      <c r="B148" s="43"/>
      <c r="C148" s="280" t="s">
        <v>99</v>
      </c>
      <c r="D148" s="280" t="s">
        <v>393</v>
      </c>
      <c r="E148" s="281" t="s">
        <v>1954</v>
      </c>
      <c r="F148" s="282" t="s">
        <v>1955</v>
      </c>
      <c r="G148" s="283" t="s">
        <v>436</v>
      </c>
      <c r="H148" s="284">
        <v>5</v>
      </c>
      <c r="I148" s="285"/>
      <c r="J148" s="286">
        <f>ROUND(I148*H148,2)</f>
        <v>0</v>
      </c>
      <c r="K148" s="287"/>
      <c r="L148" s="45"/>
      <c r="M148" s="288" t="s">
        <v>1</v>
      </c>
      <c r="N148" s="289" t="s">
        <v>42</v>
      </c>
      <c r="O148" s="101"/>
      <c r="P148" s="290">
        <f>O148*H148</f>
        <v>0</v>
      </c>
      <c r="Q148" s="290">
        <v>0</v>
      </c>
      <c r="R148" s="290">
        <f>Q148*H148</f>
        <v>0</v>
      </c>
      <c r="S148" s="290">
        <v>0</v>
      </c>
      <c r="T148" s="291">
        <f>S148*H148</f>
        <v>0</v>
      </c>
      <c r="U148" s="42"/>
      <c r="V148" s="42"/>
      <c r="W148" s="42"/>
      <c r="X148" s="42"/>
      <c r="Y148" s="42"/>
      <c r="Z148" s="42"/>
      <c r="AA148" s="42"/>
      <c r="AB148" s="42"/>
      <c r="AC148" s="42"/>
      <c r="AD148" s="42"/>
      <c r="AE148" s="42"/>
      <c r="AR148" s="292" t="s">
        <v>386</v>
      </c>
      <c r="AT148" s="292" t="s">
        <v>393</v>
      </c>
      <c r="AU148" s="292" t="s">
        <v>92</v>
      </c>
      <c r="AY148" s="19" t="s">
        <v>387</v>
      </c>
      <c r="BE148" s="162">
        <f>IF(N148="základná",J148,0)</f>
        <v>0</v>
      </c>
      <c r="BF148" s="162">
        <f>IF(N148="znížená",J148,0)</f>
        <v>0</v>
      </c>
      <c r="BG148" s="162">
        <f>IF(N148="zákl. prenesená",J148,0)</f>
        <v>0</v>
      </c>
      <c r="BH148" s="162">
        <f>IF(N148="zníž. prenesená",J148,0)</f>
        <v>0</v>
      </c>
      <c r="BI148" s="162">
        <f>IF(N148="nulová",J148,0)</f>
        <v>0</v>
      </c>
      <c r="BJ148" s="19" t="s">
        <v>92</v>
      </c>
      <c r="BK148" s="162">
        <f>ROUND(I148*H148,2)</f>
        <v>0</v>
      </c>
      <c r="BL148" s="19" t="s">
        <v>386</v>
      </c>
      <c r="BM148" s="292" t="s">
        <v>433</v>
      </c>
    </row>
    <row r="149" s="12" customFormat="1" ht="25.92" customHeight="1">
      <c r="A149" s="12"/>
      <c r="B149" s="252"/>
      <c r="C149" s="253"/>
      <c r="D149" s="254" t="s">
        <v>75</v>
      </c>
      <c r="E149" s="255" t="s">
        <v>592</v>
      </c>
      <c r="F149" s="255" t="s">
        <v>1910</v>
      </c>
      <c r="G149" s="253"/>
      <c r="H149" s="253"/>
      <c r="I149" s="256"/>
      <c r="J149" s="231">
        <f>BK149</f>
        <v>0</v>
      </c>
      <c r="K149" s="253"/>
      <c r="L149" s="257"/>
      <c r="M149" s="258"/>
      <c r="N149" s="259"/>
      <c r="O149" s="259"/>
      <c r="P149" s="260">
        <f>P150+P199</f>
        <v>0</v>
      </c>
      <c r="Q149" s="259"/>
      <c r="R149" s="260">
        <f>R150+R199</f>
        <v>0</v>
      </c>
      <c r="S149" s="259"/>
      <c r="T149" s="261">
        <f>T150+T199</f>
        <v>0</v>
      </c>
      <c r="U149" s="12"/>
      <c r="V149" s="12"/>
      <c r="W149" s="12"/>
      <c r="X149" s="12"/>
      <c r="Y149" s="12"/>
      <c r="Z149" s="12"/>
      <c r="AA149" s="12"/>
      <c r="AB149" s="12"/>
      <c r="AC149" s="12"/>
      <c r="AD149" s="12"/>
      <c r="AE149" s="12"/>
      <c r="AR149" s="262" t="s">
        <v>99</v>
      </c>
      <c r="AT149" s="263" t="s">
        <v>75</v>
      </c>
      <c r="AU149" s="263" t="s">
        <v>76</v>
      </c>
      <c r="AY149" s="262" t="s">
        <v>387</v>
      </c>
      <c r="BK149" s="264">
        <f>BK150+BK199</f>
        <v>0</v>
      </c>
    </row>
    <row r="150" s="12" customFormat="1" ht="22.8" customHeight="1">
      <c r="A150" s="12"/>
      <c r="B150" s="252"/>
      <c r="C150" s="253"/>
      <c r="D150" s="254" t="s">
        <v>75</v>
      </c>
      <c r="E150" s="265" t="s">
        <v>1956</v>
      </c>
      <c r="F150" s="265" t="s">
        <v>1957</v>
      </c>
      <c r="G150" s="253"/>
      <c r="H150" s="253"/>
      <c r="I150" s="256"/>
      <c r="J150" s="266">
        <f>BK150</f>
        <v>0</v>
      </c>
      <c r="K150" s="253"/>
      <c r="L150" s="257"/>
      <c r="M150" s="258"/>
      <c r="N150" s="259"/>
      <c r="O150" s="259"/>
      <c r="P150" s="260">
        <f>SUM(P151:P198)</f>
        <v>0</v>
      </c>
      <c r="Q150" s="259"/>
      <c r="R150" s="260">
        <f>SUM(R151:R198)</f>
        <v>0</v>
      </c>
      <c r="S150" s="259"/>
      <c r="T150" s="261">
        <f>SUM(T151:T198)</f>
        <v>0</v>
      </c>
      <c r="U150" s="12"/>
      <c r="V150" s="12"/>
      <c r="W150" s="12"/>
      <c r="X150" s="12"/>
      <c r="Y150" s="12"/>
      <c r="Z150" s="12"/>
      <c r="AA150" s="12"/>
      <c r="AB150" s="12"/>
      <c r="AC150" s="12"/>
      <c r="AD150" s="12"/>
      <c r="AE150" s="12"/>
      <c r="AR150" s="262" t="s">
        <v>99</v>
      </c>
      <c r="AT150" s="263" t="s">
        <v>75</v>
      </c>
      <c r="AU150" s="263" t="s">
        <v>84</v>
      </c>
      <c r="AY150" s="262" t="s">
        <v>387</v>
      </c>
      <c r="BK150" s="264">
        <f>SUM(BK151:BK198)</f>
        <v>0</v>
      </c>
    </row>
    <row r="151" s="2" customFormat="1" ht="24.15" customHeight="1">
      <c r="A151" s="42"/>
      <c r="B151" s="43"/>
      <c r="C151" s="280" t="s">
        <v>386</v>
      </c>
      <c r="D151" s="280" t="s">
        <v>393</v>
      </c>
      <c r="E151" s="281" t="s">
        <v>1958</v>
      </c>
      <c r="F151" s="282" t="s">
        <v>1959</v>
      </c>
      <c r="G151" s="283" t="s">
        <v>396</v>
      </c>
      <c r="H151" s="284">
        <v>87</v>
      </c>
      <c r="I151" s="285"/>
      <c r="J151" s="286">
        <f>ROUND(I151*H151,2)</f>
        <v>0</v>
      </c>
      <c r="K151" s="287"/>
      <c r="L151" s="45"/>
      <c r="M151" s="288" t="s">
        <v>1</v>
      </c>
      <c r="N151" s="289" t="s">
        <v>42</v>
      </c>
      <c r="O151" s="101"/>
      <c r="P151" s="290">
        <f>O151*H151</f>
        <v>0</v>
      </c>
      <c r="Q151" s="290">
        <v>0</v>
      </c>
      <c r="R151" s="290">
        <f>Q151*H151</f>
        <v>0</v>
      </c>
      <c r="S151" s="290">
        <v>0</v>
      </c>
      <c r="T151" s="291">
        <f>S151*H151</f>
        <v>0</v>
      </c>
      <c r="U151" s="42"/>
      <c r="V151" s="42"/>
      <c r="W151" s="42"/>
      <c r="X151" s="42"/>
      <c r="Y151" s="42"/>
      <c r="Z151" s="42"/>
      <c r="AA151" s="42"/>
      <c r="AB151" s="42"/>
      <c r="AC151" s="42"/>
      <c r="AD151" s="42"/>
      <c r="AE151" s="42"/>
      <c r="AR151" s="292" t="s">
        <v>731</v>
      </c>
      <c r="AT151" s="292" t="s">
        <v>393</v>
      </c>
      <c r="AU151" s="292" t="s">
        <v>92</v>
      </c>
      <c r="AY151" s="19" t="s">
        <v>387</v>
      </c>
      <c r="BE151" s="162">
        <f>IF(N151="základná",J151,0)</f>
        <v>0</v>
      </c>
      <c r="BF151" s="162">
        <f>IF(N151="znížená",J151,0)</f>
        <v>0</v>
      </c>
      <c r="BG151" s="162">
        <f>IF(N151="zákl. prenesená",J151,0)</f>
        <v>0</v>
      </c>
      <c r="BH151" s="162">
        <f>IF(N151="zníž. prenesená",J151,0)</f>
        <v>0</v>
      </c>
      <c r="BI151" s="162">
        <f>IF(N151="nulová",J151,0)</f>
        <v>0</v>
      </c>
      <c r="BJ151" s="19" t="s">
        <v>92</v>
      </c>
      <c r="BK151" s="162">
        <f>ROUND(I151*H151,2)</f>
        <v>0</v>
      </c>
      <c r="BL151" s="19" t="s">
        <v>731</v>
      </c>
      <c r="BM151" s="292" t="s">
        <v>443</v>
      </c>
    </row>
    <row r="152" s="2" customFormat="1" ht="33" customHeight="1">
      <c r="A152" s="42"/>
      <c r="B152" s="43"/>
      <c r="C152" s="337" t="s">
        <v>429</v>
      </c>
      <c r="D152" s="337" t="s">
        <v>592</v>
      </c>
      <c r="E152" s="338" t="s">
        <v>1960</v>
      </c>
      <c r="F152" s="339" t="s">
        <v>1961</v>
      </c>
      <c r="G152" s="340" t="s">
        <v>396</v>
      </c>
      <c r="H152" s="341">
        <v>87</v>
      </c>
      <c r="I152" s="342"/>
      <c r="J152" s="343">
        <f>ROUND(I152*H152,2)</f>
        <v>0</v>
      </c>
      <c r="K152" s="344"/>
      <c r="L152" s="345"/>
      <c r="M152" s="346" t="s">
        <v>1</v>
      </c>
      <c r="N152" s="347" t="s">
        <v>42</v>
      </c>
      <c r="O152" s="101"/>
      <c r="P152" s="290">
        <f>O152*H152</f>
        <v>0</v>
      </c>
      <c r="Q152" s="290">
        <v>0</v>
      </c>
      <c r="R152" s="290">
        <f>Q152*H152</f>
        <v>0</v>
      </c>
      <c r="S152" s="290">
        <v>0</v>
      </c>
      <c r="T152" s="291">
        <f>S152*H152</f>
        <v>0</v>
      </c>
      <c r="U152" s="42"/>
      <c r="V152" s="42"/>
      <c r="W152" s="42"/>
      <c r="X152" s="42"/>
      <c r="Y152" s="42"/>
      <c r="Z152" s="42"/>
      <c r="AA152" s="42"/>
      <c r="AB152" s="42"/>
      <c r="AC152" s="42"/>
      <c r="AD152" s="42"/>
      <c r="AE152" s="42"/>
      <c r="AR152" s="292" t="s">
        <v>1391</v>
      </c>
      <c r="AT152" s="292" t="s">
        <v>592</v>
      </c>
      <c r="AU152" s="292" t="s">
        <v>92</v>
      </c>
      <c r="AY152" s="19" t="s">
        <v>387</v>
      </c>
      <c r="BE152" s="162">
        <f>IF(N152="základná",J152,0)</f>
        <v>0</v>
      </c>
      <c r="BF152" s="162">
        <f>IF(N152="znížená",J152,0)</f>
        <v>0</v>
      </c>
      <c r="BG152" s="162">
        <f>IF(N152="zákl. prenesená",J152,0)</f>
        <v>0</v>
      </c>
      <c r="BH152" s="162">
        <f>IF(N152="zníž. prenesená",J152,0)</f>
        <v>0</v>
      </c>
      <c r="BI152" s="162">
        <f>IF(N152="nulová",J152,0)</f>
        <v>0</v>
      </c>
      <c r="BJ152" s="19" t="s">
        <v>92</v>
      </c>
      <c r="BK152" s="162">
        <f>ROUND(I152*H152,2)</f>
        <v>0</v>
      </c>
      <c r="BL152" s="19" t="s">
        <v>731</v>
      </c>
      <c r="BM152" s="292" t="s">
        <v>128</v>
      </c>
    </row>
    <row r="153" s="2" customFormat="1" ht="24.15" customHeight="1">
      <c r="A153" s="42"/>
      <c r="B153" s="43"/>
      <c r="C153" s="337" t="s">
        <v>433</v>
      </c>
      <c r="D153" s="337" t="s">
        <v>592</v>
      </c>
      <c r="E153" s="338" t="s">
        <v>1962</v>
      </c>
      <c r="F153" s="339" t="s">
        <v>1963</v>
      </c>
      <c r="G153" s="340" t="s">
        <v>436</v>
      </c>
      <c r="H153" s="341">
        <v>36</v>
      </c>
      <c r="I153" s="342"/>
      <c r="J153" s="343">
        <f>ROUND(I153*H153,2)</f>
        <v>0</v>
      </c>
      <c r="K153" s="344"/>
      <c r="L153" s="345"/>
      <c r="M153" s="346" t="s">
        <v>1</v>
      </c>
      <c r="N153" s="347" t="s">
        <v>42</v>
      </c>
      <c r="O153" s="101"/>
      <c r="P153" s="290">
        <f>O153*H153</f>
        <v>0</v>
      </c>
      <c r="Q153" s="290">
        <v>0</v>
      </c>
      <c r="R153" s="290">
        <f>Q153*H153</f>
        <v>0</v>
      </c>
      <c r="S153" s="290">
        <v>0</v>
      </c>
      <c r="T153" s="291">
        <f>S153*H153</f>
        <v>0</v>
      </c>
      <c r="U153" s="42"/>
      <c r="V153" s="42"/>
      <c r="W153" s="42"/>
      <c r="X153" s="42"/>
      <c r="Y153" s="42"/>
      <c r="Z153" s="42"/>
      <c r="AA153" s="42"/>
      <c r="AB153" s="42"/>
      <c r="AC153" s="42"/>
      <c r="AD153" s="42"/>
      <c r="AE153" s="42"/>
      <c r="AR153" s="292" t="s">
        <v>1391</v>
      </c>
      <c r="AT153" s="292" t="s">
        <v>592</v>
      </c>
      <c r="AU153" s="292" t="s">
        <v>92</v>
      </c>
      <c r="AY153" s="19" t="s">
        <v>387</v>
      </c>
      <c r="BE153" s="162">
        <f>IF(N153="základná",J153,0)</f>
        <v>0</v>
      </c>
      <c r="BF153" s="162">
        <f>IF(N153="znížená",J153,0)</f>
        <v>0</v>
      </c>
      <c r="BG153" s="162">
        <f>IF(N153="zákl. prenesená",J153,0)</f>
        <v>0</v>
      </c>
      <c r="BH153" s="162">
        <f>IF(N153="zníž. prenesená",J153,0)</f>
        <v>0</v>
      </c>
      <c r="BI153" s="162">
        <f>IF(N153="nulová",J153,0)</f>
        <v>0</v>
      </c>
      <c r="BJ153" s="19" t="s">
        <v>92</v>
      </c>
      <c r="BK153" s="162">
        <f>ROUND(I153*H153,2)</f>
        <v>0</v>
      </c>
      <c r="BL153" s="19" t="s">
        <v>731</v>
      </c>
      <c r="BM153" s="292" t="s">
        <v>467</v>
      </c>
    </row>
    <row r="154" s="2" customFormat="1" ht="37.8" customHeight="1">
      <c r="A154" s="42"/>
      <c r="B154" s="43"/>
      <c r="C154" s="280" t="s">
        <v>439</v>
      </c>
      <c r="D154" s="280" t="s">
        <v>393</v>
      </c>
      <c r="E154" s="281" t="s">
        <v>1964</v>
      </c>
      <c r="F154" s="282" t="s">
        <v>1965</v>
      </c>
      <c r="G154" s="283" t="s">
        <v>396</v>
      </c>
      <c r="H154" s="284">
        <v>30</v>
      </c>
      <c r="I154" s="285"/>
      <c r="J154" s="286">
        <f>ROUND(I154*H154,2)</f>
        <v>0</v>
      </c>
      <c r="K154" s="287"/>
      <c r="L154" s="45"/>
      <c r="M154" s="288" t="s">
        <v>1</v>
      </c>
      <c r="N154" s="289" t="s">
        <v>42</v>
      </c>
      <c r="O154" s="101"/>
      <c r="P154" s="290">
        <f>O154*H154</f>
        <v>0</v>
      </c>
      <c r="Q154" s="290">
        <v>0</v>
      </c>
      <c r="R154" s="290">
        <f>Q154*H154</f>
        <v>0</v>
      </c>
      <c r="S154" s="290">
        <v>0</v>
      </c>
      <c r="T154" s="291">
        <f>S154*H154</f>
        <v>0</v>
      </c>
      <c r="U154" s="42"/>
      <c r="V154" s="42"/>
      <c r="W154" s="42"/>
      <c r="X154" s="42"/>
      <c r="Y154" s="42"/>
      <c r="Z154" s="42"/>
      <c r="AA154" s="42"/>
      <c r="AB154" s="42"/>
      <c r="AC154" s="42"/>
      <c r="AD154" s="42"/>
      <c r="AE154" s="42"/>
      <c r="AR154" s="292" t="s">
        <v>731</v>
      </c>
      <c r="AT154" s="292" t="s">
        <v>393</v>
      </c>
      <c r="AU154" s="292" t="s">
        <v>92</v>
      </c>
      <c r="AY154" s="19" t="s">
        <v>387</v>
      </c>
      <c r="BE154" s="162">
        <f>IF(N154="základná",J154,0)</f>
        <v>0</v>
      </c>
      <c r="BF154" s="162">
        <f>IF(N154="znížená",J154,0)</f>
        <v>0</v>
      </c>
      <c r="BG154" s="162">
        <f>IF(N154="zákl. prenesená",J154,0)</f>
        <v>0</v>
      </c>
      <c r="BH154" s="162">
        <f>IF(N154="zníž. prenesená",J154,0)</f>
        <v>0</v>
      </c>
      <c r="BI154" s="162">
        <f>IF(N154="nulová",J154,0)</f>
        <v>0</v>
      </c>
      <c r="BJ154" s="19" t="s">
        <v>92</v>
      </c>
      <c r="BK154" s="162">
        <f>ROUND(I154*H154,2)</f>
        <v>0</v>
      </c>
      <c r="BL154" s="19" t="s">
        <v>731</v>
      </c>
      <c r="BM154" s="292" t="s">
        <v>475</v>
      </c>
    </row>
    <row r="155" s="2" customFormat="1" ht="24.15" customHeight="1">
      <c r="A155" s="42"/>
      <c r="B155" s="43"/>
      <c r="C155" s="337" t="s">
        <v>443</v>
      </c>
      <c r="D155" s="337" t="s">
        <v>592</v>
      </c>
      <c r="E155" s="338" t="s">
        <v>1966</v>
      </c>
      <c r="F155" s="339" t="s">
        <v>1967</v>
      </c>
      <c r="G155" s="340" t="s">
        <v>396</v>
      </c>
      <c r="H155" s="341">
        <v>30</v>
      </c>
      <c r="I155" s="342"/>
      <c r="J155" s="343">
        <f>ROUND(I155*H155,2)</f>
        <v>0</v>
      </c>
      <c r="K155" s="344"/>
      <c r="L155" s="345"/>
      <c r="M155" s="346" t="s">
        <v>1</v>
      </c>
      <c r="N155" s="347" t="s">
        <v>42</v>
      </c>
      <c r="O155" s="101"/>
      <c r="P155" s="290">
        <f>O155*H155</f>
        <v>0</v>
      </c>
      <c r="Q155" s="290">
        <v>0</v>
      </c>
      <c r="R155" s="290">
        <f>Q155*H155</f>
        <v>0</v>
      </c>
      <c r="S155" s="290">
        <v>0</v>
      </c>
      <c r="T155" s="291">
        <f>S155*H155</f>
        <v>0</v>
      </c>
      <c r="U155" s="42"/>
      <c r="V155" s="42"/>
      <c r="W155" s="42"/>
      <c r="X155" s="42"/>
      <c r="Y155" s="42"/>
      <c r="Z155" s="42"/>
      <c r="AA155" s="42"/>
      <c r="AB155" s="42"/>
      <c r="AC155" s="42"/>
      <c r="AD155" s="42"/>
      <c r="AE155" s="42"/>
      <c r="AR155" s="292" t="s">
        <v>1391</v>
      </c>
      <c r="AT155" s="292" t="s">
        <v>592</v>
      </c>
      <c r="AU155" s="292" t="s">
        <v>92</v>
      </c>
      <c r="AY155" s="19" t="s">
        <v>387</v>
      </c>
      <c r="BE155" s="162">
        <f>IF(N155="základná",J155,0)</f>
        <v>0</v>
      </c>
      <c r="BF155" s="162">
        <f>IF(N155="znížená",J155,0)</f>
        <v>0</v>
      </c>
      <c r="BG155" s="162">
        <f>IF(N155="zákl. prenesená",J155,0)</f>
        <v>0</v>
      </c>
      <c r="BH155" s="162">
        <f>IF(N155="zníž. prenesená",J155,0)</f>
        <v>0</v>
      </c>
      <c r="BI155" s="162">
        <f>IF(N155="nulová",J155,0)</f>
        <v>0</v>
      </c>
      <c r="BJ155" s="19" t="s">
        <v>92</v>
      </c>
      <c r="BK155" s="162">
        <f>ROUND(I155*H155,2)</f>
        <v>0</v>
      </c>
      <c r="BL155" s="19" t="s">
        <v>731</v>
      </c>
      <c r="BM155" s="292" t="s">
        <v>422</v>
      </c>
    </row>
    <row r="156" s="2" customFormat="1" ht="24.15" customHeight="1">
      <c r="A156" s="42"/>
      <c r="B156" s="43"/>
      <c r="C156" s="337" t="s">
        <v>427</v>
      </c>
      <c r="D156" s="337" t="s">
        <v>592</v>
      </c>
      <c r="E156" s="338" t="s">
        <v>1968</v>
      </c>
      <c r="F156" s="339" t="s">
        <v>1969</v>
      </c>
      <c r="G156" s="340" t="s">
        <v>396</v>
      </c>
      <c r="H156" s="341">
        <v>6</v>
      </c>
      <c r="I156" s="342"/>
      <c r="J156" s="343">
        <f>ROUND(I156*H156,2)</f>
        <v>0</v>
      </c>
      <c r="K156" s="344"/>
      <c r="L156" s="345"/>
      <c r="M156" s="346" t="s">
        <v>1</v>
      </c>
      <c r="N156" s="347" t="s">
        <v>42</v>
      </c>
      <c r="O156" s="101"/>
      <c r="P156" s="290">
        <f>O156*H156</f>
        <v>0</v>
      </c>
      <c r="Q156" s="290">
        <v>0</v>
      </c>
      <c r="R156" s="290">
        <f>Q156*H156</f>
        <v>0</v>
      </c>
      <c r="S156" s="290">
        <v>0</v>
      </c>
      <c r="T156" s="291">
        <f>S156*H156</f>
        <v>0</v>
      </c>
      <c r="U156" s="42"/>
      <c r="V156" s="42"/>
      <c r="W156" s="42"/>
      <c r="X156" s="42"/>
      <c r="Y156" s="42"/>
      <c r="Z156" s="42"/>
      <c r="AA156" s="42"/>
      <c r="AB156" s="42"/>
      <c r="AC156" s="42"/>
      <c r="AD156" s="42"/>
      <c r="AE156" s="42"/>
      <c r="AR156" s="292" t="s">
        <v>1391</v>
      </c>
      <c r="AT156" s="292" t="s">
        <v>592</v>
      </c>
      <c r="AU156" s="292" t="s">
        <v>92</v>
      </c>
      <c r="AY156" s="19" t="s">
        <v>387</v>
      </c>
      <c r="BE156" s="162">
        <f>IF(N156="základná",J156,0)</f>
        <v>0</v>
      </c>
      <c r="BF156" s="162">
        <f>IF(N156="znížená",J156,0)</f>
        <v>0</v>
      </c>
      <c r="BG156" s="162">
        <f>IF(N156="zákl. prenesená",J156,0)</f>
        <v>0</v>
      </c>
      <c r="BH156" s="162">
        <f>IF(N156="zníž. prenesená",J156,0)</f>
        <v>0</v>
      </c>
      <c r="BI156" s="162">
        <f>IF(N156="nulová",J156,0)</f>
        <v>0</v>
      </c>
      <c r="BJ156" s="19" t="s">
        <v>92</v>
      </c>
      <c r="BK156" s="162">
        <f>ROUND(I156*H156,2)</f>
        <v>0</v>
      </c>
      <c r="BL156" s="19" t="s">
        <v>731</v>
      </c>
      <c r="BM156" s="292" t="s">
        <v>493</v>
      </c>
    </row>
    <row r="157" s="2" customFormat="1" ht="24.15" customHeight="1">
      <c r="A157" s="42"/>
      <c r="B157" s="43"/>
      <c r="C157" s="280" t="s">
        <v>128</v>
      </c>
      <c r="D157" s="280" t="s">
        <v>393</v>
      </c>
      <c r="E157" s="281" t="s">
        <v>1970</v>
      </c>
      <c r="F157" s="282" t="s">
        <v>1971</v>
      </c>
      <c r="G157" s="283" t="s">
        <v>405</v>
      </c>
      <c r="H157" s="284">
        <v>5</v>
      </c>
      <c r="I157" s="285"/>
      <c r="J157" s="286">
        <f>ROUND(I157*H157,2)</f>
        <v>0</v>
      </c>
      <c r="K157" s="287"/>
      <c r="L157" s="45"/>
      <c r="M157" s="288" t="s">
        <v>1</v>
      </c>
      <c r="N157" s="289" t="s">
        <v>42</v>
      </c>
      <c r="O157" s="101"/>
      <c r="P157" s="290">
        <f>O157*H157</f>
        <v>0</v>
      </c>
      <c r="Q157" s="290">
        <v>0</v>
      </c>
      <c r="R157" s="290">
        <f>Q157*H157</f>
        <v>0</v>
      </c>
      <c r="S157" s="290">
        <v>0</v>
      </c>
      <c r="T157" s="291">
        <f>S157*H157</f>
        <v>0</v>
      </c>
      <c r="U157" s="42"/>
      <c r="V157" s="42"/>
      <c r="W157" s="42"/>
      <c r="X157" s="42"/>
      <c r="Y157" s="42"/>
      <c r="Z157" s="42"/>
      <c r="AA157" s="42"/>
      <c r="AB157" s="42"/>
      <c r="AC157" s="42"/>
      <c r="AD157" s="42"/>
      <c r="AE157" s="42"/>
      <c r="AR157" s="292" t="s">
        <v>731</v>
      </c>
      <c r="AT157" s="292" t="s">
        <v>393</v>
      </c>
      <c r="AU157" s="292" t="s">
        <v>92</v>
      </c>
      <c r="AY157" s="19" t="s">
        <v>387</v>
      </c>
      <c r="BE157" s="162">
        <f>IF(N157="základná",J157,0)</f>
        <v>0</v>
      </c>
      <c r="BF157" s="162">
        <f>IF(N157="znížená",J157,0)</f>
        <v>0</v>
      </c>
      <c r="BG157" s="162">
        <f>IF(N157="zákl. prenesená",J157,0)</f>
        <v>0</v>
      </c>
      <c r="BH157" s="162">
        <f>IF(N157="zníž. prenesená",J157,0)</f>
        <v>0</v>
      </c>
      <c r="BI157" s="162">
        <f>IF(N157="nulová",J157,0)</f>
        <v>0</v>
      </c>
      <c r="BJ157" s="19" t="s">
        <v>92</v>
      </c>
      <c r="BK157" s="162">
        <f>ROUND(I157*H157,2)</f>
        <v>0</v>
      </c>
      <c r="BL157" s="19" t="s">
        <v>731</v>
      </c>
      <c r="BM157" s="292" t="s">
        <v>7</v>
      </c>
    </row>
    <row r="158" s="2" customFormat="1" ht="16.5" customHeight="1">
      <c r="A158" s="42"/>
      <c r="B158" s="43"/>
      <c r="C158" s="280" t="s">
        <v>131</v>
      </c>
      <c r="D158" s="280" t="s">
        <v>393</v>
      </c>
      <c r="E158" s="281" t="s">
        <v>1972</v>
      </c>
      <c r="F158" s="282" t="s">
        <v>1973</v>
      </c>
      <c r="G158" s="283" t="s">
        <v>405</v>
      </c>
      <c r="H158" s="284">
        <v>4</v>
      </c>
      <c r="I158" s="285"/>
      <c r="J158" s="286">
        <f>ROUND(I158*H158,2)</f>
        <v>0</v>
      </c>
      <c r="K158" s="287"/>
      <c r="L158" s="45"/>
      <c r="M158" s="288" t="s">
        <v>1</v>
      </c>
      <c r="N158" s="289" t="s">
        <v>42</v>
      </c>
      <c r="O158" s="101"/>
      <c r="P158" s="290">
        <f>O158*H158</f>
        <v>0</v>
      </c>
      <c r="Q158" s="290">
        <v>0</v>
      </c>
      <c r="R158" s="290">
        <f>Q158*H158</f>
        <v>0</v>
      </c>
      <c r="S158" s="290">
        <v>0</v>
      </c>
      <c r="T158" s="291">
        <f>S158*H158</f>
        <v>0</v>
      </c>
      <c r="U158" s="42"/>
      <c r="V158" s="42"/>
      <c r="W158" s="42"/>
      <c r="X158" s="42"/>
      <c r="Y158" s="42"/>
      <c r="Z158" s="42"/>
      <c r="AA158" s="42"/>
      <c r="AB158" s="42"/>
      <c r="AC158" s="42"/>
      <c r="AD158" s="42"/>
      <c r="AE158" s="42"/>
      <c r="AR158" s="292" t="s">
        <v>731</v>
      </c>
      <c r="AT158" s="292" t="s">
        <v>393</v>
      </c>
      <c r="AU158" s="292" t="s">
        <v>92</v>
      </c>
      <c r="AY158" s="19" t="s">
        <v>387</v>
      </c>
      <c r="BE158" s="162">
        <f>IF(N158="základná",J158,0)</f>
        <v>0</v>
      </c>
      <c r="BF158" s="162">
        <f>IF(N158="znížená",J158,0)</f>
        <v>0</v>
      </c>
      <c r="BG158" s="162">
        <f>IF(N158="zákl. prenesená",J158,0)</f>
        <v>0</v>
      </c>
      <c r="BH158" s="162">
        <f>IF(N158="zníž. prenesená",J158,0)</f>
        <v>0</v>
      </c>
      <c r="BI158" s="162">
        <f>IF(N158="nulová",J158,0)</f>
        <v>0</v>
      </c>
      <c r="BJ158" s="19" t="s">
        <v>92</v>
      </c>
      <c r="BK158" s="162">
        <f>ROUND(I158*H158,2)</f>
        <v>0</v>
      </c>
      <c r="BL158" s="19" t="s">
        <v>731</v>
      </c>
      <c r="BM158" s="292" t="s">
        <v>515</v>
      </c>
    </row>
    <row r="159" s="2" customFormat="1" ht="24.15" customHeight="1">
      <c r="A159" s="42"/>
      <c r="B159" s="43"/>
      <c r="C159" s="280" t="s">
        <v>467</v>
      </c>
      <c r="D159" s="280" t="s">
        <v>393</v>
      </c>
      <c r="E159" s="281" t="s">
        <v>1974</v>
      </c>
      <c r="F159" s="282" t="s">
        <v>1975</v>
      </c>
      <c r="G159" s="283" t="s">
        <v>405</v>
      </c>
      <c r="H159" s="284">
        <v>4</v>
      </c>
      <c r="I159" s="285"/>
      <c r="J159" s="286">
        <f>ROUND(I159*H159,2)</f>
        <v>0</v>
      </c>
      <c r="K159" s="287"/>
      <c r="L159" s="45"/>
      <c r="M159" s="288" t="s">
        <v>1</v>
      </c>
      <c r="N159" s="289" t="s">
        <v>42</v>
      </c>
      <c r="O159" s="101"/>
      <c r="P159" s="290">
        <f>O159*H159</f>
        <v>0</v>
      </c>
      <c r="Q159" s="290">
        <v>0</v>
      </c>
      <c r="R159" s="290">
        <f>Q159*H159</f>
        <v>0</v>
      </c>
      <c r="S159" s="290">
        <v>0</v>
      </c>
      <c r="T159" s="291">
        <f>S159*H159</f>
        <v>0</v>
      </c>
      <c r="U159" s="42"/>
      <c r="V159" s="42"/>
      <c r="W159" s="42"/>
      <c r="X159" s="42"/>
      <c r="Y159" s="42"/>
      <c r="Z159" s="42"/>
      <c r="AA159" s="42"/>
      <c r="AB159" s="42"/>
      <c r="AC159" s="42"/>
      <c r="AD159" s="42"/>
      <c r="AE159" s="42"/>
      <c r="AR159" s="292" t="s">
        <v>731</v>
      </c>
      <c r="AT159" s="292" t="s">
        <v>393</v>
      </c>
      <c r="AU159" s="292" t="s">
        <v>92</v>
      </c>
      <c r="AY159" s="19" t="s">
        <v>387</v>
      </c>
      <c r="BE159" s="162">
        <f>IF(N159="základná",J159,0)</f>
        <v>0</v>
      </c>
      <c r="BF159" s="162">
        <f>IF(N159="znížená",J159,0)</f>
        <v>0</v>
      </c>
      <c r="BG159" s="162">
        <f>IF(N159="zákl. prenesená",J159,0)</f>
        <v>0</v>
      </c>
      <c r="BH159" s="162">
        <f>IF(N159="zníž. prenesená",J159,0)</f>
        <v>0</v>
      </c>
      <c r="BI159" s="162">
        <f>IF(N159="nulová",J159,0)</f>
        <v>0</v>
      </c>
      <c r="BJ159" s="19" t="s">
        <v>92</v>
      </c>
      <c r="BK159" s="162">
        <f>ROUND(I159*H159,2)</f>
        <v>0</v>
      </c>
      <c r="BL159" s="19" t="s">
        <v>731</v>
      </c>
      <c r="BM159" s="292" t="s">
        <v>296</v>
      </c>
    </row>
    <row r="160" s="2" customFormat="1" ht="24.15" customHeight="1">
      <c r="A160" s="42"/>
      <c r="B160" s="43"/>
      <c r="C160" s="280" t="s">
        <v>471</v>
      </c>
      <c r="D160" s="280" t="s">
        <v>393</v>
      </c>
      <c r="E160" s="281" t="s">
        <v>1976</v>
      </c>
      <c r="F160" s="282" t="s">
        <v>1977</v>
      </c>
      <c r="G160" s="283" t="s">
        <v>436</v>
      </c>
      <c r="H160" s="284">
        <v>24</v>
      </c>
      <c r="I160" s="285"/>
      <c r="J160" s="286">
        <f>ROUND(I160*H160,2)</f>
        <v>0</v>
      </c>
      <c r="K160" s="287"/>
      <c r="L160" s="45"/>
      <c r="M160" s="288" t="s">
        <v>1</v>
      </c>
      <c r="N160" s="289" t="s">
        <v>42</v>
      </c>
      <c r="O160" s="101"/>
      <c r="P160" s="290">
        <f>O160*H160</f>
        <v>0</v>
      </c>
      <c r="Q160" s="290">
        <v>0</v>
      </c>
      <c r="R160" s="290">
        <f>Q160*H160</f>
        <v>0</v>
      </c>
      <c r="S160" s="290">
        <v>0</v>
      </c>
      <c r="T160" s="291">
        <f>S160*H160</f>
        <v>0</v>
      </c>
      <c r="U160" s="42"/>
      <c r="V160" s="42"/>
      <c r="W160" s="42"/>
      <c r="X160" s="42"/>
      <c r="Y160" s="42"/>
      <c r="Z160" s="42"/>
      <c r="AA160" s="42"/>
      <c r="AB160" s="42"/>
      <c r="AC160" s="42"/>
      <c r="AD160" s="42"/>
      <c r="AE160" s="42"/>
      <c r="AR160" s="292" t="s">
        <v>731</v>
      </c>
      <c r="AT160" s="292" t="s">
        <v>393</v>
      </c>
      <c r="AU160" s="292" t="s">
        <v>92</v>
      </c>
      <c r="AY160" s="19" t="s">
        <v>387</v>
      </c>
      <c r="BE160" s="162">
        <f>IF(N160="základná",J160,0)</f>
        <v>0</v>
      </c>
      <c r="BF160" s="162">
        <f>IF(N160="znížená",J160,0)</f>
        <v>0</v>
      </c>
      <c r="BG160" s="162">
        <f>IF(N160="zákl. prenesená",J160,0)</f>
        <v>0</v>
      </c>
      <c r="BH160" s="162">
        <f>IF(N160="zníž. prenesená",J160,0)</f>
        <v>0</v>
      </c>
      <c r="BI160" s="162">
        <f>IF(N160="nulová",J160,0)</f>
        <v>0</v>
      </c>
      <c r="BJ160" s="19" t="s">
        <v>92</v>
      </c>
      <c r="BK160" s="162">
        <f>ROUND(I160*H160,2)</f>
        <v>0</v>
      </c>
      <c r="BL160" s="19" t="s">
        <v>731</v>
      </c>
      <c r="BM160" s="292" t="s">
        <v>535</v>
      </c>
    </row>
    <row r="161" s="2" customFormat="1" ht="16.5" customHeight="1">
      <c r="A161" s="42"/>
      <c r="B161" s="43"/>
      <c r="C161" s="337" t="s">
        <v>475</v>
      </c>
      <c r="D161" s="337" t="s">
        <v>592</v>
      </c>
      <c r="E161" s="338" t="s">
        <v>1978</v>
      </c>
      <c r="F161" s="339" t="s">
        <v>1979</v>
      </c>
      <c r="G161" s="340" t="s">
        <v>436</v>
      </c>
      <c r="H161" s="341">
        <v>24</v>
      </c>
      <c r="I161" s="342"/>
      <c r="J161" s="343">
        <f>ROUND(I161*H161,2)</f>
        <v>0</v>
      </c>
      <c r="K161" s="344"/>
      <c r="L161" s="345"/>
      <c r="M161" s="346" t="s">
        <v>1</v>
      </c>
      <c r="N161" s="347" t="s">
        <v>42</v>
      </c>
      <c r="O161" s="101"/>
      <c r="P161" s="290">
        <f>O161*H161</f>
        <v>0</v>
      </c>
      <c r="Q161" s="290">
        <v>0</v>
      </c>
      <c r="R161" s="290">
        <f>Q161*H161</f>
        <v>0</v>
      </c>
      <c r="S161" s="290">
        <v>0</v>
      </c>
      <c r="T161" s="291">
        <f>S161*H161</f>
        <v>0</v>
      </c>
      <c r="U161" s="42"/>
      <c r="V161" s="42"/>
      <c r="W161" s="42"/>
      <c r="X161" s="42"/>
      <c r="Y161" s="42"/>
      <c r="Z161" s="42"/>
      <c r="AA161" s="42"/>
      <c r="AB161" s="42"/>
      <c r="AC161" s="42"/>
      <c r="AD161" s="42"/>
      <c r="AE161" s="42"/>
      <c r="AR161" s="292" t="s">
        <v>1391</v>
      </c>
      <c r="AT161" s="292" t="s">
        <v>592</v>
      </c>
      <c r="AU161" s="292" t="s">
        <v>92</v>
      </c>
      <c r="AY161" s="19" t="s">
        <v>387</v>
      </c>
      <c r="BE161" s="162">
        <f>IF(N161="základná",J161,0)</f>
        <v>0</v>
      </c>
      <c r="BF161" s="162">
        <f>IF(N161="znížená",J161,0)</f>
        <v>0</v>
      </c>
      <c r="BG161" s="162">
        <f>IF(N161="zákl. prenesená",J161,0)</f>
        <v>0</v>
      </c>
      <c r="BH161" s="162">
        <f>IF(N161="zníž. prenesená",J161,0)</f>
        <v>0</v>
      </c>
      <c r="BI161" s="162">
        <f>IF(N161="nulová",J161,0)</f>
        <v>0</v>
      </c>
      <c r="BJ161" s="19" t="s">
        <v>92</v>
      </c>
      <c r="BK161" s="162">
        <f>ROUND(I161*H161,2)</f>
        <v>0</v>
      </c>
      <c r="BL161" s="19" t="s">
        <v>731</v>
      </c>
      <c r="BM161" s="292" t="s">
        <v>546</v>
      </c>
    </row>
    <row r="162" s="2" customFormat="1" ht="24.15" customHeight="1">
      <c r="A162" s="42"/>
      <c r="B162" s="43"/>
      <c r="C162" s="280" t="s">
        <v>479</v>
      </c>
      <c r="D162" s="280" t="s">
        <v>393</v>
      </c>
      <c r="E162" s="281" t="s">
        <v>1980</v>
      </c>
      <c r="F162" s="282" t="s">
        <v>1981</v>
      </c>
      <c r="G162" s="283" t="s">
        <v>436</v>
      </c>
      <c r="H162" s="284">
        <v>12</v>
      </c>
      <c r="I162" s="285"/>
      <c r="J162" s="286">
        <f>ROUND(I162*H162,2)</f>
        <v>0</v>
      </c>
      <c r="K162" s="287"/>
      <c r="L162" s="45"/>
      <c r="M162" s="288" t="s">
        <v>1</v>
      </c>
      <c r="N162" s="289" t="s">
        <v>42</v>
      </c>
      <c r="O162" s="101"/>
      <c r="P162" s="290">
        <f>O162*H162</f>
        <v>0</v>
      </c>
      <c r="Q162" s="290">
        <v>0</v>
      </c>
      <c r="R162" s="290">
        <f>Q162*H162</f>
        <v>0</v>
      </c>
      <c r="S162" s="290">
        <v>0</v>
      </c>
      <c r="T162" s="291">
        <f>S162*H162</f>
        <v>0</v>
      </c>
      <c r="U162" s="42"/>
      <c r="V162" s="42"/>
      <c r="W162" s="42"/>
      <c r="X162" s="42"/>
      <c r="Y162" s="42"/>
      <c r="Z162" s="42"/>
      <c r="AA162" s="42"/>
      <c r="AB162" s="42"/>
      <c r="AC162" s="42"/>
      <c r="AD162" s="42"/>
      <c r="AE162" s="42"/>
      <c r="AR162" s="292" t="s">
        <v>731</v>
      </c>
      <c r="AT162" s="292" t="s">
        <v>393</v>
      </c>
      <c r="AU162" s="292" t="s">
        <v>92</v>
      </c>
      <c r="AY162" s="19" t="s">
        <v>387</v>
      </c>
      <c r="BE162" s="162">
        <f>IF(N162="základná",J162,0)</f>
        <v>0</v>
      </c>
      <c r="BF162" s="162">
        <f>IF(N162="znížená",J162,0)</f>
        <v>0</v>
      </c>
      <c r="BG162" s="162">
        <f>IF(N162="zákl. prenesená",J162,0)</f>
        <v>0</v>
      </c>
      <c r="BH162" s="162">
        <f>IF(N162="zníž. prenesená",J162,0)</f>
        <v>0</v>
      </c>
      <c r="BI162" s="162">
        <f>IF(N162="nulová",J162,0)</f>
        <v>0</v>
      </c>
      <c r="BJ162" s="19" t="s">
        <v>92</v>
      </c>
      <c r="BK162" s="162">
        <f>ROUND(I162*H162,2)</f>
        <v>0</v>
      </c>
      <c r="BL162" s="19" t="s">
        <v>731</v>
      </c>
      <c r="BM162" s="292" t="s">
        <v>560</v>
      </c>
    </row>
    <row r="163" s="2" customFormat="1" ht="16.5" customHeight="1">
      <c r="A163" s="42"/>
      <c r="B163" s="43"/>
      <c r="C163" s="337" t="s">
        <v>422</v>
      </c>
      <c r="D163" s="337" t="s">
        <v>592</v>
      </c>
      <c r="E163" s="338" t="s">
        <v>1982</v>
      </c>
      <c r="F163" s="339" t="s">
        <v>1983</v>
      </c>
      <c r="G163" s="340" t="s">
        <v>436</v>
      </c>
      <c r="H163" s="341">
        <v>12</v>
      </c>
      <c r="I163" s="342"/>
      <c r="J163" s="343">
        <f>ROUND(I163*H163,2)</f>
        <v>0</v>
      </c>
      <c r="K163" s="344"/>
      <c r="L163" s="345"/>
      <c r="M163" s="346" t="s">
        <v>1</v>
      </c>
      <c r="N163" s="347" t="s">
        <v>42</v>
      </c>
      <c r="O163" s="101"/>
      <c r="P163" s="290">
        <f>O163*H163</f>
        <v>0</v>
      </c>
      <c r="Q163" s="290">
        <v>0</v>
      </c>
      <c r="R163" s="290">
        <f>Q163*H163</f>
        <v>0</v>
      </c>
      <c r="S163" s="290">
        <v>0</v>
      </c>
      <c r="T163" s="291">
        <f>S163*H163</f>
        <v>0</v>
      </c>
      <c r="U163" s="42"/>
      <c r="V163" s="42"/>
      <c r="W163" s="42"/>
      <c r="X163" s="42"/>
      <c r="Y163" s="42"/>
      <c r="Z163" s="42"/>
      <c r="AA163" s="42"/>
      <c r="AB163" s="42"/>
      <c r="AC163" s="42"/>
      <c r="AD163" s="42"/>
      <c r="AE163" s="42"/>
      <c r="AR163" s="292" t="s">
        <v>1391</v>
      </c>
      <c r="AT163" s="292" t="s">
        <v>592</v>
      </c>
      <c r="AU163" s="292" t="s">
        <v>92</v>
      </c>
      <c r="AY163" s="19" t="s">
        <v>387</v>
      </c>
      <c r="BE163" s="162">
        <f>IF(N163="základná",J163,0)</f>
        <v>0</v>
      </c>
      <c r="BF163" s="162">
        <f>IF(N163="znížená",J163,0)</f>
        <v>0</v>
      </c>
      <c r="BG163" s="162">
        <f>IF(N163="zákl. prenesená",J163,0)</f>
        <v>0</v>
      </c>
      <c r="BH163" s="162">
        <f>IF(N163="zníž. prenesená",J163,0)</f>
        <v>0</v>
      </c>
      <c r="BI163" s="162">
        <f>IF(N163="nulová",J163,0)</f>
        <v>0</v>
      </c>
      <c r="BJ163" s="19" t="s">
        <v>92</v>
      </c>
      <c r="BK163" s="162">
        <f>ROUND(I163*H163,2)</f>
        <v>0</v>
      </c>
      <c r="BL163" s="19" t="s">
        <v>731</v>
      </c>
      <c r="BM163" s="292" t="s">
        <v>575</v>
      </c>
    </row>
    <row r="164" s="2" customFormat="1" ht="24.15" customHeight="1">
      <c r="A164" s="42"/>
      <c r="B164" s="43"/>
      <c r="C164" s="280" t="s">
        <v>488</v>
      </c>
      <c r="D164" s="280" t="s">
        <v>393</v>
      </c>
      <c r="E164" s="281" t="s">
        <v>1984</v>
      </c>
      <c r="F164" s="282" t="s">
        <v>1985</v>
      </c>
      <c r="G164" s="283" t="s">
        <v>436</v>
      </c>
      <c r="H164" s="284">
        <v>20</v>
      </c>
      <c r="I164" s="285"/>
      <c r="J164" s="286">
        <f>ROUND(I164*H164,2)</f>
        <v>0</v>
      </c>
      <c r="K164" s="287"/>
      <c r="L164" s="45"/>
      <c r="M164" s="288" t="s">
        <v>1</v>
      </c>
      <c r="N164" s="289" t="s">
        <v>42</v>
      </c>
      <c r="O164" s="101"/>
      <c r="P164" s="290">
        <f>O164*H164</f>
        <v>0</v>
      </c>
      <c r="Q164" s="290">
        <v>0</v>
      </c>
      <c r="R164" s="290">
        <f>Q164*H164</f>
        <v>0</v>
      </c>
      <c r="S164" s="290">
        <v>0</v>
      </c>
      <c r="T164" s="291">
        <f>S164*H164</f>
        <v>0</v>
      </c>
      <c r="U164" s="42"/>
      <c r="V164" s="42"/>
      <c r="W164" s="42"/>
      <c r="X164" s="42"/>
      <c r="Y164" s="42"/>
      <c r="Z164" s="42"/>
      <c r="AA164" s="42"/>
      <c r="AB164" s="42"/>
      <c r="AC164" s="42"/>
      <c r="AD164" s="42"/>
      <c r="AE164" s="42"/>
      <c r="AR164" s="292" t="s">
        <v>731</v>
      </c>
      <c r="AT164" s="292" t="s">
        <v>393</v>
      </c>
      <c r="AU164" s="292" t="s">
        <v>92</v>
      </c>
      <c r="AY164" s="19" t="s">
        <v>387</v>
      </c>
      <c r="BE164" s="162">
        <f>IF(N164="základná",J164,0)</f>
        <v>0</v>
      </c>
      <c r="BF164" s="162">
        <f>IF(N164="znížená",J164,0)</f>
        <v>0</v>
      </c>
      <c r="BG164" s="162">
        <f>IF(N164="zákl. prenesená",J164,0)</f>
        <v>0</v>
      </c>
      <c r="BH164" s="162">
        <f>IF(N164="zníž. prenesená",J164,0)</f>
        <v>0</v>
      </c>
      <c r="BI164" s="162">
        <f>IF(N164="nulová",J164,0)</f>
        <v>0</v>
      </c>
      <c r="BJ164" s="19" t="s">
        <v>92</v>
      </c>
      <c r="BK164" s="162">
        <f>ROUND(I164*H164,2)</f>
        <v>0</v>
      </c>
      <c r="BL164" s="19" t="s">
        <v>731</v>
      </c>
      <c r="BM164" s="292" t="s">
        <v>584</v>
      </c>
    </row>
    <row r="165" s="2" customFormat="1" ht="16.5" customHeight="1">
      <c r="A165" s="42"/>
      <c r="B165" s="43"/>
      <c r="C165" s="337" t="s">
        <v>493</v>
      </c>
      <c r="D165" s="337" t="s">
        <v>592</v>
      </c>
      <c r="E165" s="338" t="s">
        <v>1986</v>
      </c>
      <c r="F165" s="339" t="s">
        <v>1987</v>
      </c>
      <c r="G165" s="340" t="s">
        <v>436</v>
      </c>
      <c r="H165" s="341">
        <v>20</v>
      </c>
      <c r="I165" s="342"/>
      <c r="J165" s="343">
        <f>ROUND(I165*H165,2)</f>
        <v>0</v>
      </c>
      <c r="K165" s="344"/>
      <c r="L165" s="345"/>
      <c r="M165" s="346" t="s">
        <v>1</v>
      </c>
      <c r="N165" s="347" t="s">
        <v>42</v>
      </c>
      <c r="O165" s="101"/>
      <c r="P165" s="290">
        <f>O165*H165</f>
        <v>0</v>
      </c>
      <c r="Q165" s="290">
        <v>0</v>
      </c>
      <c r="R165" s="290">
        <f>Q165*H165</f>
        <v>0</v>
      </c>
      <c r="S165" s="290">
        <v>0</v>
      </c>
      <c r="T165" s="291">
        <f>S165*H165</f>
        <v>0</v>
      </c>
      <c r="U165" s="42"/>
      <c r="V165" s="42"/>
      <c r="W165" s="42"/>
      <c r="X165" s="42"/>
      <c r="Y165" s="42"/>
      <c r="Z165" s="42"/>
      <c r="AA165" s="42"/>
      <c r="AB165" s="42"/>
      <c r="AC165" s="42"/>
      <c r="AD165" s="42"/>
      <c r="AE165" s="42"/>
      <c r="AR165" s="292" t="s">
        <v>1391</v>
      </c>
      <c r="AT165" s="292" t="s">
        <v>592</v>
      </c>
      <c r="AU165" s="292" t="s">
        <v>92</v>
      </c>
      <c r="AY165" s="19" t="s">
        <v>387</v>
      </c>
      <c r="BE165" s="162">
        <f>IF(N165="základná",J165,0)</f>
        <v>0</v>
      </c>
      <c r="BF165" s="162">
        <f>IF(N165="znížená",J165,0)</f>
        <v>0</v>
      </c>
      <c r="BG165" s="162">
        <f>IF(N165="zákl. prenesená",J165,0)</f>
        <v>0</v>
      </c>
      <c r="BH165" s="162">
        <f>IF(N165="zníž. prenesená",J165,0)</f>
        <v>0</v>
      </c>
      <c r="BI165" s="162">
        <f>IF(N165="nulová",J165,0)</f>
        <v>0</v>
      </c>
      <c r="BJ165" s="19" t="s">
        <v>92</v>
      </c>
      <c r="BK165" s="162">
        <f>ROUND(I165*H165,2)</f>
        <v>0</v>
      </c>
      <c r="BL165" s="19" t="s">
        <v>731</v>
      </c>
      <c r="BM165" s="292" t="s">
        <v>292</v>
      </c>
    </row>
    <row r="166" s="2" customFormat="1" ht="24.15" customHeight="1">
      <c r="A166" s="42"/>
      <c r="B166" s="43"/>
      <c r="C166" s="280" t="s">
        <v>499</v>
      </c>
      <c r="D166" s="280" t="s">
        <v>393</v>
      </c>
      <c r="E166" s="281" t="s">
        <v>1988</v>
      </c>
      <c r="F166" s="282" t="s">
        <v>1989</v>
      </c>
      <c r="G166" s="283" t="s">
        <v>436</v>
      </c>
      <c r="H166" s="284">
        <v>2</v>
      </c>
      <c r="I166" s="285"/>
      <c r="J166" s="286">
        <f>ROUND(I166*H166,2)</f>
        <v>0</v>
      </c>
      <c r="K166" s="287"/>
      <c r="L166" s="45"/>
      <c r="M166" s="288" t="s">
        <v>1</v>
      </c>
      <c r="N166" s="289" t="s">
        <v>42</v>
      </c>
      <c r="O166" s="101"/>
      <c r="P166" s="290">
        <f>O166*H166</f>
        <v>0</v>
      </c>
      <c r="Q166" s="290">
        <v>0</v>
      </c>
      <c r="R166" s="290">
        <f>Q166*H166</f>
        <v>0</v>
      </c>
      <c r="S166" s="290">
        <v>0</v>
      </c>
      <c r="T166" s="291">
        <f>S166*H166</f>
        <v>0</v>
      </c>
      <c r="U166" s="42"/>
      <c r="V166" s="42"/>
      <c r="W166" s="42"/>
      <c r="X166" s="42"/>
      <c r="Y166" s="42"/>
      <c r="Z166" s="42"/>
      <c r="AA166" s="42"/>
      <c r="AB166" s="42"/>
      <c r="AC166" s="42"/>
      <c r="AD166" s="42"/>
      <c r="AE166" s="42"/>
      <c r="AR166" s="292" t="s">
        <v>731</v>
      </c>
      <c r="AT166" s="292" t="s">
        <v>393</v>
      </c>
      <c r="AU166" s="292" t="s">
        <v>92</v>
      </c>
      <c r="AY166" s="19" t="s">
        <v>387</v>
      </c>
      <c r="BE166" s="162">
        <f>IF(N166="základná",J166,0)</f>
        <v>0</v>
      </c>
      <c r="BF166" s="162">
        <f>IF(N166="znížená",J166,0)</f>
        <v>0</v>
      </c>
      <c r="BG166" s="162">
        <f>IF(N166="zákl. prenesená",J166,0)</f>
        <v>0</v>
      </c>
      <c r="BH166" s="162">
        <f>IF(N166="zníž. prenesená",J166,0)</f>
        <v>0</v>
      </c>
      <c r="BI166" s="162">
        <f>IF(N166="nulová",J166,0)</f>
        <v>0</v>
      </c>
      <c r="BJ166" s="19" t="s">
        <v>92</v>
      </c>
      <c r="BK166" s="162">
        <f>ROUND(I166*H166,2)</f>
        <v>0</v>
      </c>
      <c r="BL166" s="19" t="s">
        <v>731</v>
      </c>
      <c r="BM166" s="292" t="s">
        <v>606</v>
      </c>
    </row>
    <row r="167" s="2" customFormat="1" ht="16.5" customHeight="1">
      <c r="A167" s="42"/>
      <c r="B167" s="43"/>
      <c r="C167" s="337" t="s">
        <v>7</v>
      </c>
      <c r="D167" s="337" t="s">
        <v>592</v>
      </c>
      <c r="E167" s="338" t="s">
        <v>1990</v>
      </c>
      <c r="F167" s="339" t="s">
        <v>1991</v>
      </c>
      <c r="G167" s="340" t="s">
        <v>436</v>
      </c>
      <c r="H167" s="341">
        <v>2</v>
      </c>
      <c r="I167" s="342"/>
      <c r="J167" s="343">
        <f>ROUND(I167*H167,2)</f>
        <v>0</v>
      </c>
      <c r="K167" s="344"/>
      <c r="L167" s="345"/>
      <c r="M167" s="346" t="s">
        <v>1</v>
      </c>
      <c r="N167" s="347" t="s">
        <v>42</v>
      </c>
      <c r="O167" s="101"/>
      <c r="P167" s="290">
        <f>O167*H167</f>
        <v>0</v>
      </c>
      <c r="Q167" s="290">
        <v>0</v>
      </c>
      <c r="R167" s="290">
        <f>Q167*H167</f>
        <v>0</v>
      </c>
      <c r="S167" s="290">
        <v>0</v>
      </c>
      <c r="T167" s="291">
        <f>S167*H167</f>
        <v>0</v>
      </c>
      <c r="U167" s="42"/>
      <c r="V167" s="42"/>
      <c r="W167" s="42"/>
      <c r="X167" s="42"/>
      <c r="Y167" s="42"/>
      <c r="Z167" s="42"/>
      <c r="AA167" s="42"/>
      <c r="AB167" s="42"/>
      <c r="AC167" s="42"/>
      <c r="AD167" s="42"/>
      <c r="AE167" s="42"/>
      <c r="AR167" s="292" t="s">
        <v>1391</v>
      </c>
      <c r="AT167" s="292" t="s">
        <v>592</v>
      </c>
      <c r="AU167" s="292" t="s">
        <v>92</v>
      </c>
      <c r="AY167" s="19" t="s">
        <v>387</v>
      </c>
      <c r="BE167" s="162">
        <f>IF(N167="základná",J167,0)</f>
        <v>0</v>
      </c>
      <c r="BF167" s="162">
        <f>IF(N167="znížená",J167,0)</f>
        <v>0</v>
      </c>
      <c r="BG167" s="162">
        <f>IF(N167="zákl. prenesená",J167,0)</f>
        <v>0</v>
      </c>
      <c r="BH167" s="162">
        <f>IF(N167="zníž. prenesená",J167,0)</f>
        <v>0</v>
      </c>
      <c r="BI167" s="162">
        <f>IF(N167="nulová",J167,0)</f>
        <v>0</v>
      </c>
      <c r="BJ167" s="19" t="s">
        <v>92</v>
      </c>
      <c r="BK167" s="162">
        <f>ROUND(I167*H167,2)</f>
        <v>0</v>
      </c>
      <c r="BL167" s="19" t="s">
        <v>731</v>
      </c>
      <c r="BM167" s="292" t="s">
        <v>615</v>
      </c>
    </row>
    <row r="168" s="2" customFormat="1" ht="16.5" customHeight="1">
      <c r="A168" s="42"/>
      <c r="B168" s="43"/>
      <c r="C168" s="337" t="s">
        <v>508</v>
      </c>
      <c r="D168" s="337" t="s">
        <v>592</v>
      </c>
      <c r="E168" s="338" t="s">
        <v>1992</v>
      </c>
      <c r="F168" s="339" t="s">
        <v>1993</v>
      </c>
      <c r="G168" s="340" t="s">
        <v>436</v>
      </c>
      <c r="H168" s="341">
        <v>2</v>
      </c>
      <c r="I168" s="342"/>
      <c r="J168" s="343">
        <f>ROUND(I168*H168,2)</f>
        <v>0</v>
      </c>
      <c r="K168" s="344"/>
      <c r="L168" s="345"/>
      <c r="M168" s="346" t="s">
        <v>1</v>
      </c>
      <c r="N168" s="347" t="s">
        <v>42</v>
      </c>
      <c r="O168" s="101"/>
      <c r="P168" s="290">
        <f>O168*H168</f>
        <v>0</v>
      </c>
      <c r="Q168" s="290">
        <v>0</v>
      </c>
      <c r="R168" s="290">
        <f>Q168*H168</f>
        <v>0</v>
      </c>
      <c r="S168" s="290">
        <v>0</v>
      </c>
      <c r="T168" s="291">
        <f>S168*H168</f>
        <v>0</v>
      </c>
      <c r="U168" s="42"/>
      <c r="V168" s="42"/>
      <c r="W168" s="42"/>
      <c r="X168" s="42"/>
      <c r="Y168" s="42"/>
      <c r="Z168" s="42"/>
      <c r="AA168" s="42"/>
      <c r="AB168" s="42"/>
      <c r="AC168" s="42"/>
      <c r="AD168" s="42"/>
      <c r="AE168" s="42"/>
      <c r="AR168" s="292" t="s">
        <v>1391</v>
      </c>
      <c r="AT168" s="292" t="s">
        <v>592</v>
      </c>
      <c r="AU168" s="292" t="s">
        <v>92</v>
      </c>
      <c r="AY168" s="19" t="s">
        <v>387</v>
      </c>
      <c r="BE168" s="162">
        <f>IF(N168="základná",J168,0)</f>
        <v>0</v>
      </c>
      <c r="BF168" s="162">
        <f>IF(N168="znížená",J168,0)</f>
        <v>0</v>
      </c>
      <c r="BG168" s="162">
        <f>IF(N168="zákl. prenesená",J168,0)</f>
        <v>0</v>
      </c>
      <c r="BH168" s="162">
        <f>IF(N168="zníž. prenesená",J168,0)</f>
        <v>0</v>
      </c>
      <c r="BI168" s="162">
        <f>IF(N168="nulová",J168,0)</f>
        <v>0</v>
      </c>
      <c r="BJ168" s="19" t="s">
        <v>92</v>
      </c>
      <c r="BK168" s="162">
        <f>ROUND(I168*H168,2)</f>
        <v>0</v>
      </c>
      <c r="BL168" s="19" t="s">
        <v>731</v>
      </c>
      <c r="BM168" s="292" t="s">
        <v>287</v>
      </c>
    </row>
    <row r="169" s="2" customFormat="1" ht="24.15" customHeight="1">
      <c r="A169" s="42"/>
      <c r="B169" s="43"/>
      <c r="C169" s="280" t="s">
        <v>515</v>
      </c>
      <c r="D169" s="280" t="s">
        <v>393</v>
      </c>
      <c r="E169" s="281" t="s">
        <v>1994</v>
      </c>
      <c r="F169" s="282" t="s">
        <v>1995</v>
      </c>
      <c r="G169" s="283" t="s">
        <v>436</v>
      </c>
      <c r="H169" s="284">
        <v>14</v>
      </c>
      <c r="I169" s="285"/>
      <c r="J169" s="286">
        <f>ROUND(I169*H169,2)</f>
        <v>0</v>
      </c>
      <c r="K169" s="287"/>
      <c r="L169" s="45"/>
      <c r="M169" s="288" t="s">
        <v>1</v>
      </c>
      <c r="N169" s="289" t="s">
        <v>42</v>
      </c>
      <c r="O169" s="101"/>
      <c r="P169" s="290">
        <f>O169*H169</f>
        <v>0</v>
      </c>
      <c r="Q169" s="290">
        <v>0</v>
      </c>
      <c r="R169" s="290">
        <f>Q169*H169</f>
        <v>0</v>
      </c>
      <c r="S169" s="290">
        <v>0</v>
      </c>
      <c r="T169" s="291">
        <f>S169*H169</f>
        <v>0</v>
      </c>
      <c r="U169" s="42"/>
      <c r="V169" s="42"/>
      <c r="W169" s="42"/>
      <c r="X169" s="42"/>
      <c r="Y169" s="42"/>
      <c r="Z169" s="42"/>
      <c r="AA169" s="42"/>
      <c r="AB169" s="42"/>
      <c r="AC169" s="42"/>
      <c r="AD169" s="42"/>
      <c r="AE169" s="42"/>
      <c r="AR169" s="292" t="s">
        <v>731</v>
      </c>
      <c r="AT169" s="292" t="s">
        <v>393</v>
      </c>
      <c r="AU169" s="292" t="s">
        <v>92</v>
      </c>
      <c r="AY169" s="19" t="s">
        <v>387</v>
      </c>
      <c r="BE169" s="162">
        <f>IF(N169="základná",J169,0)</f>
        <v>0</v>
      </c>
      <c r="BF169" s="162">
        <f>IF(N169="znížená",J169,0)</f>
        <v>0</v>
      </c>
      <c r="BG169" s="162">
        <f>IF(N169="zákl. prenesená",J169,0)</f>
        <v>0</v>
      </c>
      <c r="BH169" s="162">
        <f>IF(N169="zníž. prenesená",J169,0)</f>
        <v>0</v>
      </c>
      <c r="BI169" s="162">
        <f>IF(N169="nulová",J169,0)</f>
        <v>0</v>
      </c>
      <c r="BJ169" s="19" t="s">
        <v>92</v>
      </c>
      <c r="BK169" s="162">
        <f>ROUND(I169*H169,2)</f>
        <v>0</v>
      </c>
      <c r="BL169" s="19" t="s">
        <v>731</v>
      </c>
      <c r="BM169" s="292" t="s">
        <v>631</v>
      </c>
    </row>
    <row r="170" s="2" customFormat="1" ht="37.8" customHeight="1">
      <c r="A170" s="42"/>
      <c r="B170" s="43"/>
      <c r="C170" s="337" t="s">
        <v>522</v>
      </c>
      <c r="D170" s="337" t="s">
        <v>592</v>
      </c>
      <c r="E170" s="338" t="s">
        <v>1996</v>
      </c>
      <c r="F170" s="339" t="s">
        <v>1997</v>
      </c>
      <c r="G170" s="340" t="s">
        <v>396</v>
      </c>
      <c r="H170" s="341">
        <v>14</v>
      </c>
      <c r="I170" s="342"/>
      <c r="J170" s="343">
        <f>ROUND(I170*H170,2)</f>
        <v>0</v>
      </c>
      <c r="K170" s="344"/>
      <c r="L170" s="345"/>
      <c r="M170" s="346" t="s">
        <v>1</v>
      </c>
      <c r="N170" s="347" t="s">
        <v>42</v>
      </c>
      <c r="O170" s="101"/>
      <c r="P170" s="290">
        <f>O170*H170</f>
        <v>0</v>
      </c>
      <c r="Q170" s="290">
        <v>0</v>
      </c>
      <c r="R170" s="290">
        <f>Q170*H170</f>
        <v>0</v>
      </c>
      <c r="S170" s="290">
        <v>0</v>
      </c>
      <c r="T170" s="291">
        <f>S170*H170</f>
        <v>0</v>
      </c>
      <c r="U170" s="42"/>
      <c r="V170" s="42"/>
      <c r="W170" s="42"/>
      <c r="X170" s="42"/>
      <c r="Y170" s="42"/>
      <c r="Z170" s="42"/>
      <c r="AA170" s="42"/>
      <c r="AB170" s="42"/>
      <c r="AC170" s="42"/>
      <c r="AD170" s="42"/>
      <c r="AE170" s="42"/>
      <c r="AR170" s="292" t="s">
        <v>1391</v>
      </c>
      <c r="AT170" s="292" t="s">
        <v>592</v>
      </c>
      <c r="AU170" s="292" t="s">
        <v>92</v>
      </c>
      <c r="AY170" s="19" t="s">
        <v>387</v>
      </c>
      <c r="BE170" s="162">
        <f>IF(N170="základná",J170,0)</f>
        <v>0</v>
      </c>
      <c r="BF170" s="162">
        <f>IF(N170="znížená",J170,0)</f>
        <v>0</v>
      </c>
      <c r="BG170" s="162">
        <f>IF(N170="zákl. prenesená",J170,0)</f>
        <v>0</v>
      </c>
      <c r="BH170" s="162">
        <f>IF(N170="zníž. prenesená",J170,0)</f>
        <v>0</v>
      </c>
      <c r="BI170" s="162">
        <f>IF(N170="nulová",J170,0)</f>
        <v>0</v>
      </c>
      <c r="BJ170" s="19" t="s">
        <v>92</v>
      </c>
      <c r="BK170" s="162">
        <f>ROUND(I170*H170,2)</f>
        <v>0</v>
      </c>
      <c r="BL170" s="19" t="s">
        <v>731</v>
      </c>
      <c r="BM170" s="292" t="s">
        <v>644</v>
      </c>
    </row>
    <row r="171" s="2" customFormat="1" ht="16.5" customHeight="1">
      <c r="A171" s="42"/>
      <c r="B171" s="43"/>
      <c r="C171" s="337" t="s">
        <v>296</v>
      </c>
      <c r="D171" s="337" t="s">
        <v>592</v>
      </c>
      <c r="E171" s="338" t="s">
        <v>1998</v>
      </c>
      <c r="F171" s="339" t="s">
        <v>1999</v>
      </c>
      <c r="G171" s="340" t="s">
        <v>436</v>
      </c>
      <c r="H171" s="341">
        <v>14</v>
      </c>
      <c r="I171" s="342"/>
      <c r="J171" s="343">
        <f>ROUND(I171*H171,2)</f>
        <v>0</v>
      </c>
      <c r="K171" s="344"/>
      <c r="L171" s="345"/>
      <c r="M171" s="346" t="s">
        <v>1</v>
      </c>
      <c r="N171" s="347" t="s">
        <v>42</v>
      </c>
      <c r="O171" s="101"/>
      <c r="P171" s="290">
        <f>O171*H171</f>
        <v>0</v>
      </c>
      <c r="Q171" s="290">
        <v>0</v>
      </c>
      <c r="R171" s="290">
        <f>Q171*H171</f>
        <v>0</v>
      </c>
      <c r="S171" s="290">
        <v>0</v>
      </c>
      <c r="T171" s="291">
        <f>S171*H171</f>
        <v>0</v>
      </c>
      <c r="U171" s="42"/>
      <c r="V171" s="42"/>
      <c r="W171" s="42"/>
      <c r="X171" s="42"/>
      <c r="Y171" s="42"/>
      <c r="Z171" s="42"/>
      <c r="AA171" s="42"/>
      <c r="AB171" s="42"/>
      <c r="AC171" s="42"/>
      <c r="AD171" s="42"/>
      <c r="AE171" s="42"/>
      <c r="AR171" s="292" t="s">
        <v>1391</v>
      </c>
      <c r="AT171" s="292" t="s">
        <v>592</v>
      </c>
      <c r="AU171" s="292" t="s">
        <v>92</v>
      </c>
      <c r="AY171" s="19" t="s">
        <v>387</v>
      </c>
      <c r="BE171" s="162">
        <f>IF(N171="základná",J171,0)</f>
        <v>0</v>
      </c>
      <c r="BF171" s="162">
        <f>IF(N171="znížená",J171,0)</f>
        <v>0</v>
      </c>
      <c r="BG171" s="162">
        <f>IF(N171="zákl. prenesená",J171,0)</f>
        <v>0</v>
      </c>
      <c r="BH171" s="162">
        <f>IF(N171="zníž. prenesená",J171,0)</f>
        <v>0</v>
      </c>
      <c r="BI171" s="162">
        <f>IF(N171="nulová",J171,0)</f>
        <v>0</v>
      </c>
      <c r="BJ171" s="19" t="s">
        <v>92</v>
      </c>
      <c r="BK171" s="162">
        <f>ROUND(I171*H171,2)</f>
        <v>0</v>
      </c>
      <c r="BL171" s="19" t="s">
        <v>731</v>
      </c>
      <c r="BM171" s="292" t="s">
        <v>654</v>
      </c>
    </row>
    <row r="172" s="2" customFormat="1" ht="24.15" customHeight="1">
      <c r="A172" s="42"/>
      <c r="B172" s="43"/>
      <c r="C172" s="337" t="s">
        <v>531</v>
      </c>
      <c r="D172" s="337" t="s">
        <v>592</v>
      </c>
      <c r="E172" s="338" t="s">
        <v>2000</v>
      </c>
      <c r="F172" s="339" t="s">
        <v>2001</v>
      </c>
      <c r="G172" s="340" t="s">
        <v>436</v>
      </c>
      <c r="H172" s="341">
        <v>14</v>
      </c>
      <c r="I172" s="342"/>
      <c r="J172" s="343">
        <f>ROUND(I172*H172,2)</f>
        <v>0</v>
      </c>
      <c r="K172" s="344"/>
      <c r="L172" s="345"/>
      <c r="M172" s="346" t="s">
        <v>1</v>
      </c>
      <c r="N172" s="347" t="s">
        <v>42</v>
      </c>
      <c r="O172" s="101"/>
      <c r="P172" s="290">
        <f>O172*H172</f>
        <v>0</v>
      </c>
      <c r="Q172" s="290">
        <v>0</v>
      </c>
      <c r="R172" s="290">
        <f>Q172*H172</f>
        <v>0</v>
      </c>
      <c r="S172" s="290">
        <v>0</v>
      </c>
      <c r="T172" s="291">
        <f>S172*H172</f>
        <v>0</v>
      </c>
      <c r="U172" s="42"/>
      <c r="V172" s="42"/>
      <c r="W172" s="42"/>
      <c r="X172" s="42"/>
      <c r="Y172" s="42"/>
      <c r="Z172" s="42"/>
      <c r="AA172" s="42"/>
      <c r="AB172" s="42"/>
      <c r="AC172" s="42"/>
      <c r="AD172" s="42"/>
      <c r="AE172" s="42"/>
      <c r="AR172" s="292" t="s">
        <v>1391</v>
      </c>
      <c r="AT172" s="292" t="s">
        <v>592</v>
      </c>
      <c r="AU172" s="292" t="s">
        <v>92</v>
      </c>
      <c r="AY172" s="19" t="s">
        <v>387</v>
      </c>
      <c r="BE172" s="162">
        <f>IF(N172="základná",J172,0)</f>
        <v>0</v>
      </c>
      <c r="BF172" s="162">
        <f>IF(N172="znížená",J172,0)</f>
        <v>0</v>
      </c>
      <c r="BG172" s="162">
        <f>IF(N172="zákl. prenesená",J172,0)</f>
        <v>0</v>
      </c>
      <c r="BH172" s="162">
        <f>IF(N172="zníž. prenesená",J172,0)</f>
        <v>0</v>
      </c>
      <c r="BI172" s="162">
        <f>IF(N172="nulová",J172,0)</f>
        <v>0</v>
      </c>
      <c r="BJ172" s="19" t="s">
        <v>92</v>
      </c>
      <c r="BK172" s="162">
        <f>ROUND(I172*H172,2)</f>
        <v>0</v>
      </c>
      <c r="BL172" s="19" t="s">
        <v>731</v>
      </c>
      <c r="BM172" s="292" t="s">
        <v>666</v>
      </c>
    </row>
    <row r="173" s="2" customFormat="1" ht="24.15" customHeight="1">
      <c r="A173" s="42"/>
      <c r="B173" s="43"/>
      <c r="C173" s="280" t="s">
        <v>535</v>
      </c>
      <c r="D173" s="280" t="s">
        <v>393</v>
      </c>
      <c r="E173" s="281" t="s">
        <v>2002</v>
      </c>
      <c r="F173" s="282" t="s">
        <v>2003</v>
      </c>
      <c r="G173" s="283" t="s">
        <v>436</v>
      </c>
      <c r="H173" s="284">
        <v>4</v>
      </c>
      <c r="I173" s="285"/>
      <c r="J173" s="286">
        <f>ROUND(I173*H173,2)</f>
        <v>0</v>
      </c>
      <c r="K173" s="287"/>
      <c r="L173" s="45"/>
      <c r="M173" s="288" t="s">
        <v>1</v>
      </c>
      <c r="N173" s="289" t="s">
        <v>42</v>
      </c>
      <c r="O173" s="101"/>
      <c r="P173" s="290">
        <f>O173*H173</f>
        <v>0</v>
      </c>
      <c r="Q173" s="290">
        <v>0</v>
      </c>
      <c r="R173" s="290">
        <f>Q173*H173</f>
        <v>0</v>
      </c>
      <c r="S173" s="290">
        <v>0</v>
      </c>
      <c r="T173" s="291">
        <f>S173*H173</f>
        <v>0</v>
      </c>
      <c r="U173" s="42"/>
      <c r="V173" s="42"/>
      <c r="W173" s="42"/>
      <c r="X173" s="42"/>
      <c r="Y173" s="42"/>
      <c r="Z173" s="42"/>
      <c r="AA173" s="42"/>
      <c r="AB173" s="42"/>
      <c r="AC173" s="42"/>
      <c r="AD173" s="42"/>
      <c r="AE173" s="42"/>
      <c r="AR173" s="292" t="s">
        <v>731</v>
      </c>
      <c r="AT173" s="292" t="s">
        <v>393</v>
      </c>
      <c r="AU173" s="292" t="s">
        <v>92</v>
      </c>
      <c r="AY173" s="19" t="s">
        <v>387</v>
      </c>
      <c r="BE173" s="162">
        <f>IF(N173="základná",J173,0)</f>
        <v>0</v>
      </c>
      <c r="BF173" s="162">
        <f>IF(N173="znížená",J173,0)</f>
        <v>0</v>
      </c>
      <c r="BG173" s="162">
        <f>IF(N173="zákl. prenesená",J173,0)</f>
        <v>0</v>
      </c>
      <c r="BH173" s="162">
        <f>IF(N173="zníž. prenesená",J173,0)</f>
        <v>0</v>
      </c>
      <c r="BI173" s="162">
        <f>IF(N173="nulová",J173,0)</f>
        <v>0</v>
      </c>
      <c r="BJ173" s="19" t="s">
        <v>92</v>
      </c>
      <c r="BK173" s="162">
        <f>ROUND(I173*H173,2)</f>
        <v>0</v>
      </c>
      <c r="BL173" s="19" t="s">
        <v>731</v>
      </c>
      <c r="BM173" s="292" t="s">
        <v>674</v>
      </c>
    </row>
    <row r="174" s="2" customFormat="1" ht="37.8" customHeight="1">
      <c r="A174" s="42"/>
      <c r="B174" s="43"/>
      <c r="C174" s="337" t="s">
        <v>540</v>
      </c>
      <c r="D174" s="337" t="s">
        <v>592</v>
      </c>
      <c r="E174" s="338" t="s">
        <v>1996</v>
      </c>
      <c r="F174" s="339" t="s">
        <v>1997</v>
      </c>
      <c r="G174" s="340" t="s">
        <v>396</v>
      </c>
      <c r="H174" s="341">
        <v>4</v>
      </c>
      <c r="I174" s="342"/>
      <c r="J174" s="343">
        <f>ROUND(I174*H174,2)</f>
        <v>0</v>
      </c>
      <c r="K174" s="344"/>
      <c r="L174" s="345"/>
      <c r="M174" s="346" t="s">
        <v>1</v>
      </c>
      <c r="N174" s="347" t="s">
        <v>42</v>
      </c>
      <c r="O174" s="101"/>
      <c r="P174" s="290">
        <f>O174*H174</f>
        <v>0</v>
      </c>
      <c r="Q174" s="290">
        <v>0</v>
      </c>
      <c r="R174" s="290">
        <f>Q174*H174</f>
        <v>0</v>
      </c>
      <c r="S174" s="290">
        <v>0</v>
      </c>
      <c r="T174" s="291">
        <f>S174*H174</f>
        <v>0</v>
      </c>
      <c r="U174" s="42"/>
      <c r="V174" s="42"/>
      <c r="W174" s="42"/>
      <c r="X174" s="42"/>
      <c r="Y174" s="42"/>
      <c r="Z174" s="42"/>
      <c r="AA174" s="42"/>
      <c r="AB174" s="42"/>
      <c r="AC174" s="42"/>
      <c r="AD174" s="42"/>
      <c r="AE174" s="42"/>
      <c r="AR174" s="292" t="s">
        <v>1391</v>
      </c>
      <c r="AT174" s="292" t="s">
        <v>592</v>
      </c>
      <c r="AU174" s="292" t="s">
        <v>92</v>
      </c>
      <c r="AY174" s="19" t="s">
        <v>387</v>
      </c>
      <c r="BE174" s="162">
        <f>IF(N174="základná",J174,0)</f>
        <v>0</v>
      </c>
      <c r="BF174" s="162">
        <f>IF(N174="znížená",J174,0)</f>
        <v>0</v>
      </c>
      <c r="BG174" s="162">
        <f>IF(N174="zákl. prenesená",J174,0)</f>
        <v>0</v>
      </c>
      <c r="BH174" s="162">
        <f>IF(N174="zníž. prenesená",J174,0)</f>
        <v>0</v>
      </c>
      <c r="BI174" s="162">
        <f>IF(N174="nulová",J174,0)</f>
        <v>0</v>
      </c>
      <c r="BJ174" s="19" t="s">
        <v>92</v>
      </c>
      <c r="BK174" s="162">
        <f>ROUND(I174*H174,2)</f>
        <v>0</v>
      </c>
      <c r="BL174" s="19" t="s">
        <v>731</v>
      </c>
      <c r="BM174" s="292" t="s">
        <v>682</v>
      </c>
    </row>
    <row r="175" s="2" customFormat="1" ht="16.5" customHeight="1">
      <c r="A175" s="42"/>
      <c r="B175" s="43"/>
      <c r="C175" s="337" t="s">
        <v>546</v>
      </c>
      <c r="D175" s="337" t="s">
        <v>592</v>
      </c>
      <c r="E175" s="338" t="s">
        <v>2004</v>
      </c>
      <c r="F175" s="339" t="s">
        <v>2005</v>
      </c>
      <c r="G175" s="340" t="s">
        <v>436</v>
      </c>
      <c r="H175" s="341">
        <v>4</v>
      </c>
      <c r="I175" s="342"/>
      <c r="J175" s="343">
        <f>ROUND(I175*H175,2)</f>
        <v>0</v>
      </c>
      <c r="K175" s="344"/>
      <c r="L175" s="345"/>
      <c r="M175" s="346" t="s">
        <v>1</v>
      </c>
      <c r="N175" s="347" t="s">
        <v>42</v>
      </c>
      <c r="O175" s="101"/>
      <c r="P175" s="290">
        <f>O175*H175</f>
        <v>0</v>
      </c>
      <c r="Q175" s="290">
        <v>0</v>
      </c>
      <c r="R175" s="290">
        <f>Q175*H175</f>
        <v>0</v>
      </c>
      <c r="S175" s="290">
        <v>0</v>
      </c>
      <c r="T175" s="291">
        <f>S175*H175</f>
        <v>0</v>
      </c>
      <c r="U175" s="42"/>
      <c r="V175" s="42"/>
      <c r="W175" s="42"/>
      <c r="X175" s="42"/>
      <c r="Y175" s="42"/>
      <c r="Z175" s="42"/>
      <c r="AA175" s="42"/>
      <c r="AB175" s="42"/>
      <c r="AC175" s="42"/>
      <c r="AD175" s="42"/>
      <c r="AE175" s="42"/>
      <c r="AR175" s="292" t="s">
        <v>1391</v>
      </c>
      <c r="AT175" s="292" t="s">
        <v>592</v>
      </c>
      <c r="AU175" s="292" t="s">
        <v>92</v>
      </c>
      <c r="AY175" s="19" t="s">
        <v>387</v>
      </c>
      <c r="BE175" s="162">
        <f>IF(N175="základná",J175,0)</f>
        <v>0</v>
      </c>
      <c r="BF175" s="162">
        <f>IF(N175="znížená",J175,0)</f>
        <v>0</v>
      </c>
      <c r="BG175" s="162">
        <f>IF(N175="zákl. prenesená",J175,0)</f>
        <v>0</v>
      </c>
      <c r="BH175" s="162">
        <f>IF(N175="zníž. prenesená",J175,0)</f>
        <v>0</v>
      </c>
      <c r="BI175" s="162">
        <f>IF(N175="nulová",J175,0)</f>
        <v>0</v>
      </c>
      <c r="BJ175" s="19" t="s">
        <v>92</v>
      </c>
      <c r="BK175" s="162">
        <f>ROUND(I175*H175,2)</f>
        <v>0</v>
      </c>
      <c r="BL175" s="19" t="s">
        <v>731</v>
      </c>
      <c r="BM175" s="292" t="s">
        <v>690</v>
      </c>
    </row>
    <row r="176" s="2" customFormat="1" ht="24.15" customHeight="1">
      <c r="A176" s="42"/>
      <c r="B176" s="43"/>
      <c r="C176" s="337" t="s">
        <v>554</v>
      </c>
      <c r="D176" s="337" t="s">
        <v>592</v>
      </c>
      <c r="E176" s="338" t="s">
        <v>2006</v>
      </c>
      <c r="F176" s="339" t="s">
        <v>2007</v>
      </c>
      <c r="G176" s="340" t="s">
        <v>436</v>
      </c>
      <c r="H176" s="341">
        <v>4</v>
      </c>
      <c r="I176" s="342"/>
      <c r="J176" s="343">
        <f>ROUND(I176*H176,2)</f>
        <v>0</v>
      </c>
      <c r="K176" s="344"/>
      <c r="L176" s="345"/>
      <c r="M176" s="346" t="s">
        <v>1</v>
      </c>
      <c r="N176" s="347" t="s">
        <v>42</v>
      </c>
      <c r="O176" s="101"/>
      <c r="P176" s="290">
        <f>O176*H176</f>
        <v>0</v>
      </c>
      <c r="Q176" s="290">
        <v>0</v>
      </c>
      <c r="R176" s="290">
        <f>Q176*H176</f>
        <v>0</v>
      </c>
      <c r="S176" s="290">
        <v>0</v>
      </c>
      <c r="T176" s="291">
        <f>S176*H176</f>
        <v>0</v>
      </c>
      <c r="U176" s="42"/>
      <c r="V176" s="42"/>
      <c r="W176" s="42"/>
      <c r="X176" s="42"/>
      <c r="Y176" s="42"/>
      <c r="Z176" s="42"/>
      <c r="AA176" s="42"/>
      <c r="AB176" s="42"/>
      <c r="AC176" s="42"/>
      <c r="AD176" s="42"/>
      <c r="AE176" s="42"/>
      <c r="AR176" s="292" t="s">
        <v>1391</v>
      </c>
      <c r="AT176" s="292" t="s">
        <v>592</v>
      </c>
      <c r="AU176" s="292" t="s">
        <v>92</v>
      </c>
      <c r="AY176" s="19" t="s">
        <v>387</v>
      </c>
      <c r="BE176" s="162">
        <f>IF(N176="základná",J176,0)</f>
        <v>0</v>
      </c>
      <c r="BF176" s="162">
        <f>IF(N176="znížená",J176,0)</f>
        <v>0</v>
      </c>
      <c r="BG176" s="162">
        <f>IF(N176="zákl. prenesená",J176,0)</f>
        <v>0</v>
      </c>
      <c r="BH176" s="162">
        <f>IF(N176="zníž. prenesená",J176,0)</f>
        <v>0</v>
      </c>
      <c r="BI176" s="162">
        <f>IF(N176="nulová",J176,0)</f>
        <v>0</v>
      </c>
      <c r="BJ176" s="19" t="s">
        <v>92</v>
      </c>
      <c r="BK176" s="162">
        <f>ROUND(I176*H176,2)</f>
        <v>0</v>
      </c>
      <c r="BL176" s="19" t="s">
        <v>731</v>
      </c>
      <c r="BM176" s="292" t="s">
        <v>701</v>
      </c>
    </row>
    <row r="177" s="2" customFormat="1" ht="16.5" customHeight="1">
      <c r="A177" s="42"/>
      <c r="B177" s="43"/>
      <c r="C177" s="280" t="s">
        <v>560</v>
      </c>
      <c r="D177" s="280" t="s">
        <v>393</v>
      </c>
      <c r="E177" s="281" t="s">
        <v>2008</v>
      </c>
      <c r="F177" s="282" t="s">
        <v>2009</v>
      </c>
      <c r="G177" s="283" t="s">
        <v>436</v>
      </c>
      <c r="H177" s="284">
        <v>6</v>
      </c>
      <c r="I177" s="285"/>
      <c r="J177" s="286">
        <f>ROUND(I177*H177,2)</f>
        <v>0</v>
      </c>
      <c r="K177" s="287"/>
      <c r="L177" s="45"/>
      <c r="M177" s="288" t="s">
        <v>1</v>
      </c>
      <c r="N177" s="289" t="s">
        <v>42</v>
      </c>
      <c r="O177" s="101"/>
      <c r="P177" s="290">
        <f>O177*H177</f>
        <v>0</v>
      </c>
      <c r="Q177" s="290">
        <v>0</v>
      </c>
      <c r="R177" s="290">
        <f>Q177*H177</f>
        <v>0</v>
      </c>
      <c r="S177" s="290">
        <v>0</v>
      </c>
      <c r="T177" s="291">
        <f>S177*H177</f>
        <v>0</v>
      </c>
      <c r="U177" s="42"/>
      <c r="V177" s="42"/>
      <c r="W177" s="42"/>
      <c r="X177" s="42"/>
      <c r="Y177" s="42"/>
      <c r="Z177" s="42"/>
      <c r="AA177" s="42"/>
      <c r="AB177" s="42"/>
      <c r="AC177" s="42"/>
      <c r="AD177" s="42"/>
      <c r="AE177" s="42"/>
      <c r="AR177" s="292" t="s">
        <v>731</v>
      </c>
      <c r="AT177" s="292" t="s">
        <v>393</v>
      </c>
      <c r="AU177" s="292" t="s">
        <v>92</v>
      </c>
      <c r="AY177" s="19" t="s">
        <v>387</v>
      </c>
      <c r="BE177" s="162">
        <f>IF(N177="základná",J177,0)</f>
        <v>0</v>
      </c>
      <c r="BF177" s="162">
        <f>IF(N177="znížená",J177,0)</f>
        <v>0</v>
      </c>
      <c r="BG177" s="162">
        <f>IF(N177="zákl. prenesená",J177,0)</f>
        <v>0</v>
      </c>
      <c r="BH177" s="162">
        <f>IF(N177="zníž. prenesená",J177,0)</f>
        <v>0</v>
      </c>
      <c r="BI177" s="162">
        <f>IF(N177="nulová",J177,0)</f>
        <v>0</v>
      </c>
      <c r="BJ177" s="19" t="s">
        <v>92</v>
      </c>
      <c r="BK177" s="162">
        <f>ROUND(I177*H177,2)</f>
        <v>0</v>
      </c>
      <c r="BL177" s="19" t="s">
        <v>731</v>
      </c>
      <c r="BM177" s="292" t="s">
        <v>709</v>
      </c>
    </row>
    <row r="178" s="2" customFormat="1" ht="21.75" customHeight="1">
      <c r="A178" s="42"/>
      <c r="B178" s="43"/>
      <c r="C178" s="337" t="s">
        <v>570</v>
      </c>
      <c r="D178" s="337" t="s">
        <v>592</v>
      </c>
      <c r="E178" s="338" t="s">
        <v>2010</v>
      </c>
      <c r="F178" s="339" t="s">
        <v>2011</v>
      </c>
      <c r="G178" s="340" t="s">
        <v>436</v>
      </c>
      <c r="H178" s="341">
        <v>6</v>
      </c>
      <c r="I178" s="342"/>
      <c r="J178" s="343">
        <f>ROUND(I178*H178,2)</f>
        <v>0</v>
      </c>
      <c r="K178" s="344"/>
      <c r="L178" s="345"/>
      <c r="M178" s="346" t="s">
        <v>1</v>
      </c>
      <c r="N178" s="347" t="s">
        <v>42</v>
      </c>
      <c r="O178" s="101"/>
      <c r="P178" s="290">
        <f>O178*H178</f>
        <v>0</v>
      </c>
      <c r="Q178" s="290">
        <v>0</v>
      </c>
      <c r="R178" s="290">
        <f>Q178*H178</f>
        <v>0</v>
      </c>
      <c r="S178" s="290">
        <v>0</v>
      </c>
      <c r="T178" s="291">
        <f>S178*H178</f>
        <v>0</v>
      </c>
      <c r="U178" s="42"/>
      <c r="V178" s="42"/>
      <c r="W178" s="42"/>
      <c r="X178" s="42"/>
      <c r="Y178" s="42"/>
      <c r="Z178" s="42"/>
      <c r="AA178" s="42"/>
      <c r="AB178" s="42"/>
      <c r="AC178" s="42"/>
      <c r="AD178" s="42"/>
      <c r="AE178" s="42"/>
      <c r="AR178" s="292" t="s">
        <v>1391</v>
      </c>
      <c r="AT178" s="292" t="s">
        <v>592</v>
      </c>
      <c r="AU178" s="292" t="s">
        <v>92</v>
      </c>
      <c r="AY178" s="19" t="s">
        <v>387</v>
      </c>
      <c r="BE178" s="162">
        <f>IF(N178="základná",J178,0)</f>
        <v>0</v>
      </c>
      <c r="BF178" s="162">
        <f>IF(N178="znížená",J178,0)</f>
        <v>0</v>
      </c>
      <c r="BG178" s="162">
        <f>IF(N178="zákl. prenesená",J178,0)</f>
        <v>0</v>
      </c>
      <c r="BH178" s="162">
        <f>IF(N178="zníž. prenesená",J178,0)</f>
        <v>0</v>
      </c>
      <c r="BI178" s="162">
        <f>IF(N178="nulová",J178,0)</f>
        <v>0</v>
      </c>
      <c r="BJ178" s="19" t="s">
        <v>92</v>
      </c>
      <c r="BK178" s="162">
        <f>ROUND(I178*H178,2)</f>
        <v>0</v>
      </c>
      <c r="BL178" s="19" t="s">
        <v>731</v>
      </c>
      <c r="BM178" s="292" t="s">
        <v>720</v>
      </c>
    </row>
    <row r="179" s="2" customFormat="1" ht="33" customHeight="1">
      <c r="A179" s="42"/>
      <c r="B179" s="43"/>
      <c r="C179" s="280" t="s">
        <v>575</v>
      </c>
      <c r="D179" s="280" t="s">
        <v>393</v>
      </c>
      <c r="E179" s="281" t="s">
        <v>2012</v>
      </c>
      <c r="F179" s="282" t="s">
        <v>2013</v>
      </c>
      <c r="G179" s="283" t="s">
        <v>436</v>
      </c>
      <c r="H179" s="284">
        <v>1</v>
      </c>
      <c r="I179" s="285"/>
      <c r="J179" s="286">
        <f>ROUND(I179*H179,2)</f>
        <v>0</v>
      </c>
      <c r="K179" s="287"/>
      <c r="L179" s="45"/>
      <c r="M179" s="288" t="s">
        <v>1</v>
      </c>
      <c r="N179" s="289" t="s">
        <v>42</v>
      </c>
      <c r="O179" s="101"/>
      <c r="P179" s="290">
        <f>O179*H179</f>
        <v>0</v>
      </c>
      <c r="Q179" s="290">
        <v>0</v>
      </c>
      <c r="R179" s="290">
        <f>Q179*H179</f>
        <v>0</v>
      </c>
      <c r="S179" s="290">
        <v>0</v>
      </c>
      <c r="T179" s="291">
        <f>S179*H179</f>
        <v>0</v>
      </c>
      <c r="U179" s="42"/>
      <c r="V179" s="42"/>
      <c r="W179" s="42"/>
      <c r="X179" s="42"/>
      <c r="Y179" s="42"/>
      <c r="Z179" s="42"/>
      <c r="AA179" s="42"/>
      <c r="AB179" s="42"/>
      <c r="AC179" s="42"/>
      <c r="AD179" s="42"/>
      <c r="AE179" s="42"/>
      <c r="AR179" s="292" t="s">
        <v>731</v>
      </c>
      <c r="AT179" s="292" t="s">
        <v>393</v>
      </c>
      <c r="AU179" s="292" t="s">
        <v>92</v>
      </c>
      <c r="AY179" s="19" t="s">
        <v>387</v>
      </c>
      <c r="BE179" s="162">
        <f>IF(N179="základná",J179,0)</f>
        <v>0</v>
      </c>
      <c r="BF179" s="162">
        <f>IF(N179="znížená",J179,0)</f>
        <v>0</v>
      </c>
      <c r="BG179" s="162">
        <f>IF(N179="zákl. prenesená",J179,0)</f>
        <v>0</v>
      </c>
      <c r="BH179" s="162">
        <f>IF(N179="zníž. prenesená",J179,0)</f>
        <v>0</v>
      </c>
      <c r="BI179" s="162">
        <f>IF(N179="nulová",J179,0)</f>
        <v>0</v>
      </c>
      <c r="BJ179" s="19" t="s">
        <v>92</v>
      </c>
      <c r="BK179" s="162">
        <f>ROUND(I179*H179,2)</f>
        <v>0</v>
      </c>
      <c r="BL179" s="19" t="s">
        <v>731</v>
      </c>
      <c r="BM179" s="292" t="s">
        <v>731</v>
      </c>
    </row>
    <row r="180" s="2" customFormat="1" ht="16.5" customHeight="1">
      <c r="A180" s="42"/>
      <c r="B180" s="43"/>
      <c r="C180" s="337" t="s">
        <v>580</v>
      </c>
      <c r="D180" s="337" t="s">
        <v>592</v>
      </c>
      <c r="E180" s="338" t="s">
        <v>2014</v>
      </c>
      <c r="F180" s="339" t="s">
        <v>2015</v>
      </c>
      <c r="G180" s="340" t="s">
        <v>436</v>
      </c>
      <c r="H180" s="341">
        <v>1</v>
      </c>
      <c r="I180" s="342"/>
      <c r="J180" s="343">
        <f>ROUND(I180*H180,2)</f>
        <v>0</v>
      </c>
      <c r="K180" s="344"/>
      <c r="L180" s="345"/>
      <c r="M180" s="346" t="s">
        <v>1</v>
      </c>
      <c r="N180" s="347" t="s">
        <v>42</v>
      </c>
      <c r="O180" s="101"/>
      <c r="P180" s="290">
        <f>O180*H180</f>
        <v>0</v>
      </c>
      <c r="Q180" s="290">
        <v>0</v>
      </c>
      <c r="R180" s="290">
        <f>Q180*H180</f>
        <v>0</v>
      </c>
      <c r="S180" s="290">
        <v>0</v>
      </c>
      <c r="T180" s="291">
        <f>S180*H180</f>
        <v>0</v>
      </c>
      <c r="U180" s="42"/>
      <c r="V180" s="42"/>
      <c r="W180" s="42"/>
      <c r="X180" s="42"/>
      <c r="Y180" s="42"/>
      <c r="Z180" s="42"/>
      <c r="AA180" s="42"/>
      <c r="AB180" s="42"/>
      <c r="AC180" s="42"/>
      <c r="AD180" s="42"/>
      <c r="AE180" s="42"/>
      <c r="AR180" s="292" t="s">
        <v>1391</v>
      </c>
      <c r="AT180" s="292" t="s">
        <v>592</v>
      </c>
      <c r="AU180" s="292" t="s">
        <v>92</v>
      </c>
      <c r="AY180" s="19" t="s">
        <v>387</v>
      </c>
      <c r="BE180" s="162">
        <f>IF(N180="základná",J180,0)</f>
        <v>0</v>
      </c>
      <c r="BF180" s="162">
        <f>IF(N180="znížená",J180,0)</f>
        <v>0</v>
      </c>
      <c r="BG180" s="162">
        <f>IF(N180="zákl. prenesená",J180,0)</f>
        <v>0</v>
      </c>
      <c r="BH180" s="162">
        <f>IF(N180="zníž. prenesená",J180,0)</f>
        <v>0</v>
      </c>
      <c r="BI180" s="162">
        <f>IF(N180="nulová",J180,0)</f>
        <v>0</v>
      </c>
      <c r="BJ180" s="19" t="s">
        <v>92</v>
      </c>
      <c r="BK180" s="162">
        <f>ROUND(I180*H180,2)</f>
        <v>0</v>
      </c>
      <c r="BL180" s="19" t="s">
        <v>731</v>
      </c>
      <c r="BM180" s="292" t="s">
        <v>741</v>
      </c>
    </row>
    <row r="181" s="2" customFormat="1" ht="24.15" customHeight="1">
      <c r="A181" s="42"/>
      <c r="B181" s="43"/>
      <c r="C181" s="280" t="s">
        <v>584</v>
      </c>
      <c r="D181" s="280" t="s">
        <v>393</v>
      </c>
      <c r="E181" s="281" t="s">
        <v>2016</v>
      </c>
      <c r="F181" s="282" t="s">
        <v>2017</v>
      </c>
      <c r="G181" s="283" t="s">
        <v>436</v>
      </c>
      <c r="H181" s="284">
        <v>20</v>
      </c>
      <c r="I181" s="285"/>
      <c r="J181" s="286">
        <f>ROUND(I181*H181,2)</f>
        <v>0</v>
      </c>
      <c r="K181" s="287"/>
      <c r="L181" s="45"/>
      <c r="M181" s="288" t="s">
        <v>1</v>
      </c>
      <c r="N181" s="289" t="s">
        <v>42</v>
      </c>
      <c r="O181" s="101"/>
      <c r="P181" s="290">
        <f>O181*H181</f>
        <v>0</v>
      </c>
      <c r="Q181" s="290">
        <v>0</v>
      </c>
      <c r="R181" s="290">
        <f>Q181*H181</f>
        <v>0</v>
      </c>
      <c r="S181" s="290">
        <v>0</v>
      </c>
      <c r="T181" s="291">
        <f>S181*H181</f>
        <v>0</v>
      </c>
      <c r="U181" s="42"/>
      <c r="V181" s="42"/>
      <c r="W181" s="42"/>
      <c r="X181" s="42"/>
      <c r="Y181" s="42"/>
      <c r="Z181" s="42"/>
      <c r="AA181" s="42"/>
      <c r="AB181" s="42"/>
      <c r="AC181" s="42"/>
      <c r="AD181" s="42"/>
      <c r="AE181" s="42"/>
      <c r="AR181" s="292" t="s">
        <v>731</v>
      </c>
      <c r="AT181" s="292" t="s">
        <v>393</v>
      </c>
      <c r="AU181" s="292" t="s">
        <v>92</v>
      </c>
      <c r="AY181" s="19" t="s">
        <v>387</v>
      </c>
      <c r="BE181" s="162">
        <f>IF(N181="základná",J181,0)</f>
        <v>0</v>
      </c>
      <c r="BF181" s="162">
        <f>IF(N181="znížená",J181,0)</f>
        <v>0</v>
      </c>
      <c r="BG181" s="162">
        <f>IF(N181="zákl. prenesená",J181,0)</f>
        <v>0</v>
      </c>
      <c r="BH181" s="162">
        <f>IF(N181="zníž. prenesená",J181,0)</f>
        <v>0</v>
      </c>
      <c r="BI181" s="162">
        <f>IF(N181="nulová",J181,0)</f>
        <v>0</v>
      </c>
      <c r="BJ181" s="19" t="s">
        <v>92</v>
      </c>
      <c r="BK181" s="162">
        <f>ROUND(I181*H181,2)</f>
        <v>0</v>
      </c>
      <c r="BL181" s="19" t="s">
        <v>731</v>
      </c>
      <c r="BM181" s="292" t="s">
        <v>751</v>
      </c>
    </row>
    <row r="182" s="2" customFormat="1" ht="24.15" customHeight="1">
      <c r="A182" s="42"/>
      <c r="B182" s="43"/>
      <c r="C182" s="280" t="s">
        <v>591</v>
      </c>
      <c r="D182" s="280" t="s">
        <v>393</v>
      </c>
      <c r="E182" s="281" t="s">
        <v>2018</v>
      </c>
      <c r="F182" s="282" t="s">
        <v>2019</v>
      </c>
      <c r="G182" s="283" t="s">
        <v>436</v>
      </c>
      <c r="H182" s="284">
        <v>1</v>
      </c>
      <c r="I182" s="285"/>
      <c r="J182" s="286">
        <f>ROUND(I182*H182,2)</f>
        <v>0</v>
      </c>
      <c r="K182" s="287"/>
      <c r="L182" s="45"/>
      <c r="M182" s="288" t="s">
        <v>1</v>
      </c>
      <c r="N182" s="289" t="s">
        <v>42</v>
      </c>
      <c r="O182" s="101"/>
      <c r="P182" s="290">
        <f>O182*H182</f>
        <v>0</v>
      </c>
      <c r="Q182" s="290">
        <v>0</v>
      </c>
      <c r="R182" s="290">
        <f>Q182*H182</f>
        <v>0</v>
      </c>
      <c r="S182" s="290">
        <v>0</v>
      </c>
      <c r="T182" s="291">
        <f>S182*H182</f>
        <v>0</v>
      </c>
      <c r="U182" s="42"/>
      <c r="V182" s="42"/>
      <c r="W182" s="42"/>
      <c r="X182" s="42"/>
      <c r="Y182" s="42"/>
      <c r="Z182" s="42"/>
      <c r="AA182" s="42"/>
      <c r="AB182" s="42"/>
      <c r="AC182" s="42"/>
      <c r="AD182" s="42"/>
      <c r="AE182" s="42"/>
      <c r="AR182" s="292" t="s">
        <v>731</v>
      </c>
      <c r="AT182" s="292" t="s">
        <v>393</v>
      </c>
      <c r="AU182" s="292" t="s">
        <v>92</v>
      </c>
      <c r="AY182" s="19" t="s">
        <v>387</v>
      </c>
      <c r="BE182" s="162">
        <f>IF(N182="základná",J182,0)</f>
        <v>0</v>
      </c>
      <c r="BF182" s="162">
        <f>IF(N182="znížená",J182,0)</f>
        <v>0</v>
      </c>
      <c r="BG182" s="162">
        <f>IF(N182="zákl. prenesená",J182,0)</f>
        <v>0</v>
      </c>
      <c r="BH182" s="162">
        <f>IF(N182="zníž. prenesená",J182,0)</f>
        <v>0</v>
      </c>
      <c r="BI182" s="162">
        <f>IF(N182="nulová",J182,0)</f>
        <v>0</v>
      </c>
      <c r="BJ182" s="19" t="s">
        <v>92</v>
      </c>
      <c r="BK182" s="162">
        <f>ROUND(I182*H182,2)</f>
        <v>0</v>
      </c>
      <c r="BL182" s="19" t="s">
        <v>731</v>
      </c>
      <c r="BM182" s="292" t="s">
        <v>759</v>
      </c>
    </row>
    <row r="183" s="2" customFormat="1" ht="24.15" customHeight="1">
      <c r="A183" s="42"/>
      <c r="B183" s="43"/>
      <c r="C183" s="337" t="s">
        <v>292</v>
      </c>
      <c r="D183" s="337" t="s">
        <v>592</v>
      </c>
      <c r="E183" s="338" t="s">
        <v>2020</v>
      </c>
      <c r="F183" s="339" t="s">
        <v>2021</v>
      </c>
      <c r="G183" s="340" t="s">
        <v>436</v>
      </c>
      <c r="H183" s="341">
        <v>1</v>
      </c>
      <c r="I183" s="342"/>
      <c r="J183" s="343">
        <f>ROUND(I183*H183,2)</f>
        <v>0</v>
      </c>
      <c r="K183" s="344"/>
      <c r="L183" s="345"/>
      <c r="M183" s="346" t="s">
        <v>1</v>
      </c>
      <c r="N183" s="347" t="s">
        <v>42</v>
      </c>
      <c r="O183" s="101"/>
      <c r="P183" s="290">
        <f>O183*H183</f>
        <v>0</v>
      </c>
      <c r="Q183" s="290">
        <v>0</v>
      </c>
      <c r="R183" s="290">
        <f>Q183*H183</f>
        <v>0</v>
      </c>
      <c r="S183" s="290">
        <v>0</v>
      </c>
      <c r="T183" s="291">
        <f>S183*H183</f>
        <v>0</v>
      </c>
      <c r="U183" s="42"/>
      <c r="V183" s="42"/>
      <c r="W183" s="42"/>
      <c r="X183" s="42"/>
      <c r="Y183" s="42"/>
      <c r="Z183" s="42"/>
      <c r="AA183" s="42"/>
      <c r="AB183" s="42"/>
      <c r="AC183" s="42"/>
      <c r="AD183" s="42"/>
      <c r="AE183" s="42"/>
      <c r="AR183" s="292" t="s">
        <v>1391</v>
      </c>
      <c r="AT183" s="292" t="s">
        <v>592</v>
      </c>
      <c r="AU183" s="292" t="s">
        <v>92</v>
      </c>
      <c r="AY183" s="19" t="s">
        <v>387</v>
      </c>
      <c r="BE183" s="162">
        <f>IF(N183="základná",J183,0)</f>
        <v>0</v>
      </c>
      <c r="BF183" s="162">
        <f>IF(N183="znížená",J183,0)</f>
        <v>0</v>
      </c>
      <c r="BG183" s="162">
        <f>IF(N183="zákl. prenesená",J183,0)</f>
        <v>0</v>
      </c>
      <c r="BH183" s="162">
        <f>IF(N183="zníž. prenesená",J183,0)</f>
        <v>0</v>
      </c>
      <c r="BI183" s="162">
        <f>IF(N183="nulová",J183,0)</f>
        <v>0</v>
      </c>
      <c r="BJ183" s="19" t="s">
        <v>92</v>
      </c>
      <c r="BK183" s="162">
        <f>ROUND(I183*H183,2)</f>
        <v>0</v>
      </c>
      <c r="BL183" s="19" t="s">
        <v>731</v>
      </c>
      <c r="BM183" s="292" t="s">
        <v>769</v>
      </c>
    </row>
    <row r="184" s="2" customFormat="1" ht="37.8" customHeight="1">
      <c r="A184" s="42"/>
      <c r="B184" s="43"/>
      <c r="C184" s="337" t="s">
        <v>602</v>
      </c>
      <c r="D184" s="337" t="s">
        <v>592</v>
      </c>
      <c r="E184" s="338" t="s">
        <v>2022</v>
      </c>
      <c r="F184" s="339" t="s">
        <v>2023</v>
      </c>
      <c r="G184" s="340" t="s">
        <v>436</v>
      </c>
      <c r="H184" s="341">
        <v>1</v>
      </c>
      <c r="I184" s="342"/>
      <c r="J184" s="343">
        <f>ROUND(I184*H184,2)</f>
        <v>0</v>
      </c>
      <c r="K184" s="344"/>
      <c r="L184" s="345"/>
      <c r="M184" s="346" t="s">
        <v>1</v>
      </c>
      <c r="N184" s="347" t="s">
        <v>42</v>
      </c>
      <c r="O184" s="101"/>
      <c r="P184" s="290">
        <f>O184*H184</f>
        <v>0</v>
      </c>
      <c r="Q184" s="290">
        <v>0</v>
      </c>
      <c r="R184" s="290">
        <f>Q184*H184</f>
        <v>0</v>
      </c>
      <c r="S184" s="290">
        <v>0</v>
      </c>
      <c r="T184" s="291">
        <f>S184*H184</f>
        <v>0</v>
      </c>
      <c r="U184" s="42"/>
      <c r="V184" s="42"/>
      <c r="W184" s="42"/>
      <c r="X184" s="42"/>
      <c r="Y184" s="42"/>
      <c r="Z184" s="42"/>
      <c r="AA184" s="42"/>
      <c r="AB184" s="42"/>
      <c r="AC184" s="42"/>
      <c r="AD184" s="42"/>
      <c r="AE184" s="42"/>
      <c r="AR184" s="292" t="s">
        <v>1391</v>
      </c>
      <c r="AT184" s="292" t="s">
        <v>592</v>
      </c>
      <c r="AU184" s="292" t="s">
        <v>92</v>
      </c>
      <c r="AY184" s="19" t="s">
        <v>387</v>
      </c>
      <c r="BE184" s="162">
        <f>IF(N184="základná",J184,0)</f>
        <v>0</v>
      </c>
      <c r="BF184" s="162">
        <f>IF(N184="znížená",J184,0)</f>
        <v>0</v>
      </c>
      <c r="BG184" s="162">
        <f>IF(N184="zákl. prenesená",J184,0)</f>
        <v>0</v>
      </c>
      <c r="BH184" s="162">
        <f>IF(N184="zníž. prenesená",J184,0)</f>
        <v>0</v>
      </c>
      <c r="BI184" s="162">
        <f>IF(N184="nulová",J184,0)</f>
        <v>0</v>
      </c>
      <c r="BJ184" s="19" t="s">
        <v>92</v>
      </c>
      <c r="BK184" s="162">
        <f>ROUND(I184*H184,2)</f>
        <v>0</v>
      </c>
      <c r="BL184" s="19" t="s">
        <v>731</v>
      </c>
      <c r="BM184" s="292" t="s">
        <v>779</v>
      </c>
    </row>
    <row r="185" s="2" customFormat="1" ht="21.75" customHeight="1">
      <c r="A185" s="42"/>
      <c r="B185" s="43"/>
      <c r="C185" s="280" t="s">
        <v>606</v>
      </c>
      <c r="D185" s="280" t="s">
        <v>393</v>
      </c>
      <c r="E185" s="281" t="s">
        <v>2024</v>
      </c>
      <c r="F185" s="282" t="s">
        <v>2025</v>
      </c>
      <c r="G185" s="283" t="s">
        <v>396</v>
      </c>
      <c r="H185" s="284">
        <v>312</v>
      </c>
      <c r="I185" s="285"/>
      <c r="J185" s="286">
        <f>ROUND(I185*H185,2)</f>
        <v>0</v>
      </c>
      <c r="K185" s="287"/>
      <c r="L185" s="45"/>
      <c r="M185" s="288" t="s">
        <v>1</v>
      </c>
      <c r="N185" s="289" t="s">
        <v>42</v>
      </c>
      <c r="O185" s="101"/>
      <c r="P185" s="290">
        <f>O185*H185</f>
        <v>0</v>
      </c>
      <c r="Q185" s="290">
        <v>0</v>
      </c>
      <c r="R185" s="290">
        <f>Q185*H185</f>
        <v>0</v>
      </c>
      <c r="S185" s="290">
        <v>0</v>
      </c>
      <c r="T185" s="291">
        <f>S185*H185</f>
        <v>0</v>
      </c>
      <c r="U185" s="42"/>
      <c r="V185" s="42"/>
      <c r="W185" s="42"/>
      <c r="X185" s="42"/>
      <c r="Y185" s="42"/>
      <c r="Z185" s="42"/>
      <c r="AA185" s="42"/>
      <c r="AB185" s="42"/>
      <c r="AC185" s="42"/>
      <c r="AD185" s="42"/>
      <c r="AE185" s="42"/>
      <c r="AR185" s="292" t="s">
        <v>731</v>
      </c>
      <c r="AT185" s="292" t="s">
        <v>393</v>
      </c>
      <c r="AU185" s="292" t="s">
        <v>92</v>
      </c>
      <c r="AY185" s="19" t="s">
        <v>387</v>
      </c>
      <c r="BE185" s="162">
        <f>IF(N185="základná",J185,0)</f>
        <v>0</v>
      </c>
      <c r="BF185" s="162">
        <f>IF(N185="znížená",J185,0)</f>
        <v>0</v>
      </c>
      <c r="BG185" s="162">
        <f>IF(N185="zákl. prenesená",J185,0)</f>
        <v>0</v>
      </c>
      <c r="BH185" s="162">
        <f>IF(N185="zníž. prenesená",J185,0)</f>
        <v>0</v>
      </c>
      <c r="BI185" s="162">
        <f>IF(N185="nulová",J185,0)</f>
        <v>0</v>
      </c>
      <c r="BJ185" s="19" t="s">
        <v>92</v>
      </c>
      <c r="BK185" s="162">
        <f>ROUND(I185*H185,2)</f>
        <v>0</v>
      </c>
      <c r="BL185" s="19" t="s">
        <v>731</v>
      </c>
      <c r="BM185" s="292" t="s">
        <v>792</v>
      </c>
    </row>
    <row r="186" s="2" customFormat="1" ht="16.5" customHeight="1">
      <c r="A186" s="42"/>
      <c r="B186" s="43"/>
      <c r="C186" s="337" t="s">
        <v>611</v>
      </c>
      <c r="D186" s="337" t="s">
        <v>592</v>
      </c>
      <c r="E186" s="338" t="s">
        <v>2026</v>
      </c>
      <c r="F186" s="339" t="s">
        <v>2027</v>
      </c>
      <c r="G186" s="340" t="s">
        <v>396</v>
      </c>
      <c r="H186" s="341">
        <v>312</v>
      </c>
      <c r="I186" s="342"/>
      <c r="J186" s="343">
        <f>ROUND(I186*H186,2)</f>
        <v>0</v>
      </c>
      <c r="K186" s="344"/>
      <c r="L186" s="345"/>
      <c r="M186" s="346" t="s">
        <v>1</v>
      </c>
      <c r="N186" s="347" t="s">
        <v>42</v>
      </c>
      <c r="O186" s="101"/>
      <c r="P186" s="290">
        <f>O186*H186</f>
        <v>0</v>
      </c>
      <c r="Q186" s="290">
        <v>0</v>
      </c>
      <c r="R186" s="290">
        <f>Q186*H186</f>
        <v>0</v>
      </c>
      <c r="S186" s="290">
        <v>0</v>
      </c>
      <c r="T186" s="291">
        <f>S186*H186</f>
        <v>0</v>
      </c>
      <c r="U186" s="42"/>
      <c r="V186" s="42"/>
      <c r="W186" s="42"/>
      <c r="X186" s="42"/>
      <c r="Y186" s="42"/>
      <c r="Z186" s="42"/>
      <c r="AA186" s="42"/>
      <c r="AB186" s="42"/>
      <c r="AC186" s="42"/>
      <c r="AD186" s="42"/>
      <c r="AE186" s="42"/>
      <c r="AR186" s="292" t="s">
        <v>1391</v>
      </c>
      <c r="AT186" s="292" t="s">
        <v>592</v>
      </c>
      <c r="AU186" s="292" t="s">
        <v>92</v>
      </c>
      <c r="AY186" s="19" t="s">
        <v>387</v>
      </c>
      <c r="BE186" s="162">
        <f>IF(N186="základná",J186,0)</f>
        <v>0</v>
      </c>
      <c r="BF186" s="162">
        <f>IF(N186="znížená",J186,0)</f>
        <v>0</v>
      </c>
      <c r="BG186" s="162">
        <f>IF(N186="zákl. prenesená",J186,0)</f>
        <v>0</v>
      </c>
      <c r="BH186" s="162">
        <f>IF(N186="zníž. prenesená",J186,0)</f>
        <v>0</v>
      </c>
      <c r="BI186" s="162">
        <f>IF(N186="nulová",J186,0)</f>
        <v>0</v>
      </c>
      <c r="BJ186" s="19" t="s">
        <v>92</v>
      </c>
      <c r="BK186" s="162">
        <f>ROUND(I186*H186,2)</f>
        <v>0</v>
      </c>
      <c r="BL186" s="19" t="s">
        <v>731</v>
      </c>
      <c r="BM186" s="292" t="s">
        <v>805</v>
      </c>
    </row>
    <row r="187" s="2" customFormat="1" ht="21.75" customHeight="1">
      <c r="A187" s="42"/>
      <c r="B187" s="43"/>
      <c r="C187" s="280" t="s">
        <v>615</v>
      </c>
      <c r="D187" s="280" t="s">
        <v>393</v>
      </c>
      <c r="E187" s="281" t="s">
        <v>2028</v>
      </c>
      <c r="F187" s="282" t="s">
        <v>2029</v>
      </c>
      <c r="G187" s="283" t="s">
        <v>396</v>
      </c>
      <c r="H187" s="284">
        <v>87</v>
      </c>
      <c r="I187" s="285"/>
      <c r="J187" s="286">
        <f>ROUND(I187*H187,2)</f>
        <v>0</v>
      </c>
      <c r="K187" s="287"/>
      <c r="L187" s="45"/>
      <c r="M187" s="288" t="s">
        <v>1</v>
      </c>
      <c r="N187" s="289" t="s">
        <v>42</v>
      </c>
      <c r="O187" s="101"/>
      <c r="P187" s="290">
        <f>O187*H187</f>
        <v>0</v>
      </c>
      <c r="Q187" s="290">
        <v>0</v>
      </c>
      <c r="R187" s="290">
        <f>Q187*H187</f>
        <v>0</v>
      </c>
      <c r="S187" s="290">
        <v>0</v>
      </c>
      <c r="T187" s="291">
        <f>S187*H187</f>
        <v>0</v>
      </c>
      <c r="U187" s="42"/>
      <c r="V187" s="42"/>
      <c r="W187" s="42"/>
      <c r="X187" s="42"/>
      <c r="Y187" s="42"/>
      <c r="Z187" s="42"/>
      <c r="AA187" s="42"/>
      <c r="AB187" s="42"/>
      <c r="AC187" s="42"/>
      <c r="AD187" s="42"/>
      <c r="AE187" s="42"/>
      <c r="AR187" s="292" t="s">
        <v>731</v>
      </c>
      <c r="AT187" s="292" t="s">
        <v>393</v>
      </c>
      <c r="AU187" s="292" t="s">
        <v>92</v>
      </c>
      <c r="AY187" s="19" t="s">
        <v>387</v>
      </c>
      <c r="BE187" s="162">
        <f>IF(N187="základná",J187,0)</f>
        <v>0</v>
      </c>
      <c r="BF187" s="162">
        <f>IF(N187="znížená",J187,0)</f>
        <v>0</v>
      </c>
      <c r="BG187" s="162">
        <f>IF(N187="zákl. prenesená",J187,0)</f>
        <v>0</v>
      </c>
      <c r="BH187" s="162">
        <f>IF(N187="zníž. prenesená",J187,0)</f>
        <v>0</v>
      </c>
      <c r="BI187" s="162">
        <f>IF(N187="nulová",J187,0)</f>
        <v>0</v>
      </c>
      <c r="BJ187" s="19" t="s">
        <v>92</v>
      </c>
      <c r="BK187" s="162">
        <f>ROUND(I187*H187,2)</f>
        <v>0</v>
      </c>
      <c r="BL187" s="19" t="s">
        <v>731</v>
      </c>
      <c r="BM187" s="292" t="s">
        <v>322</v>
      </c>
    </row>
    <row r="188" s="2" customFormat="1" ht="16.5" customHeight="1">
      <c r="A188" s="42"/>
      <c r="B188" s="43"/>
      <c r="C188" s="337" t="s">
        <v>620</v>
      </c>
      <c r="D188" s="337" t="s">
        <v>592</v>
      </c>
      <c r="E188" s="338" t="s">
        <v>2026</v>
      </c>
      <c r="F188" s="339" t="s">
        <v>2027</v>
      </c>
      <c r="G188" s="340" t="s">
        <v>396</v>
      </c>
      <c r="H188" s="341">
        <v>87</v>
      </c>
      <c r="I188" s="342"/>
      <c r="J188" s="343">
        <f>ROUND(I188*H188,2)</f>
        <v>0</v>
      </c>
      <c r="K188" s="344"/>
      <c r="L188" s="345"/>
      <c r="M188" s="346" t="s">
        <v>1</v>
      </c>
      <c r="N188" s="347" t="s">
        <v>42</v>
      </c>
      <c r="O188" s="101"/>
      <c r="P188" s="290">
        <f>O188*H188</f>
        <v>0</v>
      </c>
      <c r="Q188" s="290">
        <v>0</v>
      </c>
      <c r="R188" s="290">
        <f>Q188*H188</f>
        <v>0</v>
      </c>
      <c r="S188" s="290">
        <v>0</v>
      </c>
      <c r="T188" s="291">
        <f>S188*H188</f>
        <v>0</v>
      </c>
      <c r="U188" s="42"/>
      <c r="V188" s="42"/>
      <c r="W188" s="42"/>
      <c r="X188" s="42"/>
      <c r="Y188" s="42"/>
      <c r="Z188" s="42"/>
      <c r="AA188" s="42"/>
      <c r="AB188" s="42"/>
      <c r="AC188" s="42"/>
      <c r="AD188" s="42"/>
      <c r="AE188" s="42"/>
      <c r="AR188" s="292" t="s">
        <v>1391</v>
      </c>
      <c r="AT188" s="292" t="s">
        <v>592</v>
      </c>
      <c r="AU188" s="292" t="s">
        <v>92</v>
      </c>
      <c r="AY188" s="19" t="s">
        <v>387</v>
      </c>
      <c r="BE188" s="162">
        <f>IF(N188="základná",J188,0)</f>
        <v>0</v>
      </c>
      <c r="BF188" s="162">
        <f>IF(N188="znížená",J188,0)</f>
        <v>0</v>
      </c>
      <c r="BG188" s="162">
        <f>IF(N188="zákl. prenesená",J188,0)</f>
        <v>0</v>
      </c>
      <c r="BH188" s="162">
        <f>IF(N188="zníž. prenesená",J188,0)</f>
        <v>0</v>
      </c>
      <c r="BI188" s="162">
        <f>IF(N188="nulová",J188,0)</f>
        <v>0</v>
      </c>
      <c r="BJ188" s="19" t="s">
        <v>92</v>
      </c>
      <c r="BK188" s="162">
        <f>ROUND(I188*H188,2)</f>
        <v>0</v>
      </c>
      <c r="BL188" s="19" t="s">
        <v>731</v>
      </c>
      <c r="BM188" s="292" t="s">
        <v>829</v>
      </c>
    </row>
    <row r="189" s="2" customFormat="1" ht="21.75" customHeight="1">
      <c r="A189" s="42"/>
      <c r="B189" s="43"/>
      <c r="C189" s="280" t="s">
        <v>287</v>
      </c>
      <c r="D189" s="280" t="s">
        <v>393</v>
      </c>
      <c r="E189" s="281" t="s">
        <v>2030</v>
      </c>
      <c r="F189" s="282" t="s">
        <v>2031</v>
      </c>
      <c r="G189" s="283" t="s">
        <v>396</v>
      </c>
      <c r="H189" s="284">
        <v>90</v>
      </c>
      <c r="I189" s="285"/>
      <c r="J189" s="286">
        <f>ROUND(I189*H189,2)</f>
        <v>0</v>
      </c>
      <c r="K189" s="287"/>
      <c r="L189" s="45"/>
      <c r="M189" s="288" t="s">
        <v>1</v>
      </c>
      <c r="N189" s="289" t="s">
        <v>42</v>
      </c>
      <c r="O189" s="101"/>
      <c r="P189" s="290">
        <f>O189*H189</f>
        <v>0</v>
      </c>
      <c r="Q189" s="290">
        <v>0</v>
      </c>
      <c r="R189" s="290">
        <f>Q189*H189</f>
        <v>0</v>
      </c>
      <c r="S189" s="290">
        <v>0</v>
      </c>
      <c r="T189" s="291">
        <f>S189*H189</f>
        <v>0</v>
      </c>
      <c r="U189" s="42"/>
      <c r="V189" s="42"/>
      <c r="W189" s="42"/>
      <c r="X189" s="42"/>
      <c r="Y189" s="42"/>
      <c r="Z189" s="42"/>
      <c r="AA189" s="42"/>
      <c r="AB189" s="42"/>
      <c r="AC189" s="42"/>
      <c r="AD189" s="42"/>
      <c r="AE189" s="42"/>
      <c r="AR189" s="292" t="s">
        <v>731</v>
      </c>
      <c r="AT189" s="292" t="s">
        <v>393</v>
      </c>
      <c r="AU189" s="292" t="s">
        <v>92</v>
      </c>
      <c r="AY189" s="19" t="s">
        <v>387</v>
      </c>
      <c r="BE189" s="162">
        <f>IF(N189="základná",J189,0)</f>
        <v>0</v>
      </c>
      <c r="BF189" s="162">
        <f>IF(N189="znížená",J189,0)</f>
        <v>0</v>
      </c>
      <c r="BG189" s="162">
        <f>IF(N189="zákl. prenesená",J189,0)</f>
        <v>0</v>
      </c>
      <c r="BH189" s="162">
        <f>IF(N189="zníž. prenesená",J189,0)</f>
        <v>0</v>
      </c>
      <c r="BI189" s="162">
        <f>IF(N189="nulová",J189,0)</f>
        <v>0</v>
      </c>
      <c r="BJ189" s="19" t="s">
        <v>92</v>
      </c>
      <c r="BK189" s="162">
        <f>ROUND(I189*H189,2)</f>
        <v>0</v>
      </c>
      <c r="BL189" s="19" t="s">
        <v>731</v>
      </c>
      <c r="BM189" s="292" t="s">
        <v>839</v>
      </c>
    </row>
    <row r="190" s="2" customFormat="1" ht="16.5" customHeight="1">
      <c r="A190" s="42"/>
      <c r="B190" s="43"/>
      <c r="C190" s="337" t="s">
        <v>627</v>
      </c>
      <c r="D190" s="337" t="s">
        <v>592</v>
      </c>
      <c r="E190" s="338" t="s">
        <v>2032</v>
      </c>
      <c r="F190" s="339" t="s">
        <v>2033</v>
      </c>
      <c r="G190" s="340" t="s">
        <v>396</v>
      </c>
      <c r="H190" s="341">
        <v>90</v>
      </c>
      <c r="I190" s="342"/>
      <c r="J190" s="343">
        <f>ROUND(I190*H190,2)</f>
        <v>0</v>
      </c>
      <c r="K190" s="344"/>
      <c r="L190" s="345"/>
      <c r="M190" s="346" t="s">
        <v>1</v>
      </c>
      <c r="N190" s="347" t="s">
        <v>42</v>
      </c>
      <c r="O190" s="101"/>
      <c r="P190" s="290">
        <f>O190*H190</f>
        <v>0</v>
      </c>
      <c r="Q190" s="290">
        <v>0</v>
      </c>
      <c r="R190" s="290">
        <f>Q190*H190</f>
        <v>0</v>
      </c>
      <c r="S190" s="290">
        <v>0</v>
      </c>
      <c r="T190" s="291">
        <f>S190*H190</f>
        <v>0</v>
      </c>
      <c r="U190" s="42"/>
      <c r="V190" s="42"/>
      <c r="W190" s="42"/>
      <c r="X190" s="42"/>
      <c r="Y190" s="42"/>
      <c r="Z190" s="42"/>
      <c r="AA190" s="42"/>
      <c r="AB190" s="42"/>
      <c r="AC190" s="42"/>
      <c r="AD190" s="42"/>
      <c r="AE190" s="42"/>
      <c r="AR190" s="292" t="s">
        <v>1391</v>
      </c>
      <c r="AT190" s="292" t="s">
        <v>592</v>
      </c>
      <c r="AU190" s="292" t="s">
        <v>92</v>
      </c>
      <c r="AY190" s="19" t="s">
        <v>387</v>
      </c>
      <c r="BE190" s="162">
        <f>IF(N190="základná",J190,0)</f>
        <v>0</v>
      </c>
      <c r="BF190" s="162">
        <f>IF(N190="znížená",J190,0)</f>
        <v>0</v>
      </c>
      <c r="BG190" s="162">
        <f>IF(N190="zákl. prenesená",J190,0)</f>
        <v>0</v>
      </c>
      <c r="BH190" s="162">
        <f>IF(N190="zníž. prenesená",J190,0)</f>
        <v>0</v>
      </c>
      <c r="BI190" s="162">
        <f>IF(N190="nulová",J190,0)</f>
        <v>0</v>
      </c>
      <c r="BJ190" s="19" t="s">
        <v>92</v>
      </c>
      <c r="BK190" s="162">
        <f>ROUND(I190*H190,2)</f>
        <v>0</v>
      </c>
      <c r="BL190" s="19" t="s">
        <v>731</v>
      </c>
      <c r="BM190" s="292" t="s">
        <v>847</v>
      </c>
    </row>
    <row r="191" s="2" customFormat="1" ht="24.15" customHeight="1">
      <c r="A191" s="42"/>
      <c r="B191" s="43"/>
      <c r="C191" s="280" t="s">
        <v>631</v>
      </c>
      <c r="D191" s="280" t="s">
        <v>393</v>
      </c>
      <c r="E191" s="281" t="s">
        <v>2034</v>
      </c>
      <c r="F191" s="282" t="s">
        <v>2035</v>
      </c>
      <c r="G191" s="283" t="s">
        <v>396</v>
      </c>
      <c r="H191" s="284">
        <v>20</v>
      </c>
      <c r="I191" s="285"/>
      <c r="J191" s="286">
        <f>ROUND(I191*H191,2)</f>
        <v>0</v>
      </c>
      <c r="K191" s="287"/>
      <c r="L191" s="45"/>
      <c r="M191" s="288" t="s">
        <v>1</v>
      </c>
      <c r="N191" s="289" t="s">
        <v>42</v>
      </c>
      <c r="O191" s="101"/>
      <c r="P191" s="290">
        <f>O191*H191</f>
        <v>0</v>
      </c>
      <c r="Q191" s="290">
        <v>0</v>
      </c>
      <c r="R191" s="290">
        <f>Q191*H191</f>
        <v>0</v>
      </c>
      <c r="S191" s="290">
        <v>0</v>
      </c>
      <c r="T191" s="291">
        <f>S191*H191</f>
        <v>0</v>
      </c>
      <c r="U191" s="42"/>
      <c r="V191" s="42"/>
      <c r="W191" s="42"/>
      <c r="X191" s="42"/>
      <c r="Y191" s="42"/>
      <c r="Z191" s="42"/>
      <c r="AA191" s="42"/>
      <c r="AB191" s="42"/>
      <c r="AC191" s="42"/>
      <c r="AD191" s="42"/>
      <c r="AE191" s="42"/>
      <c r="AR191" s="292" t="s">
        <v>731</v>
      </c>
      <c r="AT191" s="292" t="s">
        <v>393</v>
      </c>
      <c r="AU191" s="292" t="s">
        <v>92</v>
      </c>
      <c r="AY191" s="19" t="s">
        <v>387</v>
      </c>
      <c r="BE191" s="162">
        <f>IF(N191="základná",J191,0)</f>
        <v>0</v>
      </c>
      <c r="BF191" s="162">
        <f>IF(N191="znížená",J191,0)</f>
        <v>0</v>
      </c>
      <c r="BG191" s="162">
        <f>IF(N191="zákl. prenesená",J191,0)</f>
        <v>0</v>
      </c>
      <c r="BH191" s="162">
        <f>IF(N191="zníž. prenesená",J191,0)</f>
        <v>0</v>
      </c>
      <c r="BI191" s="162">
        <f>IF(N191="nulová",J191,0)</f>
        <v>0</v>
      </c>
      <c r="BJ191" s="19" t="s">
        <v>92</v>
      </c>
      <c r="BK191" s="162">
        <f>ROUND(I191*H191,2)</f>
        <v>0</v>
      </c>
      <c r="BL191" s="19" t="s">
        <v>731</v>
      </c>
      <c r="BM191" s="292" t="s">
        <v>857</v>
      </c>
    </row>
    <row r="192" s="2" customFormat="1" ht="16.5" customHeight="1">
      <c r="A192" s="42"/>
      <c r="B192" s="43"/>
      <c r="C192" s="337" t="s">
        <v>640</v>
      </c>
      <c r="D192" s="337" t="s">
        <v>592</v>
      </c>
      <c r="E192" s="338" t="s">
        <v>2036</v>
      </c>
      <c r="F192" s="339" t="s">
        <v>2037</v>
      </c>
      <c r="G192" s="340" t="s">
        <v>396</v>
      </c>
      <c r="H192" s="341">
        <v>20</v>
      </c>
      <c r="I192" s="342"/>
      <c r="J192" s="343">
        <f>ROUND(I192*H192,2)</f>
        <v>0</v>
      </c>
      <c r="K192" s="344"/>
      <c r="L192" s="345"/>
      <c r="M192" s="346" t="s">
        <v>1</v>
      </c>
      <c r="N192" s="347" t="s">
        <v>42</v>
      </c>
      <c r="O192" s="101"/>
      <c r="P192" s="290">
        <f>O192*H192</f>
        <v>0</v>
      </c>
      <c r="Q192" s="290">
        <v>0</v>
      </c>
      <c r="R192" s="290">
        <f>Q192*H192</f>
        <v>0</v>
      </c>
      <c r="S192" s="290">
        <v>0</v>
      </c>
      <c r="T192" s="291">
        <f>S192*H192</f>
        <v>0</v>
      </c>
      <c r="U192" s="42"/>
      <c r="V192" s="42"/>
      <c r="W192" s="42"/>
      <c r="X192" s="42"/>
      <c r="Y192" s="42"/>
      <c r="Z192" s="42"/>
      <c r="AA192" s="42"/>
      <c r="AB192" s="42"/>
      <c r="AC192" s="42"/>
      <c r="AD192" s="42"/>
      <c r="AE192" s="42"/>
      <c r="AR192" s="292" t="s">
        <v>1391</v>
      </c>
      <c r="AT192" s="292" t="s">
        <v>592</v>
      </c>
      <c r="AU192" s="292" t="s">
        <v>92</v>
      </c>
      <c r="AY192" s="19" t="s">
        <v>387</v>
      </c>
      <c r="BE192" s="162">
        <f>IF(N192="základná",J192,0)</f>
        <v>0</v>
      </c>
      <c r="BF192" s="162">
        <f>IF(N192="znížená",J192,0)</f>
        <v>0</v>
      </c>
      <c r="BG192" s="162">
        <f>IF(N192="zákl. prenesená",J192,0)</f>
        <v>0</v>
      </c>
      <c r="BH192" s="162">
        <f>IF(N192="zníž. prenesená",J192,0)</f>
        <v>0</v>
      </c>
      <c r="BI192" s="162">
        <f>IF(N192="nulová",J192,0)</f>
        <v>0</v>
      </c>
      <c r="BJ192" s="19" t="s">
        <v>92</v>
      </c>
      <c r="BK192" s="162">
        <f>ROUND(I192*H192,2)</f>
        <v>0</v>
      </c>
      <c r="BL192" s="19" t="s">
        <v>731</v>
      </c>
      <c r="BM192" s="292" t="s">
        <v>864</v>
      </c>
    </row>
    <row r="193" s="2" customFormat="1" ht="24.15" customHeight="1">
      <c r="A193" s="42"/>
      <c r="B193" s="43"/>
      <c r="C193" s="280" t="s">
        <v>644</v>
      </c>
      <c r="D193" s="280" t="s">
        <v>393</v>
      </c>
      <c r="E193" s="281" t="s">
        <v>2038</v>
      </c>
      <c r="F193" s="282" t="s">
        <v>2039</v>
      </c>
      <c r="G193" s="283" t="s">
        <v>396</v>
      </c>
      <c r="H193" s="284">
        <v>20</v>
      </c>
      <c r="I193" s="285"/>
      <c r="J193" s="286">
        <f>ROUND(I193*H193,2)</f>
        <v>0</v>
      </c>
      <c r="K193" s="287"/>
      <c r="L193" s="45"/>
      <c r="M193" s="288" t="s">
        <v>1</v>
      </c>
      <c r="N193" s="289" t="s">
        <v>42</v>
      </c>
      <c r="O193" s="101"/>
      <c r="P193" s="290">
        <f>O193*H193</f>
        <v>0</v>
      </c>
      <c r="Q193" s="290">
        <v>0</v>
      </c>
      <c r="R193" s="290">
        <f>Q193*H193</f>
        <v>0</v>
      </c>
      <c r="S193" s="290">
        <v>0</v>
      </c>
      <c r="T193" s="291">
        <f>S193*H193</f>
        <v>0</v>
      </c>
      <c r="U193" s="42"/>
      <c r="V193" s="42"/>
      <c r="W193" s="42"/>
      <c r="X193" s="42"/>
      <c r="Y193" s="42"/>
      <c r="Z193" s="42"/>
      <c r="AA193" s="42"/>
      <c r="AB193" s="42"/>
      <c r="AC193" s="42"/>
      <c r="AD193" s="42"/>
      <c r="AE193" s="42"/>
      <c r="AR193" s="292" t="s">
        <v>731</v>
      </c>
      <c r="AT193" s="292" t="s">
        <v>393</v>
      </c>
      <c r="AU193" s="292" t="s">
        <v>92</v>
      </c>
      <c r="AY193" s="19" t="s">
        <v>387</v>
      </c>
      <c r="BE193" s="162">
        <f>IF(N193="základná",J193,0)</f>
        <v>0</v>
      </c>
      <c r="BF193" s="162">
        <f>IF(N193="znížená",J193,0)</f>
        <v>0</v>
      </c>
      <c r="BG193" s="162">
        <f>IF(N193="zákl. prenesená",J193,0)</f>
        <v>0</v>
      </c>
      <c r="BH193" s="162">
        <f>IF(N193="zníž. prenesená",J193,0)</f>
        <v>0</v>
      </c>
      <c r="BI193" s="162">
        <f>IF(N193="nulová",J193,0)</f>
        <v>0</v>
      </c>
      <c r="BJ193" s="19" t="s">
        <v>92</v>
      </c>
      <c r="BK193" s="162">
        <f>ROUND(I193*H193,2)</f>
        <v>0</v>
      </c>
      <c r="BL193" s="19" t="s">
        <v>731</v>
      </c>
      <c r="BM193" s="292" t="s">
        <v>869</v>
      </c>
    </row>
    <row r="194" s="2" customFormat="1" ht="16.5" customHeight="1">
      <c r="A194" s="42"/>
      <c r="B194" s="43"/>
      <c r="C194" s="337" t="s">
        <v>648</v>
      </c>
      <c r="D194" s="337" t="s">
        <v>592</v>
      </c>
      <c r="E194" s="338" t="s">
        <v>2040</v>
      </c>
      <c r="F194" s="339" t="s">
        <v>2041</v>
      </c>
      <c r="G194" s="340" t="s">
        <v>396</v>
      </c>
      <c r="H194" s="341">
        <v>20</v>
      </c>
      <c r="I194" s="342"/>
      <c r="J194" s="343">
        <f>ROUND(I194*H194,2)</f>
        <v>0</v>
      </c>
      <c r="K194" s="344"/>
      <c r="L194" s="345"/>
      <c r="M194" s="346" t="s">
        <v>1</v>
      </c>
      <c r="N194" s="347" t="s">
        <v>42</v>
      </c>
      <c r="O194" s="101"/>
      <c r="P194" s="290">
        <f>O194*H194</f>
        <v>0</v>
      </c>
      <c r="Q194" s="290">
        <v>0</v>
      </c>
      <c r="R194" s="290">
        <f>Q194*H194</f>
        <v>0</v>
      </c>
      <c r="S194" s="290">
        <v>0</v>
      </c>
      <c r="T194" s="291">
        <f>S194*H194</f>
        <v>0</v>
      </c>
      <c r="U194" s="42"/>
      <c r="V194" s="42"/>
      <c r="W194" s="42"/>
      <c r="X194" s="42"/>
      <c r="Y194" s="42"/>
      <c r="Z194" s="42"/>
      <c r="AA194" s="42"/>
      <c r="AB194" s="42"/>
      <c r="AC194" s="42"/>
      <c r="AD194" s="42"/>
      <c r="AE194" s="42"/>
      <c r="AR194" s="292" t="s">
        <v>1391</v>
      </c>
      <c r="AT194" s="292" t="s">
        <v>592</v>
      </c>
      <c r="AU194" s="292" t="s">
        <v>92</v>
      </c>
      <c r="AY194" s="19" t="s">
        <v>387</v>
      </c>
      <c r="BE194" s="162">
        <f>IF(N194="základná",J194,0)</f>
        <v>0</v>
      </c>
      <c r="BF194" s="162">
        <f>IF(N194="znížená",J194,0)</f>
        <v>0</v>
      </c>
      <c r="BG194" s="162">
        <f>IF(N194="zákl. prenesená",J194,0)</f>
        <v>0</v>
      </c>
      <c r="BH194" s="162">
        <f>IF(N194="zníž. prenesená",J194,0)</f>
        <v>0</v>
      </c>
      <c r="BI194" s="162">
        <f>IF(N194="nulová",J194,0)</f>
        <v>0</v>
      </c>
      <c r="BJ194" s="19" t="s">
        <v>92</v>
      </c>
      <c r="BK194" s="162">
        <f>ROUND(I194*H194,2)</f>
        <v>0</v>
      </c>
      <c r="BL194" s="19" t="s">
        <v>731</v>
      </c>
      <c r="BM194" s="292" t="s">
        <v>875</v>
      </c>
    </row>
    <row r="195" s="2" customFormat="1" ht="24.15" customHeight="1">
      <c r="A195" s="42"/>
      <c r="B195" s="43"/>
      <c r="C195" s="280" t="s">
        <v>654</v>
      </c>
      <c r="D195" s="280" t="s">
        <v>393</v>
      </c>
      <c r="E195" s="281" t="s">
        <v>2042</v>
      </c>
      <c r="F195" s="282" t="s">
        <v>2043</v>
      </c>
      <c r="G195" s="283" t="s">
        <v>396</v>
      </c>
      <c r="H195" s="284">
        <v>30</v>
      </c>
      <c r="I195" s="285"/>
      <c r="J195" s="286">
        <f>ROUND(I195*H195,2)</f>
        <v>0</v>
      </c>
      <c r="K195" s="287"/>
      <c r="L195" s="45"/>
      <c r="M195" s="288" t="s">
        <v>1</v>
      </c>
      <c r="N195" s="289" t="s">
        <v>42</v>
      </c>
      <c r="O195" s="101"/>
      <c r="P195" s="290">
        <f>O195*H195</f>
        <v>0</v>
      </c>
      <c r="Q195" s="290">
        <v>0</v>
      </c>
      <c r="R195" s="290">
        <f>Q195*H195</f>
        <v>0</v>
      </c>
      <c r="S195" s="290">
        <v>0</v>
      </c>
      <c r="T195" s="291">
        <f>S195*H195</f>
        <v>0</v>
      </c>
      <c r="U195" s="42"/>
      <c r="V195" s="42"/>
      <c r="W195" s="42"/>
      <c r="X195" s="42"/>
      <c r="Y195" s="42"/>
      <c r="Z195" s="42"/>
      <c r="AA195" s="42"/>
      <c r="AB195" s="42"/>
      <c r="AC195" s="42"/>
      <c r="AD195" s="42"/>
      <c r="AE195" s="42"/>
      <c r="AR195" s="292" t="s">
        <v>731</v>
      </c>
      <c r="AT195" s="292" t="s">
        <v>393</v>
      </c>
      <c r="AU195" s="292" t="s">
        <v>92</v>
      </c>
      <c r="AY195" s="19" t="s">
        <v>387</v>
      </c>
      <c r="BE195" s="162">
        <f>IF(N195="základná",J195,0)</f>
        <v>0</v>
      </c>
      <c r="BF195" s="162">
        <f>IF(N195="znížená",J195,0)</f>
        <v>0</v>
      </c>
      <c r="BG195" s="162">
        <f>IF(N195="zákl. prenesená",J195,0)</f>
        <v>0</v>
      </c>
      <c r="BH195" s="162">
        <f>IF(N195="zníž. prenesená",J195,0)</f>
        <v>0</v>
      </c>
      <c r="BI195" s="162">
        <f>IF(N195="nulová",J195,0)</f>
        <v>0</v>
      </c>
      <c r="BJ195" s="19" t="s">
        <v>92</v>
      </c>
      <c r="BK195" s="162">
        <f>ROUND(I195*H195,2)</f>
        <v>0</v>
      </c>
      <c r="BL195" s="19" t="s">
        <v>731</v>
      </c>
      <c r="BM195" s="292" t="s">
        <v>887</v>
      </c>
    </row>
    <row r="196" s="2" customFormat="1" ht="21.75" customHeight="1">
      <c r="A196" s="42"/>
      <c r="B196" s="43"/>
      <c r="C196" s="337" t="s">
        <v>660</v>
      </c>
      <c r="D196" s="337" t="s">
        <v>592</v>
      </c>
      <c r="E196" s="338" t="s">
        <v>2044</v>
      </c>
      <c r="F196" s="339" t="s">
        <v>2045</v>
      </c>
      <c r="G196" s="340" t="s">
        <v>396</v>
      </c>
      <c r="H196" s="341">
        <v>30</v>
      </c>
      <c r="I196" s="342"/>
      <c r="J196" s="343">
        <f>ROUND(I196*H196,2)</f>
        <v>0</v>
      </c>
      <c r="K196" s="344"/>
      <c r="L196" s="345"/>
      <c r="M196" s="346" t="s">
        <v>1</v>
      </c>
      <c r="N196" s="347" t="s">
        <v>42</v>
      </c>
      <c r="O196" s="101"/>
      <c r="P196" s="290">
        <f>O196*H196</f>
        <v>0</v>
      </c>
      <c r="Q196" s="290">
        <v>0</v>
      </c>
      <c r="R196" s="290">
        <f>Q196*H196</f>
        <v>0</v>
      </c>
      <c r="S196" s="290">
        <v>0</v>
      </c>
      <c r="T196" s="291">
        <f>S196*H196</f>
        <v>0</v>
      </c>
      <c r="U196" s="42"/>
      <c r="V196" s="42"/>
      <c r="W196" s="42"/>
      <c r="X196" s="42"/>
      <c r="Y196" s="42"/>
      <c r="Z196" s="42"/>
      <c r="AA196" s="42"/>
      <c r="AB196" s="42"/>
      <c r="AC196" s="42"/>
      <c r="AD196" s="42"/>
      <c r="AE196" s="42"/>
      <c r="AR196" s="292" t="s">
        <v>1391</v>
      </c>
      <c r="AT196" s="292" t="s">
        <v>592</v>
      </c>
      <c r="AU196" s="292" t="s">
        <v>92</v>
      </c>
      <c r="AY196" s="19" t="s">
        <v>387</v>
      </c>
      <c r="BE196" s="162">
        <f>IF(N196="základná",J196,0)</f>
        <v>0</v>
      </c>
      <c r="BF196" s="162">
        <f>IF(N196="znížená",J196,0)</f>
        <v>0</v>
      </c>
      <c r="BG196" s="162">
        <f>IF(N196="zákl. prenesená",J196,0)</f>
        <v>0</v>
      </c>
      <c r="BH196" s="162">
        <f>IF(N196="zníž. prenesená",J196,0)</f>
        <v>0</v>
      </c>
      <c r="BI196" s="162">
        <f>IF(N196="nulová",J196,0)</f>
        <v>0</v>
      </c>
      <c r="BJ196" s="19" t="s">
        <v>92</v>
      </c>
      <c r="BK196" s="162">
        <f>ROUND(I196*H196,2)</f>
        <v>0</v>
      </c>
      <c r="BL196" s="19" t="s">
        <v>731</v>
      </c>
      <c r="BM196" s="292" t="s">
        <v>891</v>
      </c>
    </row>
    <row r="197" s="2" customFormat="1" ht="21.75" customHeight="1">
      <c r="A197" s="42"/>
      <c r="B197" s="43"/>
      <c r="C197" s="280" t="s">
        <v>666</v>
      </c>
      <c r="D197" s="280" t="s">
        <v>393</v>
      </c>
      <c r="E197" s="281" t="s">
        <v>2046</v>
      </c>
      <c r="F197" s="282" t="s">
        <v>2047</v>
      </c>
      <c r="G197" s="283" t="s">
        <v>396</v>
      </c>
      <c r="H197" s="284">
        <v>133</v>
      </c>
      <c r="I197" s="285"/>
      <c r="J197" s="286">
        <f>ROUND(I197*H197,2)</f>
        <v>0</v>
      </c>
      <c r="K197" s="287"/>
      <c r="L197" s="45"/>
      <c r="M197" s="288" t="s">
        <v>1</v>
      </c>
      <c r="N197" s="289" t="s">
        <v>42</v>
      </c>
      <c r="O197" s="101"/>
      <c r="P197" s="290">
        <f>O197*H197</f>
        <v>0</v>
      </c>
      <c r="Q197" s="290">
        <v>0</v>
      </c>
      <c r="R197" s="290">
        <f>Q197*H197</f>
        <v>0</v>
      </c>
      <c r="S197" s="290">
        <v>0</v>
      </c>
      <c r="T197" s="291">
        <f>S197*H197</f>
        <v>0</v>
      </c>
      <c r="U197" s="42"/>
      <c r="V197" s="42"/>
      <c r="W197" s="42"/>
      <c r="X197" s="42"/>
      <c r="Y197" s="42"/>
      <c r="Z197" s="42"/>
      <c r="AA197" s="42"/>
      <c r="AB197" s="42"/>
      <c r="AC197" s="42"/>
      <c r="AD197" s="42"/>
      <c r="AE197" s="42"/>
      <c r="AR197" s="292" t="s">
        <v>731</v>
      </c>
      <c r="AT197" s="292" t="s">
        <v>393</v>
      </c>
      <c r="AU197" s="292" t="s">
        <v>92</v>
      </c>
      <c r="AY197" s="19" t="s">
        <v>387</v>
      </c>
      <c r="BE197" s="162">
        <f>IF(N197="základná",J197,0)</f>
        <v>0</v>
      </c>
      <c r="BF197" s="162">
        <f>IF(N197="znížená",J197,0)</f>
        <v>0</v>
      </c>
      <c r="BG197" s="162">
        <f>IF(N197="zákl. prenesená",J197,0)</f>
        <v>0</v>
      </c>
      <c r="BH197" s="162">
        <f>IF(N197="zníž. prenesená",J197,0)</f>
        <v>0</v>
      </c>
      <c r="BI197" s="162">
        <f>IF(N197="nulová",J197,0)</f>
        <v>0</v>
      </c>
      <c r="BJ197" s="19" t="s">
        <v>92</v>
      </c>
      <c r="BK197" s="162">
        <f>ROUND(I197*H197,2)</f>
        <v>0</v>
      </c>
      <c r="BL197" s="19" t="s">
        <v>731</v>
      </c>
      <c r="BM197" s="292" t="s">
        <v>894</v>
      </c>
    </row>
    <row r="198" s="2" customFormat="1" ht="16.5" customHeight="1">
      <c r="A198" s="42"/>
      <c r="B198" s="43"/>
      <c r="C198" s="337" t="s">
        <v>670</v>
      </c>
      <c r="D198" s="337" t="s">
        <v>592</v>
      </c>
      <c r="E198" s="338" t="s">
        <v>2048</v>
      </c>
      <c r="F198" s="339" t="s">
        <v>2049</v>
      </c>
      <c r="G198" s="340" t="s">
        <v>396</v>
      </c>
      <c r="H198" s="341">
        <v>133</v>
      </c>
      <c r="I198" s="342"/>
      <c r="J198" s="343">
        <f>ROUND(I198*H198,2)</f>
        <v>0</v>
      </c>
      <c r="K198" s="344"/>
      <c r="L198" s="345"/>
      <c r="M198" s="346" t="s">
        <v>1</v>
      </c>
      <c r="N198" s="347" t="s">
        <v>42</v>
      </c>
      <c r="O198" s="101"/>
      <c r="P198" s="290">
        <f>O198*H198</f>
        <v>0</v>
      </c>
      <c r="Q198" s="290">
        <v>0</v>
      </c>
      <c r="R198" s="290">
        <f>Q198*H198</f>
        <v>0</v>
      </c>
      <c r="S198" s="290">
        <v>0</v>
      </c>
      <c r="T198" s="291">
        <f>S198*H198</f>
        <v>0</v>
      </c>
      <c r="U198" s="42"/>
      <c r="V198" s="42"/>
      <c r="W198" s="42"/>
      <c r="X198" s="42"/>
      <c r="Y198" s="42"/>
      <c r="Z198" s="42"/>
      <c r="AA198" s="42"/>
      <c r="AB198" s="42"/>
      <c r="AC198" s="42"/>
      <c r="AD198" s="42"/>
      <c r="AE198" s="42"/>
      <c r="AR198" s="292" t="s">
        <v>1391</v>
      </c>
      <c r="AT198" s="292" t="s">
        <v>592</v>
      </c>
      <c r="AU198" s="292" t="s">
        <v>92</v>
      </c>
      <c r="AY198" s="19" t="s">
        <v>387</v>
      </c>
      <c r="BE198" s="162">
        <f>IF(N198="základná",J198,0)</f>
        <v>0</v>
      </c>
      <c r="BF198" s="162">
        <f>IF(N198="znížená",J198,0)</f>
        <v>0</v>
      </c>
      <c r="BG198" s="162">
        <f>IF(N198="zákl. prenesená",J198,0)</f>
        <v>0</v>
      </c>
      <c r="BH198" s="162">
        <f>IF(N198="zníž. prenesená",J198,0)</f>
        <v>0</v>
      </c>
      <c r="BI198" s="162">
        <f>IF(N198="nulová",J198,0)</f>
        <v>0</v>
      </c>
      <c r="BJ198" s="19" t="s">
        <v>92</v>
      </c>
      <c r="BK198" s="162">
        <f>ROUND(I198*H198,2)</f>
        <v>0</v>
      </c>
      <c r="BL198" s="19" t="s">
        <v>731</v>
      </c>
      <c r="BM198" s="292" t="s">
        <v>901</v>
      </c>
    </row>
    <row r="199" s="12" customFormat="1" ht="22.8" customHeight="1">
      <c r="A199" s="12"/>
      <c r="B199" s="252"/>
      <c r="C199" s="253"/>
      <c r="D199" s="254" t="s">
        <v>75</v>
      </c>
      <c r="E199" s="265" t="s">
        <v>2050</v>
      </c>
      <c r="F199" s="265" t="s">
        <v>2051</v>
      </c>
      <c r="G199" s="253"/>
      <c r="H199" s="253"/>
      <c r="I199" s="256"/>
      <c r="J199" s="266">
        <f>BK199</f>
        <v>0</v>
      </c>
      <c r="K199" s="253"/>
      <c r="L199" s="257"/>
      <c r="M199" s="258"/>
      <c r="N199" s="259"/>
      <c r="O199" s="259"/>
      <c r="P199" s="260">
        <f>P200</f>
        <v>0</v>
      </c>
      <c r="Q199" s="259"/>
      <c r="R199" s="260">
        <f>R200</f>
        <v>0</v>
      </c>
      <c r="S199" s="259"/>
      <c r="T199" s="261">
        <f>T200</f>
        <v>0</v>
      </c>
      <c r="U199" s="12"/>
      <c r="V199" s="12"/>
      <c r="W199" s="12"/>
      <c r="X199" s="12"/>
      <c r="Y199" s="12"/>
      <c r="Z199" s="12"/>
      <c r="AA199" s="12"/>
      <c r="AB199" s="12"/>
      <c r="AC199" s="12"/>
      <c r="AD199" s="12"/>
      <c r="AE199" s="12"/>
      <c r="AR199" s="262" t="s">
        <v>99</v>
      </c>
      <c r="AT199" s="263" t="s">
        <v>75</v>
      </c>
      <c r="AU199" s="263" t="s">
        <v>84</v>
      </c>
      <c r="AY199" s="262" t="s">
        <v>387</v>
      </c>
      <c r="BK199" s="264">
        <f>BK200</f>
        <v>0</v>
      </c>
    </row>
    <row r="200" s="2" customFormat="1" ht="16.5" customHeight="1">
      <c r="A200" s="42"/>
      <c r="B200" s="43"/>
      <c r="C200" s="280" t="s">
        <v>674</v>
      </c>
      <c r="D200" s="280" t="s">
        <v>393</v>
      </c>
      <c r="E200" s="281" t="s">
        <v>2052</v>
      </c>
      <c r="F200" s="282" t="s">
        <v>2053</v>
      </c>
      <c r="G200" s="283" t="s">
        <v>436</v>
      </c>
      <c r="H200" s="284">
        <v>1</v>
      </c>
      <c r="I200" s="285"/>
      <c r="J200" s="286">
        <f>ROUND(I200*H200,2)</f>
        <v>0</v>
      </c>
      <c r="K200" s="287"/>
      <c r="L200" s="45"/>
      <c r="M200" s="288" t="s">
        <v>1</v>
      </c>
      <c r="N200" s="289" t="s">
        <v>42</v>
      </c>
      <c r="O200" s="101"/>
      <c r="P200" s="290">
        <f>O200*H200</f>
        <v>0</v>
      </c>
      <c r="Q200" s="290">
        <v>0</v>
      </c>
      <c r="R200" s="290">
        <f>Q200*H200</f>
        <v>0</v>
      </c>
      <c r="S200" s="290">
        <v>0</v>
      </c>
      <c r="T200" s="291">
        <f>S200*H200</f>
        <v>0</v>
      </c>
      <c r="U200" s="42"/>
      <c r="V200" s="42"/>
      <c r="W200" s="42"/>
      <c r="X200" s="42"/>
      <c r="Y200" s="42"/>
      <c r="Z200" s="42"/>
      <c r="AA200" s="42"/>
      <c r="AB200" s="42"/>
      <c r="AC200" s="42"/>
      <c r="AD200" s="42"/>
      <c r="AE200" s="42"/>
      <c r="AR200" s="292" t="s">
        <v>731</v>
      </c>
      <c r="AT200" s="292" t="s">
        <v>393</v>
      </c>
      <c r="AU200" s="292" t="s">
        <v>92</v>
      </c>
      <c r="AY200" s="19" t="s">
        <v>387</v>
      </c>
      <c r="BE200" s="162">
        <f>IF(N200="základná",J200,0)</f>
        <v>0</v>
      </c>
      <c r="BF200" s="162">
        <f>IF(N200="znížená",J200,0)</f>
        <v>0</v>
      </c>
      <c r="BG200" s="162">
        <f>IF(N200="zákl. prenesená",J200,0)</f>
        <v>0</v>
      </c>
      <c r="BH200" s="162">
        <f>IF(N200="zníž. prenesená",J200,0)</f>
        <v>0</v>
      </c>
      <c r="BI200" s="162">
        <f>IF(N200="nulová",J200,0)</f>
        <v>0</v>
      </c>
      <c r="BJ200" s="19" t="s">
        <v>92</v>
      </c>
      <c r="BK200" s="162">
        <f>ROUND(I200*H200,2)</f>
        <v>0</v>
      </c>
      <c r="BL200" s="19" t="s">
        <v>731</v>
      </c>
      <c r="BM200" s="292" t="s">
        <v>908</v>
      </c>
    </row>
    <row r="201" s="12" customFormat="1" ht="25.92" customHeight="1">
      <c r="A201" s="12"/>
      <c r="B201" s="252"/>
      <c r="C201" s="253"/>
      <c r="D201" s="254" t="s">
        <v>75</v>
      </c>
      <c r="E201" s="255" t="s">
        <v>367</v>
      </c>
      <c r="F201" s="255" t="s">
        <v>2054</v>
      </c>
      <c r="G201" s="253"/>
      <c r="H201" s="253"/>
      <c r="I201" s="256"/>
      <c r="J201" s="231">
        <f>BK201</f>
        <v>0</v>
      </c>
      <c r="K201" s="253"/>
      <c r="L201" s="257"/>
      <c r="M201" s="258"/>
      <c r="N201" s="259"/>
      <c r="O201" s="259"/>
      <c r="P201" s="260">
        <f>P202</f>
        <v>0</v>
      </c>
      <c r="Q201" s="259"/>
      <c r="R201" s="260">
        <f>R202</f>
        <v>0</v>
      </c>
      <c r="S201" s="259"/>
      <c r="T201" s="261">
        <f>T202</f>
        <v>0</v>
      </c>
      <c r="U201" s="12"/>
      <c r="V201" s="12"/>
      <c r="W201" s="12"/>
      <c r="X201" s="12"/>
      <c r="Y201" s="12"/>
      <c r="Z201" s="12"/>
      <c r="AA201" s="12"/>
      <c r="AB201" s="12"/>
      <c r="AC201" s="12"/>
      <c r="AD201" s="12"/>
      <c r="AE201" s="12"/>
      <c r="AR201" s="262" t="s">
        <v>429</v>
      </c>
      <c r="AT201" s="263" t="s">
        <v>75</v>
      </c>
      <c r="AU201" s="263" t="s">
        <v>76</v>
      </c>
      <c r="AY201" s="262" t="s">
        <v>387</v>
      </c>
      <c r="BK201" s="264">
        <f>BK202</f>
        <v>0</v>
      </c>
    </row>
    <row r="202" s="2" customFormat="1" ht="44.25" customHeight="1">
      <c r="A202" s="42"/>
      <c r="B202" s="43"/>
      <c r="C202" s="280" t="s">
        <v>677</v>
      </c>
      <c r="D202" s="280" t="s">
        <v>393</v>
      </c>
      <c r="E202" s="281" t="s">
        <v>2055</v>
      </c>
      <c r="F202" s="282" t="s">
        <v>2056</v>
      </c>
      <c r="G202" s="283" t="s">
        <v>2057</v>
      </c>
      <c r="H202" s="284">
        <v>1</v>
      </c>
      <c r="I202" s="285"/>
      <c r="J202" s="286">
        <f>ROUND(I202*H202,2)</f>
        <v>0</v>
      </c>
      <c r="K202" s="287"/>
      <c r="L202" s="45"/>
      <c r="M202" s="288" t="s">
        <v>1</v>
      </c>
      <c r="N202" s="289" t="s">
        <v>42</v>
      </c>
      <c r="O202" s="101"/>
      <c r="P202" s="290">
        <f>O202*H202</f>
        <v>0</v>
      </c>
      <c r="Q202" s="290">
        <v>0</v>
      </c>
      <c r="R202" s="290">
        <f>Q202*H202</f>
        <v>0</v>
      </c>
      <c r="S202" s="290">
        <v>0</v>
      </c>
      <c r="T202" s="291">
        <f>S202*H202</f>
        <v>0</v>
      </c>
      <c r="U202" s="42"/>
      <c r="V202" s="42"/>
      <c r="W202" s="42"/>
      <c r="X202" s="42"/>
      <c r="Y202" s="42"/>
      <c r="Z202" s="42"/>
      <c r="AA202" s="42"/>
      <c r="AB202" s="42"/>
      <c r="AC202" s="42"/>
      <c r="AD202" s="42"/>
      <c r="AE202" s="42"/>
      <c r="AR202" s="292" t="s">
        <v>386</v>
      </c>
      <c r="AT202" s="292" t="s">
        <v>393</v>
      </c>
      <c r="AU202" s="292" t="s">
        <v>84</v>
      </c>
      <c r="AY202" s="19" t="s">
        <v>387</v>
      </c>
      <c r="BE202" s="162">
        <f>IF(N202="základná",J202,0)</f>
        <v>0</v>
      </c>
      <c r="BF202" s="162">
        <f>IF(N202="znížená",J202,0)</f>
        <v>0</v>
      </c>
      <c r="BG202" s="162">
        <f>IF(N202="zákl. prenesená",J202,0)</f>
        <v>0</v>
      </c>
      <c r="BH202" s="162">
        <f>IF(N202="zníž. prenesená",J202,0)</f>
        <v>0</v>
      </c>
      <c r="BI202" s="162">
        <f>IF(N202="nulová",J202,0)</f>
        <v>0</v>
      </c>
      <c r="BJ202" s="19" t="s">
        <v>92</v>
      </c>
      <c r="BK202" s="162">
        <f>ROUND(I202*H202,2)</f>
        <v>0</v>
      </c>
      <c r="BL202" s="19" t="s">
        <v>386</v>
      </c>
      <c r="BM202" s="292" t="s">
        <v>917</v>
      </c>
    </row>
    <row r="203" s="2" customFormat="1" ht="49.92" customHeight="1">
      <c r="A203" s="42"/>
      <c r="B203" s="43"/>
      <c r="C203" s="44"/>
      <c r="D203" s="44"/>
      <c r="E203" s="255" t="s">
        <v>1777</v>
      </c>
      <c r="F203" s="255" t="s">
        <v>1778</v>
      </c>
      <c r="G203" s="44"/>
      <c r="H203" s="44"/>
      <c r="I203" s="44"/>
      <c r="J203" s="231">
        <f>BK203</f>
        <v>0</v>
      </c>
      <c r="K203" s="44"/>
      <c r="L203" s="45"/>
      <c r="M203" s="349"/>
      <c r="N203" s="350"/>
      <c r="O203" s="101"/>
      <c r="P203" s="101"/>
      <c r="Q203" s="101"/>
      <c r="R203" s="101"/>
      <c r="S203" s="101"/>
      <c r="T203" s="102"/>
      <c r="U203" s="42"/>
      <c r="V203" s="42"/>
      <c r="W203" s="42"/>
      <c r="X203" s="42"/>
      <c r="Y203" s="42"/>
      <c r="Z203" s="42"/>
      <c r="AA203" s="42"/>
      <c r="AB203" s="42"/>
      <c r="AC203" s="42"/>
      <c r="AD203" s="42"/>
      <c r="AE203" s="42"/>
      <c r="AT203" s="19" t="s">
        <v>75</v>
      </c>
      <c r="AU203" s="19" t="s">
        <v>76</v>
      </c>
      <c r="AY203" s="19" t="s">
        <v>1779</v>
      </c>
      <c r="BK203" s="162">
        <f>SUM(BK204:BK208)</f>
        <v>0</v>
      </c>
    </row>
    <row r="204" s="2" customFormat="1" ht="16.32" customHeight="1">
      <c r="A204" s="42"/>
      <c r="B204" s="43"/>
      <c r="C204" s="352" t="s">
        <v>1</v>
      </c>
      <c r="D204" s="352" t="s">
        <v>393</v>
      </c>
      <c r="E204" s="353" t="s">
        <v>1</v>
      </c>
      <c r="F204" s="354" t="s">
        <v>1</v>
      </c>
      <c r="G204" s="355" t="s">
        <v>1</v>
      </c>
      <c r="H204" s="356"/>
      <c r="I204" s="357"/>
      <c r="J204" s="358">
        <f>BK204</f>
        <v>0</v>
      </c>
      <c r="K204" s="287"/>
      <c r="L204" s="45"/>
      <c r="M204" s="359" t="s">
        <v>1</v>
      </c>
      <c r="N204" s="360" t="s">
        <v>42</v>
      </c>
      <c r="O204" s="101"/>
      <c r="P204" s="101"/>
      <c r="Q204" s="101"/>
      <c r="R204" s="101"/>
      <c r="S204" s="101"/>
      <c r="T204" s="102"/>
      <c r="U204" s="42"/>
      <c r="V204" s="42"/>
      <c r="W204" s="42"/>
      <c r="X204" s="42"/>
      <c r="Y204" s="42"/>
      <c r="Z204" s="42"/>
      <c r="AA204" s="42"/>
      <c r="AB204" s="42"/>
      <c r="AC204" s="42"/>
      <c r="AD204" s="42"/>
      <c r="AE204" s="42"/>
      <c r="AT204" s="19" t="s">
        <v>1779</v>
      </c>
      <c r="AU204" s="19" t="s">
        <v>84</v>
      </c>
      <c r="AY204" s="19" t="s">
        <v>1779</v>
      </c>
      <c r="BE204" s="162">
        <f>IF(N204="základná",J204,0)</f>
        <v>0</v>
      </c>
      <c r="BF204" s="162">
        <f>IF(N204="znížená",J204,0)</f>
        <v>0</v>
      </c>
      <c r="BG204" s="162">
        <f>IF(N204="zákl. prenesená",J204,0)</f>
        <v>0</v>
      </c>
      <c r="BH204" s="162">
        <f>IF(N204="zníž. prenesená",J204,0)</f>
        <v>0</v>
      </c>
      <c r="BI204" s="162">
        <f>IF(N204="nulová",J204,0)</f>
        <v>0</v>
      </c>
      <c r="BJ204" s="19" t="s">
        <v>92</v>
      </c>
      <c r="BK204" s="162">
        <f>I204*H204</f>
        <v>0</v>
      </c>
    </row>
    <row r="205" s="2" customFormat="1" ht="16.32" customHeight="1">
      <c r="A205" s="42"/>
      <c r="B205" s="43"/>
      <c r="C205" s="352" t="s">
        <v>1</v>
      </c>
      <c r="D205" s="352" t="s">
        <v>393</v>
      </c>
      <c r="E205" s="353" t="s">
        <v>1</v>
      </c>
      <c r="F205" s="354" t="s">
        <v>1</v>
      </c>
      <c r="G205" s="355" t="s">
        <v>1</v>
      </c>
      <c r="H205" s="356"/>
      <c r="I205" s="357"/>
      <c r="J205" s="358">
        <f>BK205</f>
        <v>0</v>
      </c>
      <c r="K205" s="287"/>
      <c r="L205" s="45"/>
      <c r="M205" s="359" t="s">
        <v>1</v>
      </c>
      <c r="N205" s="360" t="s">
        <v>42</v>
      </c>
      <c r="O205" s="101"/>
      <c r="P205" s="101"/>
      <c r="Q205" s="101"/>
      <c r="R205" s="101"/>
      <c r="S205" s="101"/>
      <c r="T205" s="102"/>
      <c r="U205" s="42"/>
      <c r="V205" s="42"/>
      <c r="W205" s="42"/>
      <c r="X205" s="42"/>
      <c r="Y205" s="42"/>
      <c r="Z205" s="42"/>
      <c r="AA205" s="42"/>
      <c r="AB205" s="42"/>
      <c r="AC205" s="42"/>
      <c r="AD205" s="42"/>
      <c r="AE205" s="42"/>
      <c r="AT205" s="19" t="s">
        <v>1779</v>
      </c>
      <c r="AU205" s="19" t="s">
        <v>84</v>
      </c>
      <c r="AY205" s="19" t="s">
        <v>1779</v>
      </c>
      <c r="BE205" s="162">
        <f>IF(N205="základná",J205,0)</f>
        <v>0</v>
      </c>
      <c r="BF205" s="162">
        <f>IF(N205="znížená",J205,0)</f>
        <v>0</v>
      </c>
      <c r="BG205" s="162">
        <f>IF(N205="zákl. prenesená",J205,0)</f>
        <v>0</v>
      </c>
      <c r="BH205" s="162">
        <f>IF(N205="zníž. prenesená",J205,0)</f>
        <v>0</v>
      </c>
      <c r="BI205" s="162">
        <f>IF(N205="nulová",J205,0)</f>
        <v>0</v>
      </c>
      <c r="BJ205" s="19" t="s">
        <v>92</v>
      </c>
      <c r="BK205" s="162">
        <f>I205*H205</f>
        <v>0</v>
      </c>
    </row>
    <row r="206" s="2" customFormat="1" ht="16.32" customHeight="1">
      <c r="A206" s="42"/>
      <c r="B206" s="43"/>
      <c r="C206" s="352" t="s">
        <v>1</v>
      </c>
      <c r="D206" s="352" t="s">
        <v>393</v>
      </c>
      <c r="E206" s="353" t="s">
        <v>1</v>
      </c>
      <c r="F206" s="354" t="s">
        <v>1</v>
      </c>
      <c r="G206" s="355" t="s">
        <v>1</v>
      </c>
      <c r="H206" s="356"/>
      <c r="I206" s="357"/>
      <c r="J206" s="358">
        <f>BK206</f>
        <v>0</v>
      </c>
      <c r="K206" s="287"/>
      <c r="L206" s="45"/>
      <c r="M206" s="359" t="s">
        <v>1</v>
      </c>
      <c r="N206" s="360" t="s">
        <v>42</v>
      </c>
      <c r="O206" s="101"/>
      <c r="P206" s="101"/>
      <c r="Q206" s="101"/>
      <c r="R206" s="101"/>
      <c r="S206" s="101"/>
      <c r="T206" s="102"/>
      <c r="U206" s="42"/>
      <c r="V206" s="42"/>
      <c r="W206" s="42"/>
      <c r="X206" s="42"/>
      <c r="Y206" s="42"/>
      <c r="Z206" s="42"/>
      <c r="AA206" s="42"/>
      <c r="AB206" s="42"/>
      <c r="AC206" s="42"/>
      <c r="AD206" s="42"/>
      <c r="AE206" s="42"/>
      <c r="AT206" s="19" t="s">
        <v>1779</v>
      </c>
      <c r="AU206" s="19" t="s">
        <v>84</v>
      </c>
      <c r="AY206" s="19" t="s">
        <v>1779</v>
      </c>
      <c r="BE206" s="162">
        <f>IF(N206="základná",J206,0)</f>
        <v>0</v>
      </c>
      <c r="BF206" s="162">
        <f>IF(N206="znížená",J206,0)</f>
        <v>0</v>
      </c>
      <c r="BG206" s="162">
        <f>IF(N206="zákl. prenesená",J206,0)</f>
        <v>0</v>
      </c>
      <c r="BH206" s="162">
        <f>IF(N206="zníž. prenesená",J206,0)</f>
        <v>0</v>
      </c>
      <c r="BI206" s="162">
        <f>IF(N206="nulová",J206,0)</f>
        <v>0</v>
      </c>
      <c r="BJ206" s="19" t="s">
        <v>92</v>
      </c>
      <c r="BK206" s="162">
        <f>I206*H206</f>
        <v>0</v>
      </c>
    </row>
    <row r="207" s="2" customFormat="1" ht="16.32" customHeight="1">
      <c r="A207" s="42"/>
      <c r="B207" s="43"/>
      <c r="C207" s="352" t="s">
        <v>1</v>
      </c>
      <c r="D207" s="352" t="s">
        <v>393</v>
      </c>
      <c r="E207" s="353" t="s">
        <v>1</v>
      </c>
      <c r="F207" s="354" t="s">
        <v>1</v>
      </c>
      <c r="G207" s="355" t="s">
        <v>1</v>
      </c>
      <c r="H207" s="356"/>
      <c r="I207" s="357"/>
      <c r="J207" s="358">
        <f>BK207</f>
        <v>0</v>
      </c>
      <c r="K207" s="287"/>
      <c r="L207" s="45"/>
      <c r="M207" s="359" t="s">
        <v>1</v>
      </c>
      <c r="N207" s="360" t="s">
        <v>42</v>
      </c>
      <c r="O207" s="101"/>
      <c r="P207" s="101"/>
      <c r="Q207" s="101"/>
      <c r="R207" s="101"/>
      <c r="S207" s="101"/>
      <c r="T207" s="102"/>
      <c r="U207" s="42"/>
      <c r="V207" s="42"/>
      <c r="W207" s="42"/>
      <c r="X207" s="42"/>
      <c r="Y207" s="42"/>
      <c r="Z207" s="42"/>
      <c r="AA207" s="42"/>
      <c r="AB207" s="42"/>
      <c r="AC207" s="42"/>
      <c r="AD207" s="42"/>
      <c r="AE207" s="42"/>
      <c r="AT207" s="19" t="s">
        <v>1779</v>
      </c>
      <c r="AU207" s="19" t="s">
        <v>84</v>
      </c>
      <c r="AY207" s="19" t="s">
        <v>1779</v>
      </c>
      <c r="BE207" s="162">
        <f>IF(N207="základná",J207,0)</f>
        <v>0</v>
      </c>
      <c r="BF207" s="162">
        <f>IF(N207="znížená",J207,0)</f>
        <v>0</v>
      </c>
      <c r="BG207" s="162">
        <f>IF(N207="zákl. prenesená",J207,0)</f>
        <v>0</v>
      </c>
      <c r="BH207" s="162">
        <f>IF(N207="zníž. prenesená",J207,0)</f>
        <v>0</v>
      </c>
      <c r="BI207" s="162">
        <f>IF(N207="nulová",J207,0)</f>
        <v>0</v>
      </c>
      <c r="BJ207" s="19" t="s">
        <v>92</v>
      </c>
      <c r="BK207" s="162">
        <f>I207*H207</f>
        <v>0</v>
      </c>
    </row>
    <row r="208" s="2" customFormat="1" ht="16.32" customHeight="1">
      <c r="A208" s="42"/>
      <c r="B208" s="43"/>
      <c r="C208" s="352" t="s">
        <v>1</v>
      </c>
      <c r="D208" s="352" t="s">
        <v>393</v>
      </c>
      <c r="E208" s="353" t="s">
        <v>1</v>
      </c>
      <c r="F208" s="354" t="s">
        <v>1</v>
      </c>
      <c r="G208" s="355" t="s">
        <v>1</v>
      </c>
      <c r="H208" s="356"/>
      <c r="I208" s="357"/>
      <c r="J208" s="358">
        <f>BK208</f>
        <v>0</v>
      </c>
      <c r="K208" s="287"/>
      <c r="L208" s="45"/>
      <c r="M208" s="359" t="s">
        <v>1</v>
      </c>
      <c r="N208" s="360" t="s">
        <v>42</v>
      </c>
      <c r="O208" s="361"/>
      <c r="P208" s="361"/>
      <c r="Q208" s="361"/>
      <c r="R208" s="361"/>
      <c r="S208" s="361"/>
      <c r="T208" s="362"/>
      <c r="U208" s="42"/>
      <c r="V208" s="42"/>
      <c r="W208" s="42"/>
      <c r="X208" s="42"/>
      <c r="Y208" s="42"/>
      <c r="Z208" s="42"/>
      <c r="AA208" s="42"/>
      <c r="AB208" s="42"/>
      <c r="AC208" s="42"/>
      <c r="AD208" s="42"/>
      <c r="AE208" s="42"/>
      <c r="AT208" s="19" t="s">
        <v>1779</v>
      </c>
      <c r="AU208" s="19" t="s">
        <v>84</v>
      </c>
      <c r="AY208" s="19" t="s">
        <v>1779</v>
      </c>
      <c r="BE208" s="162">
        <f>IF(N208="základná",J208,0)</f>
        <v>0</v>
      </c>
      <c r="BF208" s="162">
        <f>IF(N208="znížená",J208,0)</f>
        <v>0</v>
      </c>
      <c r="BG208" s="162">
        <f>IF(N208="zákl. prenesená",J208,0)</f>
        <v>0</v>
      </c>
      <c r="BH208" s="162">
        <f>IF(N208="zníž. prenesená",J208,0)</f>
        <v>0</v>
      </c>
      <c r="BI208" s="162">
        <f>IF(N208="nulová",J208,0)</f>
        <v>0</v>
      </c>
      <c r="BJ208" s="19" t="s">
        <v>92</v>
      </c>
      <c r="BK208" s="162">
        <f>I208*H208</f>
        <v>0</v>
      </c>
    </row>
    <row r="209" s="2" customFormat="1" ht="6.96" customHeight="1">
      <c r="A209" s="42"/>
      <c r="B209" s="76"/>
      <c r="C209" s="77"/>
      <c r="D209" s="77"/>
      <c r="E209" s="77"/>
      <c r="F209" s="77"/>
      <c r="G209" s="77"/>
      <c r="H209" s="77"/>
      <c r="I209" s="77"/>
      <c r="J209" s="77"/>
      <c r="K209" s="77"/>
      <c r="L209" s="45"/>
      <c r="M209" s="42"/>
      <c r="O209" s="42"/>
      <c r="P209" s="42"/>
      <c r="Q209" s="42"/>
      <c r="R209" s="42"/>
      <c r="S209" s="42"/>
      <c r="T209" s="42"/>
      <c r="U209" s="42"/>
      <c r="V209" s="42"/>
      <c r="W209" s="42"/>
      <c r="X209" s="42"/>
      <c r="Y209" s="42"/>
      <c r="Z209" s="42"/>
      <c r="AA209" s="42"/>
      <c r="AB209" s="42"/>
      <c r="AC209" s="42"/>
      <c r="AD209" s="42"/>
      <c r="AE209" s="42"/>
    </row>
  </sheetData>
  <sheetProtection sheet="1" autoFilter="0" formatColumns="0" formatRows="0" objects="1" scenarios="1" spinCount="100000" saltValue="kzY2cx3t6MrD5fchzfNc/nCbf1FeP7N35K7xFSGjsttq1SeoXttOHrJBag3XGyWEiUyFqw6ZUM2Ifp1H0D5r6w==" hashValue="gjKfHOZ6W7r295PZFjEsBOsSUzD938OQktiDT4p/cXs2aVJLGyoq6+MGerC9KSRmKy/XlCDxw9xmEh6PGulcZA==" algorithmName="SHA-512" password="C551"/>
  <autoFilter ref="C141:K208"/>
  <mergeCells count="20">
    <mergeCell ref="E7:H7"/>
    <mergeCell ref="E11:H11"/>
    <mergeCell ref="E9:H9"/>
    <mergeCell ref="E13:H13"/>
    <mergeCell ref="E22:H22"/>
    <mergeCell ref="E31:H31"/>
    <mergeCell ref="E85:H85"/>
    <mergeCell ref="E89:H89"/>
    <mergeCell ref="E87:H87"/>
    <mergeCell ref="E91:H91"/>
    <mergeCell ref="D112:F112"/>
    <mergeCell ref="D113:F113"/>
    <mergeCell ref="D114:F114"/>
    <mergeCell ref="D115:F115"/>
    <mergeCell ref="D116:F116"/>
    <mergeCell ref="E128:H128"/>
    <mergeCell ref="E132:H132"/>
    <mergeCell ref="E130:H130"/>
    <mergeCell ref="E134:H134"/>
    <mergeCell ref="L2:V2"/>
  </mergeCells>
  <dataValidations count="2">
    <dataValidation type="list" allowBlank="1" showInputMessage="1" showErrorMessage="1" error="Povolené sú hodnoty K, M." sqref="D204:D209">
      <formula1>"K, M"</formula1>
    </dataValidation>
    <dataValidation type="list" allowBlank="1" showInputMessage="1" showErrorMessage="1" error="Povolené sú hodnoty základná, znížená, nulová." sqref="N204:N209">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106</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c r="B8" s="22"/>
      <c r="D8" s="175" t="s">
        <v>160</v>
      </c>
      <c r="L8" s="22"/>
    </row>
    <row r="9" s="1" customFormat="1" ht="16.5" customHeight="1">
      <c r="B9" s="22"/>
      <c r="E9" s="176" t="s">
        <v>1780</v>
      </c>
      <c r="F9" s="1"/>
      <c r="G9" s="1"/>
      <c r="H9" s="1"/>
      <c r="L9" s="22"/>
    </row>
    <row r="10" s="1" customFormat="1" ht="12" customHeight="1">
      <c r="B10" s="22"/>
      <c r="D10" s="175" t="s">
        <v>1781</v>
      </c>
      <c r="L10" s="22"/>
    </row>
    <row r="11" s="2" customFormat="1" ht="16.5" customHeight="1">
      <c r="A11" s="42"/>
      <c r="B11" s="45"/>
      <c r="C11" s="42"/>
      <c r="D11" s="42"/>
      <c r="E11" s="190" t="s">
        <v>1921</v>
      </c>
      <c r="F11" s="42"/>
      <c r="G11" s="42"/>
      <c r="H11" s="42"/>
      <c r="I11" s="42"/>
      <c r="J11" s="42"/>
      <c r="K11" s="42"/>
      <c r="L11" s="73"/>
      <c r="S11" s="42"/>
      <c r="T11" s="42"/>
      <c r="U11" s="42"/>
      <c r="V11" s="42"/>
      <c r="W11" s="42"/>
      <c r="X11" s="42"/>
      <c r="Y11" s="42"/>
      <c r="Z11" s="42"/>
      <c r="AA11" s="42"/>
      <c r="AB11" s="42"/>
      <c r="AC11" s="42"/>
      <c r="AD11" s="42"/>
      <c r="AE11" s="42"/>
    </row>
    <row r="12" s="2" customFormat="1" ht="12" customHeight="1">
      <c r="A12" s="42"/>
      <c r="B12" s="45"/>
      <c r="C12" s="42"/>
      <c r="D12" s="175" t="s">
        <v>1922</v>
      </c>
      <c r="E12" s="42"/>
      <c r="F12" s="42"/>
      <c r="G12" s="42"/>
      <c r="H12" s="42"/>
      <c r="I12" s="42"/>
      <c r="J12" s="42"/>
      <c r="K12" s="42"/>
      <c r="L12" s="73"/>
      <c r="S12" s="42"/>
      <c r="T12" s="42"/>
      <c r="U12" s="42"/>
      <c r="V12" s="42"/>
      <c r="W12" s="42"/>
      <c r="X12" s="42"/>
      <c r="Y12" s="42"/>
      <c r="Z12" s="42"/>
      <c r="AA12" s="42"/>
      <c r="AB12" s="42"/>
      <c r="AC12" s="42"/>
      <c r="AD12" s="42"/>
      <c r="AE12" s="42"/>
    </row>
    <row r="13" s="2" customFormat="1" ht="16.5" customHeight="1">
      <c r="A13" s="42"/>
      <c r="B13" s="45"/>
      <c r="C13" s="42"/>
      <c r="D13" s="42"/>
      <c r="E13" s="177" t="s">
        <v>2058</v>
      </c>
      <c r="F13" s="42"/>
      <c r="G13" s="42"/>
      <c r="H13" s="42"/>
      <c r="I13" s="42"/>
      <c r="J13" s="42"/>
      <c r="K13" s="42"/>
      <c r="L13" s="73"/>
      <c r="S13" s="42"/>
      <c r="T13" s="42"/>
      <c r="U13" s="42"/>
      <c r="V13" s="42"/>
      <c r="W13" s="42"/>
      <c r="X13" s="42"/>
      <c r="Y13" s="42"/>
      <c r="Z13" s="42"/>
      <c r="AA13" s="42"/>
      <c r="AB13" s="42"/>
      <c r="AC13" s="42"/>
      <c r="AD13" s="42"/>
      <c r="AE13" s="42"/>
    </row>
    <row r="14" s="2" customFormat="1">
      <c r="A14" s="42"/>
      <c r="B14" s="45"/>
      <c r="C14" s="42"/>
      <c r="D14" s="42"/>
      <c r="E14" s="42"/>
      <c r="F14" s="42"/>
      <c r="G14" s="42"/>
      <c r="H14" s="42"/>
      <c r="I14" s="42"/>
      <c r="J14" s="42"/>
      <c r="K14" s="42"/>
      <c r="L14" s="73"/>
      <c r="S14" s="42"/>
      <c r="T14" s="42"/>
      <c r="U14" s="42"/>
      <c r="V14" s="42"/>
      <c r="W14" s="42"/>
      <c r="X14" s="42"/>
      <c r="Y14" s="42"/>
      <c r="Z14" s="42"/>
      <c r="AA14" s="42"/>
      <c r="AB14" s="42"/>
      <c r="AC14" s="42"/>
      <c r="AD14" s="42"/>
      <c r="AE14" s="42"/>
    </row>
    <row r="15" s="2" customFormat="1" ht="12" customHeight="1">
      <c r="A15" s="42"/>
      <c r="B15" s="45"/>
      <c r="C15" s="42"/>
      <c r="D15" s="175" t="s">
        <v>17</v>
      </c>
      <c r="E15" s="42"/>
      <c r="F15" s="151" t="s">
        <v>1</v>
      </c>
      <c r="G15" s="42"/>
      <c r="H15" s="42"/>
      <c r="I15" s="175" t="s">
        <v>18</v>
      </c>
      <c r="J15" s="151" t="s">
        <v>1</v>
      </c>
      <c r="K15" s="42"/>
      <c r="L15" s="73"/>
      <c r="S15" s="42"/>
      <c r="T15" s="42"/>
      <c r="U15" s="42"/>
      <c r="V15" s="42"/>
      <c r="W15" s="42"/>
      <c r="X15" s="42"/>
      <c r="Y15" s="42"/>
      <c r="Z15" s="42"/>
      <c r="AA15" s="42"/>
      <c r="AB15" s="42"/>
      <c r="AC15" s="42"/>
      <c r="AD15" s="42"/>
      <c r="AE15" s="42"/>
    </row>
    <row r="16" s="2" customFormat="1" ht="12" customHeight="1">
      <c r="A16" s="42"/>
      <c r="B16" s="45"/>
      <c r="C16" s="42"/>
      <c r="D16" s="175" t="s">
        <v>19</v>
      </c>
      <c r="E16" s="42"/>
      <c r="F16" s="151" t="s">
        <v>20</v>
      </c>
      <c r="G16" s="42"/>
      <c r="H16" s="42"/>
      <c r="I16" s="175" t="s">
        <v>21</v>
      </c>
      <c r="J16" s="178" t="str">
        <f>'Rekapitulácia stavby'!AN8</f>
        <v>9. 5. 2022</v>
      </c>
      <c r="K16" s="42"/>
      <c r="L16" s="73"/>
      <c r="S16" s="42"/>
      <c r="T16" s="42"/>
      <c r="U16" s="42"/>
      <c r="V16" s="42"/>
      <c r="W16" s="42"/>
      <c r="X16" s="42"/>
      <c r="Y16" s="42"/>
      <c r="Z16" s="42"/>
      <c r="AA16" s="42"/>
      <c r="AB16" s="42"/>
      <c r="AC16" s="42"/>
      <c r="AD16" s="42"/>
      <c r="AE16" s="42"/>
    </row>
    <row r="17" s="2" customFormat="1" ht="10.8" customHeight="1">
      <c r="A17" s="42"/>
      <c r="B17" s="45"/>
      <c r="C17" s="42"/>
      <c r="D17" s="42"/>
      <c r="E17" s="42"/>
      <c r="F17" s="42"/>
      <c r="G17" s="42"/>
      <c r="H17" s="42"/>
      <c r="I17" s="42"/>
      <c r="J17" s="42"/>
      <c r="K17" s="42"/>
      <c r="L17" s="73"/>
      <c r="S17" s="42"/>
      <c r="T17" s="42"/>
      <c r="U17" s="42"/>
      <c r="V17" s="42"/>
      <c r="W17" s="42"/>
      <c r="X17" s="42"/>
      <c r="Y17" s="42"/>
      <c r="Z17" s="42"/>
      <c r="AA17" s="42"/>
      <c r="AB17" s="42"/>
      <c r="AC17" s="42"/>
      <c r="AD17" s="42"/>
      <c r="AE17" s="42"/>
    </row>
    <row r="18" s="2" customFormat="1" ht="12" customHeight="1">
      <c r="A18" s="42"/>
      <c r="B18" s="45"/>
      <c r="C18" s="42"/>
      <c r="D18" s="175" t="s">
        <v>23</v>
      </c>
      <c r="E18" s="42"/>
      <c r="F18" s="42"/>
      <c r="G18" s="42"/>
      <c r="H18" s="42"/>
      <c r="I18" s="175" t="s">
        <v>24</v>
      </c>
      <c r="J18" s="151" t="str">
        <f>IF('Rekapitulácia stavby'!AN10="","",'Rekapitulácia stavby'!AN10)</f>
        <v/>
      </c>
      <c r="K18" s="42"/>
      <c r="L18" s="73"/>
      <c r="S18" s="42"/>
      <c r="T18" s="42"/>
      <c r="U18" s="42"/>
      <c r="V18" s="42"/>
      <c r="W18" s="42"/>
      <c r="X18" s="42"/>
      <c r="Y18" s="42"/>
      <c r="Z18" s="42"/>
      <c r="AA18" s="42"/>
      <c r="AB18" s="42"/>
      <c r="AC18" s="42"/>
      <c r="AD18" s="42"/>
      <c r="AE18" s="42"/>
    </row>
    <row r="19" s="2" customFormat="1" ht="18" customHeight="1">
      <c r="A19" s="42"/>
      <c r="B19" s="45"/>
      <c r="C19" s="42"/>
      <c r="D19" s="42"/>
      <c r="E19" s="151" t="str">
        <f>IF('Rekapitulácia stavby'!E11="","",'Rekapitulácia stavby'!E11)</f>
        <v>A BKPŠ, SPOL. S.R.O.</v>
      </c>
      <c r="F19" s="42"/>
      <c r="G19" s="42"/>
      <c r="H19" s="42"/>
      <c r="I19" s="175" t="s">
        <v>26</v>
      </c>
      <c r="J19" s="151" t="str">
        <f>IF('Rekapitulácia stavby'!AN11="","",'Rekapitulácia stavby'!AN11)</f>
        <v/>
      </c>
      <c r="K19" s="42"/>
      <c r="L19" s="73"/>
      <c r="S19" s="42"/>
      <c r="T19" s="42"/>
      <c r="U19" s="42"/>
      <c r="V19" s="42"/>
      <c r="W19" s="42"/>
      <c r="X19" s="42"/>
      <c r="Y19" s="42"/>
      <c r="Z19" s="42"/>
      <c r="AA19" s="42"/>
      <c r="AB19" s="42"/>
      <c r="AC19" s="42"/>
      <c r="AD19" s="42"/>
      <c r="AE19" s="42"/>
    </row>
    <row r="20" s="2" customFormat="1" ht="6.96" customHeight="1">
      <c r="A20" s="42"/>
      <c r="B20" s="45"/>
      <c r="C20" s="42"/>
      <c r="D20" s="42"/>
      <c r="E20" s="42"/>
      <c r="F20" s="42"/>
      <c r="G20" s="42"/>
      <c r="H20" s="42"/>
      <c r="I20" s="42"/>
      <c r="J20" s="42"/>
      <c r="K20" s="42"/>
      <c r="L20" s="73"/>
      <c r="S20" s="42"/>
      <c r="T20" s="42"/>
      <c r="U20" s="42"/>
      <c r="V20" s="42"/>
      <c r="W20" s="42"/>
      <c r="X20" s="42"/>
      <c r="Y20" s="42"/>
      <c r="Z20" s="42"/>
      <c r="AA20" s="42"/>
      <c r="AB20" s="42"/>
      <c r="AC20" s="42"/>
      <c r="AD20" s="42"/>
      <c r="AE20" s="42"/>
    </row>
    <row r="21" s="2" customFormat="1" ht="12" customHeight="1">
      <c r="A21" s="42"/>
      <c r="B21" s="45"/>
      <c r="C21" s="42"/>
      <c r="D21" s="175" t="s">
        <v>27</v>
      </c>
      <c r="E21" s="42"/>
      <c r="F21" s="42"/>
      <c r="G21" s="42"/>
      <c r="H21" s="42"/>
      <c r="I21" s="175" t="s">
        <v>24</v>
      </c>
      <c r="J21" s="35" t="str">
        <f>'Rekapitulácia stavby'!AN13</f>
        <v>Vyplň údaj</v>
      </c>
      <c r="K21" s="42"/>
      <c r="L21" s="73"/>
      <c r="S21" s="42"/>
      <c r="T21" s="42"/>
      <c r="U21" s="42"/>
      <c r="V21" s="42"/>
      <c r="W21" s="42"/>
      <c r="X21" s="42"/>
      <c r="Y21" s="42"/>
      <c r="Z21" s="42"/>
      <c r="AA21" s="42"/>
      <c r="AB21" s="42"/>
      <c r="AC21" s="42"/>
      <c r="AD21" s="42"/>
      <c r="AE21" s="42"/>
    </row>
    <row r="22" s="2" customFormat="1" ht="18" customHeight="1">
      <c r="A22" s="42"/>
      <c r="B22" s="45"/>
      <c r="C22" s="42"/>
      <c r="D22" s="42"/>
      <c r="E22" s="35" t="str">
        <f>'Rekapitulácia stavby'!E14</f>
        <v>Vyplň údaj</v>
      </c>
      <c r="F22" s="151"/>
      <c r="G22" s="151"/>
      <c r="H22" s="151"/>
      <c r="I22" s="175" t="s">
        <v>26</v>
      </c>
      <c r="J22" s="35" t="str">
        <f>'Rekapitulácia stavby'!AN14</f>
        <v>Vyplň údaj</v>
      </c>
      <c r="K22" s="42"/>
      <c r="L22" s="73"/>
      <c r="S22" s="42"/>
      <c r="T22" s="42"/>
      <c r="U22" s="42"/>
      <c r="V22" s="42"/>
      <c r="W22" s="42"/>
      <c r="X22" s="42"/>
      <c r="Y22" s="42"/>
      <c r="Z22" s="42"/>
      <c r="AA22" s="42"/>
      <c r="AB22" s="42"/>
      <c r="AC22" s="42"/>
      <c r="AD22" s="42"/>
      <c r="AE22" s="42"/>
    </row>
    <row r="23" s="2" customFormat="1" ht="6.96" customHeight="1">
      <c r="A23" s="42"/>
      <c r="B23" s="45"/>
      <c r="C23" s="42"/>
      <c r="D23" s="42"/>
      <c r="E23" s="42"/>
      <c r="F23" s="42"/>
      <c r="G23" s="42"/>
      <c r="H23" s="42"/>
      <c r="I23" s="42"/>
      <c r="J23" s="42"/>
      <c r="K23" s="42"/>
      <c r="L23" s="73"/>
      <c r="S23" s="42"/>
      <c r="T23" s="42"/>
      <c r="U23" s="42"/>
      <c r="V23" s="42"/>
      <c r="W23" s="42"/>
      <c r="X23" s="42"/>
      <c r="Y23" s="42"/>
      <c r="Z23" s="42"/>
      <c r="AA23" s="42"/>
      <c r="AB23" s="42"/>
      <c r="AC23" s="42"/>
      <c r="AD23" s="42"/>
      <c r="AE23" s="42"/>
    </row>
    <row r="24" s="2" customFormat="1" ht="12" customHeight="1">
      <c r="A24" s="42"/>
      <c r="B24" s="45"/>
      <c r="C24" s="42"/>
      <c r="D24" s="175" t="s">
        <v>29</v>
      </c>
      <c r="E24" s="42"/>
      <c r="F24" s="42"/>
      <c r="G24" s="42"/>
      <c r="H24" s="42"/>
      <c r="I24" s="175" t="s">
        <v>24</v>
      </c>
      <c r="J24" s="151" t="s">
        <v>1</v>
      </c>
      <c r="K24" s="42"/>
      <c r="L24" s="73"/>
      <c r="S24" s="42"/>
      <c r="T24" s="42"/>
      <c r="U24" s="42"/>
      <c r="V24" s="42"/>
      <c r="W24" s="42"/>
      <c r="X24" s="42"/>
      <c r="Y24" s="42"/>
      <c r="Z24" s="42"/>
      <c r="AA24" s="42"/>
      <c r="AB24" s="42"/>
      <c r="AC24" s="42"/>
      <c r="AD24" s="42"/>
      <c r="AE24" s="42"/>
    </row>
    <row r="25" s="2" customFormat="1" ht="18" customHeight="1">
      <c r="A25" s="42"/>
      <c r="B25" s="45"/>
      <c r="C25" s="42"/>
      <c r="D25" s="42"/>
      <c r="E25" s="151" t="s">
        <v>1784</v>
      </c>
      <c r="F25" s="42"/>
      <c r="G25" s="42"/>
      <c r="H25" s="42"/>
      <c r="I25" s="175" t="s">
        <v>26</v>
      </c>
      <c r="J25" s="151" t="s">
        <v>1</v>
      </c>
      <c r="K25" s="42"/>
      <c r="L25" s="73"/>
      <c r="S25" s="42"/>
      <c r="T25" s="42"/>
      <c r="U25" s="42"/>
      <c r="V25" s="42"/>
      <c r="W25" s="42"/>
      <c r="X25" s="42"/>
      <c r="Y25" s="42"/>
      <c r="Z25" s="42"/>
      <c r="AA25" s="42"/>
      <c r="AB25" s="42"/>
      <c r="AC25" s="42"/>
      <c r="AD25" s="42"/>
      <c r="AE25" s="42"/>
    </row>
    <row r="26" s="2" customFormat="1" ht="6.96" customHeight="1">
      <c r="A26" s="42"/>
      <c r="B26" s="45"/>
      <c r="C26" s="42"/>
      <c r="D26" s="42"/>
      <c r="E26" s="42"/>
      <c r="F26" s="42"/>
      <c r="G26" s="42"/>
      <c r="H26" s="42"/>
      <c r="I26" s="42"/>
      <c r="J26" s="42"/>
      <c r="K26" s="42"/>
      <c r="L26" s="73"/>
      <c r="S26" s="42"/>
      <c r="T26" s="42"/>
      <c r="U26" s="42"/>
      <c r="V26" s="42"/>
      <c r="W26" s="42"/>
      <c r="X26" s="42"/>
      <c r="Y26" s="42"/>
      <c r="Z26" s="42"/>
      <c r="AA26" s="42"/>
      <c r="AB26" s="42"/>
      <c r="AC26" s="42"/>
      <c r="AD26" s="42"/>
      <c r="AE26" s="42"/>
    </row>
    <row r="27" s="2" customFormat="1" ht="12" customHeight="1">
      <c r="A27" s="42"/>
      <c r="B27" s="45"/>
      <c r="C27" s="42"/>
      <c r="D27" s="175" t="s">
        <v>31</v>
      </c>
      <c r="E27" s="42"/>
      <c r="F27" s="42"/>
      <c r="G27" s="42"/>
      <c r="H27" s="42"/>
      <c r="I27" s="175" t="s">
        <v>24</v>
      </c>
      <c r="J27" s="151" t="s">
        <v>1</v>
      </c>
      <c r="K27" s="42"/>
      <c r="L27" s="73"/>
      <c r="S27" s="42"/>
      <c r="T27" s="42"/>
      <c r="U27" s="42"/>
      <c r="V27" s="42"/>
      <c r="W27" s="42"/>
      <c r="X27" s="42"/>
      <c r="Y27" s="42"/>
      <c r="Z27" s="42"/>
      <c r="AA27" s="42"/>
      <c r="AB27" s="42"/>
      <c r="AC27" s="42"/>
      <c r="AD27" s="42"/>
      <c r="AE27" s="42"/>
    </row>
    <row r="28" s="2" customFormat="1" ht="18" customHeight="1">
      <c r="A28" s="42"/>
      <c r="B28" s="45"/>
      <c r="C28" s="42"/>
      <c r="D28" s="42"/>
      <c r="E28" s="151" t="s">
        <v>1784</v>
      </c>
      <c r="F28" s="42"/>
      <c r="G28" s="42"/>
      <c r="H28" s="42"/>
      <c r="I28" s="175" t="s">
        <v>26</v>
      </c>
      <c r="J28" s="151" t="s">
        <v>1</v>
      </c>
      <c r="K28" s="42"/>
      <c r="L28" s="73"/>
      <c r="S28" s="42"/>
      <c r="T28" s="42"/>
      <c r="U28" s="42"/>
      <c r="V28" s="42"/>
      <c r="W28" s="42"/>
      <c r="X28" s="42"/>
      <c r="Y28" s="42"/>
      <c r="Z28" s="42"/>
      <c r="AA28" s="42"/>
      <c r="AB28" s="42"/>
      <c r="AC28" s="42"/>
      <c r="AD28" s="42"/>
      <c r="AE28" s="42"/>
    </row>
    <row r="29" s="2" customFormat="1" ht="6.96" customHeight="1">
      <c r="A29" s="42"/>
      <c r="B29" s="45"/>
      <c r="C29" s="42"/>
      <c r="D29" s="42"/>
      <c r="E29" s="42"/>
      <c r="F29" s="42"/>
      <c r="G29" s="42"/>
      <c r="H29" s="42"/>
      <c r="I29" s="42"/>
      <c r="J29" s="42"/>
      <c r="K29" s="42"/>
      <c r="L29" s="73"/>
      <c r="S29" s="42"/>
      <c r="T29" s="42"/>
      <c r="U29" s="42"/>
      <c r="V29" s="42"/>
      <c r="W29" s="42"/>
      <c r="X29" s="42"/>
      <c r="Y29" s="42"/>
      <c r="Z29" s="42"/>
      <c r="AA29" s="42"/>
      <c r="AB29" s="42"/>
      <c r="AC29" s="42"/>
      <c r="AD29" s="42"/>
      <c r="AE29" s="42"/>
    </row>
    <row r="30" s="2" customFormat="1" ht="12" customHeight="1">
      <c r="A30" s="42"/>
      <c r="B30" s="45"/>
      <c r="C30" s="42"/>
      <c r="D30" s="175" t="s">
        <v>33</v>
      </c>
      <c r="E30" s="42"/>
      <c r="F30" s="42"/>
      <c r="G30" s="42"/>
      <c r="H30" s="42"/>
      <c r="I30" s="42"/>
      <c r="J30" s="42"/>
      <c r="K30" s="42"/>
      <c r="L30" s="73"/>
      <c r="S30" s="42"/>
      <c r="T30" s="42"/>
      <c r="U30" s="42"/>
      <c r="V30" s="42"/>
      <c r="W30" s="42"/>
      <c r="X30" s="42"/>
      <c r="Y30" s="42"/>
      <c r="Z30" s="42"/>
      <c r="AA30" s="42"/>
      <c r="AB30" s="42"/>
      <c r="AC30" s="42"/>
      <c r="AD30" s="42"/>
      <c r="AE30" s="42"/>
    </row>
    <row r="31" s="8" customFormat="1" ht="16.5" customHeight="1">
      <c r="A31" s="179"/>
      <c r="B31" s="180"/>
      <c r="C31" s="179"/>
      <c r="D31" s="179"/>
      <c r="E31" s="181" t="s">
        <v>1</v>
      </c>
      <c r="F31" s="181"/>
      <c r="G31" s="181"/>
      <c r="H31" s="181"/>
      <c r="I31" s="179"/>
      <c r="J31" s="179"/>
      <c r="K31" s="179"/>
      <c r="L31" s="182"/>
      <c r="S31" s="179"/>
      <c r="T31" s="179"/>
      <c r="U31" s="179"/>
      <c r="V31" s="179"/>
      <c r="W31" s="179"/>
      <c r="X31" s="179"/>
      <c r="Y31" s="179"/>
      <c r="Z31" s="179"/>
      <c r="AA31" s="179"/>
      <c r="AB31" s="179"/>
      <c r="AC31" s="179"/>
      <c r="AD31" s="179"/>
      <c r="AE31" s="179"/>
    </row>
    <row r="32" s="2" customFormat="1" ht="6.96" customHeight="1">
      <c r="A32" s="42"/>
      <c r="B32" s="45"/>
      <c r="C32" s="42"/>
      <c r="D32" s="42"/>
      <c r="E32" s="42"/>
      <c r="F32" s="42"/>
      <c r="G32" s="42"/>
      <c r="H32" s="42"/>
      <c r="I32" s="42"/>
      <c r="J32" s="42"/>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151" t="s">
        <v>212</v>
      </c>
      <c r="E34" s="42"/>
      <c r="F34" s="42"/>
      <c r="G34" s="42"/>
      <c r="H34" s="42"/>
      <c r="I34" s="42"/>
      <c r="J34" s="185">
        <f>J100</f>
        <v>0</v>
      </c>
      <c r="K34" s="42"/>
      <c r="L34" s="73"/>
      <c r="S34" s="42"/>
      <c r="T34" s="42"/>
      <c r="U34" s="42"/>
      <c r="V34" s="42"/>
      <c r="W34" s="42"/>
      <c r="X34" s="42"/>
      <c r="Y34" s="42"/>
      <c r="Z34" s="42"/>
      <c r="AA34" s="42"/>
      <c r="AB34" s="42"/>
      <c r="AC34" s="42"/>
      <c r="AD34" s="42"/>
      <c r="AE34" s="42"/>
    </row>
    <row r="35" s="2" customFormat="1" ht="14.4" customHeight="1">
      <c r="A35" s="42"/>
      <c r="B35" s="45"/>
      <c r="C35" s="42"/>
      <c r="D35" s="186" t="s">
        <v>137</v>
      </c>
      <c r="E35" s="42"/>
      <c r="F35" s="42"/>
      <c r="G35" s="42"/>
      <c r="H35" s="42"/>
      <c r="I35" s="42"/>
      <c r="J35" s="185">
        <f>J116</f>
        <v>0</v>
      </c>
      <c r="K35" s="42"/>
      <c r="L35" s="73"/>
      <c r="S35" s="42"/>
      <c r="T35" s="42"/>
      <c r="U35" s="42"/>
      <c r="V35" s="42"/>
      <c r="W35" s="42"/>
      <c r="X35" s="42"/>
      <c r="Y35" s="42"/>
      <c r="Z35" s="42"/>
      <c r="AA35" s="42"/>
      <c r="AB35" s="42"/>
      <c r="AC35" s="42"/>
      <c r="AD35" s="42"/>
      <c r="AE35" s="42"/>
    </row>
    <row r="36" s="2" customFormat="1" ht="25.44" customHeight="1">
      <c r="A36" s="42"/>
      <c r="B36" s="45"/>
      <c r="C36" s="42"/>
      <c r="D36" s="187" t="s">
        <v>36</v>
      </c>
      <c r="E36" s="42"/>
      <c r="F36" s="42"/>
      <c r="G36" s="42"/>
      <c r="H36" s="42"/>
      <c r="I36" s="42"/>
      <c r="J36" s="188">
        <f>ROUND(J34 + J35, 2)</f>
        <v>0</v>
      </c>
      <c r="K36" s="42"/>
      <c r="L36" s="73"/>
      <c r="S36" s="42"/>
      <c r="T36" s="42"/>
      <c r="U36" s="42"/>
      <c r="V36" s="42"/>
      <c r="W36" s="42"/>
      <c r="X36" s="42"/>
      <c r="Y36" s="42"/>
      <c r="Z36" s="42"/>
      <c r="AA36" s="42"/>
      <c r="AB36" s="42"/>
      <c r="AC36" s="42"/>
      <c r="AD36" s="42"/>
      <c r="AE36" s="42"/>
    </row>
    <row r="37" s="2" customFormat="1" ht="6.96" customHeight="1">
      <c r="A37" s="42"/>
      <c r="B37" s="45"/>
      <c r="C37" s="42"/>
      <c r="D37" s="184"/>
      <c r="E37" s="184"/>
      <c r="F37" s="184"/>
      <c r="G37" s="184"/>
      <c r="H37" s="184"/>
      <c r="I37" s="184"/>
      <c r="J37" s="184"/>
      <c r="K37" s="184"/>
      <c r="L37" s="73"/>
      <c r="S37" s="42"/>
      <c r="T37" s="42"/>
      <c r="U37" s="42"/>
      <c r="V37" s="42"/>
      <c r="W37" s="42"/>
      <c r="X37" s="42"/>
      <c r="Y37" s="42"/>
      <c r="Z37" s="42"/>
      <c r="AA37" s="42"/>
      <c r="AB37" s="42"/>
      <c r="AC37" s="42"/>
      <c r="AD37" s="42"/>
      <c r="AE37" s="42"/>
    </row>
    <row r="38" s="2" customFormat="1" ht="14.4" customHeight="1">
      <c r="A38" s="42"/>
      <c r="B38" s="45"/>
      <c r="C38" s="42"/>
      <c r="D38" s="42"/>
      <c r="E38" s="42"/>
      <c r="F38" s="189" t="s">
        <v>38</v>
      </c>
      <c r="G38" s="42"/>
      <c r="H38" s="42"/>
      <c r="I38" s="189" t="s">
        <v>37</v>
      </c>
      <c r="J38" s="189" t="s">
        <v>39</v>
      </c>
      <c r="K38" s="42"/>
      <c r="L38" s="73"/>
      <c r="S38" s="42"/>
      <c r="T38" s="42"/>
      <c r="U38" s="42"/>
      <c r="V38" s="42"/>
      <c r="W38" s="42"/>
      <c r="X38" s="42"/>
      <c r="Y38" s="42"/>
      <c r="Z38" s="42"/>
      <c r="AA38" s="42"/>
      <c r="AB38" s="42"/>
      <c r="AC38" s="42"/>
      <c r="AD38" s="42"/>
      <c r="AE38" s="42"/>
    </row>
    <row r="39" s="2" customFormat="1" ht="14.4" customHeight="1">
      <c r="A39" s="42"/>
      <c r="B39" s="45"/>
      <c r="C39" s="42"/>
      <c r="D39" s="190" t="s">
        <v>40</v>
      </c>
      <c r="E39" s="191" t="s">
        <v>41</v>
      </c>
      <c r="F39" s="192">
        <f>ROUND((ROUND((SUM(BE116:BE123) + SUM(BE147:BE286)),  2) + SUM(BE288:BE292)), 2)</f>
        <v>0</v>
      </c>
      <c r="G39" s="193"/>
      <c r="H39" s="193"/>
      <c r="I39" s="194">
        <v>0.20000000000000001</v>
      </c>
      <c r="J39" s="192">
        <f>ROUND((ROUND(((SUM(BE116:BE123) + SUM(BE147:BE286))*I39),  2) + (SUM(BE288:BE292)*I39)), 2)</f>
        <v>0</v>
      </c>
      <c r="K39" s="42"/>
      <c r="L39" s="73"/>
      <c r="S39" s="42"/>
      <c r="T39" s="42"/>
      <c r="U39" s="42"/>
      <c r="V39" s="42"/>
      <c r="W39" s="42"/>
      <c r="X39" s="42"/>
      <c r="Y39" s="42"/>
      <c r="Z39" s="42"/>
      <c r="AA39" s="42"/>
      <c r="AB39" s="42"/>
      <c r="AC39" s="42"/>
      <c r="AD39" s="42"/>
      <c r="AE39" s="42"/>
    </row>
    <row r="40" s="2" customFormat="1" ht="14.4" customHeight="1">
      <c r="A40" s="42"/>
      <c r="B40" s="45"/>
      <c r="C40" s="42"/>
      <c r="D40" s="42"/>
      <c r="E40" s="191" t="s">
        <v>42</v>
      </c>
      <c r="F40" s="192">
        <f>ROUND((ROUND((SUM(BF116:BF123) + SUM(BF147:BF286)),  2) + SUM(BF288:BF292)), 2)</f>
        <v>0</v>
      </c>
      <c r="G40" s="193"/>
      <c r="H40" s="193"/>
      <c r="I40" s="194">
        <v>0.20000000000000001</v>
      </c>
      <c r="J40" s="192">
        <f>ROUND((ROUND(((SUM(BF116:BF123) + SUM(BF147:BF286))*I40),  2) + (SUM(BF288:BF292)*I40)), 2)</f>
        <v>0</v>
      </c>
      <c r="K40" s="42"/>
      <c r="L40" s="73"/>
      <c r="S40" s="42"/>
      <c r="T40" s="42"/>
      <c r="U40" s="42"/>
      <c r="V40" s="42"/>
      <c r="W40" s="42"/>
      <c r="X40" s="42"/>
      <c r="Y40" s="42"/>
      <c r="Z40" s="42"/>
      <c r="AA40" s="42"/>
      <c r="AB40" s="42"/>
      <c r="AC40" s="42"/>
      <c r="AD40" s="42"/>
      <c r="AE40" s="42"/>
    </row>
    <row r="41" hidden="1" s="2" customFormat="1" ht="14.4" customHeight="1">
      <c r="A41" s="42"/>
      <c r="B41" s="45"/>
      <c r="C41" s="42"/>
      <c r="D41" s="42"/>
      <c r="E41" s="175" t="s">
        <v>43</v>
      </c>
      <c r="F41" s="195">
        <f>ROUND((ROUND((SUM(BG116:BG123) + SUM(BG147:BG286)),  2) + SUM(BG288:BG292)), 2)</f>
        <v>0</v>
      </c>
      <c r="G41" s="42"/>
      <c r="H41" s="42"/>
      <c r="I41" s="196">
        <v>0.20000000000000001</v>
      </c>
      <c r="J41" s="195">
        <f>0</f>
        <v>0</v>
      </c>
      <c r="K41" s="42"/>
      <c r="L41" s="73"/>
      <c r="S41" s="42"/>
      <c r="T41" s="42"/>
      <c r="U41" s="42"/>
      <c r="V41" s="42"/>
      <c r="W41" s="42"/>
      <c r="X41" s="42"/>
      <c r="Y41" s="42"/>
      <c r="Z41" s="42"/>
      <c r="AA41" s="42"/>
      <c r="AB41" s="42"/>
      <c r="AC41" s="42"/>
      <c r="AD41" s="42"/>
      <c r="AE41" s="42"/>
    </row>
    <row r="42" hidden="1" s="2" customFormat="1" ht="14.4" customHeight="1">
      <c r="A42" s="42"/>
      <c r="B42" s="45"/>
      <c r="C42" s="42"/>
      <c r="D42" s="42"/>
      <c r="E42" s="175" t="s">
        <v>44</v>
      </c>
      <c r="F42" s="195">
        <f>ROUND((ROUND((SUM(BH116:BH123) + SUM(BH147:BH286)),  2) + SUM(BH288:BH292)), 2)</f>
        <v>0</v>
      </c>
      <c r="G42" s="42"/>
      <c r="H42" s="42"/>
      <c r="I42" s="196">
        <v>0.20000000000000001</v>
      </c>
      <c r="J42" s="195">
        <f>0</f>
        <v>0</v>
      </c>
      <c r="K42" s="42"/>
      <c r="L42" s="73"/>
      <c r="S42" s="42"/>
      <c r="T42" s="42"/>
      <c r="U42" s="42"/>
      <c r="V42" s="42"/>
      <c r="W42" s="42"/>
      <c r="X42" s="42"/>
      <c r="Y42" s="42"/>
      <c r="Z42" s="42"/>
      <c r="AA42" s="42"/>
      <c r="AB42" s="42"/>
      <c r="AC42" s="42"/>
      <c r="AD42" s="42"/>
      <c r="AE42" s="42"/>
    </row>
    <row r="43" hidden="1" s="2" customFormat="1" ht="14.4" customHeight="1">
      <c r="A43" s="42"/>
      <c r="B43" s="45"/>
      <c r="C43" s="42"/>
      <c r="D43" s="42"/>
      <c r="E43" s="191" t="s">
        <v>45</v>
      </c>
      <c r="F43" s="192">
        <f>ROUND((ROUND((SUM(BI116:BI123) + SUM(BI147:BI286)),  2) + SUM(BI288:BI292)), 2)</f>
        <v>0</v>
      </c>
      <c r="G43" s="193"/>
      <c r="H43" s="193"/>
      <c r="I43" s="194">
        <v>0</v>
      </c>
      <c r="J43" s="192">
        <f>0</f>
        <v>0</v>
      </c>
      <c r="K43" s="42"/>
      <c r="L43" s="73"/>
      <c r="S43" s="42"/>
      <c r="T43" s="42"/>
      <c r="U43" s="42"/>
      <c r="V43" s="42"/>
      <c r="W43" s="42"/>
      <c r="X43" s="42"/>
      <c r="Y43" s="42"/>
      <c r="Z43" s="42"/>
      <c r="AA43" s="42"/>
      <c r="AB43" s="42"/>
      <c r="AC43" s="42"/>
      <c r="AD43" s="42"/>
      <c r="AE43" s="42"/>
    </row>
    <row r="44" s="2" customFormat="1" ht="6.96" customHeight="1">
      <c r="A44" s="42"/>
      <c r="B44" s="45"/>
      <c r="C44" s="42"/>
      <c r="D44" s="42"/>
      <c r="E44" s="42"/>
      <c r="F44" s="42"/>
      <c r="G44" s="42"/>
      <c r="H44" s="42"/>
      <c r="I44" s="42"/>
      <c r="J44" s="42"/>
      <c r="K44" s="42"/>
      <c r="L44" s="73"/>
      <c r="S44" s="42"/>
      <c r="T44" s="42"/>
      <c r="U44" s="42"/>
      <c r="V44" s="42"/>
      <c r="W44" s="42"/>
      <c r="X44" s="42"/>
      <c r="Y44" s="42"/>
      <c r="Z44" s="42"/>
      <c r="AA44" s="42"/>
      <c r="AB44" s="42"/>
      <c r="AC44" s="42"/>
      <c r="AD44" s="42"/>
      <c r="AE44" s="42"/>
    </row>
    <row r="45" s="2" customFormat="1" ht="25.44" customHeight="1">
      <c r="A45" s="42"/>
      <c r="B45" s="45"/>
      <c r="C45" s="197"/>
      <c r="D45" s="198" t="s">
        <v>46</v>
      </c>
      <c r="E45" s="199"/>
      <c r="F45" s="199"/>
      <c r="G45" s="200" t="s">
        <v>47</v>
      </c>
      <c r="H45" s="201" t="s">
        <v>48</v>
      </c>
      <c r="I45" s="199"/>
      <c r="J45" s="202">
        <f>SUM(J36:J43)</f>
        <v>0</v>
      </c>
      <c r="K45" s="203"/>
      <c r="L45" s="73"/>
      <c r="S45" s="42"/>
      <c r="T45" s="42"/>
      <c r="U45" s="42"/>
      <c r="V45" s="42"/>
      <c r="W45" s="42"/>
      <c r="X45" s="42"/>
      <c r="Y45" s="42"/>
      <c r="Z45" s="42"/>
      <c r="AA45" s="42"/>
      <c r="AB45" s="42"/>
      <c r="AC45" s="42"/>
      <c r="AD45" s="42"/>
      <c r="AE45" s="42"/>
    </row>
    <row r="46" s="2" customFormat="1" ht="14.4" customHeight="1">
      <c r="A46" s="42"/>
      <c r="B46" s="45"/>
      <c r="C46" s="42"/>
      <c r="D46" s="42"/>
      <c r="E46" s="42"/>
      <c r="F46" s="42"/>
      <c r="G46" s="42"/>
      <c r="H46" s="42"/>
      <c r="I46" s="42"/>
      <c r="J46" s="42"/>
      <c r="K46" s="42"/>
      <c r="L46" s="73"/>
      <c r="S46" s="42"/>
      <c r="T46" s="42"/>
      <c r="U46" s="42"/>
      <c r="V46" s="42"/>
      <c r="W46" s="42"/>
      <c r="X46" s="42"/>
      <c r="Y46" s="42"/>
      <c r="Z46" s="42"/>
      <c r="AA46" s="42"/>
      <c r="AB46" s="42"/>
      <c r="AC46" s="42"/>
      <c r="AD46" s="42"/>
      <c r="AE46" s="4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1" customFormat="1" ht="12" customHeight="1">
      <c r="B86" s="23"/>
      <c r="C86" s="34" t="s">
        <v>160</v>
      </c>
      <c r="D86" s="24"/>
      <c r="E86" s="24"/>
      <c r="F86" s="24"/>
      <c r="G86" s="24"/>
      <c r="H86" s="24"/>
      <c r="I86" s="24"/>
      <c r="J86" s="24"/>
      <c r="K86" s="24"/>
      <c r="L86" s="22"/>
    </row>
    <row r="87" s="1" customFormat="1" ht="16.5" customHeight="1">
      <c r="B87" s="23"/>
      <c r="C87" s="24"/>
      <c r="D87" s="24"/>
      <c r="E87" s="215" t="s">
        <v>1780</v>
      </c>
      <c r="F87" s="24"/>
      <c r="G87" s="24"/>
      <c r="H87" s="24"/>
      <c r="I87" s="24"/>
      <c r="J87" s="24"/>
      <c r="K87" s="24"/>
      <c r="L87" s="22"/>
    </row>
    <row r="88" s="1" customFormat="1" ht="12" customHeight="1">
      <c r="B88" s="23"/>
      <c r="C88" s="34" t="s">
        <v>1781</v>
      </c>
      <c r="D88" s="24"/>
      <c r="E88" s="24"/>
      <c r="F88" s="24"/>
      <c r="G88" s="24"/>
      <c r="H88" s="24"/>
      <c r="I88" s="24"/>
      <c r="J88" s="24"/>
      <c r="K88" s="24"/>
      <c r="L88" s="22"/>
    </row>
    <row r="89" s="2" customFormat="1" ht="16.5" customHeight="1">
      <c r="A89" s="42"/>
      <c r="B89" s="43"/>
      <c r="C89" s="44"/>
      <c r="D89" s="44"/>
      <c r="E89" s="363" t="s">
        <v>1921</v>
      </c>
      <c r="F89" s="44"/>
      <c r="G89" s="44"/>
      <c r="H89" s="44"/>
      <c r="I89" s="44"/>
      <c r="J89" s="44"/>
      <c r="K89" s="44"/>
      <c r="L89" s="73"/>
      <c r="S89" s="42"/>
      <c r="T89" s="42"/>
      <c r="U89" s="42"/>
      <c r="V89" s="42"/>
      <c r="W89" s="42"/>
      <c r="X89" s="42"/>
      <c r="Y89" s="42"/>
      <c r="Z89" s="42"/>
      <c r="AA89" s="42"/>
      <c r="AB89" s="42"/>
      <c r="AC89" s="42"/>
      <c r="AD89" s="42"/>
      <c r="AE89" s="42"/>
    </row>
    <row r="90" s="2" customFormat="1" ht="12" customHeight="1">
      <c r="A90" s="42"/>
      <c r="B90" s="43"/>
      <c r="C90" s="34" t="s">
        <v>1922</v>
      </c>
      <c r="D90" s="44"/>
      <c r="E90" s="44"/>
      <c r="F90" s="44"/>
      <c r="G90" s="44"/>
      <c r="H90" s="44"/>
      <c r="I90" s="44"/>
      <c r="J90" s="44"/>
      <c r="K90" s="44"/>
      <c r="L90" s="73"/>
      <c r="S90" s="42"/>
      <c r="T90" s="42"/>
      <c r="U90" s="42"/>
      <c r="V90" s="42"/>
      <c r="W90" s="42"/>
      <c r="X90" s="42"/>
      <c r="Y90" s="42"/>
      <c r="Z90" s="42"/>
      <c r="AA90" s="42"/>
      <c r="AB90" s="42"/>
      <c r="AC90" s="42"/>
      <c r="AD90" s="42"/>
      <c r="AE90" s="42"/>
    </row>
    <row r="91" s="2" customFormat="1" ht="16.5" customHeight="1">
      <c r="A91" s="42"/>
      <c r="B91" s="43"/>
      <c r="C91" s="44"/>
      <c r="D91" s="44"/>
      <c r="E91" s="86" t="str">
        <f>E13</f>
        <v>PS 32 - Protiteroristické opatrenia</v>
      </c>
      <c r="F91" s="44"/>
      <c r="G91" s="44"/>
      <c r="H91" s="44"/>
      <c r="I91" s="44"/>
      <c r="J91" s="44"/>
      <c r="K91" s="44"/>
      <c r="L91" s="73"/>
      <c r="S91" s="42"/>
      <c r="T91" s="42"/>
      <c r="U91" s="42"/>
      <c r="V91" s="42"/>
      <c r="W91" s="42"/>
      <c r="X91" s="42"/>
      <c r="Y91" s="42"/>
      <c r="Z91" s="42"/>
      <c r="AA91" s="42"/>
      <c r="AB91" s="42"/>
      <c r="AC91" s="42"/>
      <c r="AD91" s="42"/>
      <c r="AE91" s="42"/>
    </row>
    <row r="92" s="2" customFormat="1" ht="6.96" customHeight="1">
      <c r="A92" s="42"/>
      <c r="B92" s="43"/>
      <c r="C92" s="44"/>
      <c r="D92" s="44"/>
      <c r="E92" s="44"/>
      <c r="F92" s="44"/>
      <c r="G92" s="44"/>
      <c r="H92" s="44"/>
      <c r="I92" s="44"/>
      <c r="J92" s="44"/>
      <c r="K92" s="44"/>
      <c r="L92" s="73"/>
      <c r="S92" s="42"/>
      <c r="T92" s="42"/>
      <c r="U92" s="42"/>
      <c r="V92" s="42"/>
      <c r="W92" s="42"/>
      <c r="X92" s="42"/>
      <c r="Y92" s="42"/>
      <c r="Z92" s="42"/>
      <c r="AA92" s="42"/>
      <c r="AB92" s="42"/>
      <c r="AC92" s="42"/>
      <c r="AD92" s="42"/>
      <c r="AE92" s="42"/>
    </row>
    <row r="93" s="2" customFormat="1" ht="12" customHeight="1">
      <c r="A93" s="42"/>
      <c r="B93" s="43"/>
      <c r="C93" s="34" t="s">
        <v>19</v>
      </c>
      <c r="D93" s="44"/>
      <c r="E93" s="44"/>
      <c r="F93" s="29" t="str">
        <f>F16</f>
        <v>STAROHORSKÁ UL, MÝTNA UL.</v>
      </c>
      <c r="G93" s="44"/>
      <c r="H93" s="44"/>
      <c r="I93" s="34" t="s">
        <v>21</v>
      </c>
      <c r="J93" s="89" t="str">
        <f>IF(J16="","",J16)</f>
        <v>9. 5. 2022</v>
      </c>
      <c r="K93" s="44"/>
      <c r="L93" s="73"/>
      <c r="S93" s="42"/>
      <c r="T93" s="42"/>
      <c r="U93" s="42"/>
      <c r="V93" s="42"/>
      <c r="W93" s="42"/>
      <c r="X93" s="42"/>
      <c r="Y93" s="42"/>
      <c r="Z93" s="42"/>
      <c r="AA93" s="42"/>
      <c r="AB93" s="42"/>
      <c r="AC93" s="42"/>
      <c r="AD93" s="42"/>
      <c r="AE93" s="42"/>
    </row>
    <row r="94" s="2" customFormat="1" ht="6.96" customHeight="1">
      <c r="A94" s="42"/>
      <c r="B94" s="43"/>
      <c r="C94" s="44"/>
      <c r="D94" s="44"/>
      <c r="E94" s="44"/>
      <c r="F94" s="44"/>
      <c r="G94" s="44"/>
      <c r="H94" s="44"/>
      <c r="I94" s="44"/>
      <c r="J94" s="44"/>
      <c r="K94" s="44"/>
      <c r="L94" s="73"/>
      <c r="S94" s="42"/>
      <c r="T94" s="42"/>
      <c r="U94" s="42"/>
      <c r="V94" s="42"/>
      <c r="W94" s="42"/>
      <c r="X94" s="42"/>
      <c r="Y94" s="42"/>
      <c r="Z94" s="42"/>
      <c r="AA94" s="42"/>
      <c r="AB94" s="42"/>
      <c r="AC94" s="42"/>
      <c r="AD94" s="42"/>
      <c r="AE94" s="42"/>
    </row>
    <row r="95" s="2" customFormat="1" ht="15.15" customHeight="1">
      <c r="A95" s="42"/>
      <c r="B95" s="43"/>
      <c r="C95" s="34" t="s">
        <v>23</v>
      </c>
      <c r="D95" s="44"/>
      <c r="E95" s="44"/>
      <c r="F95" s="29" t="str">
        <f>E19</f>
        <v>A BKPŠ, SPOL. S.R.O.</v>
      </c>
      <c r="G95" s="44"/>
      <c r="H95" s="44"/>
      <c r="I95" s="34" t="s">
        <v>29</v>
      </c>
      <c r="J95" s="38" t="str">
        <f>E25</f>
        <v>Ing. Július Vážny</v>
      </c>
      <c r="K95" s="44"/>
      <c r="L95" s="73"/>
      <c r="S95" s="42"/>
      <c r="T95" s="42"/>
      <c r="U95" s="42"/>
      <c r="V95" s="42"/>
      <c r="W95" s="42"/>
      <c r="X95" s="42"/>
      <c r="Y95" s="42"/>
      <c r="Z95" s="42"/>
      <c r="AA95" s="42"/>
      <c r="AB95" s="42"/>
      <c r="AC95" s="42"/>
      <c r="AD95" s="42"/>
      <c r="AE95" s="42"/>
    </row>
    <row r="96" s="2" customFormat="1" ht="15.15" customHeight="1">
      <c r="A96" s="42"/>
      <c r="B96" s="43"/>
      <c r="C96" s="34" t="s">
        <v>27</v>
      </c>
      <c r="D96" s="44"/>
      <c r="E96" s="44"/>
      <c r="F96" s="29" t="str">
        <f>IF(E22="","",E22)</f>
        <v>Vyplň údaj</v>
      </c>
      <c r="G96" s="44"/>
      <c r="H96" s="44"/>
      <c r="I96" s="34" t="s">
        <v>31</v>
      </c>
      <c r="J96" s="38" t="str">
        <f>E28</f>
        <v>Ing. Július Vážny</v>
      </c>
      <c r="K96" s="44"/>
      <c r="L96" s="73"/>
      <c r="S96" s="42"/>
      <c r="T96" s="42"/>
      <c r="U96" s="42"/>
      <c r="V96" s="42"/>
      <c r="W96" s="42"/>
      <c r="X96" s="42"/>
      <c r="Y96" s="42"/>
      <c r="Z96" s="42"/>
      <c r="AA96" s="42"/>
      <c r="AB96" s="42"/>
      <c r="AC96" s="42"/>
      <c r="AD96" s="42"/>
      <c r="AE96" s="42"/>
    </row>
    <row r="97" s="2" customFormat="1" ht="10.32" customHeight="1">
      <c r="A97" s="42"/>
      <c r="B97" s="43"/>
      <c r="C97" s="44"/>
      <c r="D97" s="44"/>
      <c r="E97" s="44"/>
      <c r="F97" s="44"/>
      <c r="G97" s="44"/>
      <c r="H97" s="44"/>
      <c r="I97" s="44"/>
      <c r="J97" s="44"/>
      <c r="K97" s="44"/>
      <c r="L97" s="73"/>
      <c r="S97" s="42"/>
      <c r="T97" s="42"/>
      <c r="U97" s="42"/>
      <c r="V97" s="42"/>
      <c r="W97" s="42"/>
      <c r="X97" s="42"/>
      <c r="Y97" s="42"/>
      <c r="Z97" s="42"/>
      <c r="AA97" s="42"/>
      <c r="AB97" s="42"/>
      <c r="AC97" s="42"/>
      <c r="AD97" s="42"/>
      <c r="AE97" s="42"/>
    </row>
    <row r="98" s="2" customFormat="1" ht="29.28" customHeight="1">
      <c r="A98" s="42"/>
      <c r="B98" s="43"/>
      <c r="C98" s="216" t="s">
        <v>335</v>
      </c>
      <c r="D98" s="168"/>
      <c r="E98" s="168"/>
      <c r="F98" s="168"/>
      <c r="G98" s="168"/>
      <c r="H98" s="168"/>
      <c r="I98" s="168"/>
      <c r="J98" s="217" t="s">
        <v>336</v>
      </c>
      <c r="K98" s="168"/>
      <c r="L98" s="73"/>
      <c r="S98" s="42"/>
      <c r="T98" s="42"/>
      <c r="U98" s="42"/>
      <c r="V98" s="42"/>
      <c r="W98" s="42"/>
      <c r="X98" s="42"/>
      <c r="Y98" s="42"/>
      <c r="Z98" s="42"/>
      <c r="AA98" s="42"/>
      <c r="AB98" s="42"/>
      <c r="AC98" s="42"/>
      <c r="AD98" s="42"/>
      <c r="AE98" s="42"/>
    </row>
    <row r="99" s="2" customFormat="1" ht="10.32" customHeight="1">
      <c r="A99" s="42"/>
      <c r="B99" s="43"/>
      <c r="C99" s="44"/>
      <c r="D99" s="44"/>
      <c r="E99" s="44"/>
      <c r="F99" s="44"/>
      <c r="G99" s="44"/>
      <c r="H99" s="44"/>
      <c r="I99" s="44"/>
      <c r="J99" s="44"/>
      <c r="K99" s="44"/>
      <c r="L99" s="73"/>
      <c r="S99" s="42"/>
      <c r="T99" s="42"/>
      <c r="U99" s="42"/>
      <c r="V99" s="42"/>
      <c r="W99" s="42"/>
      <c r="X99" s="42"/>
      <c r="Y99" s="42"/>
      <c r="Z99" s="42"/>
      <c r="AA99" s="42"/>
      <c r="AB99" s="42"/>
      <c r="AC99" s="42"/>
      <c r="AD99" s="42"/>
      <c r="AE99" s="42"/>
    </row>
    <row r="100" s="2" customFormat="1" ht="22.8" customHeight="1">
      <c r="A100" s="42"/>
      <c r="B100" s="43"/>
      <c r="C100" s="218" t="s">
        <v>337</v>
      </c>
      <c r="D100" s="44"/>
      <c r="E100" s="44"/>
      <c r="F100" s="44"/>
      <c r="G100" s="44"/>
      <c r="H100" s="44"/>
      <c r="I100" s="44"/>
      <c r="J100" s="120">
        <f>J147</f>
        <v>0</v>
      </c>
      <c r="K100" s="44"/>
      <c r="L100" s="73"/>
      <c r="S100" s="42"/>
      <c r="T100" s="42"/>
      <c r="U100" s="42"/>
      <c r="V100" s="42"/>
      <c r="W100" s="42"/>
      <c r="X100" s="42"/>
      <c r="Y100" s="42"/>
      <c r="Z100" s="42"/>
      <c r="AA100" s="42"/>
      <c r="AB100" s="42"/>
      <c r="AC100" s="42"/>
      <c r="AD100" s="42"/>
      <c r="AE100" s="42"/>
      <c r="AU100" s="19" t="s">
        <v>338</v>
      </c>
    </row>
    <row r="101" s="9" customFormat="1" ht="24.96" customHeight="1">
      <c r="A101" s="9"/>
      <c r="B101" s="219"/>
      <c r="C101" s="220"/>
      <c r="D101" s="221" t="s">
        <v>2059</v>
      </c>
      <c r="E101" s="222"/>
      <c r="F101" s="222"/>
      <c r="G101" s="222"/>
      <c r="H101" s="222"/>
      <c r="I101" s="222"/>
      <c r="J101" s="223">
        <f>J148</f>
        <v>0</v>
      </c>
      <c r="K101" s="220"/>
      <c r="L101" s="224"/>
      <c r="S101" s="9"/>
      <c r="T101" s="9"/>
      <c r="U101" s="9"/>
      <c r="V101" s="9"/>
      <c r="W101" s="9"/>
      <c r="X101" s="9"/>
      <c r="Y101" s="9"/>
      <c r="Z101" s="9"/>
      <c r="AA101" s="9"/>
      <c r="AB101" s="9"/>
      <c r="AC101" s="9"/>
      <c r="AD101" s="9"/>
      <c r="AE101" s="9"/>
    </row>
    <row r="102" s="10" customFormat="1" ht="19.92" customHeight="1">
      <c r="A102" s="10"/>
      <c r="B102" s="225"/>
      <c r="C102" s="143"/>
      <c r="D102" s="226" t="s">
        <v>2060</v>
      </c>
      <c r="E102" s="227"/>
      <c r="F102" s="227"/>
      <c r="G102" s="227"/>
      <c r="H102" s="227"/>
      <c r="I102" s="227"/>
      <c r="J102" s="228">
        <f>J149</f>
        <v>0</v>
      </c>
      <c r="K102" s="143"/>
      <c r="L102" s="229"/>
      <c r="S102" s="10"/>
      <c r="T102" s="10"/>
      <c r="U102" s="10"/>
      <c r="V102" s="10"/>
      <c r="W102" s="10"/>
      <c r="X102" s="10"/>
      <c r="Y102" s="10"/>
      <c r="Z102" s="10"/>
      <c r="AA102" s="10"/>
      <c r="AB102" s="10"/>
      <c r="AC102" s="10"/>
      <c r="AD102" s="10"/>
      <c r="AE102" s="10"/>
    </row>
    <row r="103" s="9" customFormat="1" ht="24.96" customHeight="1">
      <c r="A103" s="9"/>
      <c r="B103" s="219"/>
      <c r="C103" s="220"/>
      <c r="D103" s="221" t="s">
        <v>2061</v>
      </c>
      <c r="E103" s="222"/>
      <c r="F103" s="222"/>
      <c r="G103" s="222"/>
      <c r="H103" s="222"/>
      <c r="I103" s="222"/>
      <c r="J103" s="223">
        <f>J151</f>
        <v>0</v>
      </c>
      <c r="K103" s="220"/>
      <c r="L103" s="224"/>
      <c r="S103" s="9"/>
      <c r="T103" s="9"/>
      <c r="U103" s="9"/>
      <c r="V103" s="9"/>
      <c r="W103" s="9"/>
      <c r="X103" s="9"/>
      <c r="Y103" s="9"/>
      <c r="Z103" s="9"/>
      <c r="AA103" s="9"/>
      <c r="AB103" s="9"/>
      <c r="AC103" s="9"/>
      <c r="AD103" s="9"/>
      <c r="AE103" s="9"/>
    </row>
    <row r="104" s="10" customFormat="1" ht="19.92" customHeight="1">
      <c r="A104" s="10"/>
      <c r="B104" s="225"/>
      <c r="C104" s="143"/>
      <c r="D104" s="226" t="s">
        <v>2062</v>
      </c>
      <c r="E104" s="227"/>
      <c r="F104" s="227"/>
      <c r="G104" s="227"/>
      <c r="H104" s="227"/>
      <c r="I104" s="227"/>
      <c r="J104" s="228">
        <f>J152</f>
        <v>0</v>
      </c>
      <c r="K104" s="143"/>
      <c r="L104" s="229"/>
      <c r="S104" s="10"/>
      <c r="T104" s="10"/>
      <c r="U104" s="10"/>
      <c r="V104" s="10"/>
      <c r="W104" s="10"/>
      <c r="X104" s="10"/>
      <c r="Y104" s="10"/>
      <c r="Z104" s="10"/>
      <c r="AA104" s="10"/>
      <c r="AB104" s="10"/>
      <c r="AC104" s="10"/>
      <c r="AD104" s="10"/>
      <c r="AE104" s="10"/>
    </row>
    <row r="105" s="10" customFormat="1" ht="19.92" customHeight="1">
      <c r="A105" s="10"/>
      <c r="B105" s="225"/>
      <c r="C105" s="143"/>
      <c r="D105" s="226" t="s">
        <v>2063</v>
      </c>
      <c r="E105" s="227"/>
      <c r="F105" s="227"/>
      <c r="G105" s="227"/>
      <c r="H105" s="227"/>
      <c r="I105" s="227"/>
      <c r="J105" s="228">
        <f>J155</f>
        <v>0</v>
      </c>
      <c r="K105" s="143"/>
      <c r="L105" s="229"/>
      <c r="S105" s="10"/>
      <c r="T105" s="10"/>
      <c r="U105" s="10"/>
      <c r="V105" s="10"/>
      <c r="W105" s="10"/>
      <c r="X105" s="10"/>
      <c r="Y105" s="10"/>
      <c r="Z105" s="10"/>
      <c r="AA105" s="10"/>
      <c r="AB105" s="10"/>
      <c r="AC105" s="10"/>
      <c r="AD105" s="10"/>
      <c r="AE105" s="10"/>
    </row>
    <row r="106" s="10" customFormat="1" ht="19.92" customHeight="1">
      <c r="A106" s="10"/>
      <c r="B106" s="225"/>
      <c r="C106" s="143"/>
      <c r="D106" s="226" t="s">
        <v>2064</v>
      </c>
      <c r="E106" s="227"/>
      <c r="F106" s="227"/>
      <c r="G106" s="227"/>
      <c r="H106" s="227"/>
      <c r="I106" s="227"/>
      <c r="J106" s="228">
        <f>J170</f>
        <v>0</v>
      </c>
      <c r="K106" s="143"/>
      <c r="L106" s="229"/>
      <c r="S106" s="10"/>
      <c r="T106" s="10"/>
      <c r="U106" s="10"/>
      <c r="V106" s="10"/>
      <c r="W106" s="10"/>
      <c r="X106" s="10"/>
      <c r="Y106" s="10"/>
      <c r="Z106" s="10"/>
      <c r="AA106" s="10"/>
      <c r="AB106" s="10"/>
      <c r="AC106" s="10"/>
      <c r="AD106" s="10"/>
      <c r="AE106" s="10"/>
    </row>
    <row r="107" s="9" customFormat="1" ht="24.96" customHeight="1">
      <c r="A107" s="9"/>
      <c r="B107" s="219"/>
      <c r="C107" s="220"/>
      <c r="D107" s="221" t="s">
        <v>1924</v>
      </c>
      <c r="E107" s="222"/>
      <c r="F107" s="222"/>
      <c r="G107" s="222"/>
      <c r="H107" s="222"/>
      <c r="I107" s="222"/>
      <c r="J107" s="223">
        <f>J174</f>
        <v>0</v>
      </c>
      <c r="K107" s="220"/>
      <c r="L107" s="224"/>
      <c r="S107" s="9"/>
      <c r="T107" s="9"/>
      <c r="U107" s="9"/>
      <c r="V107" s="9"/>
      <c r="W107" s="9"/>
      <c r="X107" s="9"/>
      <c r="Y107" s="9"/>
      <c r="Z107" s="9"/>
      <c r="AA107" s="9"/>
      <c r="AB107" s="9"/>
      <c r="AC107" s="9"/>
      <c r="AD107" s="9"/>
      <c r="AE107" s="9"/>
    </row>
    <row r="108" s="10" customFormat="1" ht="19.92" customHeight="1">
      <c r="A108" s="10"/>
      <c r="B108" s="225"/>
      <c r="C108" s="143"/>
      <c r="D108" s="226" t="s">
        <v>2065</v>
      </c>
      <c r="E108" s="227"/>
      <c r="F108" s="227"/>
      <c r="G108" s="227"/>
      <c r="H108" s="227"/>
      <c r="I108" s="227"/>
      <c r="J108" s="228">
        <f>J175</f>
        <v>0</v>
      </c>
      <c r="K108" s="143"/>
      <c r="L108" s="229"/>
      <c r="S108" s="10"/>
      <c r="T108" s="10"/>
      <c r="U108" s="10"/>
      <c r="V108" s="10"/>
      <c r="W108" s="10"/>
      <c r="X108" s="10"/>
      <c r="Y108" s="10"/>
      <c r="Z108" s="10"/>
      <c r="AA108" s="10"/>
      <c r="AB108" s="10"/>
      <c r="AC108" s="10"/>
      <c r="AD108" s="10"/>
      <c r="AE108" s="10"/>
    </row>
    <row r="109" s="9" customFormat="1" ht="24.96" customHeight="1">
      <c r="A109" s="9"/>
      <c r="B109" s="219"/>
      <c r="C109" s="220"/>
      <c r="D109" s="221" t="s">
        <v>2066</v>
      </c>
      <c r="E109" s="222"/>
      <c r="F109" s="222"/>
      <c r="G109" s="222"/>
      <c r="H109" s="222"/>
      <c r="I109" s="222"/>
      <c r="J109" s="223">
        <f>J177</f>
        <v>0</v>
      </c>
      <c r="K109" s="220"/>
      <c r="L109" s="224"/>
      <c r="S109" s="9"/>
      <c r="T109" s="9"/>
      <c r="U109" s="9"/>
      <c r="V109" s="9"/>
      <c r="W109" s="9"/>
      <c r="X109" s="9"/>
      <c r="Y109" s="9"/>
      <c r="Z109" s="9"/>
      <c r="AA109" s="9"/>
      <c r="AB109" s="9"/>
      <c r="AC109" s="9"/>
      <c r="AD109" s="9"/>
      <c r="AE109" s="9"/>
    </row>
    <row r="110" s="10" customFormat="1" ht="19.92" customHeight="1">
      <c r="A110" s="10"/>
      <c r="B110" s="225"/>
      <c r="C110" s="143"/>
      <c r="D110" s="226" t="s">
        <v>2067</v>
      </c>
      <c r="E110" s="227"/>
      <c r="F110" s="227"/>
      <c r="G110" s="227"/>
      <c r="H110" s="227"/>
      <c r="I110" s="227"/>
      <c r="J110" s="228">
        <f>J178</f>
        <v>0</v>
      </c>
      <c r="K110" s="143"/>
      <c r="L110" s="229"/>
      <c r="S110" s="10"/>
      <c r="T110" s="10"/>
      <c r="U110" s="10"/>
      <c r="V110" s="10"/>
      <c r="W110" s="10"/>
      <c r="X110" s="10"/>
      <c r="Y110" s="10"/>
      <c r="Z110" s="10"/>
      <c r="AA110" s="10"/>
      <c r="AB110" s="10"/>
      <c r="AC110" s="10"/>
      <c r="AD110" s="10"/>
      <c r="AE110" s="10"/>
    </row>
    <row r="111" s="10" customFormat="1" ht="19.92" customHeight="1">
      <c r="A111" s="10"/>
      <c r="B111" s="225"/>
      <c r="C111" s="143"/>
      <c r="D111" s="226" t="s">
        <v>2068</v>
      </c>
      <c r="E111" s="227"/>
      <c r="F111" s="227"/>
      <c r="G111" s="227"/>
      <c r="H111" s="227"/>
      <c r="I111" s="227"/>
      <c r="J111" s="228">
        <f>J208</f>
        <v>0</v>
      </c>
      <c r="K111" s="143"/>
      <c r="L111" s="229"/>
      <c r="S111" s="10"/>
      <c r="T111" s="10"/>
      <c r="U111" s="10"/>
      <c r="V111" s="10"/>
      <c r="W111" s="10"/>
      <c r="X111" s="10"/>
      <c r="Y111" s="10"/>
      <c r="Z111" s="10"/>
      <c r="AA111" s="10"/>
      <c r="AB111" s="10"/>
      <c r="AC111" s="10"/>
      <c r="AD111" s="10"/>
      <c r="AE111" s="10"/>
    </row>
    <row r="112" s="9" customFormat="1" ht="24.96" customHeight="1">
      <c r="A112" s="9"/>
      <c r="B112" s="219"/>
      <c r="C112" s="220"/>
      <c r="D112" s="221" t="s">
        <v>2069</v>
      </c>
      <c r="E112" s="222"/>
      <c r="F112" s="222"/>
      <c r="G112" s="222"/>
      <c r="H112" s="222"/>
      <c r="I112" s="222"/>
      <c r="J112" s="223">
        <f>J283</f>
        <v>0</v>
      </c>
      <c r="K112" s="220"/>
      <c r="L112" s="224"/>
      <c r="S112" s="9"/>
      <c r="T112" s="9"/>
      <c r="U112" s="9"/>
      <c r="V112" s="9"/>
      <c r="W112" s="9"/>
      <c r="X112" s="9"/>
      <c r="Y112" s="9"/>
      <c r="Z112" s="9"/>
      <c r="AA112" s="9"/>
      <c r="AB112" s="9"/>
      <c r="AC112" s="9"/>
      <c r="AD112" s="9"/>
      <c r="AE112" s="9"/>
    </row>
    <row r="113" s="9" customFormat="1" ht="21.84" customHeight="1">
      <c r="A113" s="9"/>
      <c r="B113" s="219"/>
      <c r="C113" s="220"/>
      <c r="D113" s="230" t="s">
        <v>364</v>
      </c>
      <c r="E113" s="220"/>
      <c r="F113" s="220"/>
      <c r="G113" s="220"/>
      <c r="H113" s="220"/>
      <c r="I113" s="220"/>
      <c r="J113" s="231">
        <f>J287</f>
        <v>0</v>
      </c>
      <c r="K113" s="220"/>
      <c r="L113" s="224"/>
      <c r="S113" s="9"/>
      <c r="T113" s="9"/>
      <c r="U113" s="9"/>
      <c r="V113" s="9"/>
      <c r="W113" s="9"/>
      <c r="X113" s="9"/>
      <c r="Y113" s="9"/>
      <c r="Z113" s="9"/>
      <c r="AA113" s="9"/>
      <c r="AB113" s="9"/>
      <c r="AC113" s="9"/>
      <c r="AD113" s="9"/>
      <c r="AE113" s="9"/>
    </row>
    <row r="114" s="2" customFormat="1" ht="21.84" customHeight="1">
      <c r="A114" s="42"/>
      <c r="B114" s="43"/>
      <c r="C114" s="44"/>
      <c r="D114" s="44"/>
      <c r="E114" s="44"/>
      <c r="F114" s="44"/>
      <c r="G114" s="44"/>
      <c r="H114" s="44"/>
      <c r="I114" s="44"/>
      <c r="J114" s="44"/>
      <c r="K114" s="44"/>
      <c r="L114" s="73"/>
      <c r="S114" s="42"/>
      <c r="T114" s="42"/>
      <c r="U114" s="42"/>
      <c r="V114" s="42"/>
      <c r="W114" s="42"/>
      <c r="X114" s="42"/>
      <c r="Y114" s="42"/>
      <c r="Z114" s="42"/>
      <c r="AA114" s="42"/>
      <c r="AB114" s="42"/>
      <c r="AC114" s="42"/>
      <c r="AD114" s="42"/>
      <c r="AE114" s="42"/>
    </row>
    <row r="115" s="2" customFormat="1" ht="6.96" customHeight="1">
      <c r="A115" s="42"/>
      <c r="B115" s="43"/>
      <c r="C115" s="44"/>
      <c r="D115" s="44"/>
      <c r="E115" s="44"/>
      <c r="F115" s="44"/>
      <c r="G115" s="44"/>
      <c r="H115" s="44"/>
      <c r="I115" s="44"/>
      <c r="J115" s="44"/>
      <c r="K115" s="44"/>
      <c r="L115" s="73"/>
      <c r="S115" s="42"/>
      <c r="T115" s="42"/>
      <c r="U115" s="42"/>
      <c r="V115" s="42"/>
      <c r="W115" s="42"/>
      <c r="X115" s="42"/>
      <c r="Y115" s="42"/>
      <c r="Z115" s="42"/>
      <c r="AA115" s="42"/>
      <c r="AB115" s="42"/>
      <c r="AC115" s="42"/>
      <c r="AD115" s="42"/>
      <c r="AE115" s="42"/>
    </row>
    <row r="116" s="2" customFormat="1" ht="29.28" customHeight="1">
      <c r="A116" s="42"/>
      <c r="B116" s="43"/>
      <c r="C116" s="218" t="s">
        <v>365</v>
      </c>
      <c r="D116" s="44"/>
      <c r="E116" s="44"/>
      <c r="F116" s="44"/>
      <c r="G116" s="44"/>
      <c r="H116" s="44"/>
      <c r="I116" s="44"/>
      <c r="J116" s="232">
        <f>ROUND(J117 + J118 + J119 + J120 + J121 + J122,2)</f>
        <v>0</v>
      </c>
      <c r="K116" s="44"/>
      <c r="L116" s="73"/>
      <c r="N116" s="233" t="s">
        <v>40</v>
      </c>
      <c r="S116" s="42"/>
      <c r="T116" s="42"/>
      <c r="U116" s="42"/>
      <c r="V116" s="42"/>
      <c r="W116" s="42"/>
      <c r="X116" s="42"/>
      <c r="Y116" s="42"/>
      <c r="Z116" s="42"/>
      <c r="AA116" s="42"/>
      <c r="AB116" s="42"/>
      <c r="AC116" s="42"/>
      <c r="AD116" s="42"/>
      <c r="AE116" s="42"/>
    </row>
    <row r="117" s="2" customFormat="1" ht="18" customHeight="1">
      <c r="A117" s="42"/>
      <c r="B117" s="43"/>
      <c r="C117" s="44"/>
      <c r="D117" s="163" t="s">
        <v>366</v>
      </c>
      <c r="E117" s="158"/>
      <c r="F117" s="158"/>
      <c r="G117" s="44"/>
      <c r="H117" s="44"/>
      <c r="I117" s="44"/>
      <c r="J117" s="159">
        <v>0</v>
      </c>
      <c r="K117" s="44"/>
      <c r="L117" s="234"/>
      <c r="M117" s="235"/>
      <c r="N117" s="236" t="s">
        <v>42</v>
      </c>
      <c r="O117" s="235"/>
      <c r="P117" s="235"/>
      <c r="Q117" s="235"/>
      <c r="R117" s="235"/>
      <c r="S117" s="237"/>
      <c r="T117" s="237"/>
      <c r="U117" s="237"/>
      <c r="V117" s="237"/>
      <c r="W117" s="237"/>
      <c r="X117" s="237"/>
      <c r="Y117" s="237"/>
      <c r="Z117" s="237"/>
      <c r="AA117" s="237"/>
      <c r="AB117" s="237"/>
      <c r="AC117" s="237"/>
      <c r="AD117" s="237"/>
      <c r="AE117" s="237"/>
      <c r="AF117" s="235"/>
      <c r="AG117" s="235"/>
      <c r="AH117" s="235"/>
      <c r="AI117" s="235"/>
      <c r="AJ117" s="235"/>
      <c r="AK117" s="235"/>
      <c r="AL117" s="235"/>
      <c r="AM117" s="235"/>
      <c r="AN117" s="235"/>
      <c r="AO117" s="235"/>
      <c r="AP117" s="235"/>
      <c r="AQ117" s="235"/>
      <c r="AR117" s="235"/>
      <c r="AS117" s="235"/>
      <c r="AT117" s="235"/>
      <c r="AU117" s="235"/>
      <c r="AV117" s="235"/>
      <c r="AW117" s="235"/>
      <c r="AX117" s="235"/>
      <c r="AY117" s="238" t="s">
        <v>367</v>
      </c>
      <c r="AZ117" s="235"/>
      <c r="BA117" s="235"/>
      <c r="BB117" s="235"/>
      <c r="BC117" s="235"/>
      <c r="BD117" s="235"/>
      <c r="BE117" s="239">
        <f>IF(N117="základná",J117,0)</f>
        <v>0</v>
      </c>
      <c r="BF117" s="239">
        <f>IF(N117="znížená",J117,0)</f>
        <v>0</v>
      </c>
      <c r="BG117" s="239">
        <f>IF(N117="zákl. prenesená",J117,0)</f>
        <v>0</v>
      </c>
      <c r="BH117" s="239">
        <f>IF(N117="zníž. prenesená",J117,0)</f>
        <v>0</v>
      </c>
      <c r="BI117" s="239">
        <f>IF(N117="nulová",J117,0)</f>
        <v>0</v>
      </c>
      <c r="BJ117" s="238" t="s">
        <v>92</v>
      </c>
      <c r="BK117" s="235"/>
      <c r="BL117" s="235"/>
      <c r="BM117" s="235"/>
    </row>
    <row r="118" s="2" customFormat="1" ht="18" customHeight="1">
      <c r="A118" s="42"/>
      <c r="B118" s="43"/>
      <c r="C118" s="44"/>
      <c r="D118" s="163" t="s">
        <v>368</v>
      </c>
      <c r="E118" s="158"/>
      <c r="F118" s="158"/>
      <c r="G118" s="44"/>
      <c r="H118" s="44"/>
      <c r="I118" s="44"/>
      <c r="J118" s="159">
        <v>0</v>
      </c>
      <c r="K118" s="44"/>
      <c r="L118" s="234"/>
      <c r="M118" s="235"/>
      <c r="N118" s="236" t="s">
        <v>42</v>
      </c>
      <c r="O118" s="235"/>
      <c r="P118" s="235"/>
      <c r="Q118" s="235"/>
      <c r="R118" s="235"/>
      <c r="S118" s="237"/>
      <c r="T118" s="237"/>
      <c r="U118" s="237"/>
      <c r="V118" s="237"/>
      <c r="W118" s="237"/>
      <c r="X118" s="237"/>
      <c r="Y118" s="237"/>
      <c r="Z118" s="237"/>
      <c r="AA118" s="237"/>
      <c r="AB118" s="237"/>
      <c r="AC118" s="237"/>
      <c r="AD118" s="237"/>
      <c r="AE118" s="237"/>
      <c r="AF118" s="235"/>
      <c r="AG118" s="235"/>
      <c r="AH118" s="235"/>
      <c r="AI118" s="235"/>
      <c r="AJ118" s="235"/>
      <c r="AK118" s="235"/>
      <c r="AL118" s="235"/>
      <c r="AM118" s="235"/>
      <c r="AN118" s="235"/>
      <c r="AO118" s="235"/>
      <c r="AP118" s="235"/>
      <c r="AQ118" s="235"/>
      <c r="AR118" s="235"/>
      <c r="AS118" s="235"/>
      <c r="AT118" s="235"/>
      <c r="AU118" s="235"/>
      <c r="AV118" s="235"/>
      <c r="AW118" s="235"/>
      <c r="AX118" s="235"/>
      <c r="AY118" s="238" t="s">
        <v>367</v>
      </c>
      <c r="AZ118" s="235"/>
      <c r="BA118" s="235"/>
      <c r="BB118" s="235"/>
      <c r="BC118" s="235"/>
      <c r="BD118" s="235"/>
      <c r="BE118" s="239">
        <f>IF(N118="základná",J118,0)</f>
        <v>0</v>
      </c>
      <c r="BF118" s="239">
        <f>IF(N118="znížená",J118,0)</f>
        <v>0</v>
      </c>
      <c r="BG118" s="239">
        <f>IF(N118="zákl. prenesená",J118,0)</f>
        <v>0</v>
      </c>
      <c r="BH118" s="239">
        <f>IF(N118="zníž. prenesená",J118,0)</f>
        <v>0</v>
      </c>
      <c r="BI118" s="239">
        <f>IF(N118="nulová",J118,0)</f>
        <v>0</v>
      </c>
      <c r="BJ118" s="238" t="s">
        <v>92</v>
      </c>
      <c r="BK118" s="235"/>
      <c r="BL118" s="235"/>
      <c r="BM118" s="235"/>
    </row>
    <row r="119" s="2" customFormat="1" ht="18" customHeight="1">
      <c r="A119" s="42"/>
      <c r="B119" s="43"/>
      <c r="C119" s="44"/>
      <c r="D119" s="163" t="s">
        <v>368</v>
      </c>
      <c r="E119" s="158"/>
      <c r="F119" s="158"/>
      <c r="G119" s="44"/>
      <c r="H119" s="44"/>
      <c r="I119" s="44"/>
      <c r="J119" s="159">
        <v>0</v>
      </c>
      <c r="K119" s="44"/>
      <c r="L119" s="234"/>
      <c r="M119" s="235"/>
      <c r="N119" s="236" t="s">
        <v>42</v>
      </c>
      <c r="O119" s="235"/>
      <c r="P119" s="235"/>
      <c r="Q119" s="235"/>
      <c r="R119" s="235"/>
      <c r="S119" s="237"/>
      <c r="T119" s="237"/>
      <c r="U119" s="237"/>
      <c r="V119" s="237"/>
      <c r="W119" s="237"/>
      <c r="X119" s="237"/>
      <c r="Y119" s="237"/>
      <c r="Z119" s="237"/>
      <c r="AA119" s="237"/>
      <c r="AB119" s="237"/>
      <c r="AC119" s="237"/>
      <c r="AD119" s="237"/>
      <c r="AE119" s="237"/>
      <c r="AF119" s="235"/>
      <c r="AG119" s="235"/>
      <c r="AH119" s="235"/>
      <c r="AI119" s="235"/>
      <c r="AJ119" s="235"/>
      <c r="AK119" s="235"/>
      <c r="AL119" s="235"/>
      <c r="AM119" s="235"/>
      <c r="AN119" s="235"/>
      <c r="AO119" s="235"/>
      <c r="AP119" s="235"/>
      <c r="AQ119" s="235"/>
      <c r="AR119" s="235"/>
      <c r="AS119" s="235"/>
      <c r="AT119" s="235"/>
      <c r="AU119" s="235"/>
      <c r="AV119" s="235"/>
      <c r="AW119" s="235"/>
      <c r="AX119" s="235"/>
      <c r="AY119" s="238" t="s">
        <v>367</v>
      </c>
      <c r="AZ119" s="235"/>
      <c r="BA119" s="235"/>
      <c r="BB119" s="235"/>
      <c r="BC119" s="235"/>
      <c r="BD119" s="235"/>
      <c r="BE119" s="239">
        <f>IF(N119="základná",J119,0)</f>
        <v>0</v>
      </c>
      <c r="BF119" s="239">
        <f>IF(N119="znížená",J119,0)</f>
        <v>0</v>
      </c>
      <c r="BG119" s="239">
        <f>IF(N119="zákl. prenesená",J119,0)</f>
        <v>0</v>
      </c>
      <c r="BH119" s="239">
        <f>IF(N119="zníž. prenesená",J119,0)</f>
        <v>0</v>
      </c>
      <c r="BI119" s="239">
        <f>IF(N119="nulová",J119,0)</f>
        <v>0</v>
      </c>
      <c r="BJ119" s="238" t="s">
        <v>92</v>
      </c>
      <c r="BK119" s="235"/>
      <c r="BL119" s="235"/>
      <c r="BM119" s="235"/>
    </row>
    <row r="120" s="2" customFormat="1" ht="18" customHeight="1">
      <c r="A120" s="42"/>
      <c r="B120" s="43"/>
      <c r="C120" s="44"/>
      <c r="D120" s="163" t="s">
        <v>369</v>
      </c>
      <c r="E120" s="158"/>
      <c r="F120" s="158"/>
      <c r="G120" s="44"/>
      <c r="H120" s="44"/>
      <c r="I120" s="44"/>
      <c r="J120" s="159">
        <v>0</v>
      </c>
      <c r="K120" s="44"/>
      <c r="L120" s="234"/>
      <c r="M120" s="235"/>
      <c r="N120" s="236" t="s">
        <v>42</v>
      </c>
      <c r="O120" s="235"/>
      <c r="P120" s="235"/>
      <c r="Q120" s="235"/>
      <c r="R120" s="235"/>
      <c r="S120" s="237"/>
      <c r="T120" s="237"/>
      <c r="U120" s="237"/>
      <c r="V120" s="237"/>
      <c r="W120" s="237"/>
      <c r="X120" s="237"/>
      <c r="Y120" s="237"/>
      <c r="Z120" s="237"/>
      <c r="AA120" s="237"/>
      <c r="AB120" s="237"/>
      <c r="AC120" s="237"/>
      <c r="AD120" s="237"/>
      <c r="AE120" s="237"/>
      <c r="AF120" s="235"/>
      <c r="AG120" s="235"/>
      <c r="AH120" s="235"/>
      <c r="AI120" s="235"/>
      <c r="AJ120" s="235"/>
      <c r="AK120" s="235"/>
      <c r="AL120" s="235"/>
      <c r="AM120" s="235"/>
      <c r="AN120" s="235"/>
      <c r="AO120" s="235"/>
      <c r="AP120" s="235"/>
      <c r="AQ120" s="235"/>
      <c r="AR120" s="235"/>
      <c r="AS120" s="235"/>
      <c r="AT120" s="235"/>
      <c r="AU120" s="235"/>
      <c r="AV120" s="235"/>
      <c r="AW120" s="235"/>
      <c r="AX120" s="235"/>
      <c r="AY120" s="238" t="s">
        <v>367</v>
      </c>
      <c r="AZ120" s="235"/>
      <c r="BA120" s="235"/>
      <c r="BB120" s="235"/>
      <c r="BC120" s="235"/>
      <c r="BD120" s="235"/>
      <c r="BE120" s="239">
        <f>IF(N120="základná",J120,0)</f>
        <v>0</v>
      </c>
      <c r="BF120" s="239">
        <f>IF(N120="znížená",J120,0)</f>
        <v>0</v>
      </c>
      <c r="BG120" s="239">
        <f>IF(N120="zákl. prenesená",J120,0)</f>
        <v>0</v>
      </c>
      <c r="BH120" s="239">
        <f>IF(N120="zníž. prenesená",J120,0)</f>
        <v>0</v>
      </c>
      <c r="BI120" s="239">
        <f>IF(N120="nulová",J120,0)</f>
        <v>0</v>
      </c>
      <c r="BJ120" s="238" t="s">
        <v>92</v>
      </c>
      <c r="BK120" s="235"/>
      <c r="BL120" s="235"/>
      <c r="BM120" s="235"/>
    </row>
    <row r="121" s="2" customFormat="1" ht="18" customHeight="1">
      <c r="A121" s="42"/>
      <c r="B121" s="43"/>
      <c r="C121" s="44"/>
      <c r="D121" s="163" t="s">
        <v>370</v>
      </c>
      <c r="E121" s="158"/>
      <c r="F121" s="158"/>
      <c r="G121" s="44"/>
      <c r="H121" s="44"/>
      <c r="I121" s="44"/>
      <c r="J121" s="159">
        <v>0</v>
      </c>
      <c r="K121" s="44"/>
      <c r="L121" s="234"/>
      <c r="M121" s="235"/>
      <c r="N121" s="236" t="s">
        <v>42</v>
      </c>
      <c r="O121" s="235"/>
      <c r="P121" s="235"/>
      <c r="Q121" s="235"/>
      <c r="R121" s="235"/>
      <c r="S121" s="237"/>
      <c r="T121" s="237"/>
      <c r="U121" s="237"/>
      <c r="V121" s="237"/>
      <c r="W121" s="237"/>
      <c r="X121" s="237"/>
      <c r="Y121" s="237"/>
      <c r="Z121" s="237"/>
      <c r="AA121" s="237"/>
      <c r="AB121" s="237"/>
      <c r="AC121" s="237"/>
      <c r="AD121" s="237"/>
      <c r="AE121" s="237"/>
      <c r="AF121" s="235"/>
      <c r="AG121" s="235"/>
      <c r="AH121" s="235"/>
      <c r="AI121" s="235"/>
      <c r="AJ121" s="235"/>
      <c r="AK121" s="235"/>
      <c r="AL121" s="235"/>
      <c r="AM121" s="235"/>
      <c r="AN121" s="235"/>
      <c r="AO121" s="235"/>
      <c r="AP121" s="235"/>
      <c r="AQ121" s="235"/>
      <c r="AR121" s="235"/>
      <c r="AS121" s="235"/>
      <c r="AT121" s="235"/>
      <c r="AU121" s="235"/>
      <c r="AV121" s="235"/>
      <c r="AW121" s="235"/>
      <c r="AX121" s="235"/>
      <c r="AY121" s="238" t="s">
        <v>367</v>
      </c>
      <c r="AZ121" s="235"/>
      <c r="BA121" s="235"/>
      <c r="BB121" s="235"/>
      <c r="BC121" s="235"/>
      <c r="BD121" s="235"/>
      <c r="BE121" s="239">
        <f>IF(N121="základná",J121,0)</f>
        <v>0</v>
      </c>
      <c r="BF121" s="239">
        <f>IF(N121="znížená",J121,0)</f>
        <v>0</v>
      </c>
      <c r="BG121" s="239">
        <f>IF(N121="zákl. prenesená",J121,0)</f>
        <v>0</v>
      </c>
      <c r="BH121" s="239">
        <f>IF(N121="zníž. prenesená",J121,0)</f>
        <v>0</v>
      </c>
      <c r="BI121" s="239">
        <f>IF(N121="nulová",J121,0)</f>
        <v>0</v>
      </c>
      <c r="BJ121" s="238" t="s">
        <v>92</v>
      </c>
      <c r="BK121" s="235"/>
      <c r="BL121" s="235"/>
      <c r="BM121" s="235"/>
    </row>
    <row r="122" s="2" customFormat="1" ht="18" customHeight="1">
      <c r="A122" s="42"/>
      <c r="B122" s="43"/>
      <c r="C122" s="44"/>
      <c r="D122" s="158" t="s">
        <v>371</v>
      </c>
      <c r="E122" s="44"/>
      <c r="F122" s="44"/>
      <c r="G122" s="44"/>
      <c r="H122" s="44"/>
      <c r="I122" s="44"/>
      <c r="J122" s="159">
        <f>ROUND(J34*T122,2)</f>
        <v>0</v>
      </c>
      <c r="K122" s="44"/>
      <c r="L122" s="234"/>
      <c r="M122" s="235"/>
      <c r="N122" s="236" t="s">
        <v>42</v>
      </c>
      <c r="O122" s="235"/>
      <c r="P122" s="235"/>
      <c r="Q122" s="235"/>
      <c r="R122" s="235"/>
      <c r="S122" s="237"/>
      <c r="T122" s="237"/>
      <c r="U122" s="237"/>
      <c r="V122" s="237"/>
      <c r="W122" s="237"/>
      <c r="X122" s="237"/>
      <c r="Y122" s="237"/>
      <c r="Z122" s="237"/>
      <c r="AA122" s="237"/>
      <c r="AB122" s="237"/>
      <c r="AC122" s="237"/>
      <c r="AD122" s="237"/>
      <c r="AE122" s="237"/>
      <c r="AF122" s="235"/>
      <c r="AG122" s="235"/>
      <c r="AH122" s="235"/>
      <c r="AI122" s="235"/>
      <c r="AJ122" s="235"/>
      <c r="AK122" s="235"/>
      <c r="AL122" s="235"/>
      <c r="AM122" s="235"/>
      <c r="AN122" s="235"/>
      <c r="AO122" s="235"/>
      <c r="AP122" s="235"/>
      <c r="AQ122" s="235"/>
      <c r="AR122" s="235"/>
      <c r="AS122" s="235"/>
      <c r="AT122" s="235"/>
      <c r="AU122" s="235"/>
      <c r="AV122" s="235"/>
      <c r="AW122" s="235"/>
      <c r="AX122" s="235"/>
      <c r="AY122" s="238" t="s">
        <v>372</v>
      </c>
      <c r="AZ122" s="235"/>
      <c r="BA122" s="235"/>
      <c r="BB122" s="235"/>
      <c r="BC122" s="235"/>
      <c r="BD122" s="235"/>
      <c r="BE122" s="239">
        <f>IF(N122="základná",J122,0)</f>
        <v>0</v>
      </c>
      <c r="BF122" s="239">
        <f>IF(N122="znížená",J122,0)</f>
        <v>0</v>
      </c>
      <c r="BG122" s="239">
        <f>IF(N122="zákl. prenesená",J122,0)</f>
        <v>0</v>
      </c>
      <c r="BH122" s="239">
        <f>IF(N122="zníž. prenesená",J122,0)</f>
        <v>0</v>
      </c>
      <c r="BI122" s="239">
        <f>IF(N122="nulová",J122,0)</f>
        <v>0</v>
      </c>
      <c r="BJ122" s="238" t="s">
        <v>92</v>
      </c>
      <c r="BK122" s="235"/>
      <c r="BL122" s="235"/>
      <c r="BM122" s="235"/>
    </row>
    <row r="123" s="2" customFormat="1">
      <c r="A123" s="42"/>
      <c r="B123" s="43"/>
      <c r="C123" s="44"/>
      <c r="D123" s="44"/>
      <c r="E123" s="44"/>
      <c r="F123" s="44"/>
      <c r="G123" s="44"/>
      <c r="H123" s="44"/>
      <c r="I123" s="44"/>
      <c r="J123" s="44"/>
      <c r="K123" s="44"/>
      <c r="L123" s="73"/>
      <c r="S123" s="42"/>
      <c r="T123" s="42"/>
      <c r="U123" s="42"/>
      <c r="V123" s="42"/>
      <c r="W123" s="42"/>
      <c r="X123" s="42"/>
      <c r="Y123" s="42"/>
      <c r="Z123" s="42"/>
      <c r="AA123" s="42"/>
      <c r="AB123" s="42"/>
      <c r="AC123" s="42"/>
      <c r="AD123" s="42"/>
      <c r="AE123" s="42"/>
    </row>
    <row r="124" s="2" customFormat="1" ht="29.28" customHeight="1">
      <c r="A124" s="42"/>
      <c r="B124" s="43"/>
      <c r="C124" s="167" t="s">
        <v>142</v>
      </c>
      <c r="D124" s="168"/>
      <c r="E124" s="168"/>
      <c r="F124" s="168"/>
      <c r="G124" s="168"/>
      <c r="H124" s="168"/>
      <c r="I124" s="168"/>
      <c r="J124" s="169">
        <f>ROUND(J100+J116,2)</f>
        <v>0</v>
      </c>
      <c r="K124" s="168"/>
      <c r="L124" s="73"/>
      <c r="S124" s="42"/>
      <c r="T124" s="42"/>
      <c r="U124" s="42"/>
      <c r="V124" s="42"/>
      <c r="W124" s="42"/>
      <c r="X124" s="42"/>
      <c r="Y124" s="42"/>
      <c r="Z124" s="42"/>
      <c r="AA124" s="42"/>
      <c r="AB124" s="42"/>
      <c r="AC124" s="42"/>
      <c r="AD124" s="42"/>
      <c r="AE124" s="42"/>
    </row>
    <row r="125" s="2" customFormat="1" ht="6.96" customHeight="1">
      <c r="A125" s="42"/>
      <c r="B125" s="76"/>
      <c r="C125" s="77"/>
      <c r="D125" s="77"/>
      <c r="E125" s="77"/>
      <c r="F125" s="77"/>
      <c r="G125" s="77"/>
      <c r="H125" s="77"/>
      <c r="I125" s="77"/>
      <c r="J125" s="77"/>
      <c r="K125" s="77"/>
      <c r="L125" s="73"/>
      <c r="S125" s="42"/>
      <c r="T125" s="42"/>
      <c r="U125" s="42"/>
      <c r="V125" s="42"/>
      <c r="W125" s="42"/>
      <c r="X125" s="42"/>
      <c r="Y125" s="42"/>
      <c r="Z125" s="42"/>
      <c r="AA125" s="42"/>
      <c r="AB125" s="42"/>
      <c r="AC125" s="42"/>
      <c r="AD125" s="42"/>
      <c r="AE125" s="42"/>
    </row>
    <row r="129" s="2" customFormat="1" ht="6.96" customHeight="1">
      <c r="A129" s="42"/>
      <c r="B129" s="78"/>
      <c r="C129" s="79"/>
      <c r="D129" s="79"/>
      <c r="E129" s="79"/>
      <c r="F129" s="79"/>
      <c r="G129" s="79"/>
      <c r="H129" s="79"/>
      <c r="I129" s="79"/>
      <c r="J129" s="79"/>
      <c r="K129" s="79"/>
      <c r="L129" s="73"/>
      <c r="S129" s="42"/>
      <c r="T129" s="42"/>
      <c r="U129" s="42"/>
      <c r="V129" s="42"/>
      <c r="W129" s="42"/>
      <c r="X129" s="42"/>
      <c r="Y129" s="42"/>
      <c r="Z129" s="42"/>
      <c r="AA129" s="42"/>
      <c r="AB129" s="42"/>
      <c r="AC129" s="42"/>
      <c r="AD129" s="42"/>
      <c r="AE129" s="42"/>
    </row>
    <row r="130" s="2" customFormat="1" ht="24.96" customHeight="1">
      <c r="A130" s="42"/>
      <c r="B130" s="43"/>
      <c r="C130" s="25" t="s">
        <v>373</v>
      </c>
      <c r="D130" s="44"/>
      <c r="E130" s="44"/>
      <c r="F130" s="44"/>
      <c r="G130" s="44"/>
      <c r="H130" s="44"/>
      <c r="I130" s="44"/>
      <c r="J130" s="44"/>
      <c r="K130" s="44"/>
      <c r="L130" s="73"/>
      <c r="S130" s="42"/>
      <c r="T130" s="42"/>
      <c r="U130" s="42"/>
      <c r="V130" s="42"/>
      <c r="W130" s="42"/>
      <c r="X130" s="42"/>
      <c r="Y130" s="42"/>
      <c r="Z130" s="42"/>
      <c r="AA130" s="42"/>
      <c r="AB130" s="42"/>
      <c r="AC130" s="42"/>
      <c r="AD130" s="42"/>
      <c r="AE130" s="42"/>
    </row>
    <row r="131" s="2" customFormat="1" ht="6.96" customHeight="1">
      <c r="A131" s="42"/>
      <c r="B131" s="43"/>
      <c r="C131" s="44"/>
      <c r="D131" s="44"/>
      <c r="E131" s="44"/>
      <c r="F131" s="44"/>
      <c r="G131" s="44"/>
      <c r="H131" s="44"/>
      <c r="I131" s="44"/>
      <c r="J131" s="44"/>
      <c r="K131" s="44"/>
      <c r="L131" s="73"/>
      <c r="S131" s="42"/>
      <c r="T131" s="42"/>
      <c r="U131" s="42"/>
      <c r="V131" s="42"/>
      <c r="W131" s="42"/>
      <c r="X131" s="42"/>
      <c r="Y131" s="42"/>
      <c r="Z131" s="42"/>
      <c r="AA131" s="42"/>
      <c r="AB131" s="42"/>
      <c r="AC131" s="42"/>
      <c r="AD131" s="42"/>
      <c r="AE131" s="42"/>
    </row>
    <row r="132" s="2" customFormat="1" ht="12" customHeight="1">
      <c r="A132" s="42"/>
      <c r="B132" s="43"/>
      <c r="C132" s="34" t="s">
        <v>15</v>
      </c>
      <c r="D132" s="44"/>
      <c r="E132" s="44"/>
      <c r="F132" s="44"/>
      <c r="G132" s="44"/>
      <c r="H132" s="44"/>
      <c r="I132" s="44"/>
      <c r="J132" s="44"/>
      <c r="K132" s="44"/>
      <c r="L132" s="73"/>
      <c r="S132" s="42"/>
      <c r="T132" s="42"/>
      <c r="U132" s="42"/>
      <c r="V132" s="42"/>
      <c r="W132" s="42"/>
      <c r="X132" s="42"/>
      <c r="Y132" s="42"/>
      <c r="Z132" s="42"/>
      <c r="AA132" s="42"/>
      <c r="AB132" s="42"/>
      <c r="AC132" s="42"/>
      <c r="AD132" s="42"/>
      <c r="AE132" s="42"/>
    </row>
    <row r="133" s="2" customFormat="1" ht="39.75" customHeight="1">
      <c r="A133" s="42"/>
      <c r="B133" s="43"/>
      <c r="C133" s="44"/>
      <c r="D133" s="44"/>
      <c r="E133" s="215" t="str">
        <f>E7</f>
        <v>OPRAVA POŠKODENÝCH PODLÁH A PRIESTOROV GARÁŽÍ NA 3.PP, 2.PP, 1.PP, MEZANÍNU, HOSPODÁRSKEHO A BANK. DVORA V OBJEKTE NBS</v>
      </c>
      <c r="F133" s="34"/>
      <c r="G133" s="34"/>
      <c r="H133" s="34"/>
      <c r="I133" s="44"/>
      <c r="J133" s="44"/>
      <c r="K133" s="44"/>
      <c r="L133" s="73"/>
      <c r="S133" s="42"/>
      <c r="T133" s="42"/>
      <c r="U133" s="42"/>
      <c r="V133" s="42"/>
      <c r="W133" s="42"/>
      <c r="X133" s="42"/>
      <c r="Y133" s="42"/>
      <c r="Z133" s="42"/>
      <c r="AA133" s="42"/>
      <c r="AB133" s="42"/>
      <c r="AC133" s="42"/>
      <c r="AD133" s="42"/>
      <c r="AE133" s="42"/>
    </row>
    <row r="134" s="1" customFormat="1" ht="12" customHeight="1">
      <c r="B134" s="23"/>
      <c r="C134" s="34" t="s">
        <v>160</v>
      </c>
      <c r="D134" s="24"/>
      <c r="E134" s="24"/>
      <c r="F134" s="24"/>
      <c r="G134" s="24"/>
      <c r="H134" s="24"/>
      <c r="I134" s="24"/>
      <c r="J134" s="24"/>
      <c r="K134" s="24"/>
      <c r="L134" s="22"/>
    </row>
    <row r="135" s="1" customFormat="1" ht="16.5" customHeight="1">
      <c r="B135" s="23"/>
      <c r="C135" s="24"/>
      <c r="D135" s="24"/>
      <c r="E135" s="215" t="s">
        <v>1780</v>
      </c>
      <c r="F135" s="24"/>
      <c r="G135" s="24"/>
      <c r="H135" s="24"/>
      <c r="I135" s="24"/>
      <c r="J135" s="24"/>
      <c r="K135" s="24"/>
      <c r="L135" s="22"/>
    </row>
    <row r="136" s="1" customFormat="1" ht="12" customHeight="1">
      <c r="B136" s="23"/>
      <c r="C136" s="34" t="s">
        <v>1781</v>
      </c>
      <c r="D136" s="24"/>
      <c r="E136" s="24"/>
      <c r="F136" s="24"/>
      <c r="G136" s="24"/>
      <c r="H136" s="24"/>
      <c r="I136" s="24"/>
      <c r="J136" s="24"/>
      <c r="K136" s="24"/>
      <c r="L136" s="22"/>
    </row>
    <row r="137" s="2" customFormat="1" ht="16.5" customHeight="1">
      <c r="A137" s="42"/>
      <c r="B137" s="43"/>
      <c r="C137" s="44"/>
      <c r="D137" s="44"/>
      <c r="E137" s="363" t="s">
        <v>1921</v>
      </c>
      <c r="F137" s="44"/>
      <c r="G137" s="44"/>
      <c r="H137" s="44"/>
      <c r="I137" s="44"/>
      <c r="J137" s="44"/>
      <c r="K137" s="44"/>
      <c r="L137" s="73"/>
      <c r="S137" s="42"/>
      <c r="T137" s="42"/>
      <c r="U137" s="42"/>
      <c r="V137" s="42"/>
      <c r="W137" s="42"/>
      <c r="X137" s="42"/>
      <c r="Y137" s="42"/>
      <c r="Z137" s="42"/>
      <c r="AA137" s="42"/>
      <c r="AB137" s="42"/>
      <c r="AC137" s="42"/>
      <c r="AD137" s="42"/>
      <c r="AE137" s="42"/>
    </row>
    <row r="138" s="2" customFormat="1" ht="12" customHeight="1">
      <c r="A138" s="42"/>
      <c r="B138" s="43"/>
      <c r="C138" s="34" t="s">
        <v>1922</v>
      </c>
      <c r="D138" s="44"/>
      <c r="E138" s="44"/>
      <c r="F138" s="44"/>
      <c r="G138" s="44"/>
      <c r="H138" s="44"/>
      <c r="I138" s="44"/>
      <c r="J138" s="44"/>
      <c r="K138" s="44"/>
      <c r="L138" s="73"/>
      <c r="S138" s="42"/>
      <c r="T138" s="42"/>
      <c r="U138" s="42"/>
      <c r="V138" s="42"/>
      <c r="W138" s="42"/>
      <c r="X138" s="42"/>
      <c r="Y138" s="42"/>
      <c r="Z138" s="42"/>
      <c r="AA138" s="42"/>
      <c r="AB138" s="42"/>
      <c r="AC138" s="42"/>
      <c r="AD138" s="42"/>
      <c r="AE138" s="42"/>
    </row>
    <row r="139" s="2" customFormat="1" ht="16.5" customHeight="1">
      <c r="A139" s="42"/>
      <c r="B139" s="43"/>
      <c r="C139" s="44"/>
      <c r="D139" s="44"/>
      <c r="E139" s="86" t="str">
        <f>E13</f>
        <v>PS 32 - Protiteroristické opatrenia</v>
      </c>
      <c r="F139" s="44"/>
      <c r="G139" s="44"/>
      <c r="H139" s="44"/>
      <c r="I139" s="44"/>
      <c r="J139" s="44"/>
      <c r="K139" s="44"/>
      <c r="L139" s="73"/>
      <c r="S139" s="42"/>
      <c r="T139" s="42"/>
      <c r="U139" s="42"/>
      <c r="V139" s="42"/>
      <c r="W139" s="42"/>
      <c r="X139" s="42"/>
      <c r="Y139" s="42"/>
      <c r="Z139" s="42"/>
      <c r="AA139" s="42"/>
      <c r="AB139" s="42"/>
      <c r="AC139" s="42"/>
      <c r="AD139" s="42"/>
      <c r="AE139" s="42"/>
    </row>
    <row r="140" s="2" customFormat="1" ht="6.96" customHeight="1">
      <c r="A140" s="42"/>
      <c r="B140" s="43"/>
      <c r="C140" s="44"/>
      <c r="D140" s="44"/>
      <c r="E140" s="44"/>
      <c r="F140" s="44"/>
      <c r="G140" s="44"/>
      <c r="H140" s="44"/>
      <c r="I140" s="44"/>
      <c r="J140" s="44"/>
      <c r="K140" s="44"/>
      <c r="L140" s="73"/>
      <c r="S140" s="42"/>
      <c r="T140" s="42"/>
      <c r="U140" s="42"/>
      <c r="V140" s="42"/>
      <c r="W140" s="42"/>
      <c r="X140" s="42"/>
      <c r="Y140" s="42"/>
      <c r="Z140" s="42"/>
      <c r="AA140" s="42"/>
      <c r="AB140" s="42"/>
      <c r="AC140" s="42"/>
      <c r="AD140" s="42"/>
      <c r="AE140" s="42"/>
    </row>
    <row r="141" s="2" customFormat="1" ht="12" customHeight="1">
      <c r="A141" s="42"/>
      <c r="B141" s="43"/>
      <c r="C141" s="34" t="s">
        <v>19</v>
      </c>
      <c r="D141" s="44"/>
      <c r="E141" s="44"/>
      <c r="F141" s="29" t="str">
        <f>F16</f>
        <v>STAROHORSKÁ UL, MÝTNA UL.</v>
      </c>
      <c r="G141" s="44"/>
      <c r="H141" s="44"/>
      <c r="I141" s="34" t="s">
        <v>21</v>
      </c>
      <c r="J141" s="89" t="str">
        <f>IF(J16="","",J16)</f>
        <v>9. 5. 2022</v>
      </c>
      <c r="K141" s="44"/>
      <c r="L141" s="73"/>
      <c r="S141" s="42"/>
      <c r="T141" s="42"/>
      <c r="U141" s="42"/>
      <c r="V141" s="42"/>
      <c r="W141" s="42"/>
      <c r="X141" s="42"/>
      <c r="Y141" s="42"/>
      <c r="Z141" s="42"/>
      <c r="AA141" s="42"/>
      <c r="AB141" s="42"/>
      <c r="AC141" s="42"/>
      <c r="AD141" s="42"/>
      <c r="AE141" s="42"/>
    </row>
    <row r="142" s="2" customFormat="1" ht="6.96" customHeight="1">
      <c r="A142" s="42"/>
      <c r="B142" s="43"/>
      <c r="C142" s="44"/>
      <c r="D142" s="44"/>
      <c r="E142" s="44"/>
      <c r="F142" s="44"/>
      <c r="G142" s="44"/>
      <c r="H142" s="44"/>
      <c r="I142" s="44"/>
      <c r="J142" s="44"/>
      <c r="K142" s="44"/>
      <c r="L142" s="73"/>
      <c r="S142" s="42"/>
      <c r="T142" s="42"/>
      <c r="U142" s="42"/>
      <c r="V142" s="42"/>
      <c r="W142" s="42"/>
      <c r="X142" s="42"/>
      <c r="Y142" s="42"/>
      <c r="Z142" s="42"/>
      <c r="AA142" s="42"/>
      <c r="AB142" s="42"/>
      <c r="AC142" s="42"/>
      <c r="AD142" s="42"/>
      <c r="AE142" s="42"/>
    </row>
    <row r="143" s="2" customFormat="1" ht="15.15" customHeight="1">
      <c r="A143" s="42"/>
      <c r="B143" s="43"/>
      <c r="C143" s="34" t="s">
        <v>23</v>
      </c>
      <c r="D143" s="44"/>
      <c r="E143" s="44"/>
      <c r="F143" s="29" t="str">
        <f>E19</f>
        <v>A BKPŠ, SPOL. S.R.O.</v>
      </c>
      <c r="G143" s="44"/>
      <c r="H143" s="44"/>
      <c r="I143" s="34" t="s">
        <v>29</v>
      </c>
      <c r="J143" s="38" t="str">
        <f>E25</f>
        <v>Ing. Július Vážny</v>
      </c>
      <c r="K143" s="44"/>
      <c r="L143" s="73"/>
      <c r="S143" s="42"/>
      <c r="T143" s="42"/>
      <c r="U143" s="42"/>
      <c r="V143" s="42"/>
      <c r="W143" s="42"/>
      <c r="X143" s="42"/>
      <c r="Y143" s="42"/>
      <c r="Z143" s="42"/>
      <c r="AA143" s="42"/>
      <c r="AB143" s="42"/>
      <c r="AC143" s="42"/>
      <c r="AD143" s="42"/>
      <c r="AE143" s="42"/>
    </row>
    <row r="144" s="2" customFormat="1" ht="15.15" customHeight="1">
      <c r="A144" s="42"/>
      <c r="B144" s="43"/>
      <c r="C144" s="34" t="s">
        <v>27</v>
      </c>
      <c r="D144" s="44"/>
      <c r="E144" s="44"/>
      <c r="F144" s="29" t="str">
        <f>IF(E22="","",E22)</f>
        <v>Vyplň údaj</v>
      </c>
      <c r="G144" s="44"/>
      <c r="H144" s="44"/>
      <c r="I144" s="34" t="s">
        <v>31</v>
      </c>
      <c r="J144" s="38" t="str">
        <f>E28</f>
        <v>Ing. Július Vážny</v>
      </c>
      <c r="K144" s="44"/>
      <c r="L144" s="73"/>
      <c r="S144" s="42"/>
      <c r="T144" s="42"/>
      <c r="U144" s="42"/>
      <c r="V144" s="42"/>
      <c r="W144" s="42"/>
      <c r="X144" s="42"/>
      <c r="Y144" s="42"/>
      <c r="Z144" s="42"/>
      <c r="AA144" s="42"/>
      <c r="AB144" s="42"/>
      <c r="AC144" s="42"/>
      <c r="AD144" s="42"/>
      <c r="AE144" s="42"/>
    </row>
    <row r="145" s="2" customFormat="1" ht="10.32" customHeight="1">
      <c r="A145" s="42"/>
      <c r="B145" s="43"/>
      <c r="C145" s="44"/>
      <c r="D145" s="44"/>
      <c r="E145" s="44"/>
      <c r="F145" s="44"/>
      <c r="G145" s="44"/>
      <c r="H145" s="44"/>
      <c r="I145" s="44"/>
      <c r="J145" s="44"/>
      <c r="K145" s="44"/>
      <c r="L145" s="73"/>
      <c r="S145" s="42"/>
      <c r="T145" s="42"/>
      <c r="U145" s="42"/>
      <c r="V145" s="42"/>
      <c r="W145" s="42"/>
      <c r="X145" s="42"/>
      <c r="Y145" s="42"/>
      <c r="Z145" s="42"/>
      <c r="AA145" s="42"/>
      <c r="AB145" s="42"/>
      <c r="AC145" s="42"/>
      <c r="AD145" s="42"/>
      <c r="AE145" s="42"/>
    </row>
    <row r="146" s="11" customFormat="1" ht="29.28" customHeight="1">
      <c r="A146" s="240"/>
      <c r="B146" s="241"/>
      <c r="C146" s="242" t="s">
        <v>374</v>
      </c>
      <c r="D146" s="243" t="s">
        <v>61</v>
      </c>
      <c r="E146" s="243" t="s">
        <v>57</v>
      </c>
      <c r="F146" s="243" t="s">
        <v>58</v>
      </c>
      <c r="G146" s="243" t="s">
        <v>375</v>
      </c>
      <c r="H146" s="243" t="s">
        <v>376</v>
      </c>
      <c r="I146" s="243" t="s">
        <v>377</v>
      </c>
      <c r="J146" s="244" t="s">
        <v>336</v>
      </c>
      <c r="K146" s="245" t="s">
        <v>378</v>
      </c>
      <c r="L146" s="246"/>
      <c r="M146" s="110" t="s">
        <v>1</v>
      </c>
      <c r="N146" s="111" t="s">
        <v>40</v>
      </c>
      <c r="O146" s="111" t="s">
        <v>379</v>
      </c>
      <c r="P146" s="111" t="s">
        <v>380</v>
      </c>
      <c r="Q146" s="111" t="s">
        <v>381</v>
      </c>
      <c r="R146" s="111" t="s">
        <v>382</v>
      </c>
      <c r="S146" s="111" t="s">
        <v>383</v>
      </c>
      <c r="T146" s="112" t="s">
        <v>384</v>
      </c>
      <c r="U146" s="240"/>
      <c r="V146" s="240"/>
      <c r="W146" s="240"/>
      <c r="X146" s="240"/>
      <c r="Y146" s="240"/>
      <c r="Z146" s="240"/>
      <c r="AA146" s="240"/>
      <c r="AB146" s="240"/>
      <c r="AC146" s="240"/>
      <c r="AD146" s="240"/>
      <c r="AE146" s="240"/>
    </row>
    <row r="147" s="2" customFormat="1" ht="22.8" customHeight="1">
      <c r="A147" s="42"/>
      <c r="B147" s="43"/>
      <c r="C147" s="117" t="s">
        <v>212</v>
      </c>
      <c r="D147" s="44"/>
      <c r="E147" s="44"/>
      <c r="F147" s="44"/>
      <c r="G147" s="44"/>
      <c r="H147" s="44"/>
      <c r="I147" s="44"/>
      <c r="J147" s="247">
        <f>BK147</f>
        <v>0</v>
      </c>
      <c r="K147" s="44"/>
      <c r="L147" s="45"/>
      <c r="M147" s="113"/>
      <c r="N147" s="248"/>
      <c r="O147" s="114"/>
      <c r="P147" s="249">
        <f>P148+P151+P174+P177+P283+P287</f>
        <v>0</v>
      </c>
      <c r="Q147" s="114"/>
      <c r="R147" s="249">
        <f>R148+R151+R174+R177+R283+R287</f>
        <v>4.8319299999999998</v>
      </c>
      <c r="S147" s="114"/>
      <c r="T147" s="250">
        <f>T148+T151+T174+T177+T283+T287</f>
        <v>0.75370000000000004</v>
      </c>
      <c r="U147" s="42"/>
      <c r="V147" s="42"/>
      <c r="W147" s="42"/>
      <c r="X147" s="42"/>
      <c r="Y147" s="42"/>
      <c r="Z147" s="42"/>
      <c r="AA147" s="42"/>
      <c r="AB147" s="42"/>
      <c r="AC147" s="42"/>
      <c r="AD147" s="42"/>
      <c r="AE147" s="42"/>
      <c r="AT147" s="19" t="s">
        <v>75</v>
      </c>
      <c r="AU147" s="19" t="s">
        <v>338</v>
      </c>
      <c r="BK147" s="251">
        <f>BK148+BK151+BK174+BK177+BK283+BK287</f>
        <v>0</v>
      </c>
    </row>
    <row r="148" s="12" customFormat="1" ht="25.92" customHeight="1">
      <c r="A148" s="12"/>
      <c r="B148" s="252"/>
      <c r="C148" s="253"/>
      <c r="D148" s="254" t="s">
        <v>75</v>
      </c>
      <c r="E148" s="255" t="s">
        <v>2070</v>
      </c>
      <c r="F148" s="255" t="s">
        <v>821</v>
      </c>
      <c r="G148" s="253"/>
      <c r="H148" s="253"/>
      <c r="I148" s="256"/>
      <c r="J148" s="231">
        <f>BK148</f>
        <v>0</v>
      </c>
      <c r="K148" s="253"/>
      <c r="L148" s="257"/>
      <c r="M148" s="258"/>
      <c r="N148" s="259"/>
      <c r="O148" s="259"/>
      <c r="P148" s="260">
        <f>P149</f>
        <v>0</v>
      </c>
      <c r="Q148" s="259"/>
      <c r="R148" s="260">
        <f>R149</f>
        <v>0</v>
      </c>
      <c r="S148" s="259"/>
      <c r="T148" s="261">
        <f>T149</f>
        <v>0</v>
      </c>
      <c r="U148" s="12"/>
      <c r="V148" s="12"/>
      <c r="W148" s="12"/>
      <c r="X148" s="12"/>
      <c r="Y148" s="12"/>
      <c r="Z148" s="12"/>
      <c r="AA148" s="12"/>
      <c r="AB148" s="12"/>
      <c r="AC148" s="12"/>
      <c r="AD148" s="12"/>
      <c r="AE148" s="12"/>
      <c r="AR148" s="262" t="s">
        <v>84</v>
      </c>
      <c r="AT148" s="263" t="s">
        <v>75</v>
      </c>
      <c r="AU148" s="263" t="s">
        <v>76</v>
      </c>
      <c r="AY148" s="262" t="s">
        <v>387</v>
      </c>
      <c r="BK148" s="264">
        <f>BK149</f>
        <v>0</v>
      </c>
    </row>
    <row r="149" s="12" customFormat="1" ht="22.8" customHeight="1">
      <c r="A149" s="12"/>
      <c r="B149" s="252"/>
      <c r="C149" s="253"/>
      <c r="D149" s="254" t="s">
        <v>75</v>
      </c>
      <c r="E149" s="265" t="s">
        <v>2071</v>
      </c>
      <c r="F149" s="265" t="s">
        <v>2072</v>
      </c>
      <c r="G149" s="253"/>
      <c r="H149" s="253"/>
      <c r="I149" s="256"/>
      <c r="J149" s="266">
        <f>BK149</f>
        <v>0</v>
      </c>
      <c r="K149" s="253"/>
      <c r="L149" s="257"/>
      <c r="M149" s="258"/>
      <c r="N149" s="259"/>
      <c r="O149" s="259"/>
      <c r="P149" s="260">
        <f>P150</f>
        <v>0</v>
      </c>
      <c r="Q149" s="259"/>
      <c r="R149" s="260">
        <f>R150</f>
        <v>0</v>
      </c>
      <c r="S149" s="259"/>
      <c r="T149" s="261">
        <f>T150</f>
        <v>0</v>
      </c>
      <c r="U149" s="12"/>
      <c r="V149" s="12"/>
      <c r="W149" s="12"/>
      <c r="X149" s="12"/>
      <c r="Y149" s="12"/>
      <c r="Z149" s="12"/>
      <c r="AA149" s="12"/>
      <c r="AB149" s="12"/>
      <c r="AC149" s="12"/>
      <c r="AD149" s="12"/>
      <c r="AE149" s="12"/>
      <c r="AR149" s="262" t="s">
        <v>84</v>
      </c>
      <c r="AT149" s="263" t="s">
        <v>75</v>
      </c>
      <c r="AU149" s="263" t="s">
        <v>84</v>
      </c>
      <c r="AY149" s="262" t="s">
        <v>387</v>
      </c>
      <c r="BK149" s="264">
        <f>BK150</f>
        <v>0</v>
      </c>
    </row>
    <row r="150" s="2" customFormat="1" ht="49.05" customHeight="1">
      <c r="A150" s="42"/>
      <c r="B150" s="43"/>
      <c r="C150" s="280" t="s">
        <v>84</v>
      </c>
      <c r="D150" s="280" t="s">
        <v>393</v>
      </c>
      <c r="E150" s="281" t="s">
        <v>2073</v>
      </c>
      <c r="F150" s="282" t="s">
        <v>2074</v>
      </c>
      <c r="G150" s="283" t="s">
        <v>2075</v>
      </c>
      <c r="H150" s="284">
        <v>32</v>
      </c>
      <c r="I150" s="285"/>
      <c r="J150" s="286">
        <f>ROUND(I150*H150,2)</f>
        <v>0</v>
      </c>
      <c r="K150" s="287"/>
      <c r="L150" s="45"/>
      <c r="M150" s="288" t="s">
        <v>1</v>
      </c>
      <c r="N150" s="289" t="s">
        <v>42</v>
      </c>
      <c r="O150" s="101"/>
      <c r="P150" s="290">
        <f>O150*H150</f>
        <v>0</v>
      </c>
      <c r="Q150" s="290">
        <v>0</v>
      </c>
      <c r="R150" s="290">
        <f>Q150*H150</f>
        <v>0</v>
      </c>
      <c r="S150" s="290">
        <v>0</v>
      </c>
      <c r="T150" s="291">
        <f>S150*H150</f>
        <v>0</v>
      </c>
      <c r="U150" s="42"/>
      <c r="V150" s="42"/>
      <c r="W150" s="42"/>
      <c r="X150" s="42"/>
      <c r="Y150" s="42"/>
      <c r="Z150" s="42"/>
      <c r="AA150" s="42"/>
      <c r="AB150" s="42"/>
      <c r="AC150" s="42"/>
      <c r="AD150" s="42"/>
      <c r="AE150" s="42"/>
      <c r="AR150" s="292" t="s">
        <v>386</v>
      </c>
      <c r="AT150" s="292" t="s">
        <v>393</v>
      </c>
      <c r="AU150" s="292" t="s">
        <v>92</v>
      </c>
      <c r="AY150" s="19" t="s">
        <v>387</v>
      </c>
      <c r="BE150" s="162">
        <f>IF(N150="základná",J150,0)</f>
        <v>0</v>
      </c>
      <c r="BF150" s="162">
        <f>IF(N150="znížená",J150,0)</f>
        <v>0</v>
      </c>
      <c r="BG150" s="162">
        <f>IF(N150="zákl. prenesená",J150,0)</f>
        <v>0</v>
      </c>
      <c r="BH150" s="162">
        <f>IF(N150="zníž. prenesená",J150,0)</f>
        <v>0</v>
      </c>
      <c r="BI150" s="162">
        <f>IF(N150="nulová",J150,0)</f>
        <v>0</v>
      </c>
      <c r="BJ150" s="19" t="s">
        <v>92</v>
      </c>
      <c r="BK150" s="162">
        <f>ROUND(I150*H150,2)</f>
        <v>0</v>
      </c>
      <c r="BL150" s="19" t="s">
        <v>386</v>
      </c>
      <c r="BM150" s="292" t="s">
        <v>2076</v>
      </c>
    </row>
    <row r="151" s="12" customFormat="1" ht="25.92" customHeight="1">
      <c r="A151" s="12"/>
      <c r="B151" s="252"/>
      <c r="C151" s="253"/>
      <c r="D151" s="254" t="s">
        <v>75</v>
      </c>
      <c r="E151" s="255" t="s">
        <v>390</v>
      </c>
      <c r="F151" s="255" t="s">
        <v>391</v>
      </c>
      <c r="G151" s="253"/>
      <c r="H151" s="253"/>
      <c r="I151" s="256"/>
      <c r="J151" s="231">
        <f>BK151</f>
        <v>0</v>
      </c>
      <c r="K151" s="253"/>
      <c r="L151" s="257"/>
      <c r="M151" s="258"/>
      <c r="N151" s="259"/>
      <c r="O151" s="259"/>
      <c r="P151" s="260">
        <f>P152+P155+P170</f>
        <v>0</v>
      </c>
      <c r="Q151" s="259"/>
      <c r="R151" s="260">
        <f>R152+R155+R170</f>
        <v>0.26836000000000004</v>
      </c>
      <c r="S151" s="259"/>
      <c r="T151" s="261">
        <f>T152+T155+T170</f>
        <v>0.75370000000000004</v>
      </c>
      <c r="U151" s="12"/>
      <c r="V151" s="12"/>
      <c r="W151" s="12"/>
      <c r="X151" s="12"/>
      <c r="Y151" s="12"/>
      <c r="Z151" s="12"/>
      <c r="AA151" s="12"/>
      <c r="AB151" s="12"/>
      <c r="AC151" s="12"/>
      <c r="AD151" s="12"/>
      <c r="AE151" s="12"/>
      <c r="AR151" s="262" t="s">
        <v>84</v>
      </c>
      <c r="AT151" s="263" t="s">
        <v>75</v>
      </c>
      <c r="AU151" s="263" t="s">
        <v>76</v>
      </c>
      <c r="AY151" s="262" t="s">
        <v>387</v>
      </c>
      <c r="BK151" s="264">
        <f>BK152+BK155+BK170</f>
        <v>0</v>
      </c>
    </row>
    <row r="152" s="12" customFormat="1" ht="22.8" customHeight="1">
      <c r="A152" s="12"/>
      <c r="B152" s="252"/>
      <c r="C152" s="253"/>
      <c r="D152" s="254" t="s">
        <v>75</v>
      </c>
      <c r="E152" s="265" t="s">
        <v>433</v>
      </c>
      <c r="F152" s="265" t="s">
        <v>569</v>
      </c>
      <c r="G152" s="253"/>
      <c r="H152" s="253"/>
      <c r="I152" s="256"/>
      <c r="J152" s="266">
        <f>BK152</f>
        <v>0</v>
      </c>
      <c r="K152" s="253"/>
      <c r="L152" s="257"/>
      <c r="M152" s="258"/>
      <c r="N152" s="259"/>
      <c r="O152" s="259"/>
      <c r="P152" s="260">
        <f>SUM(P153:P154)</f>
        <v>0</v>
      </c>
      <c r="Q152" s="259"/>
      <c r="R152" s="260">
        <f>SUM(R153:R154)</f>
        <v>0.24280000000000002</v>
      </c>
      <c r="S152" s="259"/>
      <c r="T152" s="261">
        <f>SUM(T153:T154)</f>
        <v>0</v>
      </c>
      <c r="U152" s="12"/>
      <c r="V152" s="12"/>
      <c r="W152" s="12"/>
      <c r="X152" s="12"/>
      <c r="Y152" s="12"/>
      <c r="Z152" s="12"/>
      <c r="AA152" s="12"/>
      <c r="AB152" s="12"/>
      <c r="AC152" s="12"/>
      <c r="AD152" s="12"/>
      <c r="AE152" s="12"/>
      <c r="AR152" s="262" t="s">
        <v>84</v>
      </c>
      <c r="AT152" s="263" t="s">
        <v>75</v>
      </c>
      <c r="AU152" s="263" t="s">
        <v>84</v>
      </c>
      <c r="AY152" s="262" t="s">
        <v>387</v>
      </c>
      <c r="BK152" s="264">
        <f>SUM(BK153:BK154)</f>
        <v>0</v>
      </c>
    </row>
    <row r="153" s="2" customFormat="1" ht="37.8" customHeight="1">
      <c r="A153" s="42"/>
      <c r="B153" s="43"/>
      <c r="C153" s="280" t="s">
        <v>92</v>
      </c>
      <c r="D153" s="280" t="s">
        <v>393</v>
      </c>
      <c r="E153" s="281" t="s">
        <v>2077</v>
      </c>
      <c r="F153" s="282" t="s">
        <v>2078</v>
      </c>
      <c r="G153" s="283" t="s">
        <v>436</v>
      </c>
      <c r="H153" s="284">
        <v>10</v>
      </c>
      <c r="I153" s="285"/>
      <c r="J153" s="286">
        <f>ROUND(I153*H153,2)</f>
        <v>0</v>
      </c>
      <c r="K153" s="287"/>
      <c r="L153" s="45"/>
      <c r="M153" s="288" t="s">
        <v>1</v>
      </c>
      <c r="N153" s="289" t="s">
        <v>42</v>
      </c>
      <c r="O153" s="101"/>
      <c r="P153" s="290">
        <f>O153*H153</f>
        <v>0</v>
      </c>
      <c r="Q153" s="290">
        <v>0.0030400000000000002</v>
      </c>
      <c r="R153" s="290">
        <f>Q153*H153</f>
        <v>0.030400000000000003</v>
      </c>
      <c r="S153" s="290">
        <v>0</v>
      </c>
      <c r="T153" s="291">
        <f>S153*H153</f>
        <v>0</v>
      </c>
      <c r="U153" s="42"/>
      <c r="V153" s="42"/>
      <c r="W153" s="42"/>
      <c r="X153" s="42"/>
      <c r="Y153" s="42"/>
      <c r="Z153" s="42"/>
      <c r="AA153" s="42"/>
      <c r="AB153" s="42"/>
      <c r="AC153" s="42"/>
      <c r="AD153" s="42"/>
      <c r="AE153" s="42"/>
      <c r="AR153" s="292" t="s">
        <v>386</v>
      </c>
      <c r="AT153" s="292" t="s">
        <v>393</v>
      </c>
      <c r="AU153" s="292" t="s">
        <v>92</v>
      </c>
      <c r="AY153" s="19" t="s">
        <v>387</v>
      </c>
      <c r="BE153" s="162">
        <f>IF(N153="základná",J153,0)</f>
        <v>0</v>
      </c>
      <c r="BF153" s="162">
        <f>IF(N153="znížená",J153,0)</f>
        <v>0</v>
      </c>
      <c r="BG153" s="162">
        <f>IF(N153="zákl. prenesená",J153,0)</f>
        <v>0</v>
      </c>
      <c r="BH153" s="162">
        <f>IF(N153="zníž. prenesená",J153,0)</f>
        <v>0</v>
      </c>
      <c r="BI153" s="162">
        <f>IF(N153="nulová",J153,0)</f>
        <v>0</v>
      </c>
      <c r="BJ153" s="19" t="s">
        <v>92</v>
      </c>
      <c r="BK153" s="162">
        <f>ROUND(I153*H153,2)</f>
        <v>0</v>
      </c>
      <c r="BL153" s="19" t="s">
        <v>386</v>
      </c>
      <c r="BM153" s="292" t="s">
        <v>2079</v>
      </c>
    </row>
    <row r="154" s="2" customFormat="1" ht="55.5" customHeight="1">
      <c r="A154" s="42"/>
      <c r="B154" s="43"/>
      <c r="C154" s="337" t="s">
        <v>99</v>
      </c>
      <c r="D154" s="337" t="s">
        <v>592</v>
      </c>
      <c r="E154" s="338" t="s">
        <v>2080</v>
      </c>
      <c r="F154" s="339" t="s">
        <v>2081</v>
      </c>
      <c r="G154" s="340" t="s">
        <v>405</v>
      </c>
      <c r="H154" s="341">
        <v>12</v>
      </c>
      <c r="I154" s="342"/>
      <c r="J154" s="343">
        <f>ROUND(I154*H154,2)</f>
        <v>0</v>
      </c>
      <c r="K154" s="344"/>
      <c r="L154" s="345"/>
      <c r="M154" s="346" t="s">
        <v>1</v>
      </c>
      <c r="N154" s="347" t="s">
        <v>42</v>
      </c>
      <c r="O154" s="101"/>
      <c r="P154" s="290">
        <f>O154*H154</f>
        <v>0</v>
      </c>
      <c r="Q154" s="290">
        <v>0.0177</v>
      </c>
      <c r="R154" s="290">
        <f>Q154*H154</f>
        <v>0.21240000000000001</v>
      </c>
      <c r="S154" s="290">
        <v>0</v>
      </c>
      <c r="T154" s="291">
        <f>S154*H154</f>
        <v>0</v>
      </c>
      <c r="U154" s="42"/>
      <c r="V154" s="42"/>
      <c r="W154" s="42"/>
      <c r="X154" s="42"/>
      <c r="Y154" s="42"/>
      <c r="Z154" s="42"/>
      <c r="AA154" s="42"/>
      <c r="AB154" s="42"/>
      <c r="AC154" s="42"/>
      <c r="AD154" s="42"/>
      <c r="AE154" s="42"/>
      <c r="AR154" s="292" t="s">
        <v>443</v>
      </c>
      <c r="AT154" s="292" t="s">
        <v>592</v>
      </c>
      <c r="AU154" s="292" t="s">
        <v>92</v>
      </c>
      <c r="AY154" s="19" t="s">
        <v>387</v>
      </c>
      <c r="BE154" s="162">
        <f>IF(N154="základná",J154,0)</f>
        <v>0</v>
      </c>
      <c r="BF154" s="162">
        <f>IF(N154="znížená",J154,0)</f>
        <v>0</v>
      </c>
      <c r="BG154" s="162">
        <f>IF(N154="zákl. prenesená",J154,0)</f>
        <v>0</v>
      </c>
      <c r="BH154" s="162">
        <f>IF(N154="zníž. prenesená",J154,0)</f>
        <v>0</v>
      </c>
      <c r="BI154" s="162">
        <f>IF(N154="nulová",J154,0)</f>
        <v>0</v>
      </c>
      <c r="BJ154" s="19" t="s">
        <v>92</v>
      </c>
      <c r="BK154" s="162">
        <f>ROUND(I154*H154,2)</f>
        <v>0</v>
      </c>
      <c r="BL154" s="19" t="s">
        <v>386</v>
      </c>
      <c r="BM154" s="292" t="s">
        <v>2082</v>
      </c>
    </row>
    <row r="155" s="12" customFormat="1" ht="22.8" customHeight="1">
      <c r="A155" s="12"/>
      <c r="B155" s="252"/>
      <c r="C155" s="253"/>
      <c r="D155" s="254" t="s">
        <v>75</v>
      </c>
      <c r="E155" s="265" t="s">
        <v>427</v>
      </c>
      <c r="F155" s="265" t="s">
        <v>428</v>
      </c>
      <c r="G155" s="253"/>
      <c r="H155" s="253"/>
      <c r="I155" s="256"/>
      <c r="J155" s="266">
        <f>BK155</f>
        <v>0</v>
      </c>
      <c r="K155" s="253"/>
      <c r="L155" s="257"/>
      <c r="M155" s="258"/>
      <c r="N155" s="259"/>
      <c r="O155" s="259"/>
      <c r="P155" s="260">
        <f>SUM(P156:P169)</f>
        <v>0</v>
      </c>
      <c r="Q155" s="259"/>
      <c r="R155" s="260">
        <f>SUM(R156:R169)</f>
        <v>0.025559999999999999</v>
      </c>
      <c r="S155" s="259"/>
      <c r="T155" s="261">
        <f>SUM(T156:T169)</f>
        <v>0.75370000000000004</v>
      </c>
      <c r="U155" s="12"/>
      <c r="V155" s="12"/>
      <c r="W155" s="12"/>
      <c r="X155" s="12"/>
      <c r="Y155" s="12"/>
      <c r="Z155" s="12"/>
      <c r="AA155" s="12"/>
      <c r="AB155" s="12"/>
      <c r="AC155" s="12"/>
      <c r="AD155" s="12"/>
      <c r="AE155" s="12"/>
      <c r="AR155" s="262" t="s">
        <v>84</v>
      </c>
      <c r="AT155" s="263" t="s">
        <v>75</v>
      </c>
      <c r="AU155" s="263" t="s">
        <v>84</v>
      </c>
      <c r="AY155" s="262" t="s">
        <v>387</v>
      </c>
      <c r="BK155" s="264">
        <f>SUM(BK156:BK169)</f>
        <v>0</v>
      </c>
    </row>
    <row r="156" s="2" customFormat="1" ht="24.15" customHeight="1">
      <c r="A156" s="42"/>
      <c r="B156" s="43"/>
      <c r="C156" s="280" t="s">
        <v>386</v>
      </c>
      <c r="D156" s="280" t="s">
        <v>393</v>
      </c>
      <c r="E156" s="281" t="s">
        <v>468</v>
      </c>
      <c r="F156" s="282" t="s">
        <v>469</v>
      </c>
      <c r="G156" s="283" t="s">
        <v>405</v>
      </c>
      <c r="H156" s="284">
        <v>3</v>
      </c>
      <c r="I156" s="285"/>
      <c r="J156" s="286">
        <f>ROUND(I156*H156,2)</f>
        <v>0</v>
      </c>
      <c r="K156" s="287"/>
      <c r="L156" s="45"/>
      <c r="M156" s="288" t="s">
        <v>1</v>
      </c>
      <c r="N156" s="289" t="s">
        <v>42</v>
      </c>
      <c r="O156" s="101"/>
      <c r="P156" s="290">
        <f>O156*H156</f>
        <v>0</v>
      </c>
      <c r="Q156" s="290">
        <v>0.0019200000000000001</v>
      </c>
      <c r="R156" s="290">
        <f>Q156*H156</f>
        <v>0.0057600000000000004</v>
      </c>
      <c r="S156" s="290">
        <v>0</v>
      </c>
      <c r="T156" s="291">
        <f>S156*H156</f>
        <v>0</v>
      </c>
      <c r="U156" s="42"/>
      <c r="V156" s="42"/>
      <c r="W156" s="42"/>
      <c r="X156" s="42"/>
      <c r="Y156" s="42"/>
      <c r="Z156" s="42"/>
      <c r="AA156" s="42"/>
      <c r="AB156" s="42"/>
      <c r="AC156" s="42"/>
      <c r="AD156" s="42"/>
      <c r="AE156" s="42"/>
      <c r="AR156" s="292" t="s">
        <v>386</v>
      </c>
      <c r="AT156" s="292" t="s">
        <v>393</v>
      </c>
      <c r="AU156" s="292" t="s">
        <v>92</v>
      </c>
      <c r="AY156" s="19" t="s">
        <v>387</v>
      </c>
      <c r="BE156" s="162">
        <f>IF(N156="základná",J156,0)</f>
        <v>0</v>
      </c>
      <c r="BF156" s="162">
        <f>IF(N156="znížená",J156,0)</f>
        <v>0</v>
      </c>
      <c r="BG156" s="162">
        <f>IF(N156="zákl. prenesená",J156,0)</f>
        <v>0</v>
      </c>
      <c r="BH156" s="162">
        <f>IF(N156="zníž. prenesená",J156,0)</f>
        <v>0</v>
      </c>
      <c r="BI156" s="162">
        <f>IF(N156="nulová",J156,0)</f>
        <v>0</v>
      </c>
      <c r="BJ156" s="19" t="s">
        <v>92</v>
      </c>
      <c r="BK156" s="162">
        <f>ROUND(I156*H156,2)</f>
        <v>0</v>
      </c>
      <c r="BL156" s="19" t="s">
        <v>386</v>
      </c>
      <c r="BM156" s="292" t="s">
        <v>2083</v>
      </c>
    </row>
    <row r="157" s="2" customFormat="1" ht="21.75" customHeight="1">
      <c r="A157" s="42"/>
      <c r="B157" s="43"/>
      <c r="C157" s="280" t="s">
        <v>429</v>
      </c>
      <c r="D157" s="280" t="s">
        <v>393</v>
      </c>
      <c r="E157" s="281" t="s">
        <v>2084</v>
      </c>
      <c r="F157" s="282" t="s">
        <v>2085</v>
      </c>
      <c r="G157" s="283" t="s">
        <v>405</v>
      </c>
      <c r="H157" s="284">
        <v>3</v>
      </c>
      <c r="I157" s="285"/>
      <c r="J157" s="286">
        <f>ROUND(I157*H157,2)</f>
        <v>0</v>
      </c>
      <c r="K157" s="287"/>
      <c r="L157" s="45"/>
      <c r="M157" s="288" t="s">
        <v>1</v>
      </c>
      <c r="N157" s="289" t="s">
        <v>42</v>
      </c>
      <c r="O157" s="101"/>
      <c r="P157" s="290">
        <f>O157*H157</f>
        <v>0</v>
      </c>
      <c r="Q157" s="290">
        <v>0</v>
      </c>
      <c r="R157" s="290">
        <f>Q157*H157</f>
        <v>0</v>
      </c>
      <c r="S157" s="290">
        <v>0</v>
      </c>
      <c r="T157" s="291">
        <f>S157*H157</f>
        <v>0</v>
      </c>
      <c r="U157" s="42"/>
      <c r="V157" s="42"/>
      <c r="W157" s="42"/>
      <c r="X157" s="42"/>
      <c r="Y157" s="42"/>
      <c r="Z157" s="42"/>
      <c r="AA157" s="42"/>
      <c r="AB157" s="42"/>
      <c r="AC157" s="42"/>
      <c r="AD157" s="42"/>
      <c r="AE157" s="42"/>
      <c r="AR157" s="292" t="s">
        <v>386</v>
      </c>
      <c r="AT157" s="292" t="s">
        <v>393</v>
      </c>
      <c r="AU157" s="292" t="s">
        <v>92</v>
      </c>
      <c r="AY157" s="19" t="s">
        <v>387</v>
      </c>
      <c r="BE157" s="162">
        <f>IF(N157="základná",J157,0)</f>
        <v>0</v>
      </c>
      <c r="BF157" s="162">
        <f>IF(N157="znížená",J157,0)</f>
        <v>0</v>
      </c>
      <c r="BG157" s="162">
        <f>IF(N157="zákl. prenesená",J157,0)</f>
        <v>0</v>
      </c>
      <c r="BH157" s="162">
        <f>IF(N157="zníž. prenesená",J157,0)</f>
        <v>0</v>
      </c>
      <c r="BI157" s="162">
        <f>IF(N157="nulová",J157,0)</f>
        <v>0</v>
      </c>
      <c r="BJ157" s="19" t="s">
        <v>92</v>
      </c>
      <c r="BK157" s="162">
        <f>ROUND(I157*H157,2)</f>
        <v>0</v>
      </c>
      <c r="BL157" s="19" t="s">
        <v>386</v>
      </c>
      <c r="BM157" s="292" t="s">
        <v>2086</v>
      </c>
    </row>
    <row r="158" s="2" customFormat="1" ht="24.15" customHeight="1">
      <c r="A158" s="42"/>
      <c r="B158" s="43"/>
      <c r="C158" s="280" t="s">
        <v>433</v>
      </c>
      <c r="D158" s="280" t="s">
        <v>393</v>
      </c>
      <c r="E158" s="281" t="s">
        <v>2087</v>
      </c>
      <c r="F158" s="282" t="s">
        <v>2088</v>
      </c>
      <c r="G158" s="283" t="s">
        <v>436</v>
      </c>
      <c r="H158" s="284">
        <v>6</v>
      </c>
      <c r="I158" s="285"/>
      <c r="J158" s="286">
        <f>ROUND(I158*H158,2)</f>
        <v>0</v>
      </c>
      <c r="K158" s="287"/>
      <c r="L158" s="45"/>
      <c r="M158" s="288" t="s">
        <v>1</v>
      </c>
      <c r="N158" s="289" t="s">
        <v>42</v>
      </c>
      <c r="O158" s="101"/>
      <c r="P158" s="290">
        <f>O158*H158</f>
        <v>0</v>
      </c>
      <c r="Q158" s="290">
        <v>0</v>
      </c>
      <c r="R158" s="290">
        <f>Q158*H158</f>
        <v>0</v>
      </c>
      <c r="S158" s="290">
        <v>0.001</v>
      </c>
      <c r="T158" s="291">
        <f>S158*H158</f>
        <v>0.0060000000000000001</v>
      </c>
      <c r="U158" s="42"/>
      <c r="V158" s="42"/>
      <c r="W158" s="42"/>
      <c r="X158" s="42"/>
      <c r="Y158" s="42"/>
      <c r="Z158" s="42"/>
      <c r="AA158" s="42"/>
      <c r="AB158" s="42"/>
      <c r="AC158" s="42"/>
      <c r="AD158" s="42"/>
      <c r="AE158" s="42"/>
      <c r="AR158" s="292" t="s">
        <v>386</v>
      </c>
      <c r="AT158" s="292" t="s">
        <v>393</v>
      </c>
      <c r="AU158" s="292" t="s">
        <v>92</v>
      </c>
      <c r="AY158" s="19" t="s">
        <v>387</v>
      </c>
      <c r="BE158" s="162">
        <f>IF(N158="základná",J158,0)</f>
        <v>0</v>
      </c>
      <c r="BF158" s="162">
        <f>IF(N158="znížená",J158,0)</f>
        <v>0</v>
      </c>
      <c r="BG158" s="162">
        <f>IF(N158="zákl. prenesená",J158,0)</f>
        <v>0</v>
      </c>
      <c r="BH158" s="162">
        <f>IF(N158="zníž. prenesená",J158,0)</f>
        <v>0</v>
      </c>
      <c r="BI158" s="162">
        <f>IF(N158="nulová",J158,0)</f>
        <v>0</v>
      </c>
      <c r="BJ158" s="19" t="s">
        <v>92</v>
      </c>
      <c r="BK158" s="162">
        <f>ROUND(I158*H158,2)</f>
        <v>0</v>
      </c>
      <c r="BL158" s="19" t="s">
        <v>386</v>
      </c>
      <c r="BM158" s="292" t="s">
        <v>2089</v>
      </c>
    </row>
    <row r="159" s="2" customFormat="1" ht="21.75" customHeight="1">
      <c r="A159" s="42"/>
      <c r="B159" s="43"/>
      <c r="C159" s="337" t="s">
        <v>439</v>
      </c>
      <c r="D159" s="337" t="s">
        <v>592</v>
      </c>
      <c r="E159" s="338" t="s">
        <v>2090</v>
      </c>
      <c r="F159" s="339" t="s">
        <v>2091</v>
      </c>
      <c r="G159" s="340" t="s">
        <v>2092</v>
      </c>
      <c r="H159" s="341">
        <v>1</v>
      </c>
      <c r="I159" s="342"/>
      <c r="J159" s="343">
        <f>ROUND(I159*H159,2)</f>
        <v>0</v>
      </c>
      <c r="K159" s="344"/>
      <c r="L159" s="345"/>
      <c r="M159" s="346" t="s">
        <v>1</v>
      </c>
      <c r="N159" s="347" t="s">
        <v>42</v>
      </c>
      <c r="O159" s="101"/>
      <c r="P159" s="290">
        <f>O159*H159</f>
        <v>0</v>
      </c>
      <c r="Q159" s="290">
        <v>0.002</v>
      </c>
      <c r="R159" s="290">
        <f>Q159*H159</f>
        <v>0.002</v>
      </c>
      <c r="S159" s="290">
        <v>0</v>
      </c>
      <c r="T159" s="291">
        <f>S159*H159</f>
        <v>0</v>
      </c>
      <c r="U159" s="42"/>
      <c r="V159" s="42"/>
      <c r="W159" s="42"/>
      <c r="X159" s="42"/>
      <c r="Y159" s="42"/>
      <c r="Z159" s="42"/>
      <c r="AA159" s="42"/>
      <c r="AB159" s="42"/>
      <c r="AC159" s="42"/>
      <c r="AD159" s="42"/>
      <c r="AE159" s="42"/>
      <c r="AR159" s="292" t="s">
        <v>443</v>
      </c>
      <c r="AT159" s="292" t="s">
        <v>592</v>
      </c>
      <c r="AU159" s="292" t="s">
        <v>92</v>
      </c>
      <c r="AY159" s="19" t="s">
        <v>387</v>
      </c>
      <c r="BE159" s="162">
        <f>IF(N159="základná",J159,0)</f>
        <v>0</v>
      </c>
      <c r="BF159" s="162">
        <f>IF(N159="znížená",J159,0)</f>
        <v>0</v>
      </c>
      <c r="BG159" s="162">
        <f>IF(N159="zákl. prenesená",J159,0)</f>
        <v>0</v>
      </c>
      <c r="BH159" s="162">
        <f>IF(N159="zníž. prenesená",J159,0)</f>
        <v>0</v>
      </c>
      <c r="BI159" s="162">
        <f>IF(N159="nulová",J159,0)</f>
        <v>0</v>
      </c>
      <c r="BJ159" s="19" t="s">
        <v>92</v>
      </c>
      <c r="BK159" s="162">
        <f>ROUND(I159*H159,2)</f>
        <v>0</v>
      </c>
      <c r="BL159" s="19" t="s">
        <v>386</v>
      </c>
      <c r="BM159" s="292" t="s">
        <v>2093</v>
      </c>
    </row>
    <row r="160" s="2" customFormat="1">
      <c r="A160" s="42"/>
      <c r="B160" s="43"/>
      <c r="C160" s="44"/>
      <c r="D160" s="295" t="s">
        <v>652</v>
      </c>
      <c r="E160" s="44"/>
      <c r="F160" s="348" t="s">
        <v>2094</v>
      </c>
      <c r="G160" s="44"/>
      <c r="H160" s="44"/>
      <c r="I160" s="237"/>
      <c r="J160" s="44"/>
      <c r="K160" s="44"/>
      <c r="L160" s="45"/>
      <c r="M160" s="349"/>
      <c r="N160" s="350"/>
      <c r="O160" s="101"/>
      <c r="P160" s="101"/>
      <c r="Q160" s="101"/>
      <c r="R160" s="101"/>
      <c r="S160" s="101"/>
      <c r="T160" s="102"/>
      <c r="U160" s="42"/>
      <c r="V160" s="42"/>
      <c r="W160" s="42"/>
      <c r="X160" s="42"/>
      <c r="Y160" s="42"/>
      <c r="Z160" s="42"/>
      <c r="AA160" s="42"/>
      <c r="AB160" s="42"/>
      <c r="AC160" s="42"/>
      <c r="AD160" s="42"/>
      <c r="AE160" s="42"/>
      <c r="AT160" s="19" t="s">
        <v>652</v>
      </c>
      <c r="AU160" s="19" t="s">
        <v>92</v>
      </c>
    </row>
    <row r="161" s="2" customFormat="1" ht="24.15" customHeight="1">
      <c r="A161" s="42"/>
      <c r="B161" s="43"/>
      <c r="C161" s="337" t="s">
        <v>443</v>
      </c>
      <c r="D161" s="337" t="s">
        <v>592</v>
      </c>
      <c r="E161" s="338" t="s">
        <v>2095</v>
      </c>
      <c r="F161" s="339" t="s">
        <v>2096</v>
      </c>
      <c r="G161" s="340" t="s">
        <v>436</v>
      </c>
      <c r="H161" s="341">
        <v>2</v>
      </c>
      <c r="I161" s="342"/>
      <c r="J161" s="343">
        <f>ROUND(I161*H161,2)</f>
        <v>0</v>
      </c>
      <c r="K161" s="344"/>
      <c r="L161" s="345"/>
      <c r="M161" s="346" t="s">
        <v>1</v>
      </c>
      <c r="N161" s="347" t="s">
        <v>42</v>
      </c>
      <c r="O161" s="101"/>
      <c r="P161" s="290">
        <f>O161*H161</f>
        <v>0</v>
      </c>
      <c r="Q161" s="290">
        <v>0.0050000000000000001</v>
      </c>
      <c r="R161" s="290">
        <f>Q161*H161</f>
        <v>0.01</v>
      </c>
      <c r="S161" s="290">
        <v>0</v>
      </c>
      <c r="T161" s="291">
        <f>S161*H161</f>
        <v>0</v>
      </c>
      <c r="U161" s="42"/>
      <c r="V161" s="42"/>
      <c r="W161" s="42"/>
      <c r="X161" s="42"/>
      <c r="Y161" s="42"/>
      <c r="Z161" s="42"/>
      <c r="AA161" s="42"/>
      <c r="AB161" s="42"/>
      <c r="AC161" s="42"/>
      <c r="AD161" s="42"/>
      <c r="AE161" s="42"/>
      <c r="AR161" s="292" t="s">
        <v>443</v>
      </c>
      <c r="AT161" s="292" t="s">
        <v>592</v>
      </c>
      <c r="AU161" s="292" t="s">
        <v>92</v>
      </c>
      <c r="AY161" s="19" t="s">
        <v>387</v>
      </c>
      <c r="BE161" s="162">
        <f>IF(N161="základná",J161,0)</f>
        <v>0</v>
      </c>
      <c r="BF161" s="162">
        <f>IF(N161="znížená",J161,0)</f>
        <v>0</v>
      </c>
      <c r="BG161" s="162">
        <f>IF(N161="zákl. prenesená",J161,0)</f>
        <v>0</v>
      </c>
      <c r="BH161" s="162">
        <f>IF(N161="zníž. prenesená",J161,0)</f>
        <v>0</v>
      </c>
      <c r="BI161" s="162">
        <f>IF(N161="nulová",J161,0)</f>
        <v>0</v>
      </c>
      <c r="BJ161" s="19" t="s">
        <v>92</v>
      </c>
      <c r="BK161" s="162">
        <f>ROUND(I161*H161,2)</f>
        <v>0</v>
      </c>
      <c r="BL161" s="19" t="s">
        <v>386</v>
      </c>
      <c r="BM161" s="292" t="s">
        <v>2097</v>
      </c>
    </row>
    <row r="162" s="2" customFormat="1">
      <c r="A162" s="42"/>
      <c r="B162" s="43"/>
      <c r="C162" s="44"/>
      <c r="D162" s="295" t="s">
        <v>652</v>
      </c>
      <c r="E162" s="44"/>
      <c r="F162" s="348" t="s">
        <v>2094</v>
      </c>
      <c r="G162" s="44"/>
      <c r="H162" s="44"/>
      <c r="I162" s="237"/>
      <c r="J162" s="44"/>
      <c r="K162" s="44"/>
      <c r="L162" s="45"/>
      <c r="M162" s="349"/>
      <c r="N162" s="350"/>
      <c r="O162" s="101"/>
      <c r="P162" s="101"/>
      <c r="Q162" s="101"/>
      <c r="R162" s="101"/>
      <c r="S162" s="101"/>
      <c r="T162" s="102"/>
      <c r="U162" s="42"/>
      <c r="V162" s="42"/>
      <c r="W162" s="42"/>
      <c r="X162" s="42"/>
      <c r="Y162" s="42"/>
      <c r="Z162" s="42"/>
      <c r="AA162" s="42"/>
      <c r="AB162" s="42"/>
      <c r="AC162" s="42"/>
      <c r="AD162" s="42"/>
      <c r="AE162" s="42"/>
      <c r="AT162" s="19" t="s">
        <v>652</v>
      </c>
      <c r="AU162" s="19" t="s">
        <v>92</v>
      </c>
    </row>
    <row r="163" s="2" customFormat="1" ht="24.15" customHeight="1">
      <c r="A163" s="42"/>
      <c r="B163" s="43"/>
      <c r="C163" s="280" t="s">
        <v>427</v>
      </c>
      <c r="D163" s="280" t="s">
        <v>393</v>
      </c>
      <c r="E163" s="281" t="s">
        <v>2098</v>
      </c>
      <c r="F163" s="282" t="s">
        <v>2099</v>
      </c>
      <c r="G163" s="283" t="s">
        <v>485</v>
      </c>
      <c r="H163" s="284">
        <v>130</v>
      </c>
      <c r="I163" s="285"/>
      <c r="J163" s="286">
        <f>ROUND(I163*H163,2)</f>
        <v>0</v>
      </c>
      <c r="K163" s="287"/>
      <c r="L163" s="45"/>
      <c r="M163" s="288" t="s">
        <v>1</v>
      </c>
      <c r="N163" s="289" t="s">
        <v>42</v>
      </c>
      <c r="O163" s="101"/>
      <c r="P163" s="290">
        <f>O163*H163</f>
        <v>0</v>
      </c>
      <c r="Q163" s="290">
        <v>1.0000000000000001E-05</v>
      </c>
      <c r="R163" s="290">
        <f>Q163*H163</f>
        <v>0.0013000000000000002</v>
      </c>
      <c r="S163" s="290">
        <v>0.00029</v>
      </c>
      <c r="T163" s="291">
        <f>S163*H163</f>
        <v>0.037699999999999997</v>
      </c>
      <c r="U163" s="42"/>
      <c r="V163" s="42"/>
      <c r="W163" s="42"/>
      <c r="X163" s="42"/>
      <c r="Y163" s="42"/>
      <c r="Z163" s="42"/>
      <c r="AA163" s="42"/>
      <c r="AB163" s="42"/>
      <c r="AC163" s="42"/>
      <c r="AD163" s="42"/>
      <c r="AE163" s="42"/>
      <c r="AR163" s="292" t="s">
        <v>386</v>
      </c>
      <c r="AT163" s="292" t="s">
        <v>393</v>
      </c>
      <c r="AU163" s="292" t="s">
        <v>92</v>
      </c>
      <c r="AY163" s="19" t="s">
        <v>387</v>
      </c>
      <c r="BE163" s="162">
        <f>IF(N163="základná",J163,0)</f>
        <v>0</v>
      </c>
      <c r="BF163" s="162">
        <f>IF(N163="znížená",J163,0)</f>
        <v>0</v>
      </c>
      <c r="BG163" s="162">
        <f>IF(N163="zákl. prenesená",J163,0)</f>
        <v>0</v>
      </c>
      <c r="BH163" s="162">
        <f>IF(N163="zníž. prenesená",J163,0)</f>
        <v>0</v>
      </c>
      <c r="BI163" s="162">
        <f>IF(N163="nulová",J163,0)</f>
        <v>0</v>
      </c>
      <c r="BJ163" s="19" t="s">
        <v>92</v>
      </c>
      <c r="BK163" s="162">
        <f>ROUND(I163*H163,2)</f>
        <v>0</v>
      </c>
      <c r="BL163" s="19" t="s">
        <v>386</v>
      </c>
      <c r="BM163" s="292" t="s">
        <v>2100</v>
      </c>
    </row>
    <row r="164" s="2" customFormat="1" ht="24.15" customHeight="1">
      <c r="A164" s="42"/>
      <c r="B164" s="43"/>
      <c r="C164" s="280" t="s">
        <v>128</v>
      </c>
      <c r="D164" s="280" t="s">
        <v>393</v>
      </c>
      <c r="E164" s="281" t="s">
        <v>2101</v>
      </c>
      <c r="F164" s="282" t="s">
        <v>2102</v>
      </c>
      <c r="G164" s="283" t="s">
        <v>485</v>
      </c>
      <c r="H164" s="284">
        <v>150</v>
      </c>
      <c r="I164" s="285"/>
      <c r="J164" s="286">
        <f>ROUND(I164*H164,2)</f>
        <v>0</v>
      </c>
      <c r="K164" s="287"/>
      <c r="L164" s="45"/>
      <c r="M164" s="288" t="s">
        <v>1</v>
      </c>
      <c r="N164" s="289" t="s">
        <v>42</v>
      </c>
      <c r="O164" s="101"/>
      <c r="P164" s="290">
        <f>O164*H164</f>
        <v>0</v>
      </c>
      <c r="Q164" s="290">
        <v>1.0000000000000001E-05</v>
      </c>
      <c r="R164" s="290">
        <f>Q164*H164</f>
        <v>0.0015</v>
      </c>
      <c r="S164" s="290">
        <v>6.0000000000000002E-05</v>
      </c>
      <c r="T164" s="291">
        <f>S164*H164</f>
        <v>0.0090000000000000011</v>
      </c>
      <c r="U164" s="42"/>
      <c r="V164" s="42"/>
      <c r="W164" s="42"/>
      <c r="X164" s="42"/>
      <c r="Y164" s="42"/>
      <c r="Z164" s="42"/>
      <c r="AA164" s="42"/>
      <c r="AB164" s="42"/>
      <c r="AC164" s="42"/>
      <c r="AD164" s="42"/>
      <c r="AE164" s="42"/>
      <c r="AR164" s="292" t="s">
        <v>386</v>
      </c>
      <c r="AT164" s="292" t="s">
        <v>393</v>
      </c>
      <c r="AU164" s="292" t="s">
        <v>92</v>
      </c>
      <c r="AY164" s="19" t="s">
        <v>387</v>
      </c>
      <c r="BE164" s="162">
        <f>IF(N164="základná",J164,0)</f>
        <v>0</v>
      </c>
      <c r="BF164" s="162">
        <f>IF(N164="znížená",J164,0)</f>
        <v>0</v>
      </c>
      <c r="BG164" s="162">
        <f>IF(N164="zákl. prenesená",J164,0)</f>
        <v>0</v>
      </c>
      <c r="BH164" s="162">
        <f>IF(N164="zníž. prenesená",J164,0)</f>
        <v>0</v>
      </c>
      <c r="BI164" s="162">
        <f>IF(N164="nulová",J164,0)</f>
        <v>0</v>
      </c>
      <c r="BJ164" s="19" t="s">
        <v>92</v>
      </c>
      <c r="BK164" s="162">
        <f>ROUND(I164*H164,2)</f>
        <v>0</v>
      </c>
      <c r="BL164" s="19" t="s">
        <v>386</v>
      </c>
      <c r="BM164" s="292" t="s">
        <v>2103</v>
      </c>
    </row>
    <row r="165" s="2" customFormat="1" ht="37.8" customHeight="1">
      <c r="A165" s="42"/>
      <c r="B165" s="43"/>
      <c r="C165" s="280" t="s">
        <v>131</v>
      </c>
      <c r="D165" s="280" t="s">
        <v>393</v>
      </c>
      <c r="E165" s="281" t="s">
        <v>2104</v>
      </c>
      <c r="F165" s="282" t="s">
        <v>2105</v>
      </c>
      <c r="G165" s="283" t="s">
        <v>396</v>
      </c>
      <c r="H165" s="284">
        <v>11</v>
      </c>
      <c r="I165" s="285"/>
      <c r="J165" s="286">
        <f>ROUND(I165*H165,2)</f>
        <v>0</v>
      </c>
      <c r="K165" s="287"/>
      <c r="L165" s="45"/>
      <c r="M165" s="288" t="s">
        <v>1</v>
      </c>
      <c r="N165" s="289" t="s">
        <v>42</v>
      </c>
      <c r="O165" s="101"/>
      <c r="P165" s="290">
        <f>O165*H165</f>
        <v>0</v>
      </c>
      <c r="Q165" s="290">
        <v>0</v>
      </c>
      <c r="R165" s="290">
        <f>Q165*H165</f>
        <v>0</v>
      </c>
      <c r="S165" s="290">
        <v>0.0040000000000000001</v>
      </c>
      <c r="T165" s="291">
        <f>S165*H165</f>
        <v>0.043999999999999997</v>
      </c>
      <c r="U165" s="42"/>
      <c r="V165" s="42"/>
      <c r="W165" s="42"/>
      <c r="X165" s="42"/>
      <c r="Y165" s="42"/>
      <c r="Z165" s="42"/>
      <c r="AA165" s="42"/>
      <c r="AB165" s="42"/>
      <c r="AC165" s="42"/>
      <c r="AD165" s="42"/>
      <c r="AE165" s="42"/>
      <c r="AR165" s="292" t="s">
        <v>386</v>
      </c>
      <c r="AT165" s="292" t="s">
        <v>393</v>
      </c>
      <c r="AU165" s="292" t="s">
        <v>92</v>
      </c>
      <c r="AY165" s="19" t="s">
        <v>387</v>
      </c>
      <c r="BE165" s="162">
        <f>IF(N165="základná",J165,0)</f>
        <v>0</v>
      </c>
      <c r="BF165" s="162">
        <f>IF(N165="znížená",J165,0)</f>
        <v>0</v>
      </c>
      <c r="BG165" s="162">
        <f>IF(N165="zákl. prenesená",J165,0)</f>
        <v>0</v>
      </c>
      <c r="BH165" s="162">
        <f>IF(N165="zníž. prenesená",J165,0)</f>
        <v>0</v>
      </c>
      <c r="BI165" s="162">
        <f>IF(N165="nulová",J165,0)</f>
        <v>0</v>
      </c>
      <c r="BJ165" s="19" t="s">
        <v>92</v>
      </c>
      <c r="BK165" s="162">
        <f>ROUND(I165*H165,2)</f>
        <v>0</v>
      </c>
      <c r="BL165" s="19" t="s">
        <v>386</v>
      </c>
      <c r="BM165" s="292" t="s">
        <v>2106</v>
      </c>
    </row>
    <row r="166" s="2" customFormat="1" ht="37.8" customHeight="1">
      <c r="A166" s="42"/>
      <c r="B166" s="43"/>
      <c r="C166" s="280" t="s">
        <v>467</v>
      </c>
      <c r="D166" s="280" t="s">
        <v>393</v>
      </c>
      <c r="E166" s="281" t="s">
        <v>2107</v>
      </c>
      <c r="F166" s="282" t="s">
        <v>2108</v>
      </c>
      <c r="G166" s="283" t="s">
        <v>396</v>
      </c>
      <c r="H166" s="284">
        <v>25</v>
      </c>
      <c r="I166" s="285"/>
      <c r="J166" s="286">
        <f>ROUND(I166*H166,2)</f>
        <v>0</v>
      </c>
      <c r="K166" s="287"/>
      <c r="L166" s="45"/>
      <c r="M166" s="288" t="s">
        <v>1</v>
      </c>
      <c r="N166" s="289" t="s">
        <v>42</v>
      </c>
      <c r="O166" s="101"/>
      <c r="P166" s="290">
        <f>O166*H166</f>
        <v>0</v>
      </c>
      <c r="Q166" s="290">
        <v>0</v>
      </c>
      <c r="R166" s="290">
        <f>Q166*H166</f>
        <v>0</v>
      </c>
      <c r="S166" s="290">
        <v>0.0089999999999999993</v>
      </c>
      <c r="T166" s="291">
        <f>S166*H166</f>
        <v>0.22499999999999998</v>
      </c>
      <c r="U166" s="42"/>
      <c r="V166" s="42"/>
      <c r="W166" s="42"/>
      <c r="X166" s="42"/>
      <c r="Y166" s="42"/>
      <c r="Z166" s="42"/>
      <c r="AA166" s="42"/>
      <c r="AB166" s="42"/>
      <c r="AC166" s="42"/>
      <c r="AD166" s="42"/>
      <c r="AE166" s="42"/>
      <c r="AR166" s="292" t="s">
        <v>386</v>
      </c>
      <c r="AT166" s="292" t="s">
        <v>393</v>
      </c>
      <c r="AU166" s="292" t="s">
        <v>92</v>
      </c>
      <c r="AY166" s="19" t="s">
        <v>387</v>
      </c>
      <c r="BE166" s="162">
        <f>IF(N166="základná",J166,0)</f>
        <v>0</v>
      </c>
      <c r="BF166" s="162">
        <f>IF(N166="znížená",J166,0)</f>
        <v>0</v>
      </c>
      <c r="BG166" s="162">
        <f>IF(N166="zákl. prenesená",J166,0)</f>
        <v>0</v>
      </c>
      <c r="BH166" s="162">
        <f>IF(N166="zníž. prenesená",J166,0)</f>
        <v>0</v>
      </c>
      <c r="BI166" s="162">
        <f>IF(N166="nulová",J166,0)</f>
        <v>0</v>
      </c>
      <c r="BJ166" s="19" t="s">
        <v>92</v>
      </c>
      <c r="BK166" s="162">
        <f>ROUND(I166*H166,2)</f>
        <v>0</v>
      </c>
      <c r="BL166" s="19" t="s">
        <v>386</v>
      </c>
      <c r="BM166" s="292" t="s">
        <v>2109</v>
      </c>
    </row>
    <row r="167" s="2" customFormat="1" ht="44.25" customHeight="1">
      <c r="A167" s="42"/>
      <c r="B167" s="43"/>
      <c r="C167" s="280" t="s">
        <v>471</v>
      </c>
      <c r="D167" s="280" t="s">
        <v>393</v>
      </c>
      <c r="E167" s="281" t="s">
        <v>2110</v>
      </c>
      <c r="F167" s="282" t="s">
        <v>2111</v>
      </c>
      <c r="G167" s="283" t="s">
        <v>396</v>
      </c>
      <c r="H167" s="284">
        <v>8</v>
      </c>
      <c r="I167" s="285"/>
      <c r="J167" s="286">
        <f>ROUND(I167*H167,2)</f>
        <v>0</v>
      </c>
      <c r="K167" s="287"/>
      <c r="L167" s="45"/>
      <c r="M167" s="288" t="s">
        <v>1</v>
      </c>
      <c r="N167" s="289" t="s">
        <v>42</v>
      </c>
      <c r="O167" s="101"/>
      <c r="P167" s="290">
        <f>O167*H167</f>
        <v>0</v>
      </c>
      <c r="Q167" s="290">
        <v>0</v>
      </c>
      <c r="R167" s="290">
        <f>Q167*H167</f>
        <v>0</v>
      </c>
      <c r="S167" s="290">
        <v>0.053999999999999999</v>
      </c>
      <c r="T167" s="291">
        <f>S167*H167</f>
        <v>0.432</v>
      </c>
      <c r="U167" s="42"/>
      <c r="V167" s="42"/>
      <c r="W167" s="42"/>
      <c r="X167" s="42"/>
      <c r="Y167" s="42"/>
      <c r="Z167" s="42"/>
      <c r="AA167" s="42"/>
      <c r="AB167" s="42"/>
      <c r="AC167" s="42"/>
      <c r="AD167" s="42"/>
      <c r="AE167" s="42"/>
      <c r="AR167" s="292" t="s">
        <v>386</v>
      </c>
      <c r="AT167" s="292" t="s">
        <v>393</v>
      </c>
      <c r="AU167" s="292" t="s">
        <v>92</v>
      </c>
      <c r="AY167" s="19" t="s">
        <v>387</v>
      </c>
      <c r="BE167" s="162">
        <f>IF(N167="základná",J167,0)</f>
        <v>0</v>
      </c>
      <c r="BF167" s="162">
        <f>IF(N167="znížená",J167,0)</f>
        <v>0</v>
      </c>
      <c r="BG167" s="162">
        <f>IF(N167="zákl. prenesená",J167,0)</f>
        <v>0</v>
      </c>
      <c r="BH167" s="162">
        <f>IF(N167="zníž. prenesená",J167,0)</f>
        <v>0</v>
      </c>
      <c r="BI167" s="162">
        <f>IF(N167="nulová",J167,0)</f>
        <v>0</v>
      </c>
      <c r="BJ167" s="19" t="s">
        <v>92</v>
      </c>
      <c r="BK167" s="162">
        <f>ROUND(I167*H167,2)</f>
        <v>0</v>
      </c>
      <c r="BL167" s="19" t="s">
        <v>386</v>
      </c>
      <c r="BM167" s="292" t="s">
        <v>2112</v>
      </c>
    </row>
    <row r="168" s="2" customFormat="1" ht="16.5" customHeight="1">
      <c r="A168" s="42"/>
      <c r="B168" s="43"/>
      <c r="C168" s="337" t="s">
        <v>475</v>
      </c>
      <c r="D168" s="337" t="s">
        <v>592</v>
      </c>
      <c r="E168" s="338" t="s">
        <v>2113</v>
      </c>
      <c r="F168" s="339" t="s">
        <v>2114</v>
      </c>
      <c r="G168" s="340" t="s">
        <v>436</v>
      </c>
      <c r="H168" s="341">
        <v>5</v>
      </c>
      <c r="I168" s="342"/>
      <c r="J168" s="343">
        <f>ROUND(I168*H168,2)</f>
        <v>0</v>
      </c>
      <c r="K168" s="344"/>
      <c r="L168" s="345"/>
      <c r="M168" s="346" t="s">
        <v>1</v>
      </c>
      <c r="N168" s="347" t="s">
        <v>42</v>
      </c>
      <c r="O168" s="101"/>
      <c r="P168" s="290">
        <f>O168*H168</f>
        <v>0</v>
      </c>
      <c r="Q168" s="290">
        <v>0.001</v>
      </c>
      <c r="R168" s="290">
        <f>Q168*H168</f>
        <v>0.0050000000000000001</v>
      </c>
      <c r="S168" s="290">
        <v>0</v>
      </c>
      <c r="T168" s="291">
        <f>S168*H168</f>
        <v>0</v>
      </c>
      <c r="U168" s="42"/>
      <c r="V168" s="42"/>
      <c r="W168" s="42"/>
      <c r="X168" s="42"/>
      <c r="Y168" s="42"/>
      <c r="Z168" s="42"/>
      <c r="AA168" s="42"/>
      <c r="AB168" s="42"/>
      <c r="AC168" s="42"/>
      <c r="AD168" s="42"/>
      <c r="AE168" s="42"/>
      <c r="AR168" s="292" t="s">
        <v>443</v>
      </c>
      <c r="AT168" s="292" t="s">
        <v>592</v>
      </c>
      <c r="AU168" s="292" t="s">
        <v>92</v>
      </c>
      <c r="AY168" s="19" t="s">
        <v>387</v>
      </c>
      <c r="BE168" s="162">
        <f>IF(N168="základná",J168,0)</f>
        <v>0</v>
      </c>
      <c r="BF168" s="162">
        <f>IF(N168="znížená",J168,0)</f>
        <v>0</v>
      </c>
      <c r="BG168" s="162">
        <f>IF(N168="zákl. prenesená",J168,0)</f>
        <v>0</v>
      </c>
      <c r="BH168" s="162">
        <f>IF(N168="zníž. prenesená",J168,0)</f>
        <v>0</v>
      </c>
      <c r="BI168" s="162">
        <f>IF(N168="nulová",J168,0)</f>
        <v>0</v>
      </c>
      <c r="BJ168" s="19" t="s">
        <v>92</v>
      </c>
      <c r="BK168" s="162">
        <f>ROUND(I168*H168,2)</f>
        <v>0</v>
      </c>
      <c r="BL168" s="19" t="s">
        <v>386</v>
      </c>
      <c r="BM168" s="292" t="s">
        <v>2115</v>
      </c>
    </row>
    <row r="169" s="2" customFormat="1">
      <c r="A169" s="42"/>
      <c r="B169" s="43"/>
      <c r="C169" s="44"/>
      <c r="D169" s="295" t="s">
        <v>652</v>
      </c>
      <c r="E169" s="44"/>
      <c r="F169" s="348" t="s">
        <v>2094</v>
      </c>
      <c r="G169" s="44"/>
      <c r="H169" s="44"/>
      <c r="I169" s="237"/>
      <c r="J169" s="44"/>
      <c r="K169" s="44"/>
      <c r="L169" s="45"/>
      <c r="M169" s="349"/>
      <c r="N169" s="350"/>
      <c r="O169" s="101"/>
      <c r="P169" s="101"/>
      <c r="Q169" s="101"/>
      <c r="R169" s="101"/>
      <c r="S169" s="101"/>
      <c r="T169" s="102"/>
      <c r="U169" s="42"/>
      <c r="V169" s="42"/>
      <c r="W169" s="42"/>
      <c r="X169" s="42"/>
      <c r="Y169" s="42"/>
      <c r="Z169" s="42"/>
      <c r="AA169" s="42"/>
      <c r="AB169" s="42"/>
      <c r="AC169" s="42"/>
      <c r="AD169" s="42"/>
      <c r="AE169" s="42"/>
      <c r="AT169" s="19" t="s">
        <v>652</v>
      </c>
      <c r="AU169" s="19" t="s">
        <v>92</v>
      </c>
    </row>
    <row r="170" s="12" customFormat="1" ht="22.8" customHeight="1">
      <c r="A170" s="12"/>
      <c r="B170" s="252"/>
      <c r="C170" s="253"/>
      <c r="D170" s="254" t="s">
        <v>75</v>
      </c>
      <c r="E170" s="265" t="s">
        <v>544</v>
      </c>
      <c r="F170" s="265" t="s">
        <v>545</v>
      </c>
      <c r="G170" s="253"/>
      <c r="H170" s="253"/>
      <c r="I170" s="256"/>
      <c r="J170" s="266">
        <f>BK170</f>
        <v>0</v>
      </c>
      <c r="K170" s="253"/>
      <c r="L170" s="257"/>
      <c r="M170" s="258"/>
      <c r="N170" s="259"/>
      <c r="O170" s="259"/>
      <c r="P170" s="260">
        <f>SUM(P171:P173)</f>
        <v>0</v>
      </c>
      <c r="Q170" s="259"/>
      <c r="R170" s="260">
        <f>SUM(R171:R173)</f>
        <v>0</v>
      </c>
      <c r="S170" s="259"/>
      <c r="T170" s="261">
        <f>SUM(T171:T173)</f>
        <v>0</v>
      </c>
      <c r="U170" s="12"/>
      <c r="V170" s="12"/>
      <c r="W170" s="12"/>
      <c r="X170" s="12"/>
      <c r="Y170" s="12"/>
      <c r="Z170" s="12"/>
      <c r="AA170" s="12"/>
      <c r="AB170" s="12"/>
      <c r="AC170" s="12"/>
      <c r="AD170" s="12"/>
      <c r="AE170" s="12"/>
      <c r="AR170" s="262" t="s">
        <v>84</v>
      </c>
      <c r="AT170" s="263" t="s">
        <v>75</v>
      </c>
      <c r="AU170" s="263" t="s">
        <v>84</v>
      </c>
      <c r="AY170" s="262" t="s">
        <v>387</v>
      </c>
      <c r="BK170" s="264">
        <f>SUM(BK171:BK173)</f>
        <v>0</v>
      </c>
    </row>
    <row r="171" s="2" customFormat="1" ht="24.15" customHeight="1">
      <c r="A171" s="42"/>
      <c r="B171" s="43"/>
      <c r="C171" s="280" t="s">
        <v>479</v>
      </c>
      <c r="D171" s="280" t="s">
        <v>393</v>
      </c>
      <c r="E171" s="281" t="s">
        <v>2116</v>
      </c>
      <c r="F171" s="282" t="s">
        <v>2117</v>
      </c>
      <c r="G171" s="283" t="s">
        <v>525</v>
      </c>
      <c r="H171" s="284">
        <v>1.6499999999999999</v>
      </c>
      <c r="I171" s="285"/>
      <c r="J171" s="286">
        <f>ROUND(I171*H171,2)</f>
        <v>0</v>
      </c>
      <c r="K171" s="287"/>
      <c r="L171" s="45"/>
      <c r="M171" s="288" t="s">
        <v>1</v>
      </c>
      <c r="N171" s="289" t="s">
        <v>42</v>
      </c>
      <c r="O171" s="101"/>
      <c r="P171" s="290">
        <f>O171*H171</f>
        <v>0</v>
      </c>
      <c r="Q171" s="290">
        <v>0</v>
      </c>
      <c r="R171" s="290">
        <f>Q171*H171</f>
        <v>0</v>
      </c>
      <c r="S171" s="290">
        <v>0</v>
      </c>
      <c r="T171" s="291">
        <f>S171*H171</f>
        <v>0</v>
      </c>
      <c r="U171" s="42"/>
      <c r="V171" s="42"/>
      <c r="W171" s="42"/>
      <c r="X171" s="42"/>
      <c r="Y171" s="42"/>
      <c r="Z171" s="42"/>
      <c r="AA171" s="42"/>
      <c r="AB171" s="42"/>
      <c r="AC171" s="42"/>
      <c r="AD171" s="42"/>
      <c r="AE171" s="42"/>
      <c r="AR171" s="292" t="s">
        <v>386</v>
      </c>
      <c r="AT171" s="292" t="s">
        <v>393</v>
      </c>
      <c r="AU171" s="292" t="s">
        <v>92</v>
      </c>
      <c r="AY171" s="19" t="s">
        <v>387</v>
      </c>
      <c r="BE171" s="162">
        <f>IF(N171="základná",J171,0)</f>
        <v>0</v>
      </c>
      <c r="BF171" s="162">
        <f>IF(N171="znížená",J171,0)</f>
        <v>0</v>
      </c>
      <c r="BG171" s="162">
        <f>IF(N171="zákl. prenesená",J171,0)</f>
        <v>0</v>
      </c>
      <c r="BH171" s="162">
        <f>IF(N171="zníž. prenesená",J171,0)</f>
        <v>0</v>
      </c>
      <c r="BI171" s="162">
        <f>IF(N171="nulová",J171,0)</f>
        <v>0</v>
      </c>
      <c r="BJ171" s="19" t="s">
        <v>92</v>
      </c>
      <c r="BK171" s="162">
        <f>ROUND(I171*H171,2)</f>
        <v>0</v>
      </c>
      <c r="BL171" s="19" t="s">
        <v>386</v>
      </c>
      <c r="BM171" s="292" t="s">
        <v>2118</v>
      </c>
    </row>
    <row r="172" s="2" customFormat="1" ht="33" customHeight="1">
      <c r="A172" s="42"/>
      <c r="B172" s="43"/>
      <c r="C172" s="280" t="s">
        <v>422</v>
      </c>
      <c r="D172" s="280" t="s">
        <v>393</v>
      </c>
      <c r="E172" s="281" t="s">
        <v>2119</v>
      </c>
      <c r="F172" s="282" t="s">
        <v>2120</v>
      </c>
      <c r="G172" s="283" t="s">
        <v>525</v>
      </c>
      <c r="H172" s="284">
        <v>1.6499999999999999</v>
      </c>
      <c r="I172" s="285"/>
      <c r="J172" s="286">
        <f>ROUND(I172*H172,2)</f>
        <v>0</v>
      </c>
      <c r="K172" s="287"/>
      <c r="L172" s="45"/>
      <c r="M172" s="288" t="s">
        <v>1</v>
      </c>
      <c r="N172" s="289" t="s">
        <v>42</v>
      </c>
      <c r="O172" s="101"/>
      <c r="P172" s="290">
        <f>O172*H172</f>
        <v>0</v>
      </c>
      <c r="Q172" s="290">
        <v>0</v>
      </c>
      <c r="R172" s="290">
        <f>Q172*H172</f>
        <v>0</v>
      </c>
      <c r="S172" s="290">
        <v>0</v>
      </c>
      <c r="T172" s="291">
        <f>S172*H172</f>
        <v>0</v>
      </c>
      <c r="U172" s="42"/>
      <c r="V172" s="42"/>
      <c r="W172" s="42"/>
      <c r="X172" s="42"/>
      <c r="Y172" s="42"/>
      <c r="Z172" s="42"/>
      <c r="AA172" s="42"/>
      <c r="AB172" s="42"/>
      <c r="AC172" s="42"/>
      <c r="AD172" s="42"/>
      <c r="AE172" s="42"/>
      <c r="AR172" s="292" t="s">
        <v>386</v>
      </c>
      <c r="AT172" s="292" t="s">
        <v>393</v>
      </c>
      <c r="AU172" s="292" t="s">
        <v>92</v>
      </c>
      <c r="AY172" s="19" t="s">
        <v>387</v>
      </c>
      <c r="BE172" s="162">
        <f>IF(N172="základná",J172,0)</f>
        <v>0</v>
      </c>
      <c r="BF172" s="162">
        <f>IF(N172="znížená",J172,0)</f>
        <v>0</v>
      </c>
      <c r="BG172" s="162">
        <f>IF(N172="zákl. prenesená",J172,0)</f>
        <v>0</v>
      </c>
      <c r="BH172" s="162">
        <f>IF(N172="zníž. prenesená",J172,0)</f>
        <v>0</v>
      </c>
      <c r="BI172" s="162">
        <f>IF(N172="nulová",J172,0)</f>
        <v>0</v>
      </c>
      <c r="BJ172" s="19" t="s">
        <v>92</v>
      </c>
      <c r="BK172" s="162">
        <f>ROUND(I172*H172,2)</f>
        <v>0</v>
      </c>
      <c r="BL172" s="19" t="s">
        <v>386</v>
      </c>
      <c r="BM172" s="292" t="s">
        <v>2121</v>
      </c>
    </row>
    <row r="173" s="2" customFormat="1" ht="24.15" customHeight="1">
      <c r="A173" s="42"/>
      <c r="B173" s="43"/>
      <c r="C173" s="280" t="s">
        <v>488</v>
      </c>
      <c r="D173" s="280" t="s">
        <v>393</v>
      </c>
      <c r="E173" s="281" t="s">
        <v>2122</v>
      </c>
      <c r="F173" s="282" t="s">
        <v>2123</v>
      </c>
      <c r="G173" s="283" t="s">
        <v>525</v>
      </c>
      <c r="H173" s="284">
        <v>56.759999999999998</v>
      </c>
      <c r="I173" s="285"/>
      <c r="J173" s="286">
        <f>ROUND(I173*H173,2)</f>
        <v>0</v>
      </c>
      <c r="K173" s="287"/>
      <c r="L173" s="45"/>
      <c r="M173" s="288" t="s">
        <v>1</v>
      </c>
      <c r="N173" s="289" t="s">
        <v>42</v>
      </c>
      <c r="O173" s="101"/>
      <c r="P173" s="290">
        <f>O173*H173</f>
        <v>0</v>
      </c>
      <c r="Q173" s="290">
        <v>0</v>
      </c>
      <c r="R173" s="290">
        <f>Q173*H173</f>
        <v>0</v>
      </c>
      <c r="S173" s="290">
        <v>0</v>
      </c>
      <c r="T173" s="291">
        <f>S173*H173</f>
        <v>0</v>
      </c>
      <c r="U173" s="42"/>
      <c r="V173" s="42"/>
      <c r="W173" s="42"/>
      <c r="X173" s="42"/>
      <c r="Y173" s="42"/>
      <c r="Z173" s="42"/>
      <c r="AA173" s="42"/>
      <c r="AB173" s="42"/>
      <c r="AC173" s="42"/>
      <c r="AD173" s="42"/>
      <c r="AE173" s="42"/>
      <c r="AR173" s="292" t="s">
        <v>386</v>
      </c>
      <c r="AT173" s="292" t="s">
        <v>393</v>
      </c>
      <c r="AU173" s="292" t="s">
        <v>92</v>
      </c>
      <c r="AY173" s="19" t="s">
        <v>387</v>
      </c>
      <c r="BE173" s="162">
        <f>IF(N173="základná",J173,0)</f>
        <v>0</v>
      </c>
      <c r="BF173" s="162">
        <f>IF(N173="znížená",J173,0)</f>
        <v>0</v>
      </c>
      <c r="BG173" s="162">
        <f>IF(N173="zákl. prenesená",J173,0)</f>
        <v>0</v>
      </c>
      <c r="BH173" s="162">
        <f>IF(N173="zníž. prenesená",J173,0)</f>
        <v>0</v>
      </c>
      <c r="BI173" s="162">
        <f>IF(N173="nulová",J173,0)</f>
        <v>0</v>
      </c>
      <c r="BJ173" s="19" t="s">
        <v>92</v>
      </c>
      <c r="BK173" s="162">
        <f>ROUND(I173*H173,2)</f>
        <v>0</v>
      </c>
      <c r="BL173" s="19" t="s">
        <v>386</v>
      </c>
      <c r="BM173" s="292" t="s">
        <v>2124</v>
      </c>
    </row>
    <row r="174" s="12" customFormat="1" ht="25.92" customHeight="1">
      <c r="A174" s="12"/>
      <c r="B174" s="252"/>
      <c r="C174" s="253"/>
      <c r="D174" s="254" t="s">
        <v>75</v>
      </c>
      <c r="E174" s="255" t="s">
        <v>550</v>
      </c>
      <c r="F174" s="255" t="s">
        <v>551</v>
      </c>
      <c r="G174" s="253"/>
      <c r="H174" s="253"/>
      <c r="I174" s="256"/>
      <c r="J174" s="231">
        <f>BK174</f>
        <v>0</v>
      </c>
      <c r="K174" s="253"/>
      <c r="L174" s="257"/>
      <c r="M174" s="258"/>
      <c r="N174" s="259"/>
      <c r="O174" s="259"/>
      <c r="P174" s="260">
        <f>P175</f>
        <v>0</v>
      </c>
      <c r="Q174" s="259"/>
      <c r="R174" s="260">
        <f>R175</f>
        <v>0.0060000000000000001</v>
      </c>
      <c r="S174" s="259"/>
      <c r="T174" s="261">
        <f>T175</f>
        <v>0</v>
      </c>
      <c r="U174" s="12"/>
      <c r="V174" s="12"/>
      <c r="W174" s="12"/>
      <c r="X174" s="12"/>
      <c r="Y174" s="12"/>
      <c r="Z174" s="12"/>
      <c r="AA174" s="12"/>
      <c r="AB174" s="12"/>
      <c r="AC174" s="12"/>
      <c r="AD174" s="12"/>
      <c r="AE174" s="12"/>
      <c r="AR174" s="262" t="s">
        <v>92</v>
      </c>
      <c r="AT174" s="263" t="s">
        <v>75</v>
      </c>
      <c r="AU174" s="263" t="s">
        <v>76</v>
      </c>
      <c r="AY174" s="262" t="s">
        <v>387</v>
      </c>
      <c r="BK174" s="264">
        <f>BK175</f>
        <v>0</v>
      </c>
    </row>
    <row r="175" s="12" customFormat="1" ht="22.8" customHeight="1">
      <c r="A175" s="12"/>
      <c r="B175" s="252"/>
      <c r="C175" s="253"/>
      <c r="D175" s="254" t="s">
        <v>75</v>
      </c>
      <c r="E175" s="265" t="s">
        <v>718</v>
      </c>
      <c r="F175" s="265" t="s">
        <v>719</v>
      </c>
      <c r="G175" s="253"/>
      <c r="H175" s="253"/>
      <c r="I175" s="256"/>
      <c r="J175" s="266">
        <f>BK175</f>
        <v>0</v>
      </c>
      <c r="K175" s="253"/>
      <c r="L175" s="257"/>
      <c r="M175" s="258"/>
      <c r="N175" s="259"/>
      <c r="O175" s="259"/>
      <c r="P175" s="260">
        <f>P176</f>
        <v>0</v>
      </c>
      <c r="Q175" s="259"/>
      <c r="R175" s="260">
        <f>R176</f>
        <v>0.0060000000000000001</v>
      </c>
      <c r="S175" s="259"/>
      <c r="T175" s="261">
        <f>T176</f>
        <v>0</v>
      </c>
      <c r="U175" s="12"/>
      <c r="V175" s="12"/>
      <c r="W175" s="12"/>
      <c r="X175" s="12"/>
      <c r="Y175" s="12"/>
      <c r="Z175" s="12"/>
      <c r="AA175" s="12"/>
      <c r="AB175" s="12"/>
      <c r="AC175" s="12"/>
      <c r="AD175" s="12"/>
      <c r="AE175" s="12"/>
      <c r="AR175" s="262" t="s">
        <v>92</v>
      </c>
      <c r="AT175" s="263" t="s">
        <v>75</v>
      </c>
      <c r="AU175" s="263" t="s">
        <v>84</v>
      </c>
      <c r="AY175" s="262" t="s">
        <v>387</v>
      </c>
      <c r="BK175" s="264">
        <f>BK176</f>
        <v>0</v>
      </c>
    </row>
    <row r="176" s="2" customFormat="1" ht="37.8" customHeight="1">
      <c r="A176" s="42"/>
      <c r="B176" s="43"/>
      <c r="C176" s="280" t="s">
        <v>493</v>
      </c>
      <c r="D176" s="280" t="s">
        <v>393</v>
      </c>
      <c r="E176" s="281" t="s">
        <v>2125</v>
      </c>
      <c r="F176" s="282" t="s">
        <v>2126</v>
      </c>
      <c r="G176" s="283" t="s">
        <v>405</v>
      </c>
      <c r="H176" s="284">
        <v>12</v>
      </c>
      <c r="I176" s="285"/>
      <c r="J176" s="286">
        <f>ROUND(I176*H176,2)</f>
        <v>0</v>
      </c>
      <c r="K176" s="287"/>
      <c r="L176" s="45"/>
      <c r="M176" s="288" t="s">
        <v>1</v>
      </c>
      <c r="N176" s="289" t="s">
        <v>42</v>
      </c>
      <c r="O176" s="101"/>
      <c r="P176" s="290">
        <f>O176*H176</f>
        <v>0</v>
      </c>
      <c r="Q176" s="290">
        <v>0.00050000000000000001</v>
      </c>
      <c r="R176" s="290">
        <f>Q176*H176</f>
        <v>0.0060000000000000001</v>
      </c>
      <c r="S176" s="290">
        <v>0</v>
      </c>
      <c r="T176" s="291">
        <f>S176*H176</f>
        <v>0</v>
      </c>
      <c r="U176" s="42"/>
      <c r="V176" s="42"/>
      <c r="W176" s="42"/>
      <c r="X176" s="42"/>
      <c r="Y176" s="42"/>
      <c r="Z176" s="42"/>
      <c r="AA176" s="42"/>
      <c r="AB176" s="42"/>
      <c r="AC176" s="42"/>
      <c r="AD176" s="42"/>
      <c r="AE176" s="42"/>
      <c r="AR176" s="292" t="s">
        <v>422</v>
      </c>
      <c r="AT176" s="292" t="s">
        <v>393</v>
      </c>
      <c r="AU176" s="292" t="s">
        <v>92</v>
      </c>
      <c r="AY176" s="19" t="s">
        <v>387</v>
      </c>
      <c r="BE176" s="162">
        <f>IF(N176="základná",J176,0)</f>
        <v>0</v>
      </c>
      <c r="BF176" s="162">
        <f>IF(N176="znížená",J176,0)</f>
        <v>0</v>
      </c>
      <c r="BG176" s="162">
        <f>IF(N176="zákl. prenesená",J176,0)</f>
        <v>0</v>
      </c>
      <c r="BH176" s="162">
        <f>IF(N176="zníž. prenesená",J176,0)</f>
        <v>0</v>
      </c>
      <c r="BI176" s="162">
        <f>IF(N176="nulová",J176,0)</f>
        <v>0</v>
      </c>
      <c r="BJ176" s="19" t="s">
        <v>92</v>
      </c>
      <c r="BK176" s="162">
        <f>ROUND(I176*H176,2)</f>
        <v>0</v>
      </c>
      <c r="BL176" s="19" t="s">
        <v>422</v>
      </c>
      <c r="BM176" s="292" t="s">
        <v>2127</v>
      </c>
    </row>
    <row r="177" s="12" customFormat="1" ht="25.92" customHeight="1">
      <c r="A177" s="12"/>
      <c r="B177" s="252"/>
      <c r="C177" s="253"/>
      <c r="D177" s="254" t="s">
        <v>75</v>
      </c>
      <c r="E177" s="255" t="s">
        <v>592</v>
      </c>
      <c r="F177" s="255" t="s">
        <v>2128</v>
      </c>
      <c r="G177" s="253"/>
      <c r="H177" s="253"/>
      <c r="I177" s="256"/>
      <c r="J177" s="231">
        <f>BK177</f>
        <v>0</v>
      </c>
      <c r="K177" s="253"/>
      <c r="L177" s="257"/>
      <c r="M177" s="258"/>
      <c r="N177" s="259"/>
      <c r="O177" s="259"/>
      <c r="P177" s="260">
        <f>P178+P208</f>
        <v>0</v>
      </c>
      <c r="Q177" s="259"/>
      <c r="R177" s="260">
        <f>R178+R208</f>
        <v>4.5575700000000001</v>
      </c>
      <c r="S177" s="259"/>
      <c r="T177" s="261">
        <f>T178+T208</f>
        <v>0</v>
      </c>
      <c r="U177" s="12"/>
      <c r="V177" s="12"/>
      <c r="W177" s="12"/>
      <c r="X177" s="12"/>
      <c r="Y177" s="12"/>
      <c r="Z177" s="12"/>
      <c r="AA177" s="12"/>
      <c r="AB177" s="12"/>
      <c r="AC177" s="12"/>
      <c r="AD177" s="12"/>
      <c r="AE177" s="12"/>
      <c r="AR177" s="262" t="s">
        <v>99</v>
      </c>
      <c r="AT177" s="263" t="s">
        <v>75</v>
      </c>
      <c r="AU177" s="263" t="s">
        <v>76</v>
      </c>
      <c r="AY177" s="262" t="s">
        <v>387</v>
      </c>
      <c r="BK177" s="264">
        <f>BK178+BK208</f>
        <v>0</v>
      </c>
    </row>
    <row r="178" s="12" customFormat="1" ht="22.8" customHeight="1">
      <c r="A178" s="12"/>
      <c r="B178" s="252"/>
      <c r="C178" s="253"/>
      <c r="D178" s="254" t="s">
        <v>75</v>
      </c>
      <c r="E178" s="265" t="s">
        <v>1956</v>
      </c>
      <c r="F178" s="265" t="s">
        <v>2129</v>
      </c>
      <c r="G178" s="253"/>
      <c r="H178" s="253"/>
      <c r="I178" s="256"/>
      <c r="J178" s="266">
        <f>BK178</f>
        <v>0</v>
      </c>
      <c r="K178" s="253"/>
      <c r="L178" s="257"/>
      <c r="M178" s="258"/>
      <c r="N178" s="259"/>
      <c r="O178" s="259"/>
      <c r="P178" s="260">
        <f>SUM(P179:P207)</f>
        <v>0</v>
      </c>
      <c r="Q178" s="259"/>
      <c r="R178" s="260">
        <f>SUM(R179:R207)</f>
        <v>3.88002</v>
      </c>
      <c r="S178" s="259"/>
      <c r="T178" s="261">
        <f>SUM(T179:T207)</f>
        <v>0</v>
      </c>
      <c r="U178" s="12"/>
      <c r="V178" s="12"/>
      <c r="W178" s="12"/>
      <c r="X178" s="12"/>
      <c r="Y178" s="12"/>
      <c r="Z178" s="12"/>
      <c r="AA178" s="12"/>
      <c r="AB178" s="12"/>
      <c r="AC178" s="12"/>
      <c r="AD178" s="12"/>
      <c r="AE178" s="12"/>
      <c r="AR178" s="262" t="s">
        <v>99</v>
      </c>
      <c r="AT178" s="263" t="s">
        <v>75</v>
      </c>
      <c r="AU178" s="263" t="s">
        <v>84</v>
      </c>
      <c r="AY178" s="262" t="s">
        <v>387</v>
      </c>
      <c r="BK178" s="264">
        <f>SUM(BK179:BK207)</f>
        <v>0</v>
      </c>
    </row>
    <row r="179" s="2" customFormat="1" ht="24.15" customHeight="1">
      <c r="A179" s="42"/>
      <c r="B179" s="43"/>
      <c r="C179" s="280" t="s">
        <v>499</v>
      </c>
      <c r="D179" s="280" t="s">
        <v>393</v>
      </c>
      <c r="E179" s="281" t="s">
        <v>2130</v>
      </c>
      <c r="F179" s="282" t="s">
        <v>2131</v>
      </c>
      <c r="G179" s="283" t="s">
        <v>396</v>
      </c>
      <c r="H179" s="284">
        <v>20</v>
      </c>
      <c r="I179" s="285"/>
      <c r="J179" s="286">
        <f>ROUND(I179*H179,2)</f>
        <v>0</v>
      </c>
      <c r="K179" s="287"/>
      <c r="L179" s="45"/>
      <c r="M179" s="288" t="s">
        <v>1</v>
      </c>
      <c r="N179" s="289" t="s">
        <v>42</v>
      </c>
      <c r="O179" s="101"/>
      <c r="P179" s="290">
        <f>O179*H179</f>
        <v>0</v>
      </c>
      <c r="Q179" s="290">
        <v>0</v>
      </c>
      <c r="R179" s="290">
        <f>Q179*H179</f>
        <v>0</v>
      </c>
      <c r="S179" s="290">
        <v>0</v>
      </c>
      <c r="T179" s="291">
        <f>S179*H179</f>
        <v>0</v>
      </c>
      <c r="U179" s="42"/>
      <c r="V179" s="42"/>
      <c r="W179" s="42"/>
      <c r="X179" s="42"/>
      <c r="Y179" s="42"/>
      <c r="Z179" s="42"/>
      <c r="AA179" s="42"/>
      <c r="AB179" s="42"/>
      <c r="AC179" s="42"/>
      <c r="AD179" s="42"/>
      <c r="AE179" s="42"/>
      <c r="AR179" s="292" t="s">
        <v>731</v>
      </c>
      <c r="AT179" s="292" t="s">
        <v>393</v>
      </c>
      <c r="AU179" s="292" t="s">
        <v>92</v>
      </c>
      <c r="AY179" s="19" t="s">
        <v>387</v>
      </c>
      <c r="BE179" s="162">
        <f>IF(N179="základná",J179,0)</f>
        <v>0</v>
      </c>
      <c r="BF179" s="162">
        <f>IF(N179="znížená",J179,0)</f>
        <v>0</v>
      </c>
      <c r="BG179" s="162">
        <f>IF(N179="zákl. prenesená",J179,0)</f>
        <v>0</v>
      </c>
      <c r="BH179" s="162">
        <f>IF(N179="zníž. prenesená",J179,0)</f>
        <v>0</v>
      </c>
      <c r="BI179" s="162">
        <f>IF(N179="nulová",J179,0)</f>
        <v>0</v>
      </c>
      <c r="BJ179" s="19" t="s">
        <v>92</v>
      </c>
      <c r="BK179" s="162">
        <f>ROUND(I179*H179,2)</f>
        <v>0</v>
      </c>
      <c r="BL179" s="19" t="s">
        <v>731</v>
      </c>
      <c r="BM179" s="292" t="s">
        <v>2132</v>
      </c>
    </row>
    <row r="180" s="2" customFormat="1" ht="21.75" customHeight="1">
      <c r="A180" s="42"/>
      <c r="B180" s="43"/>
      <c r="C180" s="337" t="s">
        <v>7</v>
      </c>
      <c r="D180" s="337" t="s">
        <v>592</v>
      </c>
      <c r="E180" s="338" t="s">
        <v>2133</v>
      </c>
      <c r="F180" s="339" t="s">
        <v>2134</v>
      </c>
      <c r="G180" s="340" t="s">
        <v>396</v>
      </c>
      <c r="H180" s="341">
        <v>20</v>
      </c>
      <c r="I180" s="342"/>
      <c r="J180" s="343">
        <f>ROUND(I180*H180,2)</f>
        <v>0</v>
      </c>
      <c r="K180" s="344"/>
      <c r="L180" s="345"/>
      <c r="M180" s="346" t="s">
        <v>1</v>
      </c>
      <c r="N180" s="347" t="s">
        <v>42</v>
      </c>
      <c r="O180" s="101"/>
      <c r="P180" s="290">
        <f>O180*H180</f>
        <v>0</v>
      </c>
      <c r="Q180" s="290">
        <v>0.00024000000000000001</v>
      </c>
      <c r="R180" s="290">
        <f>Q180*H180</f>
        <v>0.0048000000000000004</v>
      </c>
      <c r="S180" s="290">
        <v>0</v>
      </c>
      <c r="T180" s="291">
        <f>S180*H180</f>
        <v>0</v>
      </c>
      <c r="U180" s="42"/>
      <c r="V180" s="42"/>
      <c r="W180" s="42"/>
      <c r="X180" s="42"/>
      <c r="Y180" s="42"/>
      <c r="Z180" s="42"/>
      <c r="AA180" s="42"/>
      <c r="AB180" s="42"/>
      <c r="AC180" s="42"/>
      <c r="AD180" s="42"/>
      <c r="AE180" s="42"/>
      <c r="AR180" s="292" t="s">
        <v>1012</v>
      </c>
      <c r="AT180" s="292" t="s">
        <v>592</v>
      </c>
      <c r="AU180" s="292" t="s">
        <v>92</v>
      </c>
      <c r="AY180" s="19" t="s">
        <v>387</v>
      </c>
      <c r="BE180" s="162">
        <f>IF(N180="základná",J180,0)</f>
        <v>0</v>
      </c>
      <c r="BF180" s="162">
        <f>IF(N180="znížená",J180,0)</f>
        <v>0</v>
      </c>
      <c r="BG180" s="162">
        <f>IF(N180="zákl. prenesená",J180,0)</f>
        <v>0</v>
      </c>
      <c r="BH180" s="162">
        <f>IF(N180="zníž. prenesená",J180,0)</f>
        <v>0</v>
      </c>
      <c r="BI180" s="162">
        <f>IF(N180="nulová",J180,0)</f>
        <v>0</v>
      </c>
      <c r="BJ180" s="19" t="s">
        <v>92</v>
      </c>
      <c r="BK180" s="162">
        <f>ROUND(I180*H180,2)</f>
        <v>0</v>
      </c>
      <c r="BL180" s="19" t="s">
        <v>1012</v>
      </c>
      <c r="BM180" s="292" t="s">
        <v>2135</v>
      </c>
    </row>
    <row r="181" s="2" customFormat="1">
      <c r="A181" s="42"/>
      <c r="B181" s="43"/>
      <c r="C181" s="44"/>
      <c r="D181" s="295" t="s">
        <v>652</v>
      </c>
      <c r="E181" s="44"/>
      <c r="F181" s="348" t="s">
        <v>2136</v>
      </c>
      <c r="G181" s="44"/>
      <c r="H181" s="44"/>
      <c r="I181" s="237"/>
      <c r="J181" s="44"/>
      <c r="K181" s="44"/>
      <c r="L181" s="45"/>
      <c r="M181" s="349"/>
      <c r="N181" s="350"/>
      <c r="O181" s="101"/>
      <c r="P181" s="101"/>
      <c r="Q181" s="101"/>
      <c r="R181" s="101"/>
      <c r="S181" s="101"/>
      <c r="T181" s="102"/>
      <c r="U181" s="42"/>
      <c r="V181" s="42"/>
      <c r="W181" s="42"/>
      <c r="X181" s="42"/>
      <c r="Y181" s="42"/>
      <c r="Z181" s="42"/>
      <c r="AA181" s="42"/>
      <c r="AB181" s="42"/>
      <c r="AC181" s="42"/>
      <c r="AD181" s="42"/>
      <c r="AE181" s="42"/>
      <c r="AT181" s="19" t="s">
        <v>652</v>
      </c>
      <c r="AU181" s="19" t="s">
        <v>92</v>
      </c>
    </row>
    <row r="182" s="2" customFormat="1" ht="16.5" customHeight="1">
      <c r="A182" s="42"/>
      <c r="B182" s="43"/>
      <c r="C182" s="337" t="s">
        <v>508</v>
      </c>
      <c r="D182" s="337" t="s">
        <v>592</v>
      </c>
      <c r="E182" s="338" t="s">
        <v>2137</v>
      </c>
      <c r="F182" s="339" t="s">
        <v>2138</v>
      </c>
      <c r="G182" s="340" t="s">
        <v>436</v>
      </c>
      <c r="H182" s="341">
        <v>44</v>
      </c>
      <c r="I182" s="342"/>
      <c r="J182" s="343">
        <f>ROUND(I182*H182,2)</f>
        <v>0</v>
      </c>
      <c r="K182" s="344"/>
      <c r="L182" s="345"/>
      <c r="M182" s="346" t="s">
        <v>1</v>
      </c>
      <c r="N182" s="347" t="s">
        <v>42</v>
      </c>
      <c r="O182" s="101"/>
      <c r="P182" s="290">
        <f>O182*H182</f>
        <v>0</v>
      </c>
      <c r="Q182" s="290">
        <v>1.0000000000000001E-05</v>
      </c>
      <c r="R182" s="290">
        <f>Q182*H182</f>
        <v>0.00044000000000000002</v>
      </c>
      <c r="S182" s="290">
        <v>0</v>
      </c>
      <c r="T182" s="291">
        <f>S182*H182</f>
        <v>0</v>
      </c>
      <c r="U182" s="42"/>
      <c r="V182" s="42"/>
      <c r="W182" s="42"/>
      <c r="X182" s="42"/>
      <c r="Y182" s="42"/>
      <c r="Z182" s="42"/>
      <c r="AA182" s="42"/>
      <c r="AB182" s="42"/>
      <c r="AC182" s="42"/>
      <c r="AD182" s="42"/>
      <c r="AE182" s="42"/>
      <c r="AR182" s="292" t="s">
        <v>1012</v>
      </c>
      <c r="AT182" s="292" t="s">
        <v>592</v>
      </c>
      <c r="AU182" s="292" t="s">
        <v>92</v>
      </c>
      <c r="AY182" s="19" t="s">
        <v>387</v>
      </c>
      <c r="BE182" s="162">
        <f>IF(N182="základná",J182,0)</f>
        <v>0</v>
      </c>
      <c r="BF182" s="162">
        <f>IF(N182="znížená",J182,0)</f>
        <v>0</v>
      </c>
      <c r="BG182" s="162">
        <f>IF(N182="zákl. prenesená",J182,0)</f>
        <v>0</v>
      </c>
      <c r="BH182" s="162">
        <f>IF(N182="zníž. prenesená",J182,0)</f>
        <v>0</v>
      </c>
      <c r="BI182" s="162">
        <f>IF(N182="nulová",J182,0)</f>
        <v>0</v>
      </c>
      <c r="BJ182" s="19" t="s">
        <v>92</v>
      </c>
      <c r="BK182" s="162">
        <f>ROUND(I182*H182,2)</f>
        <v>0</v>
      </c>
      <c r="BL182" s="19" t="s">
        <v>1012</v>
      </c>
      <c r="BM182" s="292" t="s">
        <v>2139</v>
      </c>
    </row>
    <row r="183" s="2" customFormat="1" ht="24.15" customHeight="1">
      <c r="A183" s="42"/>
      <c r="B183" s="43"/>
      <c r="C183" s="280" t="s">
        <v>515</v>
      </c>
      <c r="D183" s="280" t="s">
        <v>393</v>
      </c>
      <c r="E183" s="281" t="s">
        <v>2140</v>
      </c>
      <c r="F183" s="282" t="s">
        <v>2141</v>
      </c>
      <c r="G183" s="283" t="s">
        <v>396</v>
      </c>
      <c r="H183" s="284">
        <v>40</v>
      </c>
      <c r="I183" s="285"/>
      <c r="J183" s="286">
        <f>ROUND(I183*H183,2)</f>
        <v>0</v>
      </c>
      <c r="K183" s="287"/>
      <c r="L183" s="45"/>
      <c r="M183" s="288" t="s">
        <v>1</v>
      </c>
      <c r="N183" s="289" t="s">
        <v>42</v>
      </c>
      <c r="O183" s="101"/>
      <c r="P183" s="290">
        <f>O183*H183</f>
        <v>0</v>
      </c>
      <c r="Q183" s="290">
        <v>0</v>
      </c>
      <c r="R183" s="290">
        <f>Q183*H183</f>
        <v>0</v>
      </c>
      <c r="S183" s="290">
        <v>0</v>
      </c>
      <c r="T183" s="291">
        <f>S183*H183</f>
        <v>0</v>
      </c>
      <c r="U183" s="42"/>
      <c r="V183" s="42"/>
      <c r="W183" s="42"/>
      <c r="X183" s="42"/>
      <c r="Y183" s="42"/>
      <c r="Z183" s="42"/>
      <c r="AA183" s="42"/>
      <c r="AB183" s="42"/>
      <c r="AC183" s="42"/>
      <c r="AD183" s="42"/>
      <c r="AE183" s="42"/>
      <c r="AR183" s="292" t="s">
        <v>731</v>
      </c>
      <c r="AT183" s="292" t="s">
        <v>393</v>
      </c>
      <c r="AU183" s="292" t="s">
        <v>92</v>
      </c>
      <c r="AY183" s="19" t="s">
        <v>387</v>
      </c>
      <c r="BE183" s="162">
        <f>IF(N183="základná",J183,0)</f>
        <v>0</v>
      </c>
      <c r="BF183" s="162">
        <f>IF(N183="znížená",J183,0)</f>
        <v>0</v>
      </c>
      <c r="BG183" s="162">
        <f>IF(N183="zákl. prenesená",J183,0)</f>
        <v>0</v>
      </c>
      <c r="BH183" s="162">
        <f>IF(N183="zníž. prenesená",J183,0)</f>
        <v>0</v>
      </c>
      <c r="BI183" s="162">
        <f>IF(N183="nulová",J183,0)</f>
        <v>0</v>
      </c>
      <c r="BJ183" s="19" t="s">
        <v>92</v>
      </c>
      <c r="BK183" s="162">
        <f>ROUND(I183*H183,2)</f>
        <v>0</v>
      </c>
      <c r="BL183" s="19" t="s">
        <v>731</v>
      </c>
      <c r="BM183" s="292" t="s">
        <v>2142</v>
      </c>
    </row>
    <row r="184" s="2" customFormat="1" ht="24.15" customHeight="1">
      <c r="A184" s="42"/>
      <c r="B184" s="43"/>
      <c r="C184" s="337" t="s">
        <v>522</v>
      </c>
      <c r="D184" s="337" t="s">
        <v>592</v>
      </c>
      <c r="E184" s="338" t="s">
        <v>2143</v>
      </c>
      <c r="F184" s="339" t="s">
        <v>2144</v>
      </c>
      <c r="G184" s="340" t="s">
        <v>396</v>
      </c>
      <c r="H184" s="341">
        <v>40</v>
      </c>
      <c r="I184" s="342"/>
      <c r="J184" s="343">
        <f>ROUND(I184*H184,2)</f>
        <v>0</v>
      </c>
      <c r="K184" s="344"/>
      <c r="L184" s="345"/>
      <c r="M184" s="346" t="s">
        <v>1</v>
      </c>
      <c r="N184" s="347" t="s">
        <v>42</v>
      </c>
      <c r="O184" s="101"/>
      <c r="P184" s="290">
        <f>O184*H184</f>
        <v>0</v>
      </c>
      <c r="Q184" s="290">
        <v>0.00016000000000000001</v>
      </c>
      <c r="R184" s="290">
        <f>Q184*H184</f>
        <v>0.0064000000000000003</v>
      </c>
      <c r="S184" s="290">
        <v>0</v>
      </c>
      <c r="T184" s="291">
        <f>S184*H184</f>
        <v>0</v>
      </c>
      <c r="U184" s="42"/>
      <c r="V184" s="42"/>
      <c r="W184" s="42"/>
      <c r="X184" s="42"/>
      <c r="Y184" s="42"/>
      <c r="Z184" s="42"/>
      <c r="AA184" s="42"/>
      <c r="AB184" s="42"/>
      <c r="AC184" s="42"/>
      <c r="AD184" s="42"/>
      <c r="AE184" s="42"/>
      <c r="AR184" s="292" t="s">
        <v>1012</v>
      </c>
      <c r="AT184" s="292" t="s">
        <v>592</v>
      </c>
      <c r="AU184" s="292" t="s">
        <v>92</v>
      </c>
      <c r="AY184" s="19" t="s">
        <v>387</v>
      </c>
      <c r="BE184" s="162">
        <f>IF(N184="základná",J184,0)</f>
        <v>0</v>
      </c>
      <c r="BF184" s="162">
        <f>IF(N184="znížená",J184,0)</f>
        <v>0</v>
      </c>
      <c r="BG184" s="162">
        <f>IF(N184="zákl. prenesená",J184,0)</f>
        <v>0</v>
      </c>
      <c r="BH184" s="162">
        <f>IF(N184="zníž. prenesená",J184,0)</f>
        <v>0</v>
      </c>
      <c r="BI184" s="162">
        <f>IF(N184="nulová",J184,0)</f>
        <v>0</v>
      </c>
      <c r="BJ184" s="19" t="s">
        <v>92</v>
      </c>
      <c r="BK184" s="162">
        <f>ROUND(I184*H184,2)</f>
        <v>0</v>
      </c>
      <c r="BL184" s="19" t="s">
        <v>1012</v>
      </c>
      <c r="BM184" s="292" t="s">
        <v>2145</v>
      </c>
    </row>
    <row r="185" s="2" customFormat="1" ht="24.15" customHeight="1">
      <c r="A185" s="42"/>
      <c r="B185" s="43"/>
      <c r="C185" s="280" t="s">
        <v>296</v>
      </c>
      <c r="D185" s="280" t="s">
        <v>393</v>
      </c>
      <c r="E185" s="281" t="s">
        <v>2140</v>
      </c>
      <c r="F185" s="282" t="s">
        <v>2141</v>
      </c>
      <c r="G185" s="283" t="s">
        <v>396</v>
      </c>
      <c r="H185" s="284">
        <v>40</v>
      </c>
      <c r="I185" s="285"/>
      <c r="J185" s="286">
        <f>ROUND(I185*H185,2)</f>
        <v>0</v>
      </c>
      <c r="K185" s="287"/>
      <c r="L185" s="45"/>
      <c r="M185" s="288" t="s">
        <v>1</v>
      </c>
      <c r="N185" s="289" t="s">
        <v>42</v>
      </c>
      <c r="O185" s="101"/>
      <c r="P185" s="290">
        <f>O185*H185</f>
        <v>0</v>
      </c>
      <c r="Q185" s="290">
        <v>0</v>
      </c>
      <c r="R185" s="290">
        <f>Q185*H185</f>
        <v>0</v>
      </c>
      <c r="S185" s="290">
        <v>0</v>
      </c>
      <c r="T185" s="291">
        <f>S185*H185</f>
        <v>0</v>
      </c>
      <c r="U185" s="42"/>
      <c r="V185" s="42"/>
      <c r="W185" s="42"/>
      <c r="X185" s="42"/>
      <c r="Y185" s="42"/>
      <c r="Z185" s="42"/>
      <c r="AA185" s="42"/>
      <c r="AB185" s="42"/>
      <c r="AC185" s="42"/>
      <c r="AD185" s="42"/>
      <c r="AE185" s="42"/>
      <c r="AR185" s="292" t="s">
        <v>731</v>
      </c>
      <c r="AT185" s="292" t="s">
        <v>393</v>
      </c>
      <c r="AU185" s="292" t="s">
        <v>92</v>
      </c>
      <c r="AY185" s="19" t="s">
        <v>387</v>
      </c>
      <c r="BE185" s="162">
        <f>IF(N185="základná",J185,0)</f>
        <v>0</v>
      </c>
      <c r="BF185" s="162">
        <f>IF(N185="znížená",J185,0)</f>
        <v>0</v>
      </c>
      <c r="BG185" s="162">
        <f>IF(N185="zákl. prenesená",J185,0)</f>
        <v>0</v>
      </c>
      <c r="BH185" s="162">
        <f>IF(N185="zníž. prenesená",J185,0)</f>
        <v>0</v>
      </c>
      <c r="BI185" s="162">
        <f>IF(N185="nulová",J185,0)</f>
        <v>0</v>
      </c>
      <c r="BJ185" s="19" t="s">
        <v>92</v>
      </c>
      <c r="BK185" s="162">
        <f>ROUND(I185*H185,2)</f>
        <v>0</v>
      </c>
      <c r="BL185" s="19" t="s">
        <v>731</v>
      </c>
      <c r="BM185" s="292" t="s">
        <v>2146</v>
      </c>
    </row>
    <row r="186" s="2" customFormat="1" ht="24.15" customHeight="1">
      <c r="A186" s="42"/>
      <c r="B186" s="43"/>
      <c r="C186" s="280" t="s">
        <v>531</v>
      </c>
      <c r="D186" s="280" t="s">
        <v>393</v>
      </c>
      <c r="E186" s="281" t="s">
        <v>2147</v>
      </c>
      <c r="F186" s="282" t="s">
        <v>2148</v>
      </c>
      <c r="G186" s="283" t="s">
        <v>396</v>
      </c>
      <c r="H186" s="284">
        <v>40</v>
      </c>
      <c r="I186" s="285"/>
      <c r="J186" s="286">
        <f>ROUND(I186*H186,2)</f>
        <v>0</v>
      </c>
      <c r="K186" s="287"/>
      <c r="L186" s="45"/>
      <c r="M186" s="288" t="s">
        <v>1</v>
      </c>
      <c r="N186" s="289" t="s">
        <v>42</v>
      </c>
      <c r="O186" s="101"/>
      <c r="P186" s="290">
        <f>O186*H186</f>
        <v>0</v>
      </c>
      <c r="Q186" s="290">
        <v>0</v>
      </c>
      <c r="R186" s="290">
        <f>Q186*H186</f>
        <v>0</v>
      </c>
      <c r="S186" s="290">
        <v>0</v>
      </c>
      <c r="T186" s="291">
        <f>S186*H186</f>
        <v>0</v>
      </c>
      <c r="U186" s="42"/>
      <c r="V186" s="42"/>
      <c r="W186" s="42"/>
      <c r="X186" s="42"/>
      <c r="Y186" s="42"/>
      <c r="Z186" s="42"/>
      <c r="AA186" s="42"/>
      <c r="AB186" s="42"/>
      <c r="AC186" s="42"/>
      <c r="AD186" s="42"/>
      <c r="AE186" s="42"/>
      <c r="AR186" s="292" t="s">
        <v>731</v>
      </c>
      <c r="AT186" s="292" t="s">
        <v>393</v>
      </c>
      <c r="AU186" s="292" t="s">
        <v>92</v>
      </c>
      <c r="AY186" s="19" t="s">
        <v>387</v>
      </c>
      <c r="BE186" s="162">
        <f>IF(N186="základná",J186,0)</f>
        <v>0</v>
      </c>
      <c r="BF186" s="162">
        <f>IF(N186="znížená",J186,0)</f>
        <v>0</v>
      </c>
      <c r="BG186" s="162">
        <f>IF(N186="zákl. prenesená",J186,0)</f>
        <v>0</v>
      </c>
      <c r="BH186" s="162">
        <f>IF(N186="zníž. prenesená",J186,0)</f>
        <v>0</v>
      </c>
      <c r="BI186" s="162">
        <f>IF(N186="nulová",J186,0)</f>
        <v>0</v>
      </c>
      <c r="BJ186" s="19" t="s">
        <v>92</v>
      </c>
      <c r="BK186" s="162">
        <f>ROUND(I186*H186,2)</f>
        <v>0</v>
      </c>
      <c r="BL186" s="19" t="s">
        <v>731</v>
      </c>
      <c r="BM186" s="292" t="s">
        <v>2149</v>
      </c>
    </row>
    <row r="187" s="2" customFormat="1" ht="24.15" customHeight="1">
      <c r="A187" s="42"/>
      <c r="B187" s="43"/>
      <c r="C187" s="337" t="s">
        <v>535</v>
      </c>
      <c r="D187" s="337" t="s">
        <v>592</v>
      </c>
      <c r="E187" s="338" t="s">
        <v>2150</v>
      </c>
      <c r="F187" s="339" t="s">
        <v>2151</v>
      </c>
      <c r="G187" s="340" t="s">
        <v>396</v>
      </c>
      <c r="H187" s="341">
        <v>40</v>
      </c>
      <c r="I187" s="342"/>
      <c r="J187" s="343">
        <f>ROUND(I187*H187,2)</f>
        <v>0</v>
      </c>
      <c r="K187" s="344"/>
      <c r="L187" s="345"/>
      <c r="M187" s="346" t="s">
        <v>1</v>
      </c>
      <c r="N187" s="347" t="s">
        <v>42</v>
      </c>
      <c r="O187" s="101"/>
      <c r="P187" s="290">
        <f>O187*H187</f>
        <v>0</v>
      </c>
      <c r="Q187" s="290">
        <v>0.00010000000000000001</v>
      </c>
      <c r="R187" s="290">
        <f>Q187*H187</f>
        <v>0.0040000000000000001</v>
      </c>
      <c r="S187" s="290">
        <v>0</v>
      </c>
      <c r="T187" s="291">
        <f>S187*H187</f>
        <v>0</v>
      </c>
      <c r="U187" s="42"/>
      <c r="V187" s="42"/>
      <c r="W187" s="42"/>
      <c r="X187" s="42"/>
      <c r="Y187" s="42"/>
      <c r="Z187" s="42"/>
      <c r="AA187" s="42"/>
      <c r="AB187" s="42"/>
      <c r="AC187" s="42"/>
      <c r="AD187" s="42"/>
      <c r="AE187" s="42"/>
      <c r="AR187" s="292" t="s">
        <v>1012</v>
      </c>
      <c r="AT187" s="292" t="s">
        <v>592</v>
      </c>
      <c r="AU187" s="292" t="s">
        <v>92</v>
      </c>
      <c r="AY187" s="19" t="s">
        <v>387</v>
      </c>
      <c r="BE187" s="162">
        <f>IF(N187="základná",J187,0)</f>
        <v>0</v>
      </c>
      <c r="BF187" s="162">
        <f>IF(N187="znížená",J187,0)</f>
        <v>0</v>
      </c>
      <c r="BG187" s="162">
        <f>IF(N187="zákl. prenesená",J187,0)</f>
        <v>0</v>
      </c>
      <c r="BH187" s="162">
        <f>IF(N187="zníž. prenesená",J187,0)</f>
        <v>0</v>
      </c>
      <c r="BI187" s="162">
        <f>IF(N187="nulová",J187,0)</f>
        <v>0</v>
      </c>
      <c r="BJ187" s="19" t="s">
        <v>92</v>
      </c>
      <c r="BK187" s="162">
        <f>ROUND(I187*H187,2)</f>
        <v>0</v>
      </c>
      <c r="BL187" s="19" t="s">
        <v>1012</v>
      </c>
      <c r="BM187" s="292" t="s">
        <v>2152</v>
      </c>
    </row>
    <row r="188" s="2" customFormat="1" ht="24.15" customHeight="1">
      <c r="A188" s="42"/>
      <c r="B188" s="43"/>
      <c r="C188" s="337" t="s">
        <v>540</v>
      </c>
      <c r="D188" s="337" t="s">
        <v>592</v>
      </c>
      <c r="E188" s="338" t="s">
        <v>2153</v>
      </c>
      <c r="F188" s="339" t="s">
        <v>2154</v>
      </c>
      <c r="G188" s="340" t="s">
        <v>436</v>
      </c>
      <c r="H188" s="341">
        <v>80</v>
      </c>
      <c r="I188" s="342"/>
      <c r="J188" s="343">
        <f>ROUND(I188*H188,2)</f>
        <v>0</v>
      </c>
      <c r="K188" s="344"/>
      <c r="L188" s="345"/>
      <c r="M188" s="346" t="s">
        <v>1</v>
      </c>
      <c r="N188" s="347" t="s">
        <v>42</v>
      </c>
      <c r="O188" s="101"/>
      <c r="P188" s="290">
        <f>O188*H188</f>
        <v>0</v>
      </c>
      <c r="Q188" s="290">
        <v>6.9999999999999994E-05</v>
      </c>
      <c r="R188" s="290">
        <f>Q188*H188</f>
        <v>0.0055999999999999991</v>
      </c>
      <c r="S188" s="290">
        <v>0</v>
      </c>
      <c r="T188" s="291">
        <f>S188*H188</f>
        <v>0</v>
      </c>
      <c r="U188" s="42"/>
      <c r="V188" s="42"/>
      <c r="W188" s="42"/>
      <c r="X188" s="42"/>
      <c r="Y188" s="42"/>
      <c r="Z188" s="42"/>
      <c r="AA188" s="42"/>
      <c r="AB188" s="42"/>
      <c r="AC188" s="42"/>
      <c r="AD188" s="42"/>
      <c r="AE188" s="42"/>
      <c r="AR188" s="292" t="s">
        <v>1012</v>
      </c>
      <c r="AT188" s="292" t="s">
        <v>592</v>
      </c>
      <c r="AU188" s="292" t="s">
        <v>92</v>
      </c>
      <c r="AY188" s="19" t="s">
        <v>387</v>
      </c>
      <c r="BE188" s="162">
        <f>IF(N188="základná",J188,0)</f>
        <v>0</v>
      </c>
      <c r="BF188" s="162">
        <f>IF(N188="znížená",J188,0)</f>
        <v>0</v>
      </c>
      <c r="BG188" s="162">
        <f>IF(N188="zákl. prenesená",J188,0)</f>
        <v>0</v>
      </c>
      <c r="BH188" s="162">
        <f>IF(N188="zníž. prenesená",J188,0)</f>
        <v>0</v>
      </c>
      <c r="BI188" s="162">
        <f>IF(N188="nulová",J188,0)</f>
        <v>0</v>
      </c>
      <c r="BJ188" s="19" t="s">
        <v>92</v>
      </c>
      <c r="BK188" s="162">
        <f>ROUND(I188*H188,2)</f>
        <v>0</v>
      </c>
      <c r="BL188" s="19" t="s">
        <v>1012</v>
      </c>
      <c r="BM188" s="292" t="s">
        <v>2155</v>
      </c>
    </row>
    <row r="189" s="2" customFormat="1" ht="33" customHeight="1">
      <c r="A189" s="42"/>
      <c r="B189" s="43"/>
      <c r="C189" s="280" t="s">
        <v>546</v>
      </c>
      <c r="D189" s="280" t="s">
        <v>393</v>
      </c>
      <c r="E189" s="281" t="s">
        <v>2156</v>
      </c>
      <c r="F189" s="282" t="s">
        <v>2157</v>
      </c>
      <c r="G189" s="283" t="s">
        <v>436</v>
      </c>
      <c r="H189" s="284">
        <v>39</v>
      </c>
      <c r="I189" s="285"/>
      <c r="J189" s="286">
        <f>ROUND(I189*H189,2)</f>
        <v>0</v>
      </c>
      <c r="K189" s="287"/>
      <c r="L189" s="45"/>
      <c r="M189" s="288" t="s">
        <v>1</v>
      </c>
      <c r="N189" s="289" t="s">
        <v>42</v>
      </c>
      <c r="O189" s="101"/>
      <c r="P189" s="290">
        <f>O189*H189</f>
        <v>0</v>
      </c>
      <c r="Q189" s="290">
        <v>0</v>
      </c>
      <c r="R189" s="290">
        <f>Q189*H189</f>
        <v>0</v>
      </c>
      <c r="S189" s="290">
        <v>0</v>
      </c>
      <c r="T189" s="291">
        <f>S189*H189</f>
        <v>0</v>
      </c>
      <c r="U189" s="42"/>
      <c r="V189" s="42"/>
      <c r="W189" s="42"/>
      <c r="X189" s="42"/>
      <c r="Y189" s="42"/>
      <c r="Z189" s="42"/>
      <c r="AA189" s="42"/>
      <c r="AB189" s="42"/>
      <c r="AC189" s="42"/>
      <c r="AD189" s="42"/>
      <c r="AE189" s="42"/>
      <c r="AR189" s="292" t="s">
        <v>731</v>
      </c>
      <c r="AT189" s="292" t="s">
        <v>393</v>
      </c>
      <c r="AU189" s="292" t="s">
        <v>92</v>
      </c>
      <c r="AY189" s="19" t="s">
        <v>387</v>
      </c>
      <c r="BE189" s="162">
        <f>IF(N189="základná",J189,0)</f>
        <v>0</v>
      </c>
      <c r="BF189" s="162">
        <f>IF(N189="znížená",J189,0)</f>
        <v>0</v>
      </c>
      <c r="BG189" s="162">
        <f>IF(N189="zákl. prenesená",J189,0)</f>
        <v>0</v>
      </c>
      <c r="BH189" s="162">
        <f>IF(N189="zníž. prenesená",J189,0)</f>
        <v>0</v>
      </c>
      <c r="BI189" s="162">
        <f>IF(N189="nulová",J189,0)</f>
        <v>0</v>
      </c>
      <c r="BJ189" s="19" t="s">
        <v>92</v>
      </c>
      <c r="BK189" s="162">
        <f>ROUND(I189*H189,2)</f>
        <v>0</v>
      </c>
      <c r="BL189" s="19" t="s">
        <v>731</v>
      </c>
      <c r="BM189" s="292" t="s">
        <v>2158</v>
      </c>
    </row>
    <row r="190" s="2" customFormat="1" ht="24.15" customHeight="1">
      <c r="A190" s="42"/>
      <c r="B190" s="43"/>
      <c r="C190" s="337" t="s">
        <v>554</v>
      </c>
      <c r="D190" s="337" t="s">
        <v>592</v>
      </c>
      <c r="E190" s="338" t="s">
        <v>2159</v>
      </c>
      <c r="F190" s="339" t="s">
        <v>2160</v>
      </c>
      <c r="G190" s="340" t="s">
        <v>436</v>
      </c>
      <c r="H190" s="341">
        <v>24</v>
      </c>
      <c r="I190" s="342"/>
      <c r="J190" s="343">
        <f>ROUND(I190*H190,2)</f>
        <v>0</v>
      </c>
      <c r="K190" s="344"/>
      <c r="L190" s="345"/>
      <c r="M190" s="346" t="s">
        <v>1</v>
      </c>
      <c r="N190" s="347" t="s">
        <v>42</v>
      </c>
      <c r="O190" s="101"/>
      <c r="P190" s="290">
        <f>O190*H190</f>
        <v>0</v>
      </c>
      <c r="Q190" s="290">
        <v>6.0000000000000002E-05</v>
      </c>
      <c r="R190" s="290">
        <f>Q190*H190</f>
        <v>0.0014400000000000001</v>
      </c>
      <c r="S190" s="290">
        <v>0</v>
      </c>
      <c r="T190" s="291">
        <f>S190*H190</f>
        <v>0</v>
      </c>
      <c r="U190" s="42"/>
      <c r="V190" s="42"/>
      <c r="W190" s="42"/>
      <c r="X190" s="42"/>
      <c r="Y190" s="42"/>
      <c r="Z190" s="42"/>
      <c r="AA190" s="42"/>
      <c r="AB190" s="42"/>
      <c r="AC190" s="42"/>
      <c r="AD190" s="42"/>
      <c r="AE190" s="42"/>
      <c r="AR190" s="292" t="s">
        <v>1012</v>
      </c>
      <c r="AT190" s="292" t="s">
        <v>592</v>
      </c>
      <c r="AU190" s="292" t="s">
        <v>92</v>
      </c>
      <c r="AY190" s="19" t="s">
        <v>387</v>
      </c>
      <c r="BE190" s="162">
        <f>IF(N190="základná",J190,0)</f>
        <v>0</v>
      </c>
      <c r="BF190" s="162">
        <f>IF(N190="znížená",J190,0)</f>
        <v>0</v>
      </c>
      <c r="BG190" s="162">
        <f>IF(N190="zákl. prenesená",J190,0)</f>
        <v>0</v>
      </c>
      <c r="BH190" s="162">
        <f>IF(N190="zníž. prenesená",J190,0)</f>
        <v>0</v>
      </c>
      <c r="BI190" s="162">
        <f>IF(N190="nulová",J190,0)</f>
        <v>0</v>
      </c>
      <c r="BJ190" s="19" t="s">
        <v>92</v>
      </c>
      <c r="BK190" s="162">
        <f>ROUND(I190*H190,2)</f>
        <v>0</v>
      </c>
      <c r="BL190" s="19" t="s">
        <v>1012</v>
      </c>
      <c r="BM190" s="292" t="s">
        <v>2161</v>
      </c>
    </row>
    <row r="191" s="2" customFormat="1" ht="33" customHeight="1">
      <c r="A191" s="42"/>
      <c r="B191" s="43"/>
      <c r="C191" s="280" t="s">
        <v>560</v>
      </c>
      <c r="D191" s="280" t="s">
        <v>393</v>
      </c>
      <c r="E191" s="281" t="s">
        <v>2162</v>
      </c>
      <c r="F191" s="282" t="s">
        <v>2163</v>
      </c>
      <c r="G191" s="283" t="s">
        <v>436</v>
      </c>
      <c r="H191" s="284">
        <v>12</v>
      </c>
      <c r="I191" s="285"/>
      <c r="J191" s="286">
        <f>ROUND(I191*H191,2)</f>
        <v>0</v>
      </c>
      <c r="K191" s="287"/>
      <c r="L191" s="45"/>
      <c r="M191" s="288" t="s">
        <v>1</v>
      </c>
      <c r="N191" s="289" t="s">
        <v>42</v>
      </c>
      <c r="O191" s="101"/>
      <c r="P191" s="290">
        <f>O191*H191</f>
        <v>0</v>
      </c>
      <c r="Q191" s="290">
        <v>0</v>
      </c>
      <c r="R191" s="290">
        <f>Q191*H191</f>
        <v>0</v>
      </c>
      <c r="S191" s="290">
        <v>0</v>
      </c>
      <c r="T191" s="291">
        <f>S191*H191</f>
        <v>0</v>
      </c>
      <c r="U191" s="42"/>
      <c r="V191" s="42"/>
      <c r="W191" s="42"/>
      <c r="X191" s="42"/>
      <c r="Y191" s="42"/>
      <c r="Z191" s="42"/>
      <c r="AA191" s="42"/>
      <c r="AB191" s="42"/>
      <c r="AC191" s="42"/>
      <c r="AD191" s="42"/>
      <c r="AE191" s="42"/>
      <c r="AR191" s="292" t="s">
        <v>731</v>
      </c>
      <c r="AT191" s="292" t="s">
        <v>393</v>
      </c>
      <c r="AU191" s="292" t="s">
        <v>92</v>
      </c>
      <c r="AY191" s="19" t="s">
        <v>387</v>
      </c>
      <c r="BE191" s="162">
        <f>IF(N191="základná",J191,0)</f>
        <v>0</v>
      </c>
      <c r="BF191" s="162">
        <f>IF(N191="znížená",J191,0)</f>
        <v>0</v>
      </c>
      <c r="BG191" s="162">
        <f>IF(N191="zákl. prenesená",J191,0)</f>
        <v>0</v>
      </c>
      <c r="BH191" s="162">
        <f>IF(N191="zníž. prenesená",J191,0)</f>
        <v>0</v>
      </c>
      <c r="BI191" s="162">
        <f>IF(N191="nulová",J191,0)</f>
        <v>0</v>
      </c>
      <c r="BJ191" s="19" t="s">
        <v>92</v>
      </c>
      <c r="BK191" s="162">
        <f>ROUND(I191*H191,2)</f>
        <v>0</v>
      </c>
      <c r="BL191" s="19" t="s">
        <v>731</v>
      </c>
      <c r="BM191" s="292" t="s">
        <v>2164</v>
      </c>
    </row>
    <row r="192" s="2" customFormat="1" ht="24.15" customHeight="1">
      <c r="A192" s="42"/>
      <c r="B192" s="43"/>
      <c r="C192" s="337" t="s">
        <v>570</v>
      </c>
      <c r="D192" s="337" t="s">
        <v>592</v>
      </c>
      <c r="E192" s="338" t="s">
        <v>2165</v>
      </c>
      <c r="F192" s="339" t="s">
        <v>2166</v>
      </c>
      <c r="G192" s="340" t="s">
        <v>436</v>
      </c>
      <c r="H192" s="341">
        <v>12</v>
      </c>
      <c r="I192" s="342"/>
      <c r="J192" s="343">
        <f>ROUND(I192*H192,2)</f>
        <v>0</v>
      </c>
      <c r="K192" s="344"/>
      <c r="L192" s="345"/>
      <c r="M192" s="346" t="s">
        <v>1</v>
      </c>
      <c r="N192" s="347" t="s">
        <v>42</v>
      </c>
      <c r="O192" s="101"/>
      <c r="P192" s="290">
        <f>O192*H192</f>
        <v>0</v>
      </c>
      <c r="Q192" s="290">
        <v>6.9999999999999994E-05</v>
      </c>
      <c r="R192" s="290">
        <f>Q192*H192</f>
        <v>0.00083999999999999993</v>
      </c>
      <c r="S192" s="290">
        <v>0</v>
      </c>
      <c r="T192" s="291">
        <f>S192*H192</f>
        <v>0</v>
      </c>
      <c r="U192" s="42"/>
      <c r="V192" s="42"/>
      <c r="W192" s="42"/>
      <c r="X192" s="42"/>
      <c r="Y192" s="42"/>
      <c r="Z192" s="42"/>
      <c r="AA192" s="42"/>
      <c r="AB192" s="42"/>
      <c r="AC192" s="42"/>
      <c r="AD192" s="42"/>
      <c r="AE192" s="42"/>
      <c r="AR192" s="292" t="s">
        <v>1012</v>
      </c>
      <c r="AT192" s="292" t="s">
        <v>592</v>
      </c>
      <c r="AU192" s="292" t="s">
        <v>92</v>
      </c>
      <c r="AY192" s="19" t="s">
        <v>387</v>
      </c>
      <c r="BE192" s="162">
        <f>IF(N192="základná",J192,0)</f>
        <v>0</v>
      </c>
      <c r="BF192" s="162">
        <f>IF(N192="znížená",J192,0)</f>
        <v>0</v>
      </c>
      <c r="BG192" s="162">
        <f>IF(N192="zákl. prenesená",J192,0)</f>
        <v>0</v>
      </c>
      <c r="BH192" s="162">
        <f>IF(N192="zníž. prenesená",J192,0)</f>
        <v>0</v>
      </c>
      <c r="BI192" s="162">
        <f>IF(N192="nulová",J192,0)</f>
        <v>0</v>
      </c>
      <c r="BJ192" s="19" t="s">
        <v>92</v>
      </c>
      <c r="BK192" s="162">
        <f>ROUND(I192*H192,2)</f>
        <v>0</v>
      </c>
      <c r="BL192" s="19" t="s">
        <v>1012</v>
      </c>
      <c r="BM192" s="292" t="s">
        <v>2167</v>
      </c>
    </row>
    <row r="193" s="2" customFormat="1" ht="37.8" customHeight="1">
      <c r="A193" s="42"/>
      <c r="B193" s="43"/>
      <c r="C193" s="280" t="s">
        <v>575</v>
      </c>
      <c r="D193" s="280" t="s">
        <v>393</v>
      </c>
      <c r="E193" s="281" t="s">
        <v>2168</v>
      </c>
      <c r="F193" s="282" t="s">
        <v>2169</v>
      </c>
      <c r="G193" s="283" t="s">
        <v>436</v>
      </c>
      <c r="H193" s="284">
        <v>50</v>
      </c>
      <c r="I193" s="285"/>
      <c r="J193" s="286">
        <f>ROUND(I193*H193,2)</f>
        <v>0</v>
      </c>
      <c r="K193" s="287"/>
      <c r="L193" s="45"/>
      <c r="M193" s="288" t="s">
        <v>1</v>
      </c>
      <c r="N193" s="289" t="s">
        <v>42</v>
      </c>
      <c r="O193" s="101"/>
      <c r="P193" s="290">
        <f>O193*H193</f>
        <v>0</v>
      </c>
      <c r="Q193" s="290">
        <v>0</v>
      </c>
      <c r="R193" s="290">
        <f>Q193*H193</f>
        <v>0</v>
      </c>
      <c r="S193" s="290">
        <v>0</v>
      </c>
      <c r="T193" s="291">
        <f>S193*H193</f>
        <v>0</v>
      </c>
      <c r="U193" s="42"/>
      <c r="V193" s="42"/>
      <c r="W193" s="42"/>
      <c r="X193" s="42"/>
      <c r="Y193" s="42"/>
      <c r="Z193" s="42"/>
      <c r="AA193" s="42"/>
      <c r="AB193" s="42"/>
      <c r="AC193" s="42"/>
      <c r="AD193" s="42"/>
      <c r="AE193" s="42"/>
      <c r="AR193" s="292" t="s">
        <v>731</v>
      </c>
      <c r="AT193" s="292" t="s">
        <v>393</v>
      </c>
      <c r="AU193" s="292" t="s">
        <v>92</v>
      </c>
      <c r="AY193" s="19" t="s">
        <v>387</v>
      </c>
      <c r="BE193" s="162">
        <f>IF(N193="základná",J193,0)</f>
        <v>0</v>
      </c>
      <c r="BF193" s="162">
        <f>IF(N193="znížená",J193,0)</f>
        <v>0</v>
      </c>
      <c r="BG193" s="162">
        <f>IF(N193="zákl. prenesená",J193,0)</f>
        <v>0</v>
      </c>
      <c r="BH193" s="162">
        <f>IF(N193="zníž. prenesená",J193,0)</f>
        <v>0</v>
      </c>
      <c r="BI193" s="162">
        <f>IF(N193="nulová",J193,0)</f>
        <v>0</v>
      </c>
      <c r="BJ193" s="19" t="s">
        <v>92</v>
      </c>
      <c r="BK193" s="162">
        <f>ROUND(I193*H193,2)</f>
        <v>0</v>
      </c>
      <c r="BL193" s="19" t="s">
        <v>731</v>
      </c>
      <c r="BM193" s="292" t="s">
        <v>2170</v>
      </c>
    </row>
    <row r="194" s="2" customFormat="1" ht="24.15" customHeight="1">
      <c r="A194" s="42"/>
      <c r="B194" s="43"/>
      <c r="C194" s="337" t="s">
        <v>580</v>
      </c>
      <c r="D194" s="337" t="s">
        <v>592</v>
      </c>
      <c r="E194" s="338" t="s">
        <v>2171</v>
      </c>
      <c r="F194" s="339" t="s">
        <v>2172</v>
      </c>
      <c r="G194" s="340" t="s">
        <v>436</v>
      </c>
      <c r="H194" s="341">
        <v>50</v>
      </c>
      <c r="I194" s="342"/>
      <c r="J194" s="343">
        <f>ROUND(I194*H194,2)</f>
        <v>0</v>
      </c>
      <c r="K194" s="344"/>
      <c r="L194" s="345"/>
      <c r="M194" s="346" t="s">
        <v>1</v>
      </c>
      <c r="N194" s="347" t="s">
        <v>42</v>
      </c>
      <c r="O194" s="101"/>
      <c r="P194" s="290">
        <f>O194*H194</f>
        <v>0</v>
      </c>
      <c r="Q194" s="290">
        <v>8.0000000000000007E-05</v>
      </c>
      <c r="R194" s="290">
        <f>Q194*H194</f>
        <v>0.0040000000000000001</v>
      </c>
      <c r="S194" s="290">
        <v>0</v>
      </c>
      <c r="T194" s="291">
        <f>S194*H194</f>
        <v>0</v>
      </c>
      <c r="U194" s="42"/>
      <c r="V194" s="42"/>
      <c r="W194" s="42"/>
      <c r="X194" s="42"/>
      <c r="Y194" s="42"/>
      <c r="Z194" s="42"/>
      <c r="AA194" s="42"/>
      <c r="AB194" s="42"/>
      <c r="AC194" s="42"/>
      <c r="AD194" s="42"/>
      <c r="AE194" s="42"/>
      <c r="AR194" s="292" t="s">
        <v>1012</v>
      </c>
      <c r="AT194" s="292" t="s">
        <v>592</v>
      </c>
      <c r="AU194" s="292" t="s">
        <v>92</v>
      </c>
      <c r="AY194" s="19" t="s">
        <v>387</v>
      </c>
      <c r="BE194" s="162">
        <f>IF(N194="základná",J194,0)</f>
        <v>0</v>
      </c>
      <c r="BF194" s="162">
        <f>IF(N194="znížená",J194,0)</f>
        <v>0</v>
      </c>
      <c r="BG194" s="162">
        <f>IF(N194="zákl. prenesená",J194,0)</f>
        <v>0</v>
      </c>
      <c r="BH194" s="162">
        <f>IF(N194="zníž. prenesená",J194,0)</f>
        <v>0</v>
      </c>
      <c r="BI194" s="162">
        <f>IF(N194="nulová",J194,0)</f>
        <v>0</v>
      </c>
      <c r="BJ194" s="19" t="s">
        <v>92</v>
      </c>
      <c r="BK194" s="162">
        <f>ROUND(I194*H194,2)</f>
        <v>0</v>
      </c>
      <c r="BL194" s="19" t="s">
        <v>1012</v>
      </c>
      <c r="BM194" s="292" t="s">
        <v>2173</v>
      </c>
    </row>
    <row r="195" s="2" customFormat="1" ht="24.15" customHeight="1">
      <c r="A195" s="42"/>
      <c r="B195" s="43"/>
      <c r="C195" s="280" t="s">
        <v>584</v>
      </c>
      <c r="D195" s="280" t="s">
        <v>393</v>
      </c>
      <c r="E195" s="281" t="s">
        <v>1976</v>
      </c>
      <c r="F195" s="282" t="s">
        <v>1977</v>
      </c>
      <c r="G195" s="283" t="s">
        <v>436</v>
      </c>
      <c r="H195" s="284">
        <v>348</v>
      </c>
      <c r="I195" s="285"/>
      <c r="J195" s="286">
        <f>ROUND(I195*H195,2)</f>
        <v>0</v>
      </c>
      <c r="K195" s="287"/>
      <c r="L195" s="45"/>
      <c r="M195" s="288" t="s">
        <v>1</v>
      </c>
      <c r="N195" s="289" t="s">
        <v>42</v>
      </c>
      <c r="O195" s="101"/>
      <c r="P195" s="290">
        <f>O195*H195</f>
        <v>0</v>
      </c>
      <c r="Q195" s="290">
        <v>0</v>
      </c>
      <c r="R195" s="290">
        <f>Q195*H195</f>
        <v>0</v>
      </c>
      <c r="S195" s="290">
        <v>0</v>
      </c>
      <c r="T195" s="291">
        <f>S195*H195</f>
        <v>0</v>
      </c>
      <c r="U195" s="42"/>
      <c r="V195" s="42"/>
      <c r="W195" s="42"/>
      <c r="X195" s="42"/>
      <c r="Y195" s="42"/>
      <c r="Z195" s="42"/>
      <c r="AA195" s="42"/>
      <c r="AB195" s="42"/>
      <c r="AC195" s="42"/>
      <c r="AD195" s="42"/>
      <c r="AE195" s="42"/>
      <c r="AR195" s="292" t="s">
        <v>731</v>
      </c>
      <c r="AT195" s="292" t="s">
        <v>393</v>
      </c>
      <c r="AU195" s="292" t="s">
        <v>92</v>
      </c>
      <c r="AY195" s="19" t="s">
        <v>387</v>
      </c>
      <c r="BE195" s="162">
        <f>IF(N195="základná",J195,0)</f>
        <v>0</v>
      </c>
      <c r="BF195" s="162">
        <f>IF(N195="znížená",J195,0)</f>
        <v>0</v>
      </c>
      <c r="BG195" s="162">
        <f>IF(N195="zákl. prenesená",J195,0)</f>
        <v>0</v>
      </c>
      <c r="BH195" s="162">
        <f>IF(N195="zníž. prenesená",J195,0)</f>
        <v>0</v>
      </c>
      <c r="BI195" s="162">
        <f>IF(N195="nulová",J195,0)</f>
        <v>0</v>
      </c>
      <c r="BJ195" s="19" t="s">
        <v>92</v>
      </c>
      <c r="BK195" s="162">
        <f>ROUND(I195*H195,2)</f>
        <v>0</v>
      </c>
      <c r="BL195" s="19" t="s">
        <v>731</v>
      </c>
      <c r="BM195" s="292" t="s">
        <v>2174</v>
      </c>
    </row>
    <row r="196" s="2" customFormat="1" ht="33" customHeight="1">
      <c r="A196" s="42"/>
      <c r="B196" s="43"/>
      <c r="C196" s="280" t="s">
        <v>591</v>
      </c>
      <c r="D196" s="280" t="s">
        <v>393</v>
      </c>
      <c r="E196" s="281" t="s">
        <v>2175</v>
      </c>
      <c r="F196" s="282" t="s">
        <v>2176</v>
      </c>
      <c r="G196" s="283" t="s">
        <v>436</v>
      </c>
      <c r="H196" s="284">
        <v>5</v>
      </c>
      <c r="I196" s="285"/>
      <c r="J196" s="286">
        <f>ROUND(I196*H196,2)</f>
        <v>0</v>
      </c>
      <c r="K196" s="287"/>
      <c r="L196" s="45"/>
      <c r="M196" s="288" t="s">
        <v>1</v>
      </c>
      <c r="N196" s="289" t="s">
        <v>42</v>
      </c>
      <c r="O196" s="101"/>
      <c r="P196" s="290">
        <f>O196*H196</f>
        <v>0</v>
      </c>
      <c r="Q196" s="290">
        <v>0</v>
      </c>
      <c r="R196" s="290">
        <f>Q196*H196</f>
        <v>0</v>
      </c>
      <c r="S196" s="290">
        <v>0</v>
      </c>
      <c r="T196" s="291">
        <f>S196*H196</f>
        <v>0</v>
      </c>
      <c r="U196" s="42"/>
      <c r="V196" s="42"/>
      <c r="W196" s="42"/>
      <c r="X196" s="42"/>
      <c r="Y196" s="42"/>
      <c r="Z196" s="42"/>
      <c r="AA196" s="42"/>
      <c r="AB196" s="42"/>
      <c r="AC196" s="42"/>
      <c r="AD196" s="42"/>
      <c r="AE196" s="42"/>
      <c r="AR196" s="292" t="s">
        <v>731</v>
      </c>
      <c r="AT196" s="292" t="s">
        <v>393</v>
      </c>
      <c r="AU196" s="292" t="s">
        <v>92</v>
      </c>
      <c r="AY196" s="19" t="s">
        <v>387</v>
      </c>
      <c r="BE196" s="162">
        <f>IF(N196="základná",J196,0)</f>
        <v>0</v>
      </c>
      <c r="BF196" s="162">
        <f>IF(N196="znížená",J196,0)</f>
        <v>0</v>
      </c>
      <c r="BG196" s="162">
        <f>IF(N196="zákl. prenesená",J196,0)</f>
        <v>0</v>
      </c>
      <c r="BH196" s="162">
        <f>IF(N196="zníž. prenesená",J196,0)</f>
        <v>0</v>
      </c>
      <c r="BI196" s="162">
        <f>IF(N196="nulová",J196,0)</f>
        <v>0</v>
      </c>
      <c r="BJ196" s="19" t="s">
        <v>92</v>
      </c>
      <c r="BK196" s="162">
        <f>ROUND(I196*H196,2)</f>
        <v>0</v>
      </c>
      <c r="BL196" s="19" t="s">
        <v>731</v>
      </c>
      <c r="BM196" s="292" t="s">
        <v>2177</v>
      </c>
    </row>
    <row r="197" s="2" customFormat="1" ht="49.05" customHeight="1">
      <c r="A197" s="42"/>
      <c r="B197" s="43"/>
      <c r="C197" s="337" t="s">
        <v>292</v>
      </c>
      <c r="D197" s="337" t="s">
        <v>592</v>
      </c>
      <c r="E197" s="338" t="s">
        <v>2178</v>
      </c>
      <c r="F197" s="339" t="s">
        <v>2179</v>
      </c>
      <c r="G197" s="340" t="s">
        <v>436</v>
      </c>
      <c r="H197" s="341">
        <v>2</v>
      </c>
      <c r="I197" s="342"/>
      <c r="J197" s="343">
        <f>ROUND(I197*H197,2)</f>
        <v>0</v>
      </c>
      <c r="K197" s="344"/>
      <c r="L197" s="345"/>
      <c r="M197" s="346" t="s">
        <v>1</v>
      </c>
      <c r="N197" s="347" t="s">
        <v>42</v>
      </c>
      <c r="O197" s="101"/>
      <c r="P197" s="290">
        <f>O197*H197</f>
        <v>0</v>
      </c>
      <c r="Q197" s="290">
        <v>0.012</v>
      </c>
      <c r="R197" s="290">
        <f>Q197*H197</f>
        <v>0.024</v>
      </c>
      <c r="S197" s="290">
        <v>0</v>
      </c>
      <c r="T197" s="291">
        <f>S197*H197</f>
        <v>0</v>
      </c>
      <c r="U197" s="42"/>
      <c r="V197" s="42"/>
      <c r="W197" s="42"/>
      <c r="X197" s="42"/>
      <c r="Y197" s="42"/>
      <c r="Z197" s="42"/>
      <c r="AA197" s="42"/>
      <c r="AB197" s="42"/>
      <c r="AC197" s="42"/>
      <c r="AD197" s="42"/>
      <c r="AE197" s="42"/>
      <c r="AR197" s="292" t="s">
        <v>1012</v>
      </c>
      <c r="AT197" s="292" t="s">
        <v>592</v>
      </c>
      <c r="AU197" s="292" t="s">
        <v>92</v>
      </c>
      <c r="AY197" s="19" t="s">
        <v>387</v>
      </c>
      <c r="BE197" s="162">
        <f>IF(N197="základná",J197,0)</f>
        <v>0</v>
      </c>
      <c r="BF197" s="162">
        <f>IF(N197="znížená",J197,0)</f>
        <v>0</v>
      </c>
      <c r="BG197" s="162">
        <f>IF(N197="zákl. prenesená",J197,0)</f>
        <v>0</v>
      </c>
      <c r="BH197" s="162">
        <f>IF(N197="zníž. prenesená",J197,0)</f>
        <v>0</v>
      </c>
      <c r="BI197" s="162">
        <f>IF(N197="nulová",J197,0)</f>
        <v>0</v>
      </c>
      <c r="BJ197" s="19" t="s">
        <v>92</v>
      </c>
      <c r="BK197" s="162">
        <f>ROUND(I197*H197,2)</f>
        <v>0</v>
      </c>
      <c r="BL197" s="19" t="s">
        <v>1012</v>
      </c>
      <c r="BM197" s="292" t="s">
        <v>2180</v>
      </c>
    </row>
    <row r="198" s="2" customFormat="1" ht="37.8" customHeight="1">
      <c r="A198" s="42"/>
      <c r="B198" s="43"/>
      <c r="C198" s="337" t="s">
        <v>602</v>
      </c>
      <c r="D198" s="337" t="s">
        <v>592</v>
      </c>
      <c r="E198" s="338" t="s">
        <v>2181</v>
      </c>
      <c r="F198" s="339" t="s">
        <v>2182</v>
      </c>
      <c r="G198" s="340" t="s">
        <v>436</v>
      </c>
      <c r="H198" s="341">
        <v>1</v>
      </c>
      <c r="I198" s="342"/>
      <c r="J198" s="343">
        <f>ROUND(I198*H198,2)</f>
        <v>0</v>
      </c>
      <c r="K198" s="344"/>
      <c r="L198" s="345"/>
      <c r="M198" s="346" t="s">
        <v>1</v>
      </c>
      <c r="N198" s="347" t="s">
        <v>42</v>
      </c>
      <c r="O198" s="101"/>
      <c r="P198" s="290">
        <f>O198*H198</f>
        <v>0</v>
      </c>
      <c r="Q198" s="290">
        <v>0.0060000000000000001</v>
      </c>
      <c r="R198" s="290">
        <f>Q198*H198</f>
        <v>0.0060000000000000001</v>
      </c>
      <c r="S198" s="290">
        <v>0</v>
      </c>
      <c r="T198" s="291">
        <f>S198*H198</f>
        <v>0</v>
      </c>
      <c r="U198" s="42"/>
      <c r="V198" s="42"/>
      <c r="W198" s="42"/>
      <c r="X198" s="42"/>
      <c r="Y198" s="42"/>
      <c r="Z198" s="42"/>
      <c r="AA198" s="42"/>
      <c r="AB198" s="42"/>
      <c r="AC198" s="42"/>
      <c r="AD198" s="42"/>
      <c r="AE198" s="42"/>
      <c r="AR198" s="292" t="s">
        <v>1012</v>
      </c>
      <c r="AT198" s="292" t="s">
        <v>592</v>
      </c>
      <c r="AU198" s="292" t="s">
        <v>92</v>
      </c>
      <c r="AY198" s="19" t="s">
        <v>387</v>
      </c>
      <c r="BE198" s="162">
        <f>IF(N198="základná",J198,0)</f>
        <v>0</v>
      </c>
      <c r="BF198" s="162">
        <f>IF(N198="znížená",J198,0)</f>
        <v>0</v>
      </c>
      <c r="BG198" s="162">
        <f>IF(N198="zákl. prenesená",J198,0)</f>
        <v>0</v>
      </c>
      <c r="BH198" s="162">
        <f>IF(N198="zníž. prenesená",J198,0)</f>
        <v>0</v>
      </c>
      <c r="BI198" s="162">
        <f>IF(N198="nulová",J198,0)</f>
        <v>0</v>
      </c>
      <c r="BJ198" s="19" t="s">
        <v>92</v>
      </c>
      <c r="BK198" s="162">
        <f>ROUND(I198*H198,2)</f>
        <v>0</v>
      </c>
      <c r="BL198" s="19" t="s">
        <v>1012</v>
      </c>
      <c r="BM198" s="292" t="s">
        <v>2183</v>
      </c>
    </row>
    <row r="199" s="2" customFormat="1" ht="66.75" customHeight="1">
      <c r="A199" s="42"/>
      <c r="B199" s="43"/>
      <c r="C199" s="337" t="s">
        <v>606</v>
      </c>
      <c r="D199" s="337" t="s">
        <v>592</v>
      </c>
      <c r="E199" s="338" t="s">
        <v>2184</v>
      </c>
      <c r="F199" s="339" t="s">
        <v>2185</v>
      </c>
      <c r="G199" s="340" t="s">
        <v>436</v>
      </c>
      <c r="H199" s="341">
        <v>5</v>
      </c>
      <c r="I199" s="342"/>
      <c r="J199" s="343">
        <f>ROUND(I199*H199,2)</f>
        <v>0</v>
      </c>
      <c r="K199" s="344"/>
      <c r="L199" s="345"/>
      <c r="M199" s="346" t="s">
        <v>1</v>
      </c>
      <c r="N199" s="347" t="s">
        <v>42</v>
      </c>
      <c r="O199" s="101"/>
      <c r="P199" s="290">
        <f>O199*H199</f>
        <v>0</v>
      </c>
      <c r="Q199" s="290">
        <v>0.001</v>
      </c>
      <c r="R199" s="290">
        <f>Q199*H199</f>
        <v>0.0050000000000000001</v>
      </c>
      <c r="S199" s="290">
        <v>0</v>
      </c>
      <c r="T199" s="291">
        <f>S199*H199</f>
        <v>0</v>
      </c>
      <c r="U199" s="42"/>
      <c r="V199" s="42"/>
      <c r="W199" s="42"/>
      <c r="X199" s="42"/>
      <c r="Y199" s="42"/>
      <c r="Z199" s="42"/>
      <c r="AA199" s="42"/>
      <c r="AB199" s="42"/>
      <c r="AC199" s="42"/>
      <c r="AD199" s="42"/>
      <c r="AE199" s="42"/>
      <c r="AR199" s="292" t="s">
        <v>1012</v>
      </c>
      <c r="AT199" s="292" t="s">
        <v>592</v>
      </c>
      <c r="AU199" s="292" t="s">
        <v>92</v>
      </c>
      <c r="AY199" s="19" t="s">
        <v>387</v>
      </c>
      <c r="BE199" s="162">
        <f>IF(N199="základná",J199,0)</f>
        <v>0</v>
      </c>
      <c r="BF199" s="162">
        <f>IF(N199="znížená",J199,0)</f>
        <v>0</v>
      </c>
      <c r="BG199" s="162">
        <f>IF(N199="zákl. prenesená",J199,0)</f>
        <v>0</v>
      </c>
      <c r="BH199" s="162">
        <f>IF(N199="zníž. prenesená",J199,0)</f>
        <v>0</v>
      </c>
      <c r="BI199" s="162">
        <f>IF(N199="nulová",J199,0)</f>
        <v>0</v>
      </c>
      <c r="BJ199" s="19" t="s">
        <v>92</v>
      </c>
      <c r="BK199" s="162">
        <f>ROUND(I199*H199,2)</f>
        <v>0</v>
      </c>
      <c r="BL199" s="19" t="s">
        <v>1012</v>
      </c>
      <c r="BM199" s="292" t="s">
        <v>2186</v>
      </c>
    </row>
    <row r="200" s="2" customFormat="1" ht="21.75" customHeight="1">
      <c r="A200" s="42"/>
      <c r="B200" s="43"/>
      <c r="C200" s="337" t="s">
        <v>611</v>
      </c>
      <c r="D200" s="337" t="s">
        <v>592</v>
      </c>
      <c r="E200" s="338" t="s">
        <v>2187</v>
      </c>
      <c r="F200" s="339" t="s">
        <v>2188</v>
      </c>
      <c r="G200" s="340" t="s">
        <v>436</v>
      </c>
      <c r="H200" s="341">
        <v>5</v>
      </c>
      <c r="I200" s="342"/>
      <c r="J200" s="343">
        <f>ROUND(I200*H200,2)</f>
        <v>0</v>
      </c>
      <c r="K200" s="344"/>
      <c r="L200" s="345"/>
      <c r="M200" s="346" t="s">
        <v>1</v>
      </c>
      <c r="N200" s="347" t="s">
        <v>42</v>
      </c>
      <c r="O200" s="101"/>
      <c r="P200" s="290">
        <f>O200*H200</f>
        <v>0</v>
      </c>
      <c r="Q200" s="290">
        <v>0.043499999999999997</v>
      </c>
      <c r="R200" s="290">
        <f>Q200*H200</f>
        <v>0.21749999999999997</v>
      </c>
      <c r="S200" s="290">
        <v>0</v>
      </c>
      <c r="T200" s="291">
        <f>S200*H200</f>
        <v>0</v>
      </c>
      <c r="U200" s="42"/>
      <c r="V200" s="42"/>
      <c r="W200" s="42"/>
      <c r="X200" s="42"/>
      <c r="Y200" s="42"/>
      <c r="Z200" s="42"/>
      <c r="AA200" s="42"/>
      <c r="AB200" s="42"/>
      <c r="AC200" s="42"/>
      <c r="AD200" s="42"/>
      <c r="AE200" s="42"/>
      <c r="AR200" s="292" t="s">
        <v>1012</v>
      </c>
      <c r="AT200" s="292" t="s">
        <v>592</v>
      </c>
      <c r="AU200" s="292" t="s">
        <v>92</v>
      </c>
      <c r="AY200" s="19" t="s">
        <v>387</v>
      </c>
      <c r="BE200" s="162">
        <f>IF(N200="základná",J200,0)</f>
        <v>0</v>
      </c>
      <c r="BF200" s="162">
        <f>IF(N200="znížená",J200,0)</f>
        <v>0</v>
      </c>
      <c r="BG200" s="162">
        <f>IF(N200="zákl. prenesená",J200,0)</f>
        <v>0</v>
      </c>
      <c r="BH200" s="162">
        <f>IF(N200="zníž. prenesená",J200,0)</f>
        <v>0</v>
      </c>
      <c r="BI200" s="162">
        <f>IF(N200="nulová",J200,0)</f>
        <v>0</v>
      </c>
      <c r="BJ200" s="19" t="s">
        <v>92</v>
      </c>
      <c r="BK200" s="162">
        <f>ROUND(I200*H200,2)</f>
        <v>0</v>
      </c>
      <c r="BL200" s="19" t="s">
        <v>1012</v>
      </c>
      <c r="BM200" s="292" t="s">
        <v>2189</v>
      </c>
    </row>
    <row r="201" s="2" customFormat="1" ht="62.7" customHeight="1">
      <c r="A201" s="42"/>
      <c r="B201" s="43"/>
      <c r="C201" s="280" t="s">
        <v>615</v>
      </c>
      <c r="D201" s="280" t="s">
        <v>393</v>
      </c>
      <c r="E201" s="281" t="s">
        <v>2018</v>
      </c>
      <c r="F201" s="282" t="s">
        <v>2190</v>
      </c>
      <c r="G201" s="283" t="s">
        <v>436</v>
      </c>
      <c r="H201" s="284">
        <v>1</v>
      </c>
      <c r="I201" s="285"/>
      <c r="J201" s="286">
        <f>ROUND(I201*H201,2)</f>
        <v>0</v>
      </c>
      <c r="K201" s="287"/>
      <c r="L201" s="45"/>
      <c r="M201" s="288" t="s">
        <v>1</v>
      </c>
      <c r="N201" s="289" t="s">
        <v>42</v>
      </c>
      <c r="O201" s="101"/>
      <c r="P201" s="290">
        <f>O201*H201</f>
        <v>0</v>
      </c>
      <c r="Q201" s="290">
        <v>0</v>
      </c>
      <c r="R201" s="290">
        <f>Q201*H201</f>
        <v>0</v>
      </c>
      <c r="S201" s="290">
        <v>0</v>
      </c>
      <c r="T201" s="291">
        <f>S201*H201</f>
        <v>0</v>
      </c>
      <c r="U201" s="42"/>
      <c r="V201" s="42"/>
      <c r="W201" s="42"/>
      <c r="X201" s="42"/>
      <c r="Y201" s="42"/>
      <c r="Z201" s="42"/>
      <c r="AA201" s="42"/>
      <c r="AB201" s="42"/>
      <c r="AC201" s="42"/>
      <c r="AD201" s="42"/>
      <c r="AE201" s="42"/>
      <c r="AR201" s="292" t="s">
        <v>731</v>
      </c>
      <c r="AT201" s="292" t="s">
        <v>393</v>
      </c>
      <c r="AU201" s="292" t="s">
        <v>92</v>
      </c>
      <c r="AY201" s="19" t="s">
        <v>387</v>
      </c>
      <c r="BE201" s="162">
        <f>IF(N201="základná",J201,0)</f>
        <v>0</v>
      </c>
      <c r="BF201" s="162">
        <f>IF(N201="znížená",J201,0)</f>
        <v>0</v>
      </c>
      <c r="BG201" s="162">
        <f>IF(N201="zákl. prenesená",J201,0)</f>
        <v>0</v>
      </c>
      <c r="BH201" s="162">
        <f>IF(N201="zníž. prenesená",J201,0)</f>
        <v>0</v>
      </c>
      <c r="BI201" s="162">
        <f>IF(N201="nulová",J201,0)</f>
        <v>0</v>
      </c>
      <c r="BJ201" s="19" t="s">
        <v>92</v>
      </c>
      <c r="BK201" s="162">
        <f>ROUND(I201*H201,2)</f>
        <v>0</v>
      </c>
      <c r="BL201" s="19" t="s">
        <v>731</v>
      </c>
      <c r="BM201" s="292" t="s">
        <v>2191</v>
      </c>
    </row>
    <row r="202" s="2" customFormat="1" ht="49.05" customHeight="1">
      <c r="A202" s="42"/>
      <c r="B202" s="43"/>
      <c r="C202" s="337" t="s">
        <v>620</v>
      </c>
      <c r="D202" s="337" t="s">
        <v>592</v>
      </c>
      <c r="E202" s="338" t="s">
        <v>2192</v>
      </c>
      <c r="F202" s="339" t="s">
        <v>2193</v>
      </c>
      <c r="G202" s="340" t="s">
        <v>436</v>
      </c>
      <c r="H202" s="341">
        <v>1</v>
      </c>
      <c r="I202" s="342"/>
      <c r="J202" s="343">
        <f>ROUND(I202*H202,2)</f>
        <v>0</v>
      </c>
      <c r="K202" s="344"/>
      <c r="L202" s="345"/>
      <c r="M202" s="346" t="s">
        <v>1</v>
      </c>
      <c r="N202" s="347" t="s">
        <v>42</v>
      </c>
      <c r="O202" s="101"/>
      <c r="P202" s="290">
        <f>O202*H202</f>
        <v>0</v>
      </c>
      <c r="Q202" s="290">
        <v>0.10000000000000001</v>
      </c>
      <c r="R202" s="290">
        <f>Q202*H202</f>
        <v>0.10000000000000001</v>
      </c>
      <c r="S202" s="290">
        <v>0</v>
      </c>
      <c r="T202" s="291">
        <f>S202*H202</f>
        <v>0</v>
      </c>
      <c r="U202" s="42"/>
      <c r="V202" s="42"/>
      <c r="W202" s="42"/>
      <c r="X202" s="42"/>
      <c r="Y202" s="42"/>
      <c r="Z202" s="42"/>
      <c r="AA202" s="42"/>
      <c r="AB202" s="42"/>
      <c r="AC202" s="42"/>
      <c r="AD202" s="42"/>
      <c r="AE202" s="42"/>
      <c r="AR202" s="292" t="s">
        <v>1012</v>
      </c>
      <c r="AT202" s="292" t="s">
        <v>592</v>
      </c>
      <c r="AU202" s="292" t="s">
        <v>92</v>
      </c>
      <c r="AY202" s="19" t="s">
        <v>387</v>
      </c>
      <c r="BE202" s="162">
        <f>IF(N202="základná",J202,0)</f>
        <v>0</v>
      </c>
      <c r="BF202" s="162">
        <f>IF(N202="znížená",J202,0)</f>
        <v>0</v>
      </c>
      <c r="BG202" s="162">
        <f>IF(N202="zákl. prenesená",J202,0)</f>
        <v>0</v>
      </c>
      <c r="BH202" s="162">
        <f>IF(N202="zníž. prenesená",J202,0)</f>
        <v>0</v>
      </c>
      <c r="BI202" s="162">
        <f>IF(N202="nulová",J202,0)</f>
        <v>0</v>
      </c>
      <c r="BJ202" s="19" t="s">
        <v>92</v>
      </c>
      <c r="BK202" s="162">
        <f>ROUND(I202*H202,2)</f>
        <v>0</v>
      </c>
      <c r="BL202" s="19" t="s">
        <v>1012</v>
      </c>
      <c r="BM202" s="292" t="s">
        <v>2194</v>
      </c>
    </row>
    <row r="203" s="2" customFormat="1" ht="66.75" customHeight="1">
      <c r="A203" s="42"/>
      <c r="B203" s="43"/>
      <c r="C203" s="337" t="s">
        <v>287</v>
      </c>
      <c r="D203" s="337" t="s">
        <v>592</v>
      </c>
      <c r="E203" s="338" t="s">
        <v>2195</v>
      </c>
      <c r="F203" s="339" t="s">
        <v>2196</v>
      </c>
      <c r="G203" s="340" t="s">
        <v>436</v>
      </c>
      <c r="H203" s="341">
        <v>4</v>
      </c>
      <c r="I203" s="342"/>
      <c r="J203" s="343">
        <f>ROUND(I203*H203,2)</f>
        <v>0</v>
      </c>
      <c r="K203" s="344"/>
      <c r="L203" s="345"/>
      <c r="M203" s="346" t="s">
        <v>1</v>
      </c>
      <c r="N203" s="347" t="s">
        <v>42</v>
      </c>
      <c r="O203" s="101"/>
      <c r="P203" s="290">
        <f>O203*H203</f>
        <v>0</v>
      </c>
      <c r="Q203" s="290">
        <v>0.29999999999999999</v>
      </c>
      <c r="R203" s="290">
        <f>Q203*H203</f>
        <v>1.2</v>
      </c>
      <c r="S203" s="290">
        <v>0</v>
      </c>
      <c r="T203" s="291">
        <f>S203*H203</f>
        <v>0</v>
      </c>
      <c r="U203" s="42"/>
      <c r="V203" s="42"/>
      <c r="W203" s="42"/>
      <c r="X203" s="42"/>
      <c r="Y203" s="42"/>
      <c r="Z203" s="42"/>
      <c r="AA203" s="42"/>
      <c r="AB203" s="42"/>
      <c r="AC203" s="42"/>
      <c r="AD203" s="42"/>
      <c r="AE203" s="42"/>
      <c r="AR203" s="292" t="s">
        <v>1012</v>
      </c>
      <c r="AT203" s="292" t="s">
        <v>592</v>
      </c>
      <c r="AU203" s="292" t="s">
        <v>92</v>
      </c>
      <c r="AY203" s="19" t="s">
        <v>387</v>
      </c>
      <c r="BE203" s="162">
        <f>IF(N203="základná",J203,0)</f>
        <v>0</v>
      </c>
      <c r="BF203" s="162">
        <f>IF(N203="znížená",J203,0)</f>
        <v>0</v>
      </c>
      <c r="BG203" s="162">
        <f>IF(N203="zákl. prenesená",J203,0)</f>
        <v>0</v>
      </c>
      <c r="BH203" s="162">
        <f>IF(N203="zníž. prenesená",J203,0)</f>
        <v>0</v>
      </c>
      <c r="BI203" s="162">
        <f>IF(N203="nulová",J203,0)</f>
        <v>0</v>
      </c>
      <c r="BJ203" s="19" t="s">
        <v>92</v>
      </c>
      <c r="BK203" s="162">
        <f>ROUND(I203*H203,2)</f>
        <v>0</v>
      </c>
      <c r="BL203" s="19" t="s">
        <v>1012</v>
      </c>
      <c r="BM203" s="292" t="s">
        <v>2197</v>
      </c>
    </row>
    <row r="204" s="2" customFormat="1" ht="66.75" customHeight="1">
      <c r="A204" s="42"/>
      <c r="B204" s="43"/>
      <c r="C204" s="337" t="s">
        <v>627</v>
      </c>
      <c r="D204" s="337" t="s">
        <v>592</v>
      </c>
      <c r="E204" s="338" t="s">
        <v>2198</v>
      </c>
      <c r="F204" s="339" t="s">
        <v>2199</v>
      </c>
      <c r="G204" s="340" t="s">
        <v>436</v>
      </c>
      <c r="H204" s="341">
        <v>1</v>
      </c>
      <c r="I204" s="342"/>
      <c r="J204" s="343">
        <f>ROUND(I204*H204,2)</f>
        <v>0</v>
      </c>
      <c r="K204" s="344"/>
      <c r="L204" s="345"/>
      <c r="M204" s="346" t="s">
        <v>1</v>
      </c>
      <c r="N204" s="347" t="s">
        <v>42</v>
      </c>
      <c r="O204" s="101"/>
      <c r="P204" s="290">
        <f>O204*H204</f>
        <v>0</v>
      </c>
      <c r="Q204" s="290">
        <v>0.29999999999999999</v>
      </c>
      <c r="R204" s="290">
        <f>Q204*H204</f>
        <v>0.29999999999999999</v>
      </c>
      <c r="S204" s="290">
        <v>0</v>
      </c>
      <c r="T204" s="291">
        <f>S204*H204</f>
        <v>0</v>
      </c>
      <c r="U204" s="42"/>
      <c r="V204" s="42"/>
      <c r="W204" s="42"/>
      <c r="X204" s="42"/>
      <c r="Y204" s="42"/>
      <c r="Z204" s="42"/>
      <c r="AA204" s="42"/>
      <c r="AB204" s="42"/>
      <c r="AC204" s="42"/>
      <c r="AD204" s="42"/>
      <c r="AE204" s="42"/>
      <c r="AR204" s="292" t="s">
        <v>1012</v>
      </c>
      <c r="AT204" s="292" t="s">
        <v>592</v>
      </c>
      <c r="AU204" s="292" t="s">
        <v>92</v>
      </c>
      <c r="AY204" s="19" t="s">
        <v>387</v>
      </c>
      <c r="BE204" s="162">
        <f>IF(N204="základná",J204,0)</f>
        <v>0</v>
      </c>
      <c r="BF204" s="162">
        <f>IF(N204="znížená",J204,0)</f>
        <v>0</v>
      </c>
      <c r="BG204" s="162">
        <f>IF(N204="zákl. prenesená",J204,0)</f>
        <v>0</v>
      </c>
      <c r="BH204" s="162">
        <f>IF(N204="zníž. prenesená",J204,0)</f>
        <v>0</v>
      </c>
      <c r="BI204" s="162">
        <f>IF(N204="nulová",J204,0)</f>
        <v>0</v>
      </c>
      <c r="BJ204" s="19" t="s">
        <v>92</v>
      </c>
      <c r="BK204" s="162">
        <f>ROUND(I204*H204,2)</f>
        <v>0</v>
      </c>
      <c r="BL204" s="19" t="s">
        <v>1012</v>
      </c>
      <c r="BM204" s="292" t="s">
        <v>2200</v>
      </c>
    </row>
    <row r="205" s="2" customFormat="1" ht="37.8" customHeight="1">
      <c r="A205" s="42"/>
      <c r="B205" s="43"/>
      <c r="C205" s="337" t="s">
        <v>631</v>
      </c>
      <c r="D205" s="337" t="s">
        <v>592</v>
      </c>
      <c r="E205" s="338" t="s">
        <v>2201</v>
      </c>
      <c r="F205" s="339" t="s">
        <v>2202</v>
      </c>
      <c r="G205" s="340" t="s">
        <v>436</v>
      </c>
      <c r="H205" s="341">
        <v>5</v>
      </c>
      <c r="I205" s="342"/>
      <c r="J205" s="343">
        <f>ROUND(I205*H205,2)</f>
        <v>0</v>
      </c>
      <c r="K205" s="344"/>
      <c r="L205" s="345"/>
      <c r="M205" s="346" t="s">
        <v>1</v>
      </c>
      <c r="N205" s="347" t="s">
        <v>42</v>
      </c>
      <c r="O205" s="101"/>
      <c r="P205" s="290">
        <f>O205*H205</f>
        <v>0</v>
      </c>
      <c r="Q205" s="290">
        <v>0.40000000000000002</v>
      </c>
      <c r="R205" s="290">
        <f>Q205*H205</f>
        <v>2</v>
      </c>
      <c r="S205" s="290">
        <v>0</v>
      </c>
      <c r="T205" s="291">
        <f>S205*H205</f>
        <v>0</v>
      </c>
      <c r="U205" s="42"/>
      <c r="V205" s="42"/>
      <c r="W205" s="42"/>
      <c r="X205" s="42"/>
      <c r="Y205" s="42"/>
      <c r="Z205" s="42"/>
      <c r="AA205" s="42"/>
      <c r="AB205" s="42"/>
      <c r="AC205" s="42"/>
      <c r="AD205" s="42"/>
      <c r="AE205" s="42"/>
      <c r="AR205" s="292" t="s">
        <v>1012</v>
      </c>
      <c r="AT205" s="292" t="s">
        <v>592</v>
      </c>
      <c r="AU205" s="292" t="s">
        <v>92</v>
      </c>
      <c r="AY205" s="19" t="s">
        <v>387</v>
      </c>
      <c r="BE205" s="162">
        <f>IF(N205="základná",J205,0)</f>
        <v>0</v>
      </c>
      <c r="BF205" s="162">
        <f>IF(N205="znížená",J205,0)</f>
        <v>0</v>
      </c>
      <c r="BG205" s="162">
        <f>IF(N205="zákl. prenesená",J205,0)</f>
        <v>0</v>
      </c>
      <c r="BH205" s="162">
        <f>IF(N205="zníž. prenesená",J205,0)</f>
        <v>0</v>
      </c>
      <c r="BI205" s="162">
        <f>IF(N205="nulová",J205,0)</f>
        <v>0</v>
      </c>
      <c r="BJ205" s="19" t="s">
        <v>92</v>
      </c>
      <c r="BK205" s="162">
        <f>ROUND(I205*H205,2)</f>
        <v>0</v>
      </c>
      <c r="BL205" s="19" t="s">
        <v>1012</v>
      </c>
      <c r="BM205" s="292" t="s">
        <v>2203</v>
      </c>
    </row>
    <row r="206" s="2" customFormat="1" ht="24.15" customHeight="1">
      <c r="A206" s="42"/>
      <c r="B206" s="43"/>
      <c r="C206" s="280" t="s">
        <v>640</v>
      </c>
      <c r="D206" s="280" t="s">
        <v>393</v>
      </c>
      <c r="E206" s="281" t="s">
        <v>2204</v>
      </c>
      <c r="F206" s="282" t="s">
        <v>2205</v>
      </c>
      <c r="G206" s="283" t="s">
        <v>436</v>
      </c>
      <c r="H206" s="284">
        <v>5</v>
      </c>
      <c r="I206" s="285"/>
      <c r="J206" s="286">
        <f>ROUND(I206*H206,2)</f>
        <v>0</v>
      </c>
      <c r="K206" s="287"/>
      <c r="L206" s="45"/>
      <c r="M206" s="288" t="s">
        <v>1</v>
      </c>
      <c r="N206" s="289" t="s">
        <v>42</v>
      </c>
      <c r="O206" s="101"/>
      <c r="P206" s="290">
        <f>O206*H206</f>
        <v>0</v>
      </c>
      <c r="Q206" s="290">
        <v>0</v>
      </c>
      <c r="R206" s="290">
        <f>Q206*H206</f>
        <v>0</v>
      </c>
      <c r="S206" s="290">
        <v>0</v>
      </c>
      <c r="T206" s="291">
        <f>S206*H206</f>
        <v>0</v>
      </c>
      <c r="U206" s="42"/>
      <c r="V206" s="42"/>
      <c r="W206" s="42"/>
      <c r="X206" s="42"/>
      <c r="Y206" s="42"/>
      <c r="Z206" s="42"/>
      <c r="AA206" s="42"/>
      <c r="AB206" s="42"/>
      <c r="AC206" s="42"/>
      <c r="AD206" s="42"/>
      <c r="AE206" s="42"/>
      <c r="AR206" s="292" t="s">
        <v>731</v>
      </c>
      <c r="AT206" s="292" t="s">
        <v>393</v>
      </c>
      <c r="AU206" s="292" t="s">
        <v>92</v>
      </c>
      <c r="AY206" s="19" t="s">
        <v>387</v>
      </c>
      <c r="BE206" s="162">
        <f>IF(N206="základná",J206,0)</f>
        <v>0</v>
      </c>
      <c r="BF206" s="162">
        <f>IF(N206="znížená",J206,0)</f>
        <v>0</v>
      </c>
      <c r="BG206" s="162">
        <f>IF(N206="zákl. prenesená",J206,0)</f>
        <v>0</v>
      </c>
      <c r="BH206" s="162">
        <f>IF(N206="zníž. prenesená",J206,0)</f>
        <v>0</v>
      </c>
      <c r="BI206" s="162">
        <f>IF(N206="nulová",J206,0)</f>
        <v>0</v>
      </c>
      <c r="BJ206" s="19" t="s">
        <v>92</v>
      </c>
      <c r="BK206" s="162">
        <f>ROUND(I206*H206,2)</f>
        <v>0</v>
      </c>
      <c r="BL206" s="19" t="s">
        <v>731</v>
      </c>
      <c r="BM206" s="292" t="s">
        <v>2206</v>
      </c>
    </row>
    <row r="207" s="2" customFormat="1" ht="24.15" customHeight="1">
      <c r="A207" s="42"/>
      <c r="B207" s="43"/>
      <c r="C207" s="280" t="s">
        <v>644</v>
      </c>
      <c r="D207" s="280" t="s">
        <v>393</v>
      </c>
      <c r="E207" s="281" t="s">
        <v>2207</v>
      </c>
      <c r="F207" s="282" t="s">
        <v>2208</v>
      </c>
      <c r="G207" s="283" t="s">
        <v>436</v>
      </c>
      <c r="H207" s="284">
        <v>5</v>
      </c>
      <c r="I207" s="285"/>
      <c r="J207" s="286">
        <f>ROUND(I207*H207,2)</f>
        <v>0</v>
      </c>
      <c r="K207" s="287"/>
      <c r="L207" s="45"/>
      <c r="M207" s="288" t="s">
        <v>1</v>
      </c>
      <c r="N207" s="289" t="s">
        <v>42</v>
      </c>
      <c r="O207" s="101"/>
      <c r="P207" s="290">
        <f>O207*H207</f>
        <v>0</v>
      </c>
      <c r="Q207" s="290">
        <v>0</v>
      </c>
      <c r="R207" s="290">
        <f>Q207*H207</f>
        <v>0</v>
      </c>
      <c r="S207" s="290">
        <v>0</v>
      </c>
      <c r="T207" s="291">
        <f>S207*H207</f>
        <v>0</v>
      </c>
      <c r="U207" s="42"/>
      <c r="V207" s="42"/>
      <c r="W207" s="42"/>
      <c r="X207" s="42"/>
      <c r="Y207" s="42"/>
      <c r="Z207" s="42"/>
      <c r="AA207" s="42"/>
      <c r="AB207" s="42"/>
      <c r="AC207" s="42"/>
      <c r="AD207" s="42"/>
      <c r="AE207" s="42"/>
      <c r="AR207" s="292" t="s">
        <v>731</v>
      </c>
      <c r="AT207" s="292" t="s">
        <v>393</v>
      </c>
      <c r="AU207" s="292" t="s">
        <v>92</v>
      </c>
      <c r="AY207" s="19" t="s">
        <v>387</v>
      </c>
      <c r="BE207" s="162">
        <f>IF(N207="základná",J207,0)</f>
        <v>0</v>
      </c>
      <c r="BF207" s="162">
        <f>IF(N207="znížená",J207,0)</f>
        <v>0</v>
      </c>
      <c r="BG207" s="162">
        <f>IF(N207="zákl. prenesená",J207,0)</f>
        <v>0</v>
      </c>
      <c r="BH207" s="162">
        <f>IF(N207="zníž. prenesená",J207,0)</f>
        <v>0</v>
      </c>
      <c r="BI207" s="162">
        <f>IF(N207="nulová",J207,0)</f>
        <v>0</v>
      </c>
      <c r="BJ207" s="19" t="s">
        <v>92</v>
      </c>
      <c r="BK207" s="162">
        <f>ROUND(I207*H207,2)</f>
        <v>0</v>
      </c>
      <c r="BL207" s="19" t="s">
        <v>731</v>
      </c>
      <c r="BM207" s="292" t="s">
        <v>2209</v>
      </c>
    </row>
    <row r="208" s="12" customFormat="1" ht="22.8" customHeight="1">
      <c r="A208" s="12"/>
      <c r="B208" s="252"/>
      <c r="C208" s="253"/>
      <c r="D208" s="254" t="s">
        <v>75</v>
      </c>
      <c r="E208" s="265" t="s">
        <v>2210</v>
      </c>
      <c r="F208" s="265" t="s">
        <v>2211</v>
      </c>
      <c r="G208" s="253"/>
      <c r="H208" s="253"/>
      <c r="I208" s="256"/>
      <c r="J208" s="266">
        <f>BK208</f>
        <v>0</v>
      </c>
      <c r="K208" s="253"/>
      <c r="L208" s="257"/>
      <c r="M208" s="258"/>
      <c r="N208" s="259"/>
      <c r="O208" s="259"/>
      <c r="P208" s="260">
        <f>SUM(P209:P282)</f>
        <v>0</v>
      </c>
      <c r="Q208" s="259"/>
      <c r="R208" s="260">
        <f>SUM(R209:R282)</f>
        <v>0.67754999999999999</v>
      </c>
      <c r="S208" s="259"/>
      <c r="T208" s="261">
        <f>SUM(T209:T282)</f>
        <v>0</v>
      </c>
      <c r="U208" s="12"/>
      <c r="V208" s="12"/>
      <c r="W208" s="12"/>
      <c r="X208" s="12"/>
      <c r="Y208" s="12"/>
      <c r="Z208" s="12"/>
      <c r="AA208" s="12"/>
      <c r="AB208" s="12"/>
      <c r="AC208" s="12"/>
      <c r="AD208" s="12"/>
      <c r="AE208" s="12"/>
      <c r="AR208" s="262" t="s">
        <v>99</v>
      </c>
      <c r="AT208" s="263" t="s">
        <v>75</v>
      </c>
      <c r="AU208" s="263" t="s">
        <v>84</v>
      </c>
      <c r="AY208" s="262" t="s">
        <v>387</v>
      </c>
      <c r="BK208" s="264">
        <f>SUM(BK209:BK282)</f>
        <v>0</v>
      </c>
    </row>
    <row r="209" s="2" customFormat="1" ht="24.15" customHeight="1">
      <c r="A209" s="42"/>
      <c r="B209" s="43"/>
      <c r="C209" s="280" t="s">
        <v>648</v>
      </c>
      <c r="D209" s="280" t="s">
        <v>393</v>
      </c>
      <c r="E209" s="281" t="s">
        <v>2212</v>
      </c>
      <c r="F209" s="282" t="s">
        <v>2213</v>
      </c>
      <c r="G209" s="283" t="s">
        <v>396</v>
      </c>
      <c r="H209" s="284">
        <v>11</v>
      </c>
      <c r="I209" s="285"/>
      <c r="J209" s="286">
        <f>ROUND(I209*H209,2)</f>
        <v>0</v>
      </c>
      <c r="K209" s="287"/>
      <c r="L209" s="45"/>
      <c r="M209" s="288" t="s">
        <v>1</v>
      </c>
      <c r="N209" s="289" t="s">
        <v>42</v>
      </c>
      <c r="O209" s="101"/>
      <c r="P209" s="290">
        <f>O209*H209</f>
        <v>0</v>
      </c>
      <c r="Q209" s="290">
        <v>0</v>
      </c>
      <c r="R209" s="290">
        <f>Q209*H209</f>
        <v>0</v>
      </c>
      <c r="S209" s="290">
        <v>0</v>
      </c>
      <c r="T209" s="291">
        <f>S209*H209</f>
        <v>0</v>
      </c>
      <c r="U209" s="42"/>
      <c r="V209" s="42"/>
      <c r="W209" s="42"/>
      <c r="X209" s="42"/>
      <c r="Y209" s="42"/>
      <c r="Z209" s="42"/>
      <c r="AA209" s="42"/>
      <c r="AB209" s="42"/>
      <c r="AC209" s="42"/>
      <c r="AD209" s="42"/>
      <c r="AE209" s="42"/>
      <c r="AR209" s="292" t="s">
        <v>731</v>
      </c>
      <c r="AT209" s="292" t="s">
        <v>393</v>
      </c>
      <c r="AU209" s="292" t="s">
        <v>92</v>
      </c>
      <c r="AY209" s="19" t="s">
        <v>387</v>
      </c>
      <c r="BE209" s="162">
        <f>IF(N209="základná",J209,0)</f>
        <v>0</v>
      </c>
      <c r="BF209" s="162">
        <f>IF(N209="znížená",J209,0)</f>
        <v>0</v>
      </c>
      <c r="BG209" s="162">
        <f>IF(N209="zákl. prenesená",J209,0)</f>
        <v>0</v>
      </c>
      <c r="BH209" s="162">
        <f>IF(N209="zníž. prenesená",J209,0)</f>
        <v>0</v>
      </c>
      <c r="BI209" s="162">
        <f>IF(N209="nulová",J209,0)</f>
        <v>0</v>
      </c>
      <c r="BJ209" s="19" t="s">
        <v>92</v>
      </c>
      <c r="BK209" s="162">
        <f>ROUND(I209*H209,2)</f>
        <v>0</v>
      </c>
      <c r="BL209" s="19" t="s">
        <v>731</v>
      </c>
      <c r="BM209" s="292" t="s">
        <v>2214</v>
      </c>
    </row>
    <row r="210" s="2" customFormat="1" ht="16.5" customHeight="1">
      <c r="A210" s="42"/>
      <c r="B210" s="43"/>
      <c r="C210" s="337" t="s">
        <v>654</v>
      </c>
      <c r="D210" s="337" t="s">
        <v>592</v>
      </c>
      <c r="E210" s="338" t="s">
        <v>2215</v>
      </c>
      <c r="F210" s="339" t="s">
        <v>2216</v>
      </c>
      <c r="G210" s="340" t="s">
        <v>396</v>
      </c>
      <c r="H210" s="341">
        <v>11</v>
      </c>
      <c r="I210" s="342"/>
      <c r="J210" s="343">
        <f>ROUND(I210*H210,2)</f>
        <v>0</v>
      </c>
      <c r="K210" s="344"/>
      <c r="L210" s="345"/>
      <c r="M210" s="346" t="s">
        <v>1</v>
      </c>
      <c r="N210" s="347" t="s">
        <v>42</v>
      </c>
      <c r="O210" s="101"/>
      <c r="P210" s="290">
        <f>O210*H210</f>
        <v>0</v>
      </c>
      <c r="Q210" s="290">
        <v>0.00173</v>
      </c>
      <c r="R210" s="290">
        <f>Q210*H210</f>
        <v>0.019029999999999998</v>
      </c>
      <c r="S210" s="290">
        <v>0</v>
      </c>
      <c r="T210" s="291">
        <f>S210*H210</f>
        <v>0</v>
      </c>
      <c r="U210" s="42"/>
      <c r="V210" s="42"/>
      <c r="W210" s="42"/>
      <c r="X210" s="42"/>
      <c r="Y210" s="42"/>
      <c r="Z210" s="42"/>
      <c r="AA210" s="42"/>
      <c r="AB210" s="42"/>
      <c r="AC210" s="42"/>
      <c r="AD210" s="42"/>
      <c r="AE210" s="42"/>
      <c r="AR210" s="292" t="s">
        <v>1012</v>
      </c>
      <c r="AT210" s="292" t="s">
        <v>592</v>
      </c>
      <c r="AU210" s="292" t="s">
        <v>92</v>
      </c>
      <c r="AY210" s="19" t="s">
        <v>387</v>
      </c>
      <c r="BE210" s="162">
        <f>IF(N210="základná",J210,0)</f>
        <v>0</v>
      </c>
      <c r="BF210" s="162">
        <f>IF(N210="znížená",J210,0)</f>
        <v>0</v>
      </c>
      <c r="BG210" s="162">
        <f>IF(N210="zákl. prenesená",J210,0)</f>
        <v>0</v>
      </c>
      <c r="BH210" s="162">
        <f>IF(N210="zníž. prenesená",J210,0)</f>
        <v>0</v>
      </c>
      <c r="BI210" s="162">
        <f>IF(N210="nulová",J210,0)</f>
        <v>0</v>
      </c>
      <c r="BJ210" s="19" t="s">
        <v>92</v>
      </c>
      <c r="BK210" s="162">
        <f>ROUND(I210*H210,2)</f>
        <v>0</v>
      </c>
      <c r="BL210" s="19" t="s">
        <v>1012</v>
      </c>
      <c r="BM210" s="292" t="s">
        <v>2217</v>
      </c>
    </row>
    <row r="211" s="2" customFormat="1" ht="16.5" customHeight="1">
      <c r="A211" s="42"/>
      <c r="B211" s="43"/>
      <c r="C211" s="337" t="s">
        <v>660</v>
      </c>
      <c r="D211" s="337" t="s">
        <v>592</v>
      </c>
      <c r="E211" s="338" t="s">
        <v>2218</v>
      </c>
      <c r="F211" s="339" t="s">
        <v>2219</v>
      </c>
      <c r="G211" s="340" t="s">
        <v>436</v>
      </c>
      <c r="H211" s="341">
        <v>2</v>
      </c>
      <c r="I211" s="342"/>
      <c r="J211" s="343">
        <f>ROUND(I211*H211,2)</f>
        <v>0</v>
      </c>
      <c r="K211" s="344"/>
      <c r="L211" s="345"/>
      <c r="M211" s="346" t="s">
        <v>1</v>
      </c>
      <c r="N211" s="347" t="s">
        <v>42</v>
      </c>
      <c r="O211" s="101"/>
      <c r="P211" s="290">
        <f>O211*H211</f>
        <v>0</v>
      </c>
      <c r="Q211" s="290">
        <v>0.0025600000000000002</v>
      </c>
      <c r="R211" s="290">
        <f>Q211*H211</f>
        <v>0.0051200000000000004</v>
      </c>
      <c r="S211" s="290">
        <v>0</v>
      </c>
      <c r="T211" s="291">
        <f>S211*H211</f>
        <v>0</v>
      </c>
      <c r="U211" s="42"/>
      <c r="V211" s="42"/>
      <c r="W211" s="42"/>
      <c r="X211" s="42"/>
      <c r="Y211" s="42"/>
      <c r="Z211" s="42"/>
      <c r="AA211" s="42"/>
      <c r="AB211" s="42"/>
      <c r="AC211" s="42"/>
      <c r="AD211" s="42"/>
      <c r="AE211" s="42"/>
      <c r="AR211" s="292" t="s">
        <v>1012</v>
      </c>
      <c r="AT211" s="292" t="s">
        <v>592</v>
      </c>
      <c r="AU211" s="292" t="s">
        <v>92</v>
      </c>
      <c r="AY211" s="19" t="s">
        <v>387</v>
      </c>
      <c r="BE211" s="162">
        <f>IF(N211="základná",J211,0)</f>
        <v>0</v>
      </c>
      <c r="BF211" s="162">
        <f>IF(N211="znížená",J211,0)</f>
        <v>0</v>
      </c>
      <c r="BG211" s="162">
        <f>IF(N211="zákl. prenesená",J211,0)</f>
        <v>0</v>
      </c>
      <c r="BH211" s="162">
        <f>IF(N211="zníž. prenesená",J211,0)</f>
        <v>0</v>
      </c>
      <c r="BI211" s="162">
        <f>IF(N211="nulová",J211,0)</f>
        <v>0</v>
      </c>
      <c r="BJ211" s="19" t="s">
        <v>92</v>
      </c>
      <c r="BK211" s="162">
        <f>ROUND(I211*H211,2)</f>
        <v>0</v>
      </c>
      <c r="BL211" s="19" t="s">
        <v>1012</v>
      </c>
      <c r="BM211" s="292" t="s">
        <v>2220</v>
      </c>
    </row>
    <row r="212" s="2" customFormat="1" ht="24.15" customHeight="1">
      <c r="A212" s="42"/>
      <c r="B212" s="43"/>
      <c r="C212" s="280" t="s">
        <v>666</v>
      </c>
      <c r="D212" s="280" t="s">
        <v>393</v>
      </c>
      <c r="E212" s="281" t="s">
        <v>2221</v>
      </c>
      <c r="F212" s="282" t="s">
        <v>2222</v>
      </c>
      <c r="G212" s="283" t="s">
        <v>436</v>
      </c>
      <c r="H212" s="284">
        <v>5</v>
      </c>
      <c r="I212" s="285"/>
      <c r="J212" s="286">
        <f>ROUND(I212*H212,2)</f>
        <v>0</v>
      </c>
      <c r="K212" s="287"/>
      <c r="L212" s="45"/>
      <c r="M212" s="288" t="s">
        <v>1</v>
      </c>
      <c r="N212" s="289" t="s">
        <v>42</v>
      </c>
      <c r="O212" s="101"/>
      <c r="P212" s="290">
        <f>O212*H212</f>
        <v>0</v>
      </c>
      <c r="Q212" s="290">
        <v>0</v>
      </c>
      <c r="R212" s="290">
        <f>Q212*H212</f>
        <v>0</v>
      </c>
      <c r="S212" s="290">
        <v>0</v>
      </c>
      <c r="T212" s="291">
        <f>S212*H212</f>
        <v>0</v>
      </c>
      <c r="U212" s="42"/>
      <c r="V212" s="42"/>
      <c r="W212" s="42"/>
      <c r="X212" s="42"/>
      <c r="Y212" s="42"/>
      <c r="Z212" s="42"/>
      <c r="AA212" s="42"/>
      <c r="AB212" s="42"/>
      <c r="AC212" s="42"/>
      <c r="AD212" s="42"/>
      <c r="AE212" s="42"/>
      <c r="AR212" s="292" t="s">
        <v>731</v>
      </c>
      <c r="AT212" s="292" t="s">
        <v>393</v>
      </c>
      <c r="AU212" s="292" t="s">
        <v>92</v>
      </c>
      <c r="AY212" s="19" t="s">
        <v>387</v>
      </c>
      <c r="BE212" s="162">
        <f>IF(N212="základná",J212,0)</f>
        <v>0</v>
      </c>
      <c r="BF212" s="162">
        <f>IF(N212="znížená",J212,0)</f>
        <v>0</v>
      </c>
      <c r="BG212" s="162">
        <f>IF(N212="zákl. prenesená",J212,0)</f>
        <v>0</v>
      </c>
      <c r="BH212" s="162">
        <f>IF(N212="zníž. prenesená",J212,0)</f>
        <v>0</v>
      </c>
      <c r="BI212" s="162">
        <f>IF(N212="nulová",J212,0)</f>
        <v>0</v>
      </c>
      <c r="BJ212" s="19" t="s">
        <v>92</v>
      </c>
      <c r="BK212" s="162">
        <f>ROUND(I212*H212,2)</f>
        <v>0</v>
      </c>
      <c r="BL212" s="19" t="s">
        <v>731</v>
      </c>
      <c r="BM212" s="292" t="s">
        <v>2223</v>
      </c>
    </row>
    <row r="213" s="2" customFormat="1" ht="33" customHeight="1">
      <c r="A213" s="42"/>
      <c r="B213" s="43"/>
      <c r="C213" s="280" t="s">
        <v>670</v>
      </c>
      <c r="D213" s="280" t="s">
        <v>393</v>
      </c>
      <c r="E213" s="281" t="s">
        <v>2224</v>
      </c>
      <c r="F213" s="282" t="s">
        <v>2225</v>
      </c>
      <c r="G213" s="283" t="s">
        <v>436</v>
      </c>
      <c r="H213" s="284">
        <v>1</v>
      </c>
      <c r="I213" s="285"/>
      <c r="J213" s="286">
        <f>ROUND(I213*H213,2)</f>
        <v>0</v>
      </c>
      <c r="K213" s="287"/>
      <c r="L213" s="45"/>
      <c r="M213" s="288" t="s">
        <v>1</v>
      </c>
      <c r="N213" s="289" t="s">
        <v>42</v>
      </c>
      <c r="O213" s="101"/>
      <c r="P213" s="290">
        <f>O213*H213</f>
        <v>0</v>
      </c>
      <c r="Q213" s="290">
        <v>0</v>
      </c>
      <c r="R213" s="290">
        <f>Q213*H213</f>
        <v>0</v>
      </c>
      <c r="S213" s="290">
        <v>0</v>
      </c>
      <c r="T213" s="291">
        <f>S213*H213</f>
        <v>0</v>
      </c>
      <c r="U213" s="42"/>
      <c r="V213" s="42"/>
      <c r="W213" s="42"/>
      <c r="X213" s="42"/>
      <c r="Y213" s="42"/>
      <c r="Z213" s="42"/>
      <c r="AA213" s="42"/>
      <c r="AB213" s="42"/>
      <c r="AC213" s="42"/>
      <c r="AD213" s="42"/>
      <c r="AE213" s="42"/>
      <c r="AR213" s="292" t="s">
        <v>731</v>
      </c>
      <c r="AT213" s="292" t="s">
        <v>393</v>
      </c>
      <c r="AU213" s="292" t="s">
        <v>92</v>
      </c>
      <c r="AY213" s="19" t="s">
        <v>387</v>
      </c>
      <c r="BE213" s="162">
        <f>IF(N213="základná",J213,0)</f>
        <v>0</v>
      </c>
      <c r="BF213" s="162">
        <f>IF(N213="znížená",J213,0)</f>
        <v>0</v>
      </c>
      <c r="BG213" s="162">
        <f>IF(N213="zákl. prenesená",J213,0)</f>
        <v>0</v>
      </c>
      <c r="BH213" s="162">
        <f>IF(N213="zníž. prenesená",J213,0)</f>
        <v>0</v>
      </c>
      <c r="BI213" s="162">
        <f>IF(N213="nulová",J213,0)</f>
        <v>0</v>
      </c>
      <c r="BJ213" s="19" t="s">
        <v>92</v>
      </c>
      <c r="BK213" s="162">
        <f>ROUND(I213*H213,2)</f>
        <v>0</v>
      </c>
      <c r="BL213" s="19" t="s">
        <v>731</v>
      </c>
      <c r="BM213" s="292" t="s">
        <v>2226</v>
      </c>
    </row>
    <row r="214" s="2" customFormat="1" ht="66.75" customHeight="1">
      <c r="A214" s="42"/>
      <c r="B214" s="43"/>
      <c r="C214" s="337" t="s">
        <v>674</v>
      </c>
      <c r="D214" s="337" t="s">
        <v>592</v>
      </c>
      <c r="E214" s="338" t="s">
        <v>2227</v>
      </c>
      <c r="F214" s="339" t="s">
        <v>2228</v>
      </c>
      <c r="G214" s="340" t="s">
        <v>436</v>
      </c>
      <c r="H214" s="341">
        <v>1</v>
      </c>
      <c r="I214" s="342"/>
      <c r="J214" s="343">
        <f>ROUND(I214*H214,2)</f>
        <v>0</v>
      </c>
      <c r="K214" s="344"/>
      <c r="L214" s="345"/>
      <c r="M214" s="346" t="s">
        <v>1</v>
      </c>
      <c r="N214" s="347" t="s">
        <v>42</v>
      </c>
      <c r="O214" s="101"/>
      <c r="P214" s="290">
        <f>O214*H214</f>
        <v>0</v>
      </c>
      <c r="Q214" s="290">
        <v>0.002</v>
      </c>
      <c r="R214" s="290">
        <f>Q214*H214</f>
        <v>0.002</v>
      </c>
      <c r="S214" s="290">
        <v>0</v>
      </c>
      <c r="T214" s="291">
        <f>S214*H214</f>
        <v>0</v>
      </c>
      <c r="U214" s="42"/>
      <c r="V214" s="42"/>
      <c r="W214" s="42"/>
      <c r="X214" s="42"/>
      <c r="Y214" s="42"/>
      <c r="Z214" s="42"/>
      <c r="AA214" s="42"/>
      <c r="AB214" s="42"/>
      <c r="AC214" s="42"/>
      <c r="AD214" s="42"/>
      <c r="AE214" s="42"/>
      <c r="AR214" s="292" t="s">
        <v>1012</v>
      </c>
      <c r="AT214" s="292" t="s">
        <v>592</v>
      </c>
      <c r="AU214" s="292" t="s">
        <v>92</v>
      </c>
      <c r="AY214" s="19" t="s">
        <v>387</v>
      </c>
      <c r="BE214" s="162">
        <f>IF(N214="základná",J214,0)</f>
        <v>0</v>
      </c>
      <c r="BF214" s="162">
        <f>IF(N214="znížená",J214,0)</f>
        <v>0</v>
      </c>
      <c r="BG214" s="162">
        <f>IF(N214="zákl. prenesená",J214,0)</f>
        <v>0</v>
      </c>
      <c r="BH214" s="162">
        <f>IF(N214="zníž. prenesená",J214,0)</f>
        <v>0</v>
      </c>
      <c r="BI214" s="162">
        <f>IF(N214="nulová",J214,0)</f>
        <v>0</v>
      </c>
      <c r="BJ214" s="19" t="s">
        <v>92</v>
      </c>
      <c r="BK214" s="162">
        <f>ROUND(I214*H214,2)</f>
        <v>0</v>
      </c>
      <c r="BL214" s="19" t="s">
        <v>1012</v>
      </c>
      <c r="BM214" s="292" t="s">
        <v>2229</v>
      </c>
    </row>
    <row r="215" s="2" customFormat="1" ht="24.15" customHeight="1">
      <c r="A215" s="42"/>
      <c r="B215" s="43"/>
      <c r="C215" s="280" t="s">
        <v>677</v>
      </c>
      <c r="D215" s="280" t="s">
        <v>393</v>
      </c>
      <c r="E215" s="281" t="s">
        <v>2230</v>
      </c>
      <c r="F215" s="282" t="s">
        <v>2231</v>
      </c>
      <c r="G215" s="283" t="s">
        <v>436</v>
      </c>
      <c r="H215" s="284">
        <v>3</v>
      </c>
      <c r="I215" s="285"/>
      <c r="J215" s="286">
        <f>ROUND(I215*H215,2)</f>
        <v>0</v>
      </c>
      <c r="K215" s="287"/>
      <c r="L215" s="45"/>
      <c r="M215" s="288" t="s">
        <v>1</v>
      </c>
      <c r="N215" s="289" t="s">
        <v>42</v>
      </c>
      <c r="O215" s="101"/>
      <c r="P215" s="290">
        <f>O215*H215</f>
        <v>0</v>
      </c>
      <c r="Q215" s="290">
        <v>0</v>
      </c>
      <c r="R215" s="290">
        <f>Q215*H215</f>
        <v>0</v>
      </c>
      <c r="S215" s="290">
        <v>0</v>
      </c>
      <c r="T215" s="291">
        <f>S215*H215</f>
        <v>0</v>
      </c>
      <c r="U215" s="42"/>
      <c r="V215" s="42"/>
      <c r="W215" s="42"/>
      <c r="X215" s="42"/>
      <c r="Y215" s="42"/>
      <c r="Z215" s="42"/>
      <c r="AA215" s="42"/>
      <c r="AB215" s="42"/>
      <c r="AC215" s="42"/>
      <c r="AD215" s="42"/>
      <c r="AE215" s="42"/>
      <c r="AR215" s="292" t="s">
        <v>731</v>
      </c>
      <c r="AT215" s="292" t="s">
        <v>393</v>
      </c>
      <c r="AU215" s="292" t="s">
        <v>92</v>
      </c>
      <c r="AY215" s="19" t="s">
        <v>387</v>
      </c>
      <c r="BE215" s="162">
        <f>IF(N215="základná",J215,0)</f>
        <v>0</v>
      </c>
      <c r="BF215" s="162">
        <f>IF(N215="znížená",J215,0)</f>
        <v>0</v>
      </c>
      <c r="BG215" s="162">
        <f>IF(N215="zákl. prenesená",J215,0)</f>
        <v>0</v>
      </c>
      <c r="BH215" s="162">
        <f>IF(N215="zníž. prenesená",J215,0)</f>
        <v>0</v>
      </c>
      <c r="BI215" s="162">
        <f>IF(N215="nulová",J215,0)</f>
        <v>0</v>
      </c>
      <c r="BJ215" s="19" t="s">
        <v>92</v>
      </c>
      <c r="BK215" s="162">
        <f>ROUND(I215*H215,2)</f>
        <v>0</v>
      </c>
      <c r="BL215" s="19" t="s">
        <v>731</v>
      </c>
      <c r="BM215" s="292" t="s">
        <v>2232</v>
      </c>
    </row>
    <row r="216" s="2" customFormat="1" ht="55.5" customHeight="1">
      <c r="A216" s="42"/>
      <c r="B216" s="43"/>
      <c r="C216" s="337" t="s">
        <v>682</v>
      </c>
      <c r="D216" s="337" t="s">
        <v>592</v>
      </c>
      <c r="E216" s="338" t="s">
        <v>2233</v>
      </c>
      <c r="F216" s="339" t="s">
        <v>2234</v>
      </c>
      <c r="G216" s="340" t="s">
        <v>436</v>
      </c>
      <c r="H216" s="341">
        <v>3</v>
      </c>
      <c r="I216" s="342"/>
      <c r="J216" s="343">
        <f>ROUND(I216*H216,2)</f>
        <v>0</v>
      </c>
      <c r="K216" s="344"/>
      <c r="L216" s="345"/>
      <c r="M216" s="346" t="s">
        <v>1</v>
      </c>
      <c r="N216" s="347" t="s">
        <v>42</v>
      </c>
      <c r="O216" s="101"/>
      <c r="P216" s="290">
        <f>O216*H216</f>
        <v>0</v>
      </c>
      <c r="Q216" s="290">
        <v>0.0030000000000000001</v>
      </c>
      <c r="R216" s="290">
        <f>Q216*H216</f>
        <v>0.0090000000000000011</v>
      </c>
      <c r="S216" s="290">
        <v>0</v>
      </c>
      <c r="T216" s="291">
        <f>S216*H216</f>
        <v>0</v>
      </c>
      <c r="U216" s="42"/>
      <c r="V216" s="42"/>
      <c r="W216" s="42"/>
      <c r="X216" s="42"/>
      <c r="Y216" s="42"/>
      <c r="Z216" s="42"/>
      <c r="AA216" s="42"/>
      <c r="AB216" s="42"/>
      <c r="AC216" s="42"/>
      <c r="AD216" s="42"/>
      <c r="AE216" s="42"/>
      <c r="AR216" s="292" t="s">
        <v>1012</v>
      </c>
      <c r="AT216" s="292" t="s">
        <v>592</v>
      </c>
      <c r="AU216" s="292" t="s">
        <v>92</v>
      </c>
      <c r="AY216" s="19" t="s">
        <v>387</v>
      </c>
      <c r="BE216" s="162">
        <f>IF(N216="základná",J216,0)</f>
        <v>0</v>
      </c>
      <c r="BF216" s="162">
        <f>IF(N216="znížená",J216,0)</f>
        <v>0</v>
      </c>
      <c r="BG216" s="162">
        <f>IF(N216="zákl. prenesená",J216,0)</f>
        <v>0</v>
      </c>
      <c r="BH216" s="162">
        <f>IF(N216="zníž. prenesená",J216,0)</f>
        <v>0</v>
      </c>
      <c r="BI216" s="162">
        <f>IF(N216="nulová",J216,0)</f>
        <v>0</v>
      </c>
      <c r="BJ216" s="19" t="s">
        <v>92</v>
      </c>
      <c r="BK216" s="162">
        <f>ROUND(I216*H216,2)</f>
        <v>0</v>
      </c>
      <c r="BL216" s="19" t="s">
        <v>1012</v>
      </c>
      <c r="BM216" s="292" t="s">
        <v>2235</v>
      </c>
    </row>
    <row r="217" s="2" customFormat="1" ht="24.15" customHeight="1">
      <c r="A217" s="42"/>
      <c r="B217" s="43"/>
      <c r="C217" s="280" t="s">
        <v>319</v>
      </c>
      <c r="D217" s="280" t="s">
        <v>393</v>
      </c>
      <c r="E217" s="281" t="s">
        <v>2236</v>
      </c>
      <c r="F217" s="282" t="s">
        <v>2237</v>
      </c>
      <c r="G217" s="283" t="s">
        <v>436</v>
      </c>
      <c r="H217" s="284">
        <v>2</v>
      </c>
      <c r="I217" s="285"/>
      <c r="J217" s="286">
        <f>ROUND(I217*H217,2)</f>
        <v>0</v>
      </c>
      <c r="K217" s="287"/>
      <c r="L217" s="45"/>
      <c r="M217" s="288" t="s">
        <v>1</v>
      </c>
      <c r="N217" s="289" t="s">
        <v>42</v>
      </c>
      <c r="O217" s="101"/>
      <c r="P217" s="290">
        <f>O217*H217</f>
        <v>0</v>
      </c>
      <c r="Q217" s="290">
        <v>0</v>
      </c>
      <c r="R217" s="290">
        <f>Q217*H217</f>
        <v>0</v>
      </c>
      <c r="S217" s="290">
        <v>0</v>
      </c>
      <c r="T217" s="291">
        <f>S217*H217</f>
        <v>0</v>
      </c>
      <c r="U217" s="42"/>
      <c r="V217" s="42"/>
      <c r="W217" s="42"/>
      <c r="X217" s="42"/>
      <c r="Y217" s="42"/>
      <c r="Z217" s="42"/>
      <c r="AA217" s="42"/>
      <c r="AB217" s="42"/>
      <c r="AC217" s="42"/>
      <c r="AD217" s="42"/>
      <c r="AE217" s="42"/>
      <c r="AR217" s="292" t="s">
        <v>731</v>
      </c>
      <c r="AT217" s="292" t="s">
        <v>393</v>
      </c>
      <c r="AU217" s="292" t="s">
        <v>92</v>
      </c>
      <c r="AY217" s="19" t="s">
        <v>387</v>
      </c>
      <c r="BE217" s="162">
        <f>IF(N217="základná",J217,0)</f>
        <v>0</v>
      </c>
      <c r="BF217" s="162">
        <f>IF(N217="znížená",J217,0)</f>
        <v>0</v>
      </c>
      <c r="BG217" s="162">
        <f>IF(N217="zákl. prenesená",J217,0)</f>
        <v>0</v>
      </c>
      <c r="BH217" s="162">
        <f>IF(N217="zníž. prenesená",J217,0)</f>
        <v>0</v>
      </c>
      <c r="BI217" s="162">
        <f>IF(N217="nulová",J217,0)</f>
        <v>0</v>
      </c>
      <c r="BJ217" s="19" t="s">
        <v>92</v>
      </c>
      <c r="BK217" s="162">
        <f>ROUND(I217*H217,2)</f>
        <v>0</v>
      </c>
      <c r="BL217" s="19" t="s">
        <v>731</v>
      </c>
      <c r="BM217" s="292" t="s">
        <v>2238</v>
      </c>
    </row>
    <row r="218" s="2" customFormat="1" ht="76.35" customHeight="1">
      <c r="A218" s="42"/>
      <c r="B218" s="43"/>
      <c r="C218" s="337" t="s">
        <v>690</v>
      </c>
      <c r="D218" s="337" t="s">
        <v>592</v>
      </c>
      <c r="E218" s="338" t="s">
        <v>2239</v>
      </c>
      <c r="F218" s="339" t="s">
        <v>2240</v>
      </c>
      <c r="G218" s="340" t="s">
        <v>436</v>
      </c>
      <c r="H218" s="341">
        <v>2</v>
      </c>
      <c r="I218" s="342"/>
      <c r="J218" s="343">
        <f>ROUND(I218*H218,2)</f>
        <v>0</v>
      </c>
      <c r="K218" s="344"/>
      <c r="L218" s="345"/>
      <c r="M218" s="346" t="s">
        <v>1</v>
      </c>
      <c r="N218" s="347" t="s">
        <v>42</v>
      </c>
      <c r="O218" s="101"/>
      <c r="P218" s="290">
        <f>O218*H218</f>
        <v>0</v>
      </c>
      <c r="Q218" s="290">
        <v>0.0060000000000000001</v>
      </c>
      <c r="R218" s="290">
        <f>Q218*H218</f>
        <v>0.012</v>
      </c>
      <c r="S218" s="290">
        <v>0</v>
      </c>
      <c r="T218" s="291">
        <f>S218*H218</f>
        <v>0</v>
      </c>
      <c r="U218" s="42"/>
      <c r="V218" s="42"/>
      <c r="W218" s="42"/>
      <c r="X218" s="42"/>
      <c r="Y218" s="42"/>
      <c r="Z218" s="42"/>
      <c r="AA218" s="42"/>
      <c r="AB218" s="42"/>
      <c r="AC218" s="42"/>
      <c r="AD218" s="42"/>
      <c r="AE218" s="42"/>
      <c r="AR218" s="292" t="s">
        <v>1012</v>
      </c>
      <c r="AT218" s="292" t="s">
        <v>592</v>
      </c>
      <c r="AU218" s="292" t="s">
        <v>92</v>
      </c>
      <c r="AY218" s="19" t="s">
        <v>387</v>
      </c>
      <c r="BE218" s="162">
        <f>IF(N218="základná",J218,0)</f>
        <v>0</v>
      </c>
      <c r="BF218" s="162">
        <f>IF(N218="znížená",J218,0)</f>
        <v>0</v>
      </c>
      <c r="BG218" s="162">
        <f>IF(N218="zákl. prenesená",J218,0)</f>
        <v>0</v>
      </c>
      <c r="BH218" s="162">
        <f>IF(N218="zníž. prenesená",J218,0)</f>
        <v>0</v>
      </c>
      <c r="BI218" s="162">
        <f>IF(N218="nulová",J218,0)</f>
        <v>0</v>
      </c>
      <c r="BJ218" s="19" t="s">
        <v>92</v>
      </c>
      <c r="BK218" s="162">
        <f>ROUND(I218*H218,2)</f>
        <v>0</v>
      </c>
      <c r="BL218" s="19" t="s">
        <v>1012</v>
      </c>
      <c r="BM218" s="292" t="s">
        <v>2241</v>
      </c>
    </row>
    <row r="219" s="2" customFormat="1" ht="24.15" customHeight="1">
      <c r="A219" s="42"/>
      <c r="B219" s="43"/>
      <c r="C219" s="280" t="s">
        <v>696</v>
      </c>
      <c r="D219" s="280" t="s">
        <v>393</v>
      </c>
      <c r="E219" s="281" t="s">
        <v>2242</v>
      </c>
      <c r="F219" s="282" t="s">
        <v>2243</v>
      </c>
      <c r="G219" s="283" t="s">
        <v>436</v>
      </c>
      <c r="H219" s="284">
        <v>2</v>
      </c>
      <c r="I219" s="285"/>
      <c r="J219" s="286">
        <f>ROUND(I219*H219,2)</f>
        <v>0</v>
      </c>
      <c r="K219" s="287"/>
      <c r="L219" s="45"/>
      <c r="M219" s="288" t="s">
        <v>1</v>
      </c>
      <c r="N219" s="289" t="s">
        <v>42</v>
      </c>
      <c r="O219" s="101"/>
      <c r="P219" s="290">
        <f>O219*H219</f>
        <v>0</v>
      </c>
      <c r="Q219" s="290">
        <v>0</v>
      </c>
      <c r="R219" s="290">
        <f>Q219*H219</f>
        <v>0</v>
      </c>
      <c r="S219" s="290">
        <v>0</v>
      </c>
      <c r="T219" s="291">
        <f>S219*H219</f>
        <v>0</v>
      </c>
      <c r="U219" s="42"/>
      <c r="V219" s="42"/>
      <c r="W219" s="42"/>
      <c r="X219" s="42"/>
      <c r="Y219" s="42"/>
      <c r="Z219" s="42"/>
      <c r="AA219" s="42"/>
      <c r="AB219" s="42"/>
      <c r="AC219" s="42"/>
      <c r="AD219" s="42"/>
      <c r="AE219" s="42"/>
      <c r="AR219" s="292" t="s">
        <v>731</v>
      </c>
      <c r="AT219" s="292" t="s">
        <v>393</v>
      </c>
      <c r="AU219" s="292" t="s">
        <v>92</v>
      </c>
      <c r="AY219" s="19" t="s">
        <v>387</v>
      </c>
      <c r="BE219" s="162">
        <f>IF(N219="základná",J219,0)</f>
        <v>0</v>
      </c>
      <c r="BF219" s="162">
        <f>IF(N219="znížená",J219,0)</f>
        <v>0</v>
      </c>
      <c r="BG219" s="162">
        <f>IF(N219="zákl. prenesená",J219,0)</f>
        <v>0</v>
      </c>
      <c r="BH219" s="162">
        <f>IF(N219="zníž. prenesená",J219,0)</f>
        <v>0</v>
      </c>
      <c r="BI219" s="162">
        <f>IF(N219="nulová",J219,0)</f>
        <v>0</v>
      </c>
      <c r="BJ219" s="19" t="s">
        <v>92</v>
      </c>
      <c r="BK219" s="162">
        <f>ROUND(I219*H219,2)</f>
        <v>0</v>
      </c>
      <c r="BL219" s="19" t="s">
        <v>731</v>
      </c>
      <c r="BM219" s="292" t="s">
        <v>2244</v>
      </c>
    </row>
    <row r="220" s="2" customFormat="1" ht="24.15" customHeight="1">
      <c r="A220" s="42"/>
      <c r="B220" s="43"/>
      <c r="C220" s="337" t="s">
        <v>701</v>
      </c>
      <c r="D220" s="337" t="s">
        <v>592</v>
      </c>
      <c r="E220" s="338" t="s">
        <v>2245</v>
      </c>
      <c r="F220" s="339" t="s">
        <v>2246</v>
      </c>
      <c r="G220" s="340" t="s">
        <v>436</v>
      </c>
      <c r="H220" s="341">
        <v>2</v>
      </c>
      <c r="I220" s="342"/>
      <c r="J220" s="343">
        <f>ROUND(I220*H220,2)</f>
        <v>0</v>
      </c>
      <c r="K220" s="344"/>
      <c r="L220" s="345"/>
      <c r="M220" s="346" t="s">
        <v>1</v>
      </c>
      <c r="N220" s="347" t="s">
        <v>42</v>
      </c>
      <c r="O220" s="101"/>
      <c r="P220" s="290">
        <f>O220*H220</f>
        <v>0</v>
      </c>
      <c r="Q220" s="290">
        <v>0.02</v>
      </c>
      <c r="R220" s="290">
        <f>Q220*H220</f>
        <v>0.040000000000000001</v>
      </c>
      <c r="S220" s="290">
        <v>0</v>
      </c>
      <c r="T220" s="291">
        <f>S220*H220</f>
        <v>0</v>
      </c>
      <c r="U220" s="42"/>
      <c r="V220" s="42"/>
      <c r="W220" s="42"/>
      <c r="X220" s="42"/>
      <c r="Y220" s="42"/>
      <c r="Z220" s="42"/>
      <c r="AA220" s="42"/>
      <c r="AB220" s="42"/>
      <c r="AC220" s="42"/>
      <c r="AD220" s="42"/>
      <c r="AE220" s="42"/>
      <c r="AR220" s="292" t="s">
        <v>1012</v>
      </c>
      <c r="AT220" s="292" t="s">
        <v>592</v>
      </c>
      <c r="AU220" s="292" t="s">
        <v>92</v>
      </c>
      <c r="AY220" s="19" t="s">
        <v>387</v>
      </c>
      <c r="BE220" s="162">
        <f>IF(N220="základná",J220,0)</f>
        <v>0</v>
      </c>
      <c r="BF220" s="162">
        <f>IF(N220="znížená",J220,0)</f>
        <v>0</v>
      </c>
      <c r="BG220" s="162">
        <f>IF(N220="zákl. prenesená",J220,0)</f>
        <v>0</v>
      </c>
      <c r="BH220" s="162">
        <f>IF(N220="zníž. prenesená",J220,0)</f>
        <v>0</v>
      </c>
      <c r="BI220" s="162">
        <f>IF(N220="nulová",J220,0)</f>
        <v>0</v>
      </c>
      <c r="BJ220" s="19" t="s">
        <v>92</v>
      </c>
      <c r="BK220" s="162">
        <f>ROUND(I220*H220,2)</f>
        <v>0</v>
      </c>
      <c r="BL220" s="19" t="s">
        <v>1012</v>
      </c>
      <c r="BM220" s="292" t="s">
        <v>2247</v>
      </c>
    </row>
    <row r="221" s="2" customFormat="1" ht="16.5" customHeight="1">
      <c r="A221" s="42"/>
      <c r="B221" s="43"/>
      <c r="C221" s="280" t="s">
        <v>705</v>
      </c>
      <c r="D221" s="280" t="s">
        <v>393</v>
      </c>
      <c r="E221" s="281" t="s">
        <v>2248</v>
      </c>
      <c r="F221" s="282" t="s">
        <v>2249</v>
      </c>
      <c r="G221" s="283" t="s">
        <v>436</v>
      </c>
      <c r="H221" s="284">
        <v>1</v>
      </c>
      <c r="I221" s="285"/>
      <c r="J221" s="286">
        <f>ROUND(I221*H221,2)</f>
        <v>0</v>
      </c>
      <c r="K221" s="287"/>
      <c r="L221" s="45"/>
      <c r="M221" s="288" t="s">
        <v>1</v>
      </c>
      <c r="N221" s="289" t="s">
        <v>42</v>
      </c>
      <c r="O221" s="101"/>
      <c r="P221" s="290">
        <f>O221*H221</f>
        <v>0</v>
      </c>
      <c r="Q221" s="290">
        <v>0</v>
      </c>
      <c r="R221" s="290">
        <f>Q221*H221</f>
        <v>0</v>
      </c>
      <c r="S221" s="290">
        <v>0</v>
      </c>
      <c r="T221" s="291">
        <f>S221*H221</f>
        <v>0</v>
      </c>
      <c r="U221" s="42"/>
      <c r="V221" s="42"/>
      <c r="W221" s="42"/>
      <c r="X221" s="42"/>
      <c r="Y221" s="42"/>
      <c r="Z221" s="42"/>
      <c r="AA221" s="42"/>
      <c r="AB221" s="42"/>
      <c r="AC221" s="42"/>
      <c r="AD221" s="42"/>
      <c r="AE221" s="42"/>
      <c r="AR221" s="292" t="s">
        <v>731</v>
      </c>
      <c r="AT221" s="292" t="s">
        <v>393</v>
      </c>
      <c r="AU221" s="292" t="s">
        <v>92</v>
      </c>
      <c r="AY221" s="19" t="s">
        <v>387</v>
      </c>
      <c r="BE221" s="162">
        <f>IF(N221="základná",J221,0)</f>
        <v>0</v>
      </c>
      <c r="BF221" s="162">
        <f>IF(N221="znížená",J221,0)</f>
        <v>0</v>
      </c>
      <c r="BG221" s="162">
        <f>IF(N221="zákl. prenesená",J221,0)</f>
        <v>0</v>
      </c>
      <c r="BH221" s="162">
        <f>IF(N221="zníž. prenesená",J221,0)</f>
        <v>0</v>
      </c>
      <c r="BI221" s="162">
        <f>IF(N221="nulová",J221,0)</f>
        <v>0</v>
      </c>
      <c r="BJ221" s="19" t="s">
        <v>92</v>
      </c>
      <c r="BK221" s="162">
        <f>ROUND(I221*H221,2)</f>
        <v>0</v>
      </c>
      <c r="BL221" s="19" t="s">
        <v>731</v>
      </c>
      <c r="BM221" s="292" t="s">
        <v>2250</v>
      </c>
    </row>
    <row r="222" s="2" customFormat="1" ht="24.15" customHeight="1">
      <c r="A222" s="42"/>
      <c r="B222" s="43"/>
      <c r="C222" s="280" t="s">
        <v>709</v>
      </c>
      <c r="D222" s="280" t="s">
        <v>393</v>
      </c>
      <c r="E222" s="281" t="s">
        <v>2251</v>
      </c>
      <c r="F222" s="282" t="s">
        <v>2252</v>
      </c>
      <c r="G222" s="283" t="s">
        <v>436</v>
      </c>
      <c r="H222" s="284">
        <v>1</v>
      </c>
      <c r="I222" s="285"/>
      <c r="J222" s="286">
        <f>ROUND(I222*H222,2)</f>
        <v>0</v>
      </c>
      <c r="K222" s="287"/>
      <c r="L222" s="45"/>
      <c r="M222" s="288" t="s">
        <v>1</v>
      </c>
      <c r="N222" s="289" t="s">
        <v>42</v>
      </c>
      <c r="O222" s="101"/>
      <c r="P222" s="290">
        <f>O222*H222</f>
        <v>0</v>
      </c>
      <c r="Q222" s="290">
        <v>0</v>
      </c>
      <c r="R222" s="290">
        <f>Q222*H222</f>
        <v>0</v>
      </c>
      <c r="S222" s="290">
        <v>0</v>
      </c>
      <c r="T222" s="291">
        <f>S222*H222</f>
        <v>0</v>
      </c>
      <c r="U222" s="42"/>
      <c r="V222" s="42"/>
      <c r="W222" s="42"/>
      <c r="X222" s="42"/>
      <c r="Y222" s="42"/>
      <c r="Z222" s="42"/>
      <c r="AA222" s="42"/>
      <c r="AB222" s="42"/>
      <c r="AC222" s="42"/>
      <c r="AD222" s="42"/>
      <c r="AE222" s="42"/>
      <c r="AR222" s="292" t="s">
        <v>731</v>
      </c>
      <c r="AT222" s="292" t="s">
        <v>393</v>
      </c>
      <c r="AU222" s="292" t="s">
        <v>92</v>
      </c>
      <c r="AY222" s="19" t="s">
        <v>387</v>
      </c>
      <c r="BE222" s="162">
        <f>IF(N222="základná",J222,0)</f>
        <v>0</v>
      </c>
      <c r="BF222" s="162">
        <f>IF(N222="znížená",J222,0)</f>
        <v>0</v>
      </c>
      <c r="BG222" s="162">
        <f>IF(N222="zákl. prenesená",J222,0)</f>
        <v>0</v>
      </c>
      <c r="BH222" s="162">
        <f>IF(N222="zníž. prenesená",J222,0)</f>
        <v>0</v>
      </c>
      <c r="BI222" s="162">
        <f>IF(N222="nulová",J222,0)</f>
        <v>0</v>
      </c>
      <c r="BJ222" s="19" t="s">
        <v>92</v>
      </c>
      <c r="BK222" s="162">
        <f>ROUND(I222*H222,2)</f>
        <v>0</v>
      </c>
      <c r="BL222" s="19" t="s">
        <v>731</v>
      </c>
      <c r="BM222" s="292" t="s">
        <v>2253</v>
      </c>
    </row>
    <row r="223" s="2" customFormat="1" ht="37.8" customHeight="1">
      <c r="A223" s="42"/>
      <c r="B223" s="43"/>
      <c r="C223" s="280" t="s">
        <v>713</v>
      </c>
      <c r="D223" s="280" t="s">
        <v>393</v>
      </c>
      <c r="E223" s="281" t="s">
        <v>2254</v>
      </c>
      <c r="F223" s="282" t="s">
        <v>2255</v>
      </c>
      <c r="G223" s="283" t="s">
        <v>436</v>
      </c>
      <c r="H223" s="284">
        <v>1</v>
      </c>
      <c r="I223" s="285"/>
      <c r="J223" s="286">
        <f>ROUND(I223*H223,2)</f>
        <v>0</v>
      </c>
      <c r="K223" s="287"/>
      <c r="L223" s="45"/>
      <c r="M223" s="288" t="s">
        <v>1</v>
      </c>
      <c r="N223" s="289" t="s">
        <v>42</v>
      </c>
      <c r="O223" s="101"/>
      <c r="P223" s="290">
        <f>O223*H223</f>
        <v>0</v>
      </c>
      <c r="Q223" s="290">
        <v>0</v>
      </c>
      <c r="R223" s="290">
        <f>Q223*H223</f>
        <v>0</v>
      </c>
      <c r="S223" s="290">
        <v>0</v>
      </c>
      <c r="T223" s="291">
        <f>S223*H223</f>
        <v>0</v>
      </c>
      <c r="U223" s="42"/>
      <c r="V223" s="42"/>
      <c r="W223" s="42"/>
      <c r="X223" s="42"/>
      <c r="Y223" s="42"/>
      <c r="Z223" s="42"/>
      <c r="AA223" s="42"/>
      <c r="AB223" s="42"/>
      <c r="AC223" s="42"/>
      <c r="AD223" s="42"/>
      <c r="AE223" s="42"/>
      <c r="AR223" s="292" t="s">
        <v>731</v>
      </c>
      <c r="AT223" s="292" t="s">
        <v>393</v>
      </c>
      <c r="AU223" s="292" t="s">
        <v>92</v>
      </c>
      <c r="AY223" s="19" t="s">
        <v>387</v>
      </c>
      <c r="BE223" s="162">
        <f>IF(N223="základná",J223,0)</f>
        <v>0</v>
      </c>
      <c r="BF223" s="162">
        <f>IF(N223="znížená",J223,0)</f>
        <v>0</v>
      </c>
      <c r="BG223" s="162">
        <f>IF(N223="zákl. prenesená",J223,0)</f>
        <v>0</v>
      </c>
      <c r="BH223" s="162">
        <f>IF(N223="zníž. prenesená",J223,0)</f>
        <v>0</v>
      </c>
      <c r="BI223" s="162">
        <f>IF(N223="nulová",J223,0)</f>
        <v>0</v>
      </c>
      <c r="BJ223" s="19" t="s">
        <v>92</v>
      </c>
      <c r="BK223" s="162">
        <f>ROUND(I223*H223,2)</f>
        <v>0</v>
      </c>
      <c r="BL223" s="19" t="s">
        <v>731</v>
      </c>
      <c r="BM223" s="292" t="s">
        <v>2256</v>
      </c>
    </row>
    <row r="224" s="2" customFormat="1" ht="37.8" customHeight="1">
      <c r="A224" s="42"/>
      <c r="B224" s="43"/>
      <c r="C224" s="280" t="s">
        <v>720</v>
      </c>
      <c r="D224" s="280" t="s">
        <v>393</v>
      </c>
      <c r="E224" s="281" t="s">
        <v>2257</v>
      </c>
      <c r="F224" s="282" t="s">
        <v>2258</v>
      </c>
      <c r="G224" s="283" t="s">
        <v>436</v>
      </c>
      <c r="H224" s="284">
        <v>2</v>
      </c>
      <c r="I224" s="285"/>
      <c r="J224" s="286">
        <f>ROUND(I224*H224,2)</f>
        <v>0</v>
      </c>
      <c r="K224" s="287"/>
      <c r="L224" s="45"/>
      <c r="M224" s="288" t="s">
        <v>1</v>
      </c>
      <c r="N224" s="289" t="s">
        <v>42</v>
      </c>
      <c r="O224" s="101"/>
      <c r="P224" s="290">
        <f>O224*H224</f>
        <v>0</v>
      </c>
      <c r="Q224" s="290">
        <v>0</v>
      </c>
      <c r="R224" s="290">
        <f>Q224*H224</f>
        <v>0</v>
      </c>
      <c r="S224" s="290">
        <v>0</v>
      </c>
      <c r="T224" s="291">
        <f>S224*H224</f>
        <v>0</v>
      </c>
      <c r="U224" s="42"/>
      <c r="V224" s="42"/>
      <c r="W224" s="42"/>
      <c r="X224" s="42"/>
      <c r="Y224" s="42"/>
      <c r="Z224" s="42"/>
      <c r="AA224" s="42"/>
      <c r="AB224" s="42"/>
      <c r="AC224" s="42"/>
      <c r="AD224" s="42"/>
      <c r="AE224" s="42"/>
      <c r="AR224" s="292" t="s">
        <v>731</v>
      </c>
      <c r="AT224" s="292" t="s">
        <v>393</v>
      </c>
      <c r="AU224" s="292" t="s">
        <v>92</v>
      </c>
      <c r="AY224" s="19" t="s">
        <v>387</v>
      </c>
      <c r="BE224" s="162">
        <f>IF(N224="základná",J224,0)</f>
        <v>0</v>
      </c>
      <c r="BF224" s="162">
        <f>IF(N224="znížená",J224,0)</f>
        <v>0</v>
      </c>
      <c r="BG224" s="162">
        <f>IF(N224="zákl. prenesená",J224,0)</f>
        <v>0</v>
      </c>
      <c r="BH224" s="162">
        <f>IF(N224="zníž. prenesená",J224,0)</f>
        <v>0</v>
      </c>
      <c r="BI224" s="162">
        <f>IF(N224="nulová",J224,0)</f>
        <v>0</v>
      </c>
      <c r="BJ224" s="19" t="s">
        <v>92</v>
      </c>
      <c r="BK224" s="162">
        <f>ROUND(I224*H224,2)</f>
        <v>0</v>
      </c>
      <c r="BL224" s="19" t="s">
        <v>731</v>
      </c>
      <c r="BM224" s="292" t="s">
        <v>2259</v>
      </c>
    </row>
    <row r="225" s="2" customFormat="1" ht="24.15" customHeight="1">
      <c r="A225" s="42"/>
      <c r="B225" s="43"/>
      <c r="C225" s="337" t="s">
        <v>725</v>
      </c>
      <c r="D225" s="337" t="s">
        <v>592</v>
      </c>
      <c r="E225" s="338" t="s">
        <v>2260</v>
      </c>
      <c r="F225" s="339" t="s">
        <v>2261</v>
      </c>
      <c r="G225" s="340" t="s">
        <v>436</v>
      </c>
      <c r="H225" s="341">
        <v>1</v>
      </c>
      <c r="I225" s="342"/>
      <c r="J225" s="343">
        <f>ROUND(I225*H225,2)</f>
        <v>0</v>
      </c>
      <c r="K225" s="344"/>
      <c r="L225" s="345"/>
      <c r="M225" s="346" t="s">
        <v>1</v>
      </c>
      <c r="N225" s="347" t="s">
        <v>42</v>
      </c>
      <c r="O225" s="101"/>
      <c r="P225" s="290">
        <f>O225*H225</f>
        <v>0</v>
      </c>
      <c r="Q225" s="290">
        <v>0.0043</v>
      </c>
      <c r="R225" s="290">
        <f>Q225*H225</f>
        <v>0.0043</v>
      </c>
      <c r="S225" s="290">
        <v>0</v>
      </c>
      <c r="T225" s="291">
        <f>S225*H225</f>
        <v>0</v>
      </c>
      <c r="U225" s="42"/>
      <c r="V225" s="42"/>
      <c r="W225" s="42"/>
      <c r="X225" s="42"/>
      <c r="Y225" s="42"/>
      <c r="Z225" s="42"/>
      <c r="AA225" s="42"/>
      <c r="AB225" s="42"/>
      <c r="AC225" s="42"/>
      <c r="AD225" s="42"/>
      <c r="AE225" s="42"/>
      <c r="AR225" s="292" t="s">
        <v>1012</v>
      </c>
      <c r="AT225" s="292" t="s">
        <v>592</v>
      </c>
      <c r="AU225" s="292" t="s">
        <v>92</v>
      </c>
      <c r="AY225" s="19" t="s">
        <v>387</v>
      </c>
      <c r="BE225" s="162">
        <f>IF(N225="základná",J225,0)</f>
        <v>0</v>
      </c>
      <c r="BF225" s="162">
        <f>IF(N225="znížená",J225,0)</f>
        <v>0</v>
      </c>
      <c r="BG225" s="162">
        <f>IF(N225="zákl. prenesená",J225,0)</f>
        <v>0</v>
      </c>
      <c r="BH225" s="162">
        <f>IF(N225="zníž. prenesená",J225,0)</f>
        <v>0</v>
      </c>
      <c r="BI225" s="162">
        <f>IF(N225="nulová",J225,0)</f>
        <v>0</v>
      </c>
      <c r="BJ225" s="19" t="s">
        <v>92</v>
      </c>
      <c r="BK225" s="162">
        <f>ROUND(I225*H225,2)</f>
        <v>0</v>
      </c>
      <c r="BL225" s="19" t="s">
        <v>1012</v>
      </c>
      <c r="BM225" s="292" t="s">
        <v>2262</v>
      </c>
    </row>
    <row r="226" s="2" customFormat="1" ht="24.15" customHeight="1">
      <c r="A226" s="42"/>
      <c r="B226" s="43"/>
      <c r="C226" s="337" t="s">
        <v>731</v>
      </c>
      <c r="D226" s="337" t="s">
        <v>592</v>
      </c>
      <c r="E226" s="338" t="s">
        <v>2263</v>
      </c>
      <c r="F226" s="339" t="s">
        <v>2264</v>
      </c>
      <c r="G226" s="340" t="s">
        <v>436</v>
      </c>
      <c r="H226" s="341">
        <v>2</v>
      </c>
      <c r="I226" s="342"/>
      <c r="J226" s="343">
        <f>ROUND(I226*H226,2)</f>
        <v>0</v>
      </c>
      <c r="K226" s="344"/>
      <c r="L226" s="345"/>
      <c r="M226" s="346" t="s">
        <v>1</v>
      </c>
      <c r="N226" s="347" t="s">
        <v>42</v>
      </c>
      <c r="O226" s="101"/>
      <c r="P226" s="290">
        <f>O226*H226</f>
        <v>0</v>
      </c>
      <c r="Q226" s="290">
        <v>0.0043</v>
      </c>
      <c r="R226" s="290">
        <f>Q226*H226</f>
        <v>0.0086</v>
      </c>
      <c r="S226" s="290">
        <v>0</v>
      </c>
      <c r="T226" s="291">
        <f>S226*H226</f>
        <v>0</v>
      </c>
      <c r="U226" s="42"/>
      <c r="V226" s="42"/>
      <c r="W226" s="42"/>
      <c r="X226" s="42"/>
      <c r="Y226" s="42"/>
      <c r="Z226" s="42"/>
      <c r="AA226" s="42"/>
      <c r="AB226" s="42"/>
      <c r="AC226" s="42"/>
      <c r="AD226" s="42"/>
      <c r="AE226" s="42"/>
      <c r="AR226" s="292" t="s">
        <v>1012</v>
      </c>
      <c r="AT226" s="292" t="s">
        <v>592</v>
      </c>
      <c r="AU226" s="292" t="s">
        <v>92</v>
      </c>
      <c r="AY226" s="19" t="s">
        <v>387</v>
      </c>
      <c r="BE226" s="162">
        <f>IF(N226="základná",J226,0)</f>
        <v>0</v>
      </c>
      <c r="BF226" s="162">
        <f>IF(N226="znížená",J226,0)</f>
        <v>0</v>
      </c>
      <c r="BG226" s="162">
        <f>IF(N226="zákl. prenesená",J226,0)</f>
        <v>0</v>
      </c>
      <c r="BH226" s="162">
        <f>IF(N226="zníž. prenesená",J226,0)</f>
        <v>0</v>
      </c>
      <c r="BI226" s="162">
        <f>IF(N226="nulová",J226,0)</f>
        <v>0</v>
      </c>
      <c r="BJ226" s="19" t="s">
        <v>92</v>
      </c>
      <c r="BK226" s="162">
        <f>ROUND(I226*H226,2)</f>
        <v>0</v>
      </c>
      <c r="BL226" s="19" t="s">
        <v>1012</v>
      </c>
      <c r="BM226" s="292" t="s">
        <v>2265</v>
      </c>
    </row>
    <row r="227" s="2" customFormat="1" ht="16.5" customHeight="1">
      <c r="A227" s="42"/>
      <c r="B227" s="43"/>
      <c r="C227" s="280" t="s">
        <v>736</v>
      </c>
      <c r="D227" s="280" t="s">
        <v>393</v>
      </c>
      <c r="E227" s="281" t="s">
        <v>2266</v>
      </c>
      <c r="F227" s="282" t="s">
        <v>2267</v>
      </c>
      <c r="G227" s="283" t="s">
        <v>436</v>
      </c>
      <c r="H227" s="284">
        <v>5</v>
      </c>
      <c r="I227" s="285"/>
      <c r="J227" s="286">
        <f>ROUND(I227*H227,2)</f>
        <v>0</v>
      </c>
      <c r="K227" s="287"/>
      <c r="L227" s="45"/>
      <c r="M227" s="288" t="s">
        <v>1</v>
      </c>
      <c r="N227" s="289" t="s">
        <v>42</v>
      </c>
      <c r="O227" s="101"/>
      <c r="P227" s="290">
        <f>O227*H227</f>
        <v>0</v>
      </c>
      <c r="Q227" s="290">
        <v>0</v>
      </c>
      <c r="R227" s="290">
        <f>Q227*H227</f>
        <v>0</v>
      </c>
      <c r="S227" s="290">
        <v>0</v>
      </c>
      <c r="T227" s="291">
        <f>S227*H227</f>
        <v>0</v>
      </c>
      <c r="U227" s="42"/>
      <c r="V227" s="42"/>
      <c r="W227" s="42"/>
      <c r="X227" s="42"/>
      <c r="Y227" s="42"/>
      <c r="Z227" s="42"/>
      <c r="AA227" s="42"/>
      <c r="AB227" s="42"/>
      <c r="AC227" s="42"/>
      <c r="AD227" s="42"/>
      <c r="AE227" s="42"/>
      <c r="AR227" s="292" t="s">
        <v>731</v>
      </c>
      <c r="AT227" s="292" t="s">
        <v>393</v>
      </c>
      <c r="AU227" s="292" t="s">
        <v>92</v>
      </c>
      <c r="AY227" s="19" t="s">
        <v>387</v>
      </c>
      <c r="BE227" s="162">
        <f>IF(N227="základná",J227,0)</f>
        <v>0</v>
      </c>
      <c r="BF227" s="162">
        <f>IF(N227="znížená",J227,0)</f>
        <v>0</v>
      </c>
      <c r="BG227" s="162">
        <f>IF(N227="zákl. prenesená",J227,0)</f>
        <v>0</v>
      </c>
      <c r="BH227" s="162">
        <f>IF(N227="zníž. prenesená",J227,0)</f>
        <v>0</v>
      </c>
      <c r="BI227" s="162">
        <f>IF(N227="nulová",J227,0)</f>
        <v>0</v>
      </c>
      <c r="BJ227" s="19" t="s">
        <v>92</v>
      </c>
      <c r="BK227" s="162">
        <f>ROUND(I227*H227,2)</f>
        <v>0</v>
      </c>
      <c r="BL227" s="19" t="s">
        <v>731</v>
      </c>
      <c r="BM227" s="292" t="s">
        <v>2268</v>
      </c>
    </row>
    <row r="228" s="2" customFormat="1" ht="16.5" customHeight="1">
      <c r="A228" s="42"/>
      <c r="B228" s="43"/>
      <c r="C228" s="280" t="s">
        <v>741</v>
      </c>
      <c r="D228" s="280" t="s">
        <v>393</v>
      </c>
      <c r="E228" s="281" t="s">
        <v>2269</v>
      </c>
      <c r="F228" s="282" t="s">
        <v>2270</v>
      </c>
      <c r="G228" s="283" t="s">
        <v>436</v>
      </c>
      <c r="H228" s="284">
        <v>8</v>
      </c>
      <c r="I228" s="285"/>
      <c r="J228" s="286">
        <f>ROUND(I228*H228,2)</f>
        <v>0</v>
      </c>
      <c r="K228" s="287"/>
      <c r="L228" s="45"/>
      <c r="M228" s="288" t="s">
        <v>1</v>
      </c>
      <c r="N228" s="289" t="s">
        <v>42</v>
      </c>
      <c r="O228" s="101"/>
      <c r="P228" s="290">
        <f>O228*H228</f>
        <v>0</v>
      </c>
      <c r="Q228" s="290">
        <v>0</v>
      </c>
      <c r="R228" s="290">
        <f>Q228*H228</f>
        <v>0</v>
      </c>
      <c r="S228" s="290">
        <v>0</v>
      </c>
      <c r="T228" s="291">
        <f>S228*H228</f>
        <v>0</v>
      </c>
      <c r="U228" s="42"/>
      <c r="V228" s="42"/>
      <c r="W228" s="42"/>
      <c r="X228" s="42"/>
      <c r="Y228" s="42"/>
      <c r="Z228" s="42"/>
      <c r="AA228" s="42"/>
      <c r="AB228" s="42"/>
      <c r="AC228" s="42"/>
      <c r="AD228" s="42"/>
      <c r="AE228" s="42"/>
      <c r="AR228" s="292" t="s">
        <v>731</v>
      </c>
      <c r="AT228" s="292" t="s">
        <v>393</v>
      </c>
      <c r="AU228" s="292" t="s">
        <v>92</v>
      </c>
      <c r="AY228" s="19" t="s">
        <v>387</v>
      </c>
      <c r="BE228" s="162">
        <f>IF(N228="základná",J228,0)</f>
        <v>0</v>
      </c>
      <c r="BF228" s="162">
        <f>IF(N228="znížená",J228,0)</f>
        <v>0</v>
      </c>
      <c r="BG228" s="162">
        <f>IF(N228="zákl. prenesená",J228,0)</f>
        <v>0</v>
      </c>
      <c r="BH228" s="162">
        <f>IF(N228="zníž. prenesená",J228,0)</f>
        <v>0</v>
      </c>
      <c r="BI228" s="162">
        <f>IF(N228="nulová",J228,0)</f>
        <v>0</v>
      </c>
      <c r="BJ228" s="19" t="s">
        <v>92</v>
      </c>
      <c r="BK228" s="162">
        <f>ROUND(I228*H228,2)</f>
        <v>0</v>
      </c>
      <c r="BL228" s="19" t="s">
        <v>731</v>
      </c>
      <c r="BM228" s="292" t="s">
        <v>2271</v>
      </c>
    </row>
    <row r="229" s="2" customFormat="1" ht="16.5" customHeight="1">
      <c r="A229" s="42"/>
      <c r="B229" s="43"/>
      <c r="C229" s="337" t="s">
        <v>745</v>
      </c>
      <c r="D229" s="337" t="s">
        <v>592</v>
      </c>
      <c r="E229" s="338" t="s">
        <v>2272</v>
      </c>
      <c r="F229" s="339" t="s">
        <v>2273</v>
      </c>
      <c r="G229" s="340" t="s">
        <v>436</v>
      </c>
      <c r="H229" s="341">
        <v>8</v>
      </c>
      <c r="I229" s="342"/>
      <c r="J229" s="343">
        <f>ROUND(I229*H229,2)</f>
        <v>0</v>
      </c>
      <c r="K229" s="344"/>
      <c r="L229" s="345"/>
      <c r="M229" s="346" t="s">
        <v>1</v>
      </c>
      <c r="N229" s="347" t="s">
        <v>42</v>
      </c>
      <c r="O229" s="101"/>
      <c r="P229" s="290">
        <f>O229*H229</f>
        <v>0</v>
      </c>
      <c r="Q229" s="290">
        <v>2.0000000000000002E-05</v>
      </c>
      <c r="R229" s="290">
        <f>Q229*H229</f>
        <v>0.00016000000000000001</v>
      </c>
      <c r="S229" s="290">
        <v>0</v>
      </c>
      <c r="T229" s="291">
        <f>S229*H229</f>
        <v>0</v>
      </c>
      <c r="U229" s="42"/>
      <c r="V229" s="42"/>
      <c r="W229" s="42"/>
      <c r="X229" s="42"/>
      <c r="Y229" s="42"/>
      <c r="Z229" s="42"/>
      <c r="AA229" s="42"/>
      <c r="AB229" s="42"/>
      <c r="AC229" s="42"/>
      <c r="AD229" s="42"/>
      <c r="AE229" s="42"/>
      <c r="AR229" s="292" t="s">
        <v>1012</v>
      </c>
      <c r="AT229" s="292" t="s">
        <v>592</v>
      </c>
      <c r="AU229" s="292" t="s">
        <v>92</v>
      </c>
      <c r="AY229" s="19" t="s">
        <v>387</v>
      </c>
      <c r="BE229" s="162">
        <f>IF(N229="základná",J229,0)</f>
        <v>0</v>
      </c>
      <c r="BF229" s="162">
        <f>IF(N229="znížená",J229,0)</f>
        <v>0</v>
      </c>
      <c r="BG229" s="162">
        <f>IF(N229="zákl. prenesená",J229,0)</f>
        <v>0</v>
      </c>
      <c r="BH229" s="162">
        <f>IF(N229="zníž. prenesená",J229,0)</f>
        <v>0</v>
      </c>
      <c r="BI229" s="162">
        <f>IF(N229="nulová",J229,0)</f>
        <v>0</v>
      </c>
      <c r="BJ229" s="19" t="s">
        <v>92</v>
      </c>
      <c r="BK229" s="162">
        <f>ROUND(I229*H229,2)</f>
        <v>0</v>
      </c>
      <c r="BL229" s="19" t="s">
        <v>1012</v>
      </c>
      <c r="BM229" s="292" t="s">
        <v>2274</v>
      </c>
    </row>
    <row r="230" s="2" customFormat="1" ht="16.5" customHeight="1">
      <c r="A230" s="42"/>
      <c r="B230" s="43"/>
      <c r="C230" s="337" t="s">
        <v>751</v>
      </c>
      <c r="D230" s="337" t="s">
        <v>592</v>
      </c>
      <c r="E230" s="338" t="s">
        <v>2275</v>
      </c>
      <c r="F230" s="339" t="s">
        <v>2276</v>
      </c>
      <c r="G230" s="340" t="s">
        <v>436</v>
      </c>
      <c r="H230" s="341">
        <v>5</v>
      </c>
      <c r="I230" s="342"/>
      <c r="J230" s="343">
        <f>ROUND(I230*H230,2)</f>
        <v>0</v>
      </c>
      <c r="K230" s="344"/>
      <c r="L230" s="345"/>
      <c r="M230" s="346" t="s">
        <v>1</v>
      </c>
      <c r="N230" s="347" t="s">
        <v>42</v>
      </c>
      <c r="O230" s="101"/>
      <c r="P230" s="290">
        <f>O230*H230</f>
        <v>0</v>
      </c>
      <c r="Q230" s="290">
        <v>2.0000000000000002E-05</v>
      </c>
      <c r="R230" s="290">
        <f>Q230*H230</f>
        <v>0.00010000000000000001</v>
      </c>
      <c r="S230" s="290">
        <v>0</v>
      </c>
      <c r="T230" s="291">
        <f>S230*H230</f>
        <v>0</v>
      </c>
      <c r="U230" s="42"/>
      <c r="V230" s="42"/>
      <c r="W230" s="42"/>
      <c r="X230" s="42"/>
      <c r="Y230" s="42"/>
      <c r="Z230" s="42"/>
      <c r="AA230" s="42"/>
      <c r="AB230" s="42"/>
      <c r="AC230" s="42"/>
      <c r="AD230" s="42"/>
      <c r="AE230" s="42"/>
      <c r="AR230" s="292" t="s">
        <v>1012</v>
      </c>
      <c r="AT230" s="292" t="s">
        <v>592</v>
      </c>
      <c r="AU230" s="292" t="s">
        <v>92</v>
      </c>
      <c r="AY230" s="19" t="s">
        <v>387</v>
      </c>
      <c r="BE230" s="162">
        <f>IF(N230="základná",J230,0)</f>
        <v>0</v>
      </c>
      <c r="BF230" s="162">
        <f>IF(N230="znížená",J230,0)</f>
        <v>0</v>
      </c>
      <c r="BG230" s="162">
        <f>IF(N230="zákl. prenesená",J230,0)</f>
        <v>0</v>
      </c>
      <c r="BH230" s="162">
        <f>IF(N230="zníž. prenesená",J230,0)</f>
        <v>0</v>
      </c>
      <c r="BI230" s="162">
        <f>IF(N230="nulová",J230,0)</f>
        <v>0</v>
      </c>
      <c r="BJ230" s="19" t="s">
        <v>92</v>
      </c>
      <c r="BK230" s="162">
        <f>ROUND(I230*H230,2)</f>
        <v>0</v>
      </c>
      <c r="BL230" s="19" t="s">
        <v>1012</v>
      </c>
      <c r="BM230" s="292" t="s">
        <v>2277</v>
      </c>
    </row>
    <row r="231" s="2" customFormat="1" ht="16.5" customHeight="1">
      <c r="A231" s="42"/>
      <c r="B231" s="43"/>
      <c r="C231" s="280" t="s">
        <v>230</v>
      </c>
      <c r="D231" s="280" t="s">
        <v>393</v>
      </c>
      <c r="E231" s="281" t="s">
        <v>2278</v>
      </c>
      <c r="F231" s="282" t="s">
        <v>2279</v>
      </c>
      <c r="G231" s="283" t="s">
        <v>436</v>
      </c>
      <c r="H231" s="284">
        <v>8</v>
      </c>
      <c r="I231" s="285"/>
      <c r="J231" s="286">
        <f>ROUND(I231*H231,2)</f>
        <v>0</v>
      </c>
      <c r="K231" s="287"/>
      <c r="L231" s="45"/>
      <c r="M231" s="288" t="s">
        <v>1</v>
      </c>
      <c r="N231" s="289" t="s">
        <v>42</v>
      </c>
      <c r="O231" s="101"/>
      <c r="P231" s="290">
        <f>O231*H231</f>
        <v>0</v>
      </c>
      <c r="Q231" s="290">
        <v>0</v>
      </c>
      <c r="R231" s="290">
        <f>Q231*H231</f>
        <v>0</v>
      </c>
      <c r="S231" s="290">
        <v>0</v>
      </c>
      <c r="T231" s="291">
        <f>S231*H231</f>
        <v>0</v>
      </c>
      <c r="U231" s="42"/>
      <c r="V231" s="42"/>
      <c r="W231" s="42"/>
      <c r="X231" s="42"/>
      <c r="Y231" s="42"/>
      <c r="Z231" s="42"/>
      <c r="AA231" s="42"/>
      <c r="AB231" s="42"/>
      <c r="AC231" s="42"/>
      <c r="AD231" s="42"/>
      <c r="AE231" s="42"/>
      <c r="AR231" s="292" t="s">
        <v>731</v>
      </c>
      <c r="AT231" s="292" t="s">
        <v>393</v>
      </c>
      <c r="AU231" s="292" t="s">
        <v>92</v>
      </c>
      <c r="AY231" s="19" t="s">
        <v>387</v>
      </c>
      <c r="BE231" s="162">
        <f>IF(N231="základná",J231,0)</f>
        <v>0</v>
      </c>
      <c r="BF231" s="162">
        <f>IF(N231="znížená",J231,0)</f>
        <v>0</v>
      </c>
      <c r="BG231" s="162">
        <f>IF(N231="zákl. prenesená",J231,0)</f>
        <v>0</v>
      </c>
      <c r="BH231" s="162">
        <f>IF(N231="zníž. prenesená",J231,0)</f>
        <v>0</v>
      </c>
      <c r="BI231" s="162">
        <f>IF(N231="nulová",J231,0)</f>
        <v>0</v>
      </c>
      <c r="BJ231" s="19" t="s">
        <v>92</v>
      </c>
      <c r="BK231" s="162">
        <f>ROUND(I231*H231,2)</f>
        <v>0</v>
      </c>
      <c r="BL231" s="19" t="s">
        <v>731</v>
      </c>
      <c r="BM231" s="292" t="s">
        <v>2280</v>
      </c>
    </row>
    <row r="232" s="2" customFormat="1" ht="33" customHeight="1">
      <c r="A232" s="42"/>
      <c r="B232" s="43"/>
      <c r="C232" s="337" t="s">
        <v>759</v>
      </c>
      <c r="D232" s="337" t="s">
        <v>592</v>
      </c>
      <c r="E232" s="338" t="s">
        <v>2281</v>
      </c>
      <c r="F232" s="339" t="s">
        <v>2282</v>
      </c>
      <c r="G232" s="340" t="s">
        <v>436</v>
      </c>
      <c r="H232" s="341">
        <v>8</v>
      </c>
      <c r="I232" s="342"/>
      <c r="J232" s="343">
        <f>ROUND(I232*H232,2)</f>
        <v>0</v>
      </c>
      <c r="K232" s="344"/>
      <c r="L232" s="345"/>
      <c r="M232" s="346" t="s">
        <v>1</v>
      </c>
      <c r="N232" s="347" t="s">
        <v>42</v>
      </c>
      <c r="O232" s="101"/>
      <c r="P232" s="290">
        <f>O232*H232</f>
        <v>0</v>
      </c>
      <c r="Q232" s="290">
        <v>3.0000000000000001E-05</v>
      </c>
      <c r="R232" s="290">
        <f>Q232*H232</f>
        <v>0.00024000000000000001</v>
      </c>
      <c r="S232" s="290">
        <v>0</v>
      </c>
      <c r="T232" s="291">
        <f>S232*H232</f>
        <v>0</v>
      </c>
      <c r="U232" s="42"/>
      <c r="V232" s="42"/>
      <c r="W232" s="42"/>
      <c r="X232" s="42"/>
      <c r="Y232" s="42"/>
      <c r="Z232" s="42"/>
      <c r="AA232" s="42"/>
      <c r="AB232" s="42"/>
      <c r="AC232" s="42"/>
      <c r="AD232" s="42"/>
      <c r="AE232" s="42"/>
      <c r="AR232" s="292" t="s">
        <v>1012</v>
      </c>
      <c r="AT232" s="292" t="s">
        <v>592</v>
      </c>
      <c r="AU232" s="292" t="s">
        <v>92</v>
      </c>
      <c r="AY232" s="19" t="s">
        <v>387</v>
      </c>
      <c r="BE232" s="162">
        <f>IF(N232="základná",J232,0)</f>
        <v>0</v>
      </c>
      <c r="BF232" s="162">
        <f>IF(N232="znížená",J232,0)</f>
        <v>0</v>
      </c>
      <c r="BG232" s="162">
        <f>IF(N232="zákl. prenesená",J232,0)</f>
        <v>0</v>
      </c>
      <c r="BH232" s="162">
        <f>IF(N232="zníž. prenesená",J232,0)</f>
        <v>0</v>
      </c>
      <c r="BI232" s="162">
        <f>IF(N232="nulová",J232,0)</f>
        <v>0</v>
      </c>
      <c r="BJ232" s="19" t="s">
        <v>92</v>
      </c>
      <c r="BK232" s="162">
        <f>ROUND(I232*H232,2)</f>
        <v>0</v>
      </c>
      <c r="BL232" s="19" t="s">
        <v>1012</v>
      </c>
      <c r="BM232" s="292" t="s">
        <v>2283</v>
      </c>
    </row>
    <row r="233" s="2" customFormat="1" ht="33" customHeight="1">
      <c r="A233" s="42"/>
      <c r="B233" s="43"/>
      <c r="C233" s="280" t="s">
        <v>763</v>
      </c>
      <c r="D233" s="280" t="s">
        <v>393</v>
      </c>
      <c r="E233" s="281" t="s">
        <v>2284</v>
      </c>
      <c r="F233" s="282" t="s">
        <v>2285</v>
      </c>
      <c r="G233" s="283" t="s">
        <v>396</v>
      </c>
      <c r="H233" s="284">
        <v>560</v>
      </c>
      <c r="I233" s="285"/>
      <c r="J233" s="286">
        <f>ROUND(I233*H233,2)</f>
        <v>0</v>
      </c>
      <c r="K233" s="287"/>
      <c r="L233" s="45"/>
      <c r="M233" s="288" t="s">
        <v>1</v>
      </c>
      <c r="N233" s="289" t="s">
        <v>42</v>
      </c>
      <c r="O233" s="101"/>
      <c r="P233" s="290">
        <f>O233*H233</f>
        <v>0</v>
      </c>
      <c r="Q233" s="290">
        <v>0</v>
      </c>
      <c r="R233" s="290">
        <f>Q233*H233</f>
        <v>0</v>
      </c>
      <c r="S233" s="290">
        <v>0</v>
      </c>
      <c r="T233" s="291">
        <f>S233*H233</f>
        <v>0</v>
      </c>
      <c r="U233" s="42"/>
      <c r="V233" s="42"/>
      <c r="W233" s="42"/>
      <c r="X233" s="42"/>
      <c r="Y233" s="42"/>
      <c r="Z233" s="42"/>
      <c r="AA233" s="42"/>
      <c r="AB233" s="42"/>
      <c r="AC233" s="42"/>
      <c r="AD233" s="42"/>
      <c r="AE233" s="42"/>
      <c r="AR233" s="292" t="s">
        <v>731</v>
      </c>
      <c r="AT233" s="292" t="s">
        <v>393</v>
      </c>
      <c r="AU233" s="292" t="s">
        <v>92</v>
      </c>
      <c r="AY233" s="19" t="s">
        <v>387</v>
      </c>
      <c r="BE233" s="162">
        <f>IF(N233="základná",J233,0)</f>
        <v>0</v>
      </c>
      <c r="BF233" s="162">
        <f>IF(N233="znížená",J233,0)</f>
        <v>0</v>
      </c>
      <c r="BG233" s="162">
        <f>IF(N233="zákl. prenesená",J233,0)</f>
        <v>0</v>
      </c>
      <c r="BH233" s="162">
        <f>IF(N233="zníž. prenesená",J233,0)</f>
        <v>0</v>
      </c>
      <c r="BI233" s="162">
        <f>IF(N233="nulová",J233,0)</f>
        <v>0</v>
      </c>
      <c r="BJ233" s="19" t="s">
        <v>92</v>
      </c>
      <c r="BK233" s="162">
        <f>ROUND(I233*H233,2)</f>
        <v>0</v>
      </c>
      <c r="BL233" s="19" t="s">
        <v>731</v>
      </c>
      <c r="BM233" s="292" t="s">
        <v>2286</v>
      </c>
    </row>
    <row r="234" s="2" customFormat="1" ht="16.5" customHeight="1">
      <c r="A234" s="42"/>
      <c r="B234" s="43"/>
      <c r="C234" s="337" t="s">
        <v>769</v>
      </c>
      <c r="D234" s="337" t="s">
        <v>592</v>
      </c>
      <c r="E234" s="338" t="s">
        <v>2287</v>
      </c>
      <c r="F234" s="339" t="s">
        <v>2288</v>
      </c>
      <c r="G234" s="340" t="s">
        <v>396</v>
      </c>
      <c r="H234" s="341">
        <v>74</v>
      </c>
      <c r="I234" s="342"/>
      <c r="J234" s="343">
        <f>ROUND(I234*H234,2)</f>
        <v>0</v>
      </c>
      <c r="K234" s="344"/>
      <c r="L234" s="345"/>
      <c r="M234" s="346" t="s">
        <v>1</v>
      </c>
      <c r="N234" s="347" t="s">
        <v>42</v>
      </c>
      <c r="O234" s="101"/>
      <c r="P234" s="290">
        <f>O234*H234</f>
        <v>0</v>
      </c>
      <c r="Q234" s="290">
        <v>5.0000000000000002E-05</v>
      </c>
      <c r="R234" s="290">
        <f>Q234*H234</f>
        <v>0.0037000000000000002</v>
      </c>
      <c r="S234" s="290">
        <v>0</v>
      </c>
      <c r="T234" s="291">
        <f>S234*H234</f>
        <v>0</v>
      </c>
      <c r="U234" s="42"/>
      <c r="V234" s="42"/>
      <c r="W234" s="42"/>
      <c r="X234" s="42"/>
      <c r="Y234" s="42"/>
      <c r="Z234" s="42"/>
      <c r="AA234" s="42"/>
      <c r="AB234" s="42"/>
      <c r="AC234" s="42"/>
      <c r="AD234" s="42"/>
      <c r="AE234" s="42"/>
      <c r="AR234" s="292" t="s">
        <v>1012</v>
      </c>
      <c r="AT234" s="292" t="s">
        <v>592</v>
      </c>
      <c r="AU234" s="292" t="s">
        <v>92</v>
      </c>
      <c r="AY234" s="19" t="s">
        <v>387</v>
      </c>
      <c r="BE234" s="162">
        <f>IF(N234="základná",J234,0)</f>
        <v>0</v>
      </c>
      <c r="BF234" s="162">
        <f>IF(N234="znížená",J234,0)</f>
        <v>0</v>
      </c>
      <c r="BG234" s="162">
        <f>IF(N234="zákl. prenesená",J234,0)</f>
        <v>0</v>
      </c>
      <c r="BH234" s="162">
        <f>IF(N234="zníž. prenesená",J234,0)</f>
        <v>0</v>
      </c>
      <c r="BI234" s="162">
        <f>IF(N234="nulová",J234,0)</f>
        <v>0</v>
      </c>
      <c r="BJ234" s="19" t="s">
        <v>92</v>
      </c>
      <c r="BK234" s="162">
        <f>ROUND(I234*H234,2)</f>
        <v>0</v>
      </c>
      <c r="BL234" s="19" t="s">
        <v>1012</v>
      </c>
      <c r="BM234" s="292" t="s">
        <v>2289</v>
      </c>
    </row>
    <row r="235" s="2" customFormat="1" ht="16.5" customHeight="1">
      <c r="A235" s="42"/>
      <c r="B235" s="43"/>
      <c r="C235" s="337" t="s">
        <v>775</v>
      </c>
      <c r="D235" s="337" t="s">
        <v>592</v>
      </c>
      <c r="E235" s="338" t="s">
        <v>2290</v>
      </c>
      <c r="F235" s="339" t="s">
        <v>2291</v>
      </c>
      <c r="G235" s="340" t="s">
        <v>396</v>
      </c>
      <c r="H235" s="341">
        <v>80</v>
      </c>
      <c r="I235" s="342"/>
      <c r="J235" s="343">
        <f>ROUND(I235*H235,2)</f>
        <v>0</v>
      </c>
      <c r="K235" s="344"/>
      <c r="L235" s="345"/>
      <c r="M235" s="346" t="s">
        <v>1</v>
      </c>
      <c r="N235" s="347" t="s">
        <v>42</v>
      </c>
      <c r="O235" s="101"/>
      <c r="P235" s="290">
        <f>O235*H235</f>
        <v>0</v>
      </c>
      <c r="Q235" s="290">
        <v>4.0000000000000003E-05</v>
      </c>
      <c r="R235" s="290">
        <f>Q235*H235</f>
        <v>0.0032000000000000002</v>
      </c>
      <c r="S235" s="290">
        <v>0</v>
      </c>
      <c r="T235" s="291">
        <f>S235*H235</f>
        <v>0</v>
      </c>
      <c r="U235" s="42"/>
      <c r="V235" s="42"/>
      <c r="W235" s="42"/>
      <c r="X235" s="42"/>
      <c r="Y235" s="42"/>
      <c r="Z235" s="42"/>
      <c r="AA235" s="42"/>
      <c r="AB235" s="42"/>
      <c r="AC235" s="42"/>
      <c r="AD235" s="42"/>
      <c r="AE235" s="42"/>
      <c r="AR235" s="292" t="s">
        <v>1012</v>
      </c>
      <c r="AT235" s="292" t="s">
        <v>592</v>
      </c>
      <c r="AU235" s="292" t="s">
        <v>92</v>
      </c>
      <c r="AY235" s="19" t="s">
        <v>387</v>
      </c>
      <c r="BE235" s="162">
        <f>IF(N235="základná",J235,0)</f>
        <v>0</v>
      </c>
      <c r="BF235" s="162">
        <f>IF(N235="znížená",J235,0)</f>
        <v>0</v>
      </c>
      <c r="BG235" s="162">
        <f>IF(N235="zákl. prenesená",J235,0)</f>
        <v>0</v>
      </c>
      <c r="BH235" s="162">
        <f>IF(N235="zníž. prenesená",J235,0)</f>
        <v>0</v>
      </c>
      <c r="BI235" s="162">
        <f>IF(N235="nulová",J235,0)</f>
        <v>0</v>
      </c>
      <c r="BJ235" s="19" t="s">
        <v>92</v>
      </c>
      <c r="BK235" s="162">
        <f>ROUND(I235*H235,2)</f>
        <v>0</v>
      </c>
      <c r="BL235" s="19" t="s">
        <v>1012</v>
      </c>
      <c r="BM235" s="292" t="s">
        <v>2292</v>
      </c>
    </row>
    <row r="236" s="2" customFormat="1" ht="16.5" customHeight="1">
      <c r="A236" s="42"/>
      <c r="B236" s="43"/>
      <c r="C236" s="337" t="s">
        <v>779</v>
      </c>
      <c r="D236" s="337" t="s">
        <v>592</v>
      </c>
      <c r="E236" s="338" t="s">
        <v>2293</v>
      </c>
      <c r="F236" s="339" t="s">
        <v>2294</v>
      </c>
      <c r="G236" s="340" t="s">
        <v>396</v>
      </c>
      <c r="H236" s="341">
        <v>20</v>
      </c>
      <c r="I236" s="342"/>
      <c r="J236" s="343">
        <f>ROUND(I236*H236,2)</f>
        <v>0</v>
      </c>
      <c r="K236" s="344"/>
      <c r="L236" s="345"/>
      <c r="M236" s="346" t="s">
        <v>1</v>
      </c>
      <c r="N236" s="347" t="s">
        <v>42</v>
      </c>
      <c r="O236" s="101"/>
      <c r="P236" s="290">
        <f>O236*H236</f>
        <v>0</v>
      </c>
      <c r="Q236" s="290">
        <v>4.0000000000000003E-05</v>
      </c>
      <c r="R236" s="290">
        <f>Q236*H236</f>
        <v>0.00080000000000000004</v>
      </c>
      <c r="S236" s="290">
        <v>0</v>
      </c>
      <c r="T236" s="291">
        <f>S236*H236</f>
        <v>0</v>
      </c>
      <c r="U236" s="42"/>
      <c r="V236" s="42"/>
      <c r="W236" s="42"/>
      <c r="X236" s="42"/>
      <c r="Y236" s="42"/>
      <c r="Z236" s="42"/>
      <c r="AA236" s="42"/>
      <c r="AB236" s="42"/>
      <c r="AC236" s="42"/>
      <c r="AD236" s="42"/>
      <c r="AE236" s="42"/>
      <c r="AR236" s="292" t="s">
        <v>1012</v>
      </c>
      <c r="AT236" s="292" t="s">
        <v>592</v>
      </c>
      <c r="AU236" s="292" t="s">
        <v>92</v>
      </c>
      <c r="AY236" s="19" t="s">
        <v>387</v>
      </c>
      <c r="BE236" s="162">
        <f>IF(N236="základná",J236,0)</f>
        <v>0</v>
      </c>
      <c r="BF236" s="162">
        <f>IF(N236="znížená",J236,0)</f>
        <v>0</v>
      </c>
      <c r="BG236" s="162">
        <f>IF(N236="zákl. prenesená",J236,0)</f>
        <v>0</v>
      </c>
      <c r="BH236" s="162">
        <f>IF(N236="zníž. prenesená",J236,0)</f>
        <v>0</v>
      </c>
      <c r="BI236" s="162">
        <f>IF(N236="nulová",J236,0)</f>
        <v>0</v>
      </c>
      <c r="BJ236" s="19" t="s">
        <v>92</v>
      </c>
      <c r="BK236" s="162">
        <f>ROUND(I236*H236,2)</f>
        <v>0</v>
      </c>
      <c r="BL236" s="19" t="s">
        <v>1012</v>
      </c>
      <c r="BM236" s="292" t="s">
        <v>2295</v>
      </c>
    </row>
    <row r="237" s="2" customFormat="1" ht="24.15" customHeight="1">
      <c r="A237" s="42"/>
      <c r="B237" s="43"/>
      <c r="C237" s="337" t="s">
        <v>787</v>
      </c>
      <c r="D237" s="337" t="s">
        <v>592</v>
      </c>
      <c r="E237" s="338" t="s">
        <v>2296</v>
      </c>
      <c r="F237" s="339" t="s">
        <v>2297</v>
      </c>
      <c r="G237" s="340" t="s">
        <v>396</v>
      </c>
      <c r="H237" s="341">
        <v>74</v>
      </c>
      <c r="I237" s="342"/>
      <c r="J237" s="343">
        <f>ROUND(I237*H237,2)</f>
        <v>0</v>
      </c>
      <c r="K237" s="344"/>
      <c r="L237" s="345"/>
      <c r="M237" s="346" t="s">
        <v>1</v>
      </c>
      <c r="N237" s="347" t="s">
        <v>42</v>
      </c>
      <c r="O237" s="101"/>
      <c r="P237" s="290">
        <f>O237*H237</f>
        <v>0</v>
      </c>
      <c r="Q237" s="290">
        <v>8.0000000000000007E-05</v>
      </c>
      <c r="R237" s="290">
        <f>Q237*H237</f>
        <v>0.0059200000000000008</v>
      </c>
      <c r="S237" s="290">
        <v>0</v>
      </c>
      <c r="T237" s="291">
        <f>S237*H237</f>
        <v>0</v>
      </c>
      <c r="U237" s="42"/>
      <c r="V237" s="42"/>
      <c r="W237" s="42"/>
      <c r="X237" s="42"/>
      <c r="Y237" s="42"/>
      <c r="Z237" s="42"/>
      <c r="AA237" s="42"/>
      <c r="AB237" s="42"/>
      <c r="AC237" s="42"/>
      <c r="AD237" s="42"/>
      <c r="AE237" s="42"/>
      <c r="AR237" s="292" t="s">
        <v>1012</v>
      </c>
      <c r="AT237" s="292" t="s">
        <v>592</v>
      </c>
      <c r="AU237" s="292" t="s">
        <v>92</v>
      </c>
      <c r="AY237" s="19" t="s">
        <v>387</v>
      </c>
      <c r="BE237" s="162">
        <f>IF(N237="základná",J237,0)</f>
        <v>0</v>
      </c>
      <c r="BF237" s="162">
        <f>IF(N237="znížená",J237,0)</f>
        <v>0</v>
      </c>
      <c r="BG237" s="162">
        <f>IF(N237="zákl. prenesená",J237,0)</f>
        <v>0</v>
      </c>
      <c r="BH237" s="162">
        <f>IF(N237="zníž. prenesená",J237,0)</f>
        <v>0</v>
      </c>
      <c r="BI237" s="162">
        <f>IF(N237="nulová",J237,0)</f>
        <v>0</v>
      </c>
      <c r="BJ237" s="19" t="s">
        <v>92</v>
      </c>
      <c r="BK237" s="162">
        <f>ROUND(I237*H237,2)</f>
        <v>0</v>
      </c>
      <c r="BL237" s="19" t="s">
        <v>1012</v>
      </c>
      <c r="BM237" s="292" t="s">
        <v>2298</v>
      </c>
    </row>
    <row r="238" s="2" customFormat="1" ht="16.5" customHeight="1">
      <c r="A238" s="42"/>
      <c r="B238" s="43"/>
      <c r="C238" s="337" t="s">
        <v>792</v>
      </c>
      <c r="D238" s="337" t="s">
        <v>592</v>
      </c>
      <c r="E238" s="338" t="s">
        <v>2299</v>
      </c>
      <c r="F238" s="339" t="s">
        <v>2300</v>
      </c>
      <c r="G238" s="340" t="s">
        <v>396</v>
      </c>
      <c r="H238" s="341">
        <v>40</v>
      </c>
      <c r="I238" s="342"/>
      <c r="J238" s="343">
        <f>ROUND(I238*H238,2)</f>
        <v>0</v>
      </c>
      <c r="K238" s="344"/>
      <c r="L238" s="345"/>
      <c r="M238" s="346" t="s">
        <v>1</v>
      </c>
      <c r="N238" s="347" t="s">
        <v>42</v>
      </c>
      <c r="O238" s="101"/>
      <c r="P238" s="290">
        <f>O238*H238</f>
        <v>0</v>
      </c>
      <c r="Q238" s="290">
        <v>0</v>
      </c>
      <c r="R238" s="290">
        <f>Q238*H238</f>
        <v>0</v>
      </c>
      <c r="S238" s="290">
        <v>0</v>
      </c>
      <c r="T238" s="291">
        <f>S238*H238</f>
        <v>0</v>
      </c>
      <c r="U238" s="42"/>
      <c r="V238" s="42"/>
      <c r="W238" s="42"/>
      <c r="X238" s="42"/>
      <c r="Y238" s="42"/>
      <c r="Z238" s="42"/>
      <c r="AA238" s="42"/>
      <c r="AB238" s="42"/>
      <c r="AC238" s="42"/>
      <c r="AD238" s="42"/>
      <c r="AE238" s="42"/>
      <c r="AR238" s="292" t="s">
        <v>1012</v>
      </c>
      <c r="AT238" s="292" t="s">
        <v>592</v>
      </c>
      <c r="AU238" s="292" t="s">
        <v>92</v>
      </c>
      <c r="AY238" s="19" t="s">
        <v>387</v>
      </c>
      <c r="BE238" s="162">
        <f>IF(N238="základná",J238,0)</f>
        <v>0</v>
      </c>
      <c r="BF238" s="162">
        <f>IF(N238="znížená",J238,0)</f>
        <v>0</v>
      </c>
      <c r="BG238" s="162">
        <f>IF(N238="zákl. prenesená",J238,0)</f>
        <v>0</v>
      </c>
      <c r="BH238" s="162">
        <f>IF(N238="zníž. prenesená",J238,0)</f>
        <v>0</v>
      </c>
      <c r="BI238" s="162">
        <f>IF(N238="nulová",J238,0)</f>
        <v>0</v>
      </c>
      <c r="BJ238" s="19" t="s">
        <v>92</v>
      </c>
      <c r="BK238" s="162">
        <f>ROUND(I238*H238,2)</f>
        <v>0</v>
      </c>
      <c r="BL238" s="19" t="s">
        <v>1012</v>
      </c>
      <c r="BM238" s="292" t="s">
        <v>2301</v>
      </c>
    </row>
    <row r="239" s="2" customFormat="1">
      <c r="A239" s="42"/>
      <c r="B239" s="43"/>
      <c r="C239" s="44"/>
      <c r="D239" s="295" t="s">
        <v>652</v>
      </c>
      <c r="E239" s="44"/>
      <c r="F239" s="348" t="s">
        <v>2302</v>
      </c>
      <c r="G239" s="44"/>
      <c r="H239" s="44"/>
      <c r="I239" s="237"/>
      <c r="J239" s="44"/>
      <c r="K239" s="44"/>
      <c r="L239" s="45"/>
      <c r="M239" s="349"/>
      <c r="N239" s="350"/>
      <c r="O239" s="101"/>
      <c r="P239" s="101"/>
      <c r="Q239" s="101"/>
      <c r="R239" s="101"/>
      <c r="S239" s="101"/>
      <c r="T239" s="102"/>
      <c r="U239" s="42"/>
      <c r="V239" s="42"/>
      <c r="W239" s="42"/>
      <c r="X239" s="42"/>
      <c r="Y239" s="42"/>
      <c r="Z239" s="42"/>
      <c r="AA239" s="42"/>
      <c r="AB239" s="42"/>
      <c r="AC239" s="42"/>
      <c r="AD239" s="42"/>
      <c r="AE239" s="42"/>
      <c r="AT239" s="19" t="s">
        <v>652</v>
      </c>
      <c r="AU239" s="19" t="s">
        <v>92</v>
      </c>
    </row>
    <row r="240" s="2" customFormat="1" ht="16.5" customHeight="1">
      <c r="A240" s="42"/>
      <c r="B240" s="43"/>
      <c r="C240" s="337" t="s">
        <v>798</v>
      </c>
      <c r="D240" s="337" t="s">
        <v>592</v>
      </c>
      <c r="E240" s="338" t="s">
        <v>2303</v>
      </c>
      <c r="F240" s="339" t="s">
        <v>2304</v>
      </c>
      <c r="G240" s="340" t="s">
        <v>396</v>
      </c>
      <c r="H240" s="341">
        <v>40</v>
      </c>
      <c r="I240" s="342"/>
      <c r="J240" s="343">
        <f>ROUND(I240*H240,2)</f>
        <v>0</v>
      </c>
      <c r="K240" s="344"/>
      <c r="L240" s="345"/>
      <c r="M240" s="346" t="s">
        <v>1</v>
      </c>
      <c r="N240" s="347" t="s">
        <v>42</v>
      </c>
      <c r="O240" s="101"/>
      <c r="P240" s="290">
        <f>O240*H240</f>
        <v>0</v>
      </c>
      <c r="Q240" s="290">
        <v>0</v>
      </c>
      <c r="R240" s="290">
        <f>Q240*H240</f>
        <v>0</v>
      </c>
      <c r="S240" s="290">
        <v>0</v>
      </c>
      <c r="T240" s="291">
        <f>S240*H240</f>
        <v>0</v>
      </c>
      <c r="U240" s="42"/>
      <c r="V240" s="42"/>
      <c r="W240" s="42"/>
      <c r="X240" s="42"/>
      <c r="Y240" s="42"/>
      <c r="Z240" s="42"/>
      <c r="AA240" s="42"/>
      <c r="AB240" s="42"/>
      <c r="AC240" s="42"/>
      <c r="AD240" s="42"/>
      <c r="AE240" s="42"/>
      <c r="AR240" s="292" t="s">
        <v>1012</v>
      </c>
      <c r="AT240" s="292" t="s">
        <v>592</v>
      </c>
      <c r="AU240" s="292" t="s">
        <v>92</v>
      </c>
      <c r="AY240" s="19" t="s">
        <v>387</v>
      </c>
      <c r="BE240" s="162">
        <f>IF(N240="základná",J240,0)</f>
        <v>0</v>
      </c>
      <c r="BF240" s="162">
        <f>IF(N240="znížená",J240,0)</f>
        <v>0</v>
      </c>
      <c r="BG240" s="162">
        <f>IF(N240="zákl. prenesená",J240,0)</f>
        <v>0</v>
      </c>
      <c r="BH240" s="162">
        <f>IF(N240="zníž. prenesená",J240,0)</f>
        <v>0</v>
      </c>
      <c r="BI240" s="162">
        <f>IF(N240="nulová",J240,0)</f>
        <v>0</v>
      </c>
      <c r="BJ240" s="19" t="s">
        <v>92</v>
      </c>
      <c r="BK240" s="162">
        <f>ROUND(I240*H240,2)</f>
        <v>0</v>
      </c>
      <c r="BL240" s="19" t="s">
        <v>1012</v>
      </c>
      <c r="BM240" s="292" t="s">
        <v>2305</v>
      </c>
    </row>
    <row r="241" s="2" customFormat="1">
      <c r="A241" s="42"/>
      <c r="B241" s="43"/>
      <c r="C241" s="44"/>
      <c r="D241" s="295" t="s">
        <v>652</v>
      </c>
      <c r="E241" s="44"/>
      <c r="F241" s="348" t="s">
        <v>2306</v>
      </c>
      <c r="G241" s="44"/>
      <c r="H241" s="44"/>
      <c r="I241" s="237"/>
      <c r="J241" s="44"/>
      <c r="K241" s="44"/>
      <c r="L241" s="45"/>
      <c r="M241" s="349"/>
      <c r="N241" s="350"/>
      <c r="O241" s="101"/>
      <c r="P241" s="101"/>
      <c r="Q241" s="101"/>
      <c r="R241" s="101"/>
      <c r="S241" s="101"/>
      <c r="T241" s="102"/>
      <c r="U241" s="42"/>
      <c r="V241" s="42"/>
      <c r="W241" s="42"/>
      <c r="X241" s="42"/>
      <c r="Y241" s="42"/>
      <c r="Z241" s="42"/>
      <c r="AA241" s="42"/>
      <c r="AB241" s="42"/>
      <c r="AC241" s="42"/>
      <c r="AD241" s="42"/>
      <c r="AE241" s="42"/>
      <c r="AT241" s="19" t="s">
        <v>652</v>
      </c>
      <c r="AU241" s="19" t="s">
        <v>92</v>
      </c>
    </row>
    <row r="242" s="2" customFormat="1" ht="16.5" customHeight="1">
      <c r="A242" s="42"/>
      <c r="B242" s="43"/>
      <c r="C242" s="337" t="s">
        <v>805</v>
      </c>
      <c r="D242" s="337" t="s">
        <v>592</v>
      </c>
      <c r="E242" s="338" t="s">
        <v>2307</v>
      </c>
      <c r="F242" s="339" t="s">
        <v>2308</v>
      </c>
      <c r="G242" s="340" t="s">
        <v>396</v>
      </c>
      <c r="H242" s="341">
        <v>12</v>
      </c>
      <c r="I242" s="342"/>
      <c r="J242" s="343">
        <f>ROUND(I242*H242,2)</f>
        <v>0</v>
      </c>
      <c r="K242" s="344"/>
      <c r="L242" s="345"/>
      <c r="M242" s="346" t="s">
        <v>1</v>
      </c>
      <c r="N242" s="347" t="s">
        <v>42</v>
      </c>
      <c r="O242" s="101"/>
      <c r="P242" s="290">
        <f>O242*H242</f>
        <v>0</v>
      </c>
      <c r="Q242" s="290">
        <v>0</v>
      </c>
      <c r="R242" s="290">
        <f>Q242*H242</f>
        <v>0</v>
      </c>
      <c r="S242" s="290">
        <v>0</v>
      </c>
      <c r="T242" s="291">
        <f>S242*H242</f>
        <v>0</v>
      </c>
      <c r="U242" s="42"/>
      <c r="V242" s="42"/>
      <c r="W242" s="42"/>
      <c r="X242" s="42"/>
      <c r="Y242" s="42"/>
      <c r="Z242" s="42"/>
      <c r="AA242" s="42"/>
      <c r="AB242" s="42"/>
      <c r="AC242" s="42"/>
      <c r="AD242" s="42"/>
      <c r="AE242" s="42"/>
      <c r="AR242" s="292" t="s">
        <v>1012</v>
      </c>
      <c r="AT242" s="292" t="s">
        <v>592</v>
      </c>
      <c r="AU242" s="292" t="s">
        <v>92</v>
      </c>
      <c r="AY242" s="19" t="s">
        <v>387</v>
      </c>
      <c r="BE242" s="162">
        <f>IF(N242="základná",J242,0)</f>
        <v>0</v>
      </c>
      <c r="BF242" s="162">
        <f>IF(N242="znížená",J242,0)</f>
        <v>0</v>
      </c>
      <c r="BG242" s="162">
        <f>IF(N242="zákl. prenesená",J242,0)</f>
        <v>0</v>
      </c>
      <c r="BH242" s="162">
        <f>IF(N242="zníž. prenesená",J242,0)</f>
        <v>0</v>
      </c>
      <c r="BI242" s="162">
        <f>IF(N242="nulová",J242,0)</f>
        <v>0</v>
      </c>
      <c r="BJ242" s="19" t="s">
        <v>92</v>
      </c>
      <c r="BK242" s="162">
        <f>ROUND(I242*H242,2)</f>
        <v>0</v>
      </c>
      <c r="BL242" s="19" t="s">
        <v>1012</v>
      </c>
      <c r="BM242" s="292" t="s">
        <v>2309</v>
      </c>
    </row>
    <row r="243" s="2" customFormat="1">
      <c r="A243" s="42"/>
      <c r="B243" s="43"/>
      <c r="C243" s="44"/>
      <c r="D243" s="295" t="s">
        <v>652</v>
      </c>
      <c r="E243" s="44"/>
      <c r="F243" s="348" t="s">
        <v>2310</v>
      </c>
      <c r="G243" s="44"/>
      <c r="H243" s="44"/>
      <c r="I243" s="237"/>
      <c r="J243" s="44"/>
      <c r="K243" s="44"/>
      <c r="L243" s="45"/>
      <c r="M243" s="349"/>
      <c r="N243" s="350"/>
      <c r="O243" s="101"/>
      <c r="P243" s="101"/>
      <c r="Q243" s="101"/>
      <c r="R243" s="101"/>
      <c r="S243" s="101"/>
      <c r="T243" s="102"/>
      <c r="U243" s="42"/>
      <c r="V243" s="42"/>
      <c r="W243" s="42"/>
      <c r="X243" s="42"/>
      <c r="Y243" s="42"/>
      <c r="Z243" s="42"/>
      <c r="AA243" s="42"/>
      <c r="AB243" s="42"/>
      <c r="AC243" s="42"/>
      <c r="AD243" s="42"/>
      <c r="AE243" s="42"/>
      <c r="AT243" s="19" t="s">
        <v>652</v>
      </c>
      <c r="AU243" s="19" t="s">
        <v>92</v>
      </c>
    </row>
    <row r="244" s="2" customFormat="1" ht="16.5" customHeight="1">
      <c r="A244" s="42"/>
      <c r="B244" s="43"/>
      <c r="C244" s="337" t="s">
        <v>812</v>
      </c>
      <c r="D244" s="337" t="s">
        <v>592</v>
      </c>
      <c r="E244" s="338" t="s">
        <v>2311</v>
      </c>
      <c r="F244" s="339" t="s">
        <v>2312</v>
      </c>
      <c r="G244" s="340" t="s">
        <v>396</v>
      </c>
      <c r="H244" s="341">
        <v>10</v>
      </c>
      <c r="I244" s="342"/>
      <c r="J244" s="343">
        <f>ROUND(I244*H244,2)</f>
        <v>0</v>
      </c>
      <c r="K244" s="344"/>
      <c r="L244" s="345"/>
      <c r="M244" s="346" t="s">
        <v>1</v>
      </c>
      <c r="N244" s="347" t="s">
        <v>42</v>
      </c>
      <c r="O244" s="101"/>
      <c r="P244" s="290">
        <f>O244*H244</f>
        <v>0</v>
      </c>
      <c r="Q244" s="290">
        <v>6.9999999999999994E-05</v>
      </c>
      <c r="R244" s="290">
        <f>Q244*H244</f>
        <v>0.00069999999999999988</v>
      </c>
      <c r="S244" s="290">
        <v>0</v>
      </c>
      <c r="T244" s="291">
        <f>S244*H244</f>
        <v>0</v>
      </c>
      <c r="U244" s="42"/>
      <c r="V244" s="42"/>
      <c r="W244" s="42"/>
      <c r="X244" s="42"/>
      <c r="Y244" s="42"/>
      <c r="Z244" s="42"/>
      <c r="AA244" s="42"/>
      <c r="AB244" s="42"/>
      <c r="AC244" s="42"/>
      <c r="AD244" s="42"/>
      <c r="AE244" s="42"/>
      <c r="AR244" s="292" t="s">
        <v>1012</v>
      </c>
      <c r="AT244" s="292" t="s">
        <v>592</v>
      </c>
      <c r="AU244" s="292" t="s">
        <v>92</v>
      </c>
      <c r="AY244" s="19" t="s">
        <v>387</v>
      </c>
      <c r="BE244" s="162">
        <f>IF(N244="základná",J244,0)</f>
        <v>0</v>
      </c>
      <c r="BF244" s="162">
        <f>IF(N244="znížená",J244,0)</f>
        <v>0</v>
      </c>
      <c r="BG244" s="162">
        <f>IF(N244="zákl. prenesená",J244,0)</f>
        <v>0</v>
      </c>
      <c r="BH244" s="162">
        <f>IF(N244="zníž. prenesená",J244,0)</f>
        <v>0</v>
      </c>
      <c r="BI244" s="162">
        <f>IF(N244="nulová",J244,0)</f>
        <v>0</v>
      </c>
      <c r="BJ244" s="19" t="s">
        <v>92</v>
      </c>
      <c r="BK244" s="162">
        <f>ROUND(I244*H244,2)</f>
        <v>0</v>
      </c>
      <c r="BL244" s="19" t="s">
        <v>1012</v>
      </c>
      <c r="BM244" s="292" t="s">
        <v>2313</v>
      </c>
    </row>
    <row r="245" s="2" customFormat="1" ht="16.5" customHeight="1">
      <c r="A245" s="42"/>
      <c r="B245" s="43"/>
      <c r="C245" s="337" t="s">
        <v>322</v>
      </c>
      <c r="D245" s="337" t="s">
        <v>592</v>
      </c>
      <c r="E245" s="338" t="s">
        <v>2314</v>
      </c>
      <c r="F245" s="339" t="s">
        <v>2315</v>
      </c>
      <c r="G245" s="340" t="s">
        <v>396</v>
      </c>
      <c r="H245" s="341">
        <v>6</v>
      </c>
      <c r="I245" s="342"/>
      <c r="J245" s="343">
        <f>ROUND(I245*H245,2)</f>
        <v>0</v>
      </c>
      <c r="K245" s="344"/>
      <c r="L245" s="345"/>
      <c r="M245" s="346" t="s">
        <v>1</v>
      </c>
      <c r="N245" s="347" t="s">
        <v>42</v>
      </c>
      <c r="O245" s="101"/>
      <c r="P245" s="290">
        <f>O245*H245</f>
        <v>0</v>
      </c>
      <c r="Q245" s="290">
        <v>5.0000000000000002E-05</v>
      </c>
      <c r="R245" s="290">
        <f>Q245*H245</f>
        <v>0.00030000000000000003</v>
      </c>
      <c r="S245" s="290">
        <v>0</v>
      </c>
      <c r="T245" s="291">
        <f>S245*H245</f>
        <v>0</v>
      </c>
      <c r="U245" s="42"/>
      <c r="V245" s="42"/>
      <c r="W245" s="42"/>
      <c r="X245" s="42"/>
      <c r="Y245" s="42"/>
      <c r="Z245" s="42"/>
      <c r="AA245" s="42"/>
      <c r="AB245" s="42"/>
      <c r="AC245" s="42"/>
      <c r="AD245" s="42"/>
      <c r="AE245" s="42"/>
      <c r="AR245" s="292" t="s">
        <v>1012</v>
      </c>
      <c r="AT245" s="292" t="s">
        <v>592</v>
      </c>
      <c r="AU245" s="292" t="s">
        <v>92</v>
      </c>
      <c r="AY245" s="19" t="s">
        <v>387</v>
      </c>
      <c r="BE245" s="162">
        <f>IF(N245="základná",J245,0)</f>
        <v>0</v>
      </c>
      <c r="BF245" s="162">
        <f>IF(N245="znížená",J245,0)</f>
        <v>0</v>
      </c>
      <c r="BG245" s="162">
        <f>IF(N245="zákl. prenesená",J245,0)</f>
        <v>0</v>
      </c>
      <c r="BH245" s="162">
        <f>IF(N245="zníž. prenesená",J245,0)</f>
        <v>0</v>
      </c>
      <c r="BI245" s="162">
        <f>IF(N245="nulová",J245,0)</f>
        <v>0</v>
      </c>
      <c r="BJ245" s="19" t="s">
        <v>92</v>
      </c>
      <c r="BK245" s="162">
        <f>ROUND(I245*H245,2)</f>
        <v>0</v>
      </c>
      <c r="BL245" s="19" t="s">
        <v>1012</v>
      </c>
      <c r="BM245" s="292" t="s">
        <v>2316</v>
      </c>
    </row>
    <row r="246" s="2" customFormat="1" ht="16.5" customHeight="1">
      <c r="A246" s="42"/>
      <c r="B246" s="43"/>
      <c r="C246" s="337" t="s">
        <v>822</v>
      </c>
      <c r="D246" s="337" t="s">
        <v>592</v>
      </c>
      <c r="E246" s="338" t="s">
        <v>2317</v>
      </c>
      <c r="F246" s="339" t="s">
        <v>2318</v>
      </c>
      <c r="G246" s="340" t="s">
        <v>396</v>
      </c>
      <c r="H246" s="341">
        <v>130</v>
      </c>
      <c r="I246" s="342"/>
      <c r="J246" s="343">
        <f>ROUND(I246*H246,2)</f>
        <v>0</v>
      </c>
      <c r="K246" s="344"/>
      <c r="L246" s="345"/>
      <c r="M246" s="346" t="s">
        <v>1</v>
      </c>
      <c r="N246" s="347" t="s">
        <v>42</v>
      </c>
      <c r="O246" s="101"/>
      <c r="P246" s="290">
        <f>O246*H246</f>
        <v>0</v>
      </c>
      <c r="Q246" s="290">
        <v>0</v>
      </c>
      <c r="R246" s="290">
        <f>Q246*H246</f>
        <v>0</v>
      </c>
      <c r="S246" s="290">
        <v>0</v>
      </c>
      <c r="T246" s="291">
        <f>S246*H246</f>
        <v>0</v>
      </c>
      <c r="U246" s="42"/>
      <c r="V246" s="42"/>
      <c r="W246" s="42"/>
      <c r="X246" s="42"/>
      <c r="Y246" s="42"/>
      <c r="Z246" s="42"/>
      <c r="AA246" s="42"/>
      <c r="AB246" s="42"/>
      <c r="AC246" s="42"/>
      <c r="AD246" s="42"/>
      <c r="AE246" s="42"/>
      <c r="AR246" s="292" t="s">
        <v>1012</v>
      </c>
      <c r="AT246" s="292" t="s">
        <v>592</v>
      </c>
      <c r="AU246" s="292" t="s">
        <v>92</v>
      </c>
      <c r="AY246" s="19" t="s">
        <v>387</v>
      </c>
      <c r="BE246" s="162">
        <f>IF(N246="základná",J246,0)</f>
        <v>0</v>
      </c>
      <c r="BF246" s="162">
        <f>IF(N246="znížená",J246,0)</f>
        <v>0</v>
      </c>
      <c r="BG246" s="162">
        <f>IF(N246="zákl. prenesená",J246,0)</f>
        <v>0</v>
      </c>
      <c r="BH246" s="162">
        <f>IF(N246="zníž. prenesená",J246,0)</f>
        <v>0</v>
      </c>
      <c r="BI246" s="162">
        <f>IF(N246="nulová",J246,0)</f>
        <v>0</v>
      </c>
      <c r="BJ246" s="19" t="s">
        <v>92</v>
      </c>
      <c r="BK246" s="162">
        <f>ROUND(I246*H246,2)</f>
        <v>0</v>
      </c>
      <c r="BL246" s="19" t="s">
        <v>1012</v>
      </c>
      <c r="BM246" s="292" t="s">
        <v>2319</v>
      </c>
    </row>
    <row r="247" s="2" customFormat="1" ht="24.15" customHeight="1">
      <c r="A247" s="42"/>
      <c r="B247" s="43"/>
      <c r="C247" s="337" t="s">
        <v>829</v>
      </c>
      <c r="D247" s="337" t="s">
        <v>592</v>
      </c>
      <c r="E247" s="338" t="s">
        <v>2320</v>
      </c>
      <c r="F247" s="339" t="s">
        <v>2321</v>
      </c>
      <c r="G247" s="340" t="s">
        <v>1</v>
      </c>
      <c r="H247" s="341">
        <v>35</v>
      </c>
      <c r="I247" s="342"/>
      <c r="J247" s="343">
        <f>ROUND(I247*H247,2)</f>
        <v>0</v>
      </c>
      <c r="K247" s="344"/>
      <c r="L247" s="345"/>
      <c r="M247" s="346" t="s">
        <v>1</v>
      </c>
      <c r="N247" s="347" t="s">
        <v>42</v>
      </c>
      <c r="O247" s="101"/>
      <c r="P247" s="290">
        <f>O247*H247</f>
        <v>0</v>
      </c>
      <c r="Q247" s="290">
        <v>0.00014999999999999999</v>
      </c>
      <c r="R247" s="290">
        <f>Q247*H247</f>
        <v>0.0052499999999999995</v>
      </c>
      <c r="S247" s="290">
        <v>0</v>
      </c>
      <c r="T247" s="291">
        <f>S247*H247</f>
        <v>0</v>
      </c>
      <c r="U247" s="42"/>
      <c r="V247" s="42"/>
      <c r="W247" s="42"/>
      <c r="X247" s="42"/>
      <c r="Y247" s="42"/>
      <c r="Z247" s="42"/>
      <c r="AA247" s="42"/>
      <c r="AB247" s="42"/>
      <c r="AC247" s="42"/>
      <c r="AD247" s="42"/>
      <c r="AE247" s="42"/>
      <c r="AR247" s="292" t="s">
        <v>1012</v>
      </c>
      <c r="AT247" s="292" t="s">
        <v>592</v>
      </c>
      <c r="AU247" s="292" t="s">
        <v>92</v>
      </c>
      <c r="AY247" s="19" t="s">
        <v>387</v>
      </c>
      <c r="BE247" s="162">
        <f>IF(N247="základná",J247,0)</f>
        <v>0</v>
      </c>
      <c r="BF247" s="162">
        <f>IF(N247="znížená",J247,0)</f>
        <v>0</v>
      </c>
      <c r="BG247" s="162">
        <f>IF(N247="zákl. prenesená",J247,0)</f>
        <v>0</v>
      </c>
      <c r="BH247" s="162">
        <f>IF(N247="zníž. prenesená",J247,0)</f>
        <v>0</v>
      </c>
      <c r="BI247" s="162">
        <f>IF(N247="nulová",J247,0)</f>
        <v>0</v>
      </c>
      <c r="BJ247" s="19" t="s">
        <v>92</v>
      </c>
      <c r="BK247" s="162">
        <f>ROUND(I247*H247,2)</f>
        <v>0</v>
      </c>
      <c r="BL247" s="19" t="s">
        <v>1012</v>
      </c>
      <c r="BM247" s="292" t="s">
        <v>2322</v>
      </c>
    </row>
    <row r="248" s="2" customFormat="1" ht="24.15" customHeight="1">
      <c r="A248" s="42"/>
      <c r="B248" s="43"/>
      <c r="C248" s="337" t="s">
        <v>834</v>
      </c>
      <c r="D248" s="337" t="s">
        <v>592</v>
      </c>
      <c r="E248" s="338" t="s">
        <v>2323</v>
      </c>
      <c r="F248" s="339" t="s">
        <v>2324</v>
      </c>
      <c r="G248" s="340" t="s">
        <v>1</v>
      </c>
      <c r="H248" s="341">
        <v>35</v>
      </c>
      <c r="I248" s="342"/>
      <c r="J248" s="343">
        <f>ROUND(I248*H248,2)</f>
        <v>0</v>
      </c>
      <c r="K248" s="344"/>
      <c r="L248" s="345"/>
      <c r="M248" s="346" t="s">
        <v>1</v>
      </c>
      <c r="N248" s="347" t="s">
        <v>42</v>
      </c>
      <c r="O248" s="101"/>
      <c r="P248" s="290">
        <f>O248*H248</f>
        <v>0</v>
      </c>
      <c r="Q248" s="290">
        <v>4.0000000000000003E-05</v>
      </c>
      <c r="R248" s="290">
        <f>Q248*H248</f>
        <v>0.0014000000000000002</v>
      </c>
      <c r="S248" s="290">
        <v>0</v>
      </c>
      <c r="T248" s="291">
        <f>S248*H248</f>
        <v>0</v>
      </c>
      <c r="U248" s="42"/>
      <c r="V248" s="42"/>
      <c r="W248" s="42"/>
      <c r="X248" s="42"/>
      <c r="Y248" s="42"/>
      <c r="Z248" s="42"/>
      <c r="AA248" s="42"/>
      <c r="AB248" s="42"/>
      <c r="AC248" s="42"/>
      <c r="AD248" s="42"/>
      <c r="AE248" s="42"/>
      <c r="AR248" s="292" t="s">
        <v>1012</v>
      </c>
      <c r="AT248" s="292" t="s">
        <v>592</v>
      </c>
      <c r="AU248" s="292" t="s">
        <v>92</v>
      </c>
      <c r="AY248" s="19" t="s">
        <v>387</v>
      </c>
      <c r="BE248" s="162">
        <f>IF(N248="základná",J248,0)</f>
        <v>0</v>
      </c>
      <c r="BF248" s="162">
        <f>IF(N248="znížená",J248,0)</f>
        <v>0</v>
      </c>
      <c r="BG248" s="162">
        <f>IF(N248="zákl. prenesená",J248,0)</f>
        <v>0</v>
      </c>
      <c r="BH248" s="162">
        <f>IF(N248="zníž. prenesená",J248,0)</f>
        <v>0</v>
      </c>
      <c r="BI248" s="162">
        <f>IF(N248="nulová",J248,0)</f>
        <v>0</v>
      </c>
      <c r="BJ248" s="19" t="s">
        <v>92</v>
      </c>
      <c r="BK248" s="162">
        <f>ROUND(I248*H248,2)</f>
        <v>0</v>
      </c>
      <c r="BL248" s="19" t="s">
        <v>1012</v>
      </c>
      <c r="BM248" s="292" t="s">
        <v>2325</v>
      </c>
    </row>
    <row r="249" s="2" customFormat="1" ht="24.15" customHeight="1">
      <c r="A249" s="42"/>
      <c r="B249" s="43"/>
      <c r="C249" s="337" t="s">
        <v>839</v>
      </c>
      <c r="D249" s="337" t="s">
        <v>592</v>
      </c>
      <c r="E249" s="338" t="s">
        <v>2326</v>
      </c>
      <c r="F249" s="339" t="s">
        <v>2327</v>
      </c>
      <c r="G249" s="340" t="s">
        <v>1</v>
      </c>
      <c r="H249" s="341">
        <v>5</v>
      </c>
      <c r="I249" s="342"/>
      <c r="J249" s="343">
        <f>ROUND(I249*H249,2)</f>
        <v>0</v>
      </c>
      <c r="K249" s="344"/>
      <c r="L249" s="345"/>
      <c r="M249" s="346" t="s">
        <v>1</v>
      </c>
      <c r="N249" s="347" t="s">
        <v>42</v>
      </c>
      <c r="O249" s="101"/>
      <c r="P249" s="290">
        <f>O249*H249</f>
        <v>0</v>
      </c>
      <c r="Q249" s="290">
        <v>0.00011</v>
      </c>
      <c r="R249" s="290">
        <f>Q249*H249</f>
        <v>0.00055000000000000003</v>
      </c>
      <c r="S249" s="290">
        <v>0</v>
      </c>
      <c r="T249" s="291">
        <f>S249*H249</f>
        <v>0</v>
      </c>
      <c r="U249" s="42"/>
      <c r="V249" s="42"/>
      <c r="W249" s="42"/>
      <c r="X249" s="42"/>
      <c r="Y249" s="42"/>
      <c r="Z249" s="42"/>
      <c r="AA249" s="42"/>
      <c r="AB249" s="42"/>
      <c r="AC249" s="42"/>
      <c r="AD249" s="42"/>
      <c r="AE249" s="42"/>
      <c r="AR249" s="292" t="s">
        <v>1012</v>
      </c>
      <c r="AT249" s="292" t="s">
        <v>592</v>
      </c>
      <c r="AU249" s="292" t="s">
        <v>92</v>
      </c>
      <c r="AY249" s="19" t="s">
        <v>387</v>
      </c>
      <c r="BE249" s="162">
        <f>IF(N249="základná",J249,0)</f>
        <v>0</v>
      </c>
      <c r="BF249" s="162">
        <f>IF(N249="znížená",J249,0)</f>
        <v>0</v>
      </c>
      <c r="BG249" s="162">
        <f>IF(N249="zákl. prenesená",J249,0)</f>
        <v>0</v>
      </c>
      <c r="BH249" s="162">
        <f>IF(N249="zníž. prenesená",J249,0)</f>
        <v>0</v>
      </c>
      <c r="BI249" s="162">
        <f>IF(N249="nulová",J249,0)</f>
        <v>0</v>
      </c>
      <c r="BJ249" s="19" t="s">
        <v>92</v>
      </c>
      <c r="BK249" s="162">
        <f>ROUND(I249*H249,2)</f>
        <v>0</v>
      </c>
      <c r="BL249" s="19" t="s">
        <v>1012</v>
      </c>
      <c r="BM249" s="292" t="s">
        <v>2328</v>
      </c>
    </row>
    <row r="250" s="2" customFormat="1" ht="21.75" customHeight="1">
      <c r="A250" s="42"/>
      <c r="B250" s="43"/>
      <c r="C250" s="280" t="s">
        <v>842</v>
      </c>
      <c r="D250" s="280" t="s">
        <v>393</v>
      </c>
      <c r="E250" s="281" t="s">
        <v>2329</v>
      </c>
      <c r="F250" s="282" t="s">
        <v>2330</v>
      </c>
      <c r="G250" s="283" t="s">
        <v>396</v>
      </c>
      <c r="H250" s="284">
        <v>125</v>
      </c>
      <c r="I250" s="285"/>
      <c r="J250" s="286">
        <f>ROUND(I250*H250,2)</f>
        <v>0</v>
      </c>
      <c r="K250" s="287"/>
      <c r="L250" s="45"/>
      <c r="M250" s="288" t="s">
        <v>1</v>
      </c>
      <c r="N250" s="289" t="s">
        <v>42</v>
      </c>
      <c r="O250" s="101"/>
      <c r="P250" s="290">
        <f>O250*H250</f>
        <v>0</v>
      </c>
      <c r="Q250" s="290">
        <v>0</v>
      </c>
      <c r="R250" s="290">
        <f>Q250*H250</f>
        <v>0</v>
      </c>
      <c r="S250" s="290">
        <v>0</v>
      </c>
      <c r="T250" s="291">
        <f>S250*H250</f>
        <v>0</v>
      </c>
      <c r="U250" s="42"/>
      <c r="V250" s="42"/>
      <c r="W250" s="42"/>
      <c r="X250" s="42"/>
      <c r="Y250" s="42"/>
      <c r="Z250" s="42"/>
      <c r="AA250" s="42"/>
      <c r="AB250" s="42"/>
      <c r="AC250" s="42"/>
      <c r="AD250" s="42"/>
      <c r="AE250" s="42"/>
      <c r="AR250" s="292" t="s">
        <v>731</v>
      </c>
      <c r="AT250" s="292" t="s">
        <v>393</v>
      </c>
      <c r="AU250" s="292" t="s">
        <v>92</v>
      </c>
      <c r="AY250" s="19" t="s">
        <v>387</v>
      </c>
      <c r="BE250" s="162">
        <f>IF(N250="základná",J250,0)</f>
        <v>0</v>
      </c>
      <c r="BF250" s="162">
        <f>IF(N250="znížená",J250,0)</f>
        <v>0</v>
      </c>
      <c r="BG250" s="162">
        <f>IF(N250="zákl. prenesená",J250,0)</f>
        <v>0</v>
      </c>
      <c r="BH250" s="162">
        <f>IF(N250="zníž. prenesená",J250,0)</f>
        <v>0</v>
      </c>
      <c r="BI250" s="162">
        <f>IF(N250="nulová",J250,0)</f>
        <v>0</v>
      </c>
      <c r="BJ250" s="19" t="s">
        <v>92</v>
      </c>
      <c r="BK250" s="162">
        <f>ROUND(I250*H250,2)</f>
        <v>0</v>
      </c>
      <c r="BL250" s="19" t="s">
        <v>731</v>
      </c>
      <c r="BM250" s="292" t="s">
        <v>2331</v>
      </c>
    </row>
    <row r="251" s="2" customFormat="1" ht="16.5" customHeight="1">
      <c r="A251" s="42"/>
      <c r="B251" s="43"/>
      <c r="C251" s="280" t="s">
        <v>847</v>
      </c>
      <c r="D251" s="280" t="s">
        <v>393</v>
      </c>
      <c r="E251" s="281" t="s">
        <v>2332</v>
      </c>
      <c r="F251" s="282" t="s">
        <v>2333</v>
      </c>
      <c r="G251" s="283" t="s">
        <v>396</v>
      </c>
      <c r="H251" s="284">
        <v>90</v>
      </c>
      <c r="I251" s="285"/>
      <c r="J251" s="286">
        <f>ROUND(I251*H251,2)</f>
        <v>0</v>
      </c>
      <c r="K251" s="287"/>
      <c r="L251" s="45"/>
      <c r="M251" s="288" t="s">
        <v>1</v>
      </c>
      <c r="N251" s="289" t="s">
        <v>42</v>
      </c>
      <c r="O251" s="101"/>
      <c r="P251" s="290">
        <f>O251*H251</f>
        <v>0</v>
      </c>
      <c r="Q251" s="290">
        <v>0</v>
      </c>
      <c r="R251" s="290">
        <f>Q251*H251</f>
        <v>0</v>
      </c>
      <c r="S251" s="290">
        <v>0</v>
      </c>
      <c r="T251" s="291">
        <f>S251*H251</f>
        <v>0</v>
      </c>
      <c r="U251" s="42"/>
      <c r="V251" s="42"/>
      <c r="W251" s="42"/>
      <c r="X251" s="42"/>
      <c r="Y251" s="42"/>
      <c r="Z251" s="42"/>
      <c r="AA251" s="42"/>
      <c r="AB251" s="42"/>
      <c r="AC251" s="42"/>
      <c r="AD251" s="42"/>
      <c r="AE251" s="42"/>
      <c r="AR251" s="292" t="s">
        <v>731</v>
      </c>
      <c r="AT251" s="292" t="s">
        <v>393</v>
      </c>
      <c r="AU251" s="292" t="s">
        <v>92</v>
      </c>
      <c r="AY251" s="19" t="s">
        <v>387</v>
      </c>
      <c r="BE251" s="162">
        <f>IF(N251="základná",J251,0)</f>
        <v>0</v>
      </c>
      <c r="BF251" s="162">
        <f>IF(N251="znížená",J251,0)</f>
        <v>0</v>
      </c>
      <c r="BG251" s="162">
        <f>IF(N251="zákl. prenesená",J251,0)</f>
        <v>0</v>
      </c>
      <c r="BH251" s="162">
        <f>IF(N251="zníž. prenesená",J251,0)</f>
        <v>0</v>
      </c>
      <c r="BI251" s="162">
        <f>IF(N251="nulová",J251,0)</f>
        <v>0</v>
      </c>
      <c r="BJ251" s="19" t="s">
        <v>92</v>
      </c>
      <c r="BK251" s="162">
        <f>ROUND(I251*H251,2)</f>
        <v>0</v>
      </c>
      <c r="BL251" s="19" t="s">
        <v>731</v>
      </c>
      <c r="BM251" s="292" t="s">
        <v>2334</v>
      </c>
    </row>
    <row r="252" s="2" customFormat="1" ht="24.15" customHeight="1">
      <c r="A252" s="42"/>
      <c r="B252" s="43"/>
      <c r="C252" s="280" t="s">
        <v>315</v>
      </c>
      <c r="D252" s="280" t="s">
        <v>393</v>
      </c>
      <c r="E252" s="281" t="s">
        <v>2335</v>
      </c>
      <c r="F252" s="282" t="s">
        <v>2336</v>
      </c>
      <c r="G252" s="283" t="s">
        <v>436</v>
      </c>
      <c r="H252" s="284">
        <v>1</v>
      </c>
      <c r="I252" s="285"/>
      <c r="J252" s="286">
        <f>ROUND(I252*H252,2)</f>
        <v>0</v>
      </c>
      <c r="K252" s="287"/>
      <c r="L252" s="45"/>
      <c r="M252" s="288" t="s">
        <v>1</v>
      </c>
      <c r="N252" s="289" t="s">
        <v>42</v>
      </c>
      <c r="O252" s="101"/>
      <c r="P252" s="290">
        <f>O252*H252</f>
        <v>0</v>
      </c>
      <c r="Q252" s="290">
        <v>0</v>
      </c>
      <c r="R252" s="290">
        <f>Q252*H252</f>
        <v>0</v>
      </c>
      <c r="S252" s="290">
        <v>0</v>
      </c>
      <c r="T252" s="291">
        <f>S252*H252</f>
        <v>0</v>
      </c>
      <c r="U252" s="42"/>
      <c r="V252" s="42"/>
      <c r="W252" s="42"/>
      <c r="X252" s="42"/>
      <c r="Y252" s="42"/>
      <c r="Z252" s="42"/>
      <c r="AA252" s="42"/>
      <c r="AB252" s="42"/>
      <c r="AC252" s="42"/>
      <c r="AD252" s="42"/>
      <c r="AE252" s="42"/>
      <c r="AR252" s="292" t="s">
        <v>731</v>
      </c>
      <c r="AT252" s="292" t="s">
        <v>393</v>
      </c>
      <c r="AU252" s="292" t="s">
        <v>92</v>
      </c>
      <c r="AY252" s="19" t="s">
        <v>387</v>
      </c>
      <c r="BE252" s="162">
        <f>IF(N252="základná",J252,0)</f>
        <v>0</v>
      </c>
      <c r="BF252" s="162">
        <f>IF(N252="znížená",J252,0)</f>
        <v>0</v>
      </c>
      <c r="BG252" s="162">
        <f>IF(N252="zákl. prenesená",J252,0)</f>
        <v>0</v>
      </c>
      <c r="BH252" s="162">
        <f>IF(N252="zníž. prenesená",J252,0)</f>
        <v>0</v>
      </c>
      <c r="BI252" s="162">
        <f>IF(N252="nulová",J252,0)</f>
        <v>0</v>
      </c>
      <c r="BJ252" s="19" t="s">
        <v>92</v>
      </c>
      <c r="BK252" s="162">
        <f>ROUND(I252*H252,2)</f>
        <v>0</v>
      </c>
      <c r="BL252" s="19" t="s">
        <v>731</v>
      </c>
      <c r="BM252" s="292" t="s">
        <v>2337</v>
      </c>
    </row>
    <row r="253" s="2" customFormat="1" ht="24.15" customHeight="1">
      <c r="A253" s="42"/>
      <c r="B253" s="43"/>
      <c r="C253" s="337" t="s">
        <v>857</v>
      </c>
      <c r="D253" s="337" t="s">
        <v>592</v>
      </c>
      <c r="E253" s="338" t="s">
        <v>2338</v>
      </c>
      <c r="F253" s="339" t="s">
        <v>2339</v>
      </c>
      <c r="G253" s="340" t="s">
        <v>436</v>
      </c>
      <c r="H253" s="341">
        <v>1</v>
      </c>
      <c r="I253" s="342"/>
      <c r="J253" s="343">
        <f>ROUND(I253*H253,2)</f>
        <v>0</v>
      </c>
      <c r="K253" s="344"/>
      <c r="L253" s="345"/>
      <c r="M253" s="346" t="s">
        <v>1</v>
      </c>
      <c r="N253" s="347" t="s">
        <v>42</v>
      </c>
      <c r="O253" s="101"/>
      <c r="P253" s="290">
        <f>O253*H253</f>
        <v>0</v>
      </c>
      <c r="Q253" s="290">
        <v>0.02</v>
      </c>
      <c r="R253" s="290">
        <f>Q253*H253</f>
        <v>0.02</v>
      </c>
      <c r="S253" s="290">
        <v>0</v>
      </c>
      <c r="T253" s="291">
        <f>S253*H253</f>
        <v>0</v>
      </c>
      <c r="U253" s="42"/>
      <c r="V253" s="42"/>
      <c r="W253" s="42"/>
      <c r="X253" s="42"/>
      <c r="Y253" s="42"/>
      <c r="Z253" s="42"/>
      <c r="AA253" s="42"/>
      <c r="AB253" s="42"/>
      <c r="AC253" s="42"/>
      <c r="AD253" s="42"/>
      <c r="AE253" s="42"/>
      <c r="AR253" s="292" t="s">
        <v>1012</v>
      </c>
      <c r="AT253" s="292" t="s">
        <v>592</v>
      </c>
      <c r="AU253" s="292" t="s">
        <v>92</v>
      </c>
      <c r="AY253" s="19" t="s">
        <v>387</v>
      </c>
      <c r="BE253" s="162">
        <f>IF(N253="základná",J253,0)</f>
        <v>0</v>
      </c>
      <c r="BF253" s="162">
        <f>IF(N253="znížená",J253,0)</f>
        <v>0</v>
      </c>
      <c r="BG253" s="162">
        <f>IF(N253="zákl. prenesená",J253,0)</f>
        <v>0</v>
      </c>
      <c r="BH253" s="162">
        <f>IF(N253="zníž. prenesená",J253,0)</f>
        <v>0</v>
      </c>
      <c r="BI253" s="162">
        <f>IF(N253="nulová",J253,0)</f>
        <v>0</v>
      </c>
      <c r="BJ253" s="19" t="s">
        <v>92</v>
      </c>
      <c r="BK253" s="162">
        <f>ROUND(I253*H253,2)</f>
        <v>0</v>
      </c>
      <c r="BL253" s="19" t="s">
        <v>1012</v>
      </c>
      <c r="BM253" s="292" t="s">
        <v>2340</v>
      </c>
    </row>
    <row r="254" s="2" customFormat="1" ht="33" customHeight="1">
      <c r="A254" s="42"/>
      <c r="B254" s="43"/>
      <c r="C254" s="337" t="s">
        <v>861</v>
      </c>
      <c r="D254" s="337" t="s">
        <v>592</v>
      </c>
      <c r="E254" s="338" t="s">
        <v>2341</v>
      </c>
      <c r="F254" s="339" t="s">
        <v>2342</v>
      </c>
      <c r="G254" s="340" t="s">
        <v>436</v>
      </c>
      <c r="H254" s="341">
        <v>2</v>
      </c>
      <c r="I254" s="342"/>
      <c r="J254" s="343">
        <f>ROUND(I254*H254,2)</f>
        <v>0</v>
      </c>
      <c r="K254" s="344"/>
      <c r="L254" s="345"/>
      <c r="M254" s="346" t="s">
        <v>1</v>
      </c>
      <c r="N254" s="347" t="s">
        <v>42</v>
      </c>
      <c r="O254" s="101"/>
      <c r="P254" s="290">
        <f>O254*H254</f>
        <v>0</v>
      </c>
      <c r="Q254" s="290">
        <v>0.002</v>
      </c>
      <c r="R254" s="290">
        <f>Q254*H254</f>
        <v>0.0040000000000000001</v>
      </c>
      <c r="S254" s="290">
        <v>0</v>
      </c>
      <c r="T254" s="291">
        <f>S254*H254</f>
        <v>0</v>
      </c>
      <c r="U254" s="42"/>
      <c r="V254" s="42"/>
      <c r="W254" s="42"/>
      <c r="X254" s="42"/>
      <c r="Y254" s="42"/>
      <c r="Z254" s="42"/>
      <c r="AA254" s="42"/>
      <c r="AB254" s="42"/>
      <c r="AC254" s="42"/>
      <c r="AD254" s="42"/>
      <c r="AE254" s="42"/>
      <c r="AR254" s="292" t="s">
        <v>1012</v>
      </c>
      <c r="AT254" s="292" t="s">
        <v>592</v>
      </c>
      <c r="AU254" s="292" t="s">
        <v>92</v>
      </c>
      <c r="AY254" s="19" t="s">
        <v>387</v>
      </c>
      <c r="BE254" s="162">
        <f>IF(N254="základná",J254,0)</f>
        <v>0</v>
      </c>
      <c r="BF254" s="162">
        <f>IF(N254="znížená",J254,0)</f>
        <v>0</v>
      </c>
      <c r="BG254" s="162">
        <f>IF(N254="zákl. prenesená",J254,0)</f>
        <v>0</v>
      </c>
      <c r="BH254" s="162">
        <f>IF(N254="zníž. prenesená",J254,0)</f>
        <v>0</v>
      </c>
      <c r="BI254" s="162">
        <f>IF(N254="nulová",J254,0)</f>
        <v>0</v>
      </c>
      <c r="BJ254" s="19" t="s">
        <v>92</v>
      </c>
      <c r="BK254" s="162">
        <f>ROUND(I254*H254,2)</f>
        <v>0</v>
      </c>
      <c r="BL254" s="19" t="s">
        <v>1012</v>
      </c>
      <c r="BM254" s="292" t="s">
        <v>2343</v>
      </c>
    </row>
    <row r="255" s="2" customFormat="1" ht="33" customHeight="1">
      <c r="A255" s="42"/>
      <c r="B255" s="43"/>
      <c r="C255" s="337" t="s">
        <v>864</v>
      </c>
      <c r="D255" s="337" t="s">
        <v>592</v>
      </c>
      <c r="E255" s="338" t="s">
        <v>2344</v>
      </c>
      <c r="F255" s="339" t="s">
        <v>2345</v>
      </c>
      <c r="G255" s="340" t="s">
        <v>436</v>
      </c>
      <c r="H255" s="341">
        <v>3</v>
      </c>
      <c r="I255" s="342"/>
      <c r="J255" s="343">
        <f>ROUND(I255*H255,2)</f>
        <v>0</v>
      </c>
      <c r="K255" s="344"/>
      <c r="L255" s="345"/>
      <c r="M255" s="346" t="s">
        <v>1</v>
      </c>
      <c r="N255" s="347" t="s">
        <v>42</v>
      </c>
      <c r="O255" s="101"/>
      <c r="P255" s="290">
        <f>O255*H255</f>
        <v>0</v>
      </c>
      <c r="Q255" s="290">
        <v>6.0000000000000002E-05</v>
      </c>
      <c r="R255" s="290">
        <f>Q255*H255</f>
        <v>0.00018000000000000001</v>
      </c>
      <c r="S255" s="290">
        <v>0</v>
      </c>
      <c r="T255" s="291">
        <f>S255*H255</f>
        <v>0</v>
      </c>
      <c r="U255" s="42"/>
      <c r="V255" s="42"/>
      <c r="W255" s="42"/>
      <c r="X255" s="42"/>
      <c r="Y255" s="42"/>
      <c r="Z255" s="42"/>
      <c r="AA255" s="42"/>
      <c r="AB255" s="42"/>
      <c r="AC255" s="42"/>
      <c r="AD255" s="42"/>
      <c r="AE255" s="42"/>
      <c r="AR255" s="292" t="s">
        <v>1012</v>
      </c>
      <c r="AT255" s="292" t="s">
        <v>592</v>
      </c>
      <c r="AU255" s="292" t="s">
        <v>92</v>
      </c>
      <c r="AY255" s="19" t="s">
        <v>387</v>
      </c>
      <c r="BE255" s="162">
        <f>IF(N255="základná",J255,0)</f>
        <v>0</v>
      </c>
      <c r="BF255" s="162">
        <f>IF(N255="znížená",J255,0)</f>
        <v>0</v>
      </c>
      <c r="BG255" s="162">
        <f>IF(N255="zákl. prenesená",J255,0)</f>
        <v>0</v>
      </c>
      <c r="BH255" s="162">
        <f>IF(N255="zníž. prenesená",J255,0)</f>
        <v>0</v>
      </c>
      <c r="BI255" s="162">
        <f>IF(N255="nulová",J255,0)</f>
        <v>0</v>
      </c>
      <c r="BJ255" s="19" t="s">
        <v>92</v>
      </c>
      <c r="BK255" s="162">
        <f>ROUND(I255*H255,2)</f>
        <v>0</v>
      </c>
      <c r="BL255" s="19" t="s">
        <v>1012</v>
      </c>
      <c r="BM255" s="292" t="s">
        <v>2346</v>
      </c>
    </row>
    <row r="256" s="2" customFormat="1" ht="24.15" customHeight="1">
      <c r="A256" s="42"/>
      <c r="B256" s="43"/>
      <c r="C256" s="337" t="s">
        <v>866</v>
      </c>
      <c r="D256" s="337" t="s">
        <v>592</v>
      </c>
      <c r="E256" s="338" t="s">
        <v>2347</v>
      </c>
      <c r="F256" s="339" t="s">
        <v>2348</v>
      </c>
      <c r="G256" s="340" t="s">
        <v>436</v>
      </c>
      <c r="H256" s="341">
        <v>1</v>
      </c>
      <c r="I256" s="342"/>
      <c r="J256" s="343">
        <f>ROUND(I256*H256,2)</f>
        <v>0</v>
      </c>
      <c r="K256" s="344"/>
      <c r="L256" s="345"/>
      <c r="M256" s="346" t="s">
        <v>1</v>
      </c>
      <c r="N256" s="347" t="s">
        <v>42</v>
      </c>
      <c r="O256" s="101"/>
      <c r="P256" s="290">
        <f>O256*H256</f>
        <v>0</v>
      </c>
      <c r="Q256" s="290">
        <v>0.002</v>
      </c>
      <c r="R256" s="290">
        <f>Q256*H256</f>
        <v>0.002</v>
      </c>
      <c r="S256" s="290">
        <v>0</v>
      </c>
      <c r="T256" s="291">
        <f>S256*H256</f>
        <v>0</v>
      </c>
      <c r="U256" s="42"/>
      <c r="V256" s="42"/>
      <c r="W256" s="42"/>
      <c r="X256" s="42"/>
      <c r="Y256" s="42"/>
      <c r="Z256" s="42"/>
      <c r="AA256" s="42"/>
      <c r="AB256" s="42"/>
      <c r="AC256" s="42"/>
      <c r="AD256" s="42"/>
      <c r="AE256" s="42"/>
      <c r="AR256" s="292" t="s">
        <v>1012</v>
      </c>
      <c r="AT256" s="292" t="s">
        <v>592</v>
      </c>
      <c r="AU256" s="292" t="s">
        <v>92</v>
      </c>
      <c r="AY256" s="19" t="s">
        <v>387</v>
      </c>
      <c r="BE256" s="162">
        <f>IF(N256="základná",J256,0)</f>
        <v>0</v>
      </c>
      <c r="BF256" s="162">
        <f>IF(N256="znížená",J256,0)</f>
        <v>0</v>
      </c>
      <c r="BG256" s="162">
        <f>IF(N256="zákl. prenesená",J256,0)</f>
        <v>0</v>
      </c>
      <c r="BH256" s="162">
        <f>IF(N256="zníž. prenesená",J256,0)</f>
        <v>0</v>
      </c>
      <c r="BI256" s="162">
        <f>IF(N256="nulová",J256,0)</f>
        <v>0</v>
      </c>
      <c r="BJ256" s="19" t="s">
        <v>92</v>
      </c>
      <c r="BK256" s="162">
        <f>ROUND(I256*H256,2)</f>
        <v>0</v>
      </c>
      <c r="BL256" s="19" t="s">
        <v>1012</v>
      </c>
      <c r="BM256" s="292" t="s">
        <v>2349</v>
      </c>
    </row>
    <row r="257" s="2" customFormat="1" ht="21.75" customHeight="1">
      <c r="A257" s="42"/>
      <c r="B257" s="43"/>
      <c r="C257" s="280" t="s">
        <v>869</v>
      </c>
      <c r="D257" s="280" t="s">
        <v>393</v>
      </c>
      <c r="E257" s="281" t="s">
        <v>2350</v>
      </c>
      <c r="F257" s="282" t="s">
        <v>2351</v>
      </c>
      <c r="G257" s="283" t="s">
        <v>436</v>
      </c>
      <c r="H257" s="284">
        <v>2</v>
      </c>
      <c r="I257" s="285"/>
      <c r="J257" s="286">
        <f>ROUND(I257*H257,2)</f>
        <v>0</v>
      </c>
      <c r="K257" s="287"/>
      <c r="L257" s="45"/>
      <c r="M257" s="288" t="s">
        <v>1</v>
      </c>
      <c r="N257" s="289" t="s">
        <v>42</v>
      </c>
      <c r="O257" s="101"/>
      <c r="P257" s="290">
        <f>O257*H257</f>
        <v>0</v>
      </c>
      <c r="Q257" s="290">
        <v>0</v>
      </c>
      <c r="R257" s="290">
        <f>Q257*H257</f>
        <v>0</v>
      </c>
      <c r="S257" s="290">
        <v>0</v>
      </c>
      <c r="T257" s="291">
        <f>S257*H257</f>
        <v>0</v>
      </c>
      <c r="U257" s="42"/>
      <c r="V257" s="42"/>
      <c r="W257" s="42"/>
      <c r="X257" s="42"/>
      <c r="Y257" s="42"/>
      <c r="Z257" s="42"/>
      <c r="AA257" s="42"/>
      <c r="AB257" s="42"/>
      <c r="AC257" s="42"/>
      <c r="AD257" s="42"/>
      <c r="AE257" s="42"/>
      <c r="AR257" s="292" t="s">
        <v>731</v>
      </c>
      <c r="AT257" s="292" t="s">
        <v>393</v>
      </c>
      <c r="AU257" s="292" t="s">
        <v>92</v>
      </c>
      <c r="AY257" s="19" t="s">
        <v>387</v>
      </c>
      <c r="BE257" s="162">
        <f>IF(N257="základná",J257,0)</f>
        <v>0</v>
      </c>
      <c r="BF257" s="162">
        <f>IF(N257="znížená",J257,0)</f>
        <v>0</v>
      </c>
      <c r="BG257" s="162">
        <f>IF(N257="zákl. prenesená",J257,0)</f>
        <v>0</v>
      </c>
      <c r="BH257" s="162">
        <f>IF(N257="zníž. prenesená",J257,0)</f>
        <v>0</v>
      </c>
      <c r="BI257" s="162">
        <f>IF(N257="nulová",J257,0)</f>
        <v>0</v>
      </c>
      <c r="BJ257" s="19" t="s">
        <v>92</v>
      </c>
      <c r="BK257" s="162">
        <f>ROUND(I257*H257,2)</f>
        <v>0</v>
      </c>
      <c r="BL257" s="19" t="s">
        <v>731</v>
      </c>
      <c r="BM257" s="292" t="s">
        <v>2352</v>
      </c>
    </row>
    <row r="258" s="2" customFormat="1" ht="21.75" customHeight="1">
      <c r="A258" s="42"/>
      <c r="B258" s="43"/>
      <c r="C258" s="280" t="s">
        <v>289</v>
      </c>
      <c r="D258" s="280" t="s">
        <v>393</v>
      </c>
      <c r="E258" s="281" t="s">
        <v>2353</v>
      </c>
      <c r="F258" s="282" t="s">
        <v>2354</v>
      </c>
      <c r="G258" s="283" t="s">
        <v>436</v>
      </c>
      <c r="H258" s="284">
        <v>1</v>
      </c>
      <c r="I258" s="285"/>
      <c r="J258" s="286">
        <f>ROUND(I258*H258,2)</f>
        <v>0</v>
      </c>
      <c r="K258" s="287"/>
      <c r="L258" s="45"/>
      <c r="M258" s="288" t="s">
        <v>1</v>
      </c>
      <c r="N258" s="289" t="s">
        <v>42</v>
      </c>
      <c r="O258" s="101"/>
      <c r="P258" s="290">
        <f>O258*H258</f>
        <v>0</v>
      </c>
      <c r="Q258" s="290">
        <v>0</v>
      </c>
      <c r="R258" s="290">
        <f>Q258*H258</f>
        <v>0</v>
      </c>
      <c r="S258" s="290">
        <v>0</v>
      </c>
      <c r="T258" s="291">
        <f>S258*H258</f>
        <v>0</v>
      </c>
      <c r="U258" s="42"/>
      <c r="V258" s="42"/>
      <c r="W258" s="42"/>
      <c r="X258" s="42"/>
      <c r="Y258" s="42"/>
      <c r="Z258" s="42"/>
      <c r="AA258" s="42"/>
      <c r="AB258" s="42"/>
      <c r="AC258" s="42"/>
      <c r="AD258" s="42"/>
      <c r="AE258" s="42"/>
      <c r="AR258" s="292" t="s">
        <v>731</v>
      </c>
      <c r="AT258" s="292" t="s">
        <v>393</v>
      </c>
      <c r="AU258" s="292" t="s">
        <v>92</v>
      </c>
      <c r="AY258" s="19" t="s">
        <v>387</v>
      </c>
      <c r="BE258" s="162">
        <f>IF(N258="základná",J258,0)</f>
        <v>0</v>
      </c>
      <c r="BF258" s="162">
        <f>IF(N258="znížená",J258,0)</f>
        <v>0</v>
      </c>
      <c r="BG258" s="162">
        <f>IF(N258="zákl. prenesená",J258,0)</f>
        <v>0</v>
      </c>
      <c r="BH258" s="162">
        <f>IF(N258="zníž. prenesená",J258,0)</f>
        <v>0</v>
      </c>
      <c r="BI258" s="162">
        <f>IF(N258="nulová",J258,0)</f>
        <v>0</v>
      </c>
      <c r="BJ258" s="19" t="s">
        <v>92</v>
      </c>
      <c r="BK258" s="162">
        <f>ROUND(I258*H258,2)</f>
        <v>0</v>
      </c>
      <c r="BL258" s="19" t="s">
        <v>731</v>
      </c>
      <c r="BM258" s="292" t="s">
        <v>2355</v>
      </c>
    </row>
    <row r="259" s="2" customFormat="1" ht="16.5" customHeight="1">
      <c r="A259" s="42"/>
      <c r="B259" s="43"/>
      <c r="C259" s="280" t="s">
        <v>875</v>
      </c>
      <c r="D259" s="280" t="s">
        <v>393</v>
      </c>
      <c r="E259" s="281" t="s">
        <v>2356</v>
      </c>
      <c r="F259" s="282" t="s">
        <v>2357</v>
      </c>
      <c r="G259" s="283" t="s">
        <v>436</v>
      </c>
      <c r="H259" s="284">
        <v>5</v>
      </c>
      <c r="I259" s="285"/>
      <c r="J259" s="286">
        <f>ROUND(I259*H259,2)</f>
        <v>0</v>
      </c>
      <c r="K259" s="287"/>
      <c r="L259" s="45"/>
      <c r="M259" s="288" t="s">
        <v>1</v>
      </c>
      <c r="N259" s="289" t="s">
        <v>42</v>
      </c>
      <c r="O259" s="101"/>
      <c r="P259" s="290">
        <f>O259*H259</f>
        <v>0</v>
      </c>
      <c r="Q259" s="290">
        <v>0</v>
      </c>
      <c r="R259" s="290">
        <f>Q259*H259</f>
        <v>0</v>
      </c>
      <c r="S259" s="290">
        <v>0</v>
      </c>
      <c r="T259" s="291">
        <f>S259*H259</f>
        <v>0</v>
      </c>
      <c r="U259" s="42"/>
      <c r="V259" s="42"/>
      <c r="W259" s="42"/>
      <c r="X259" s="42"/>
      <c r="Y259" s="42"/>
      <c r="Z259" s="42"/>
      <c r="AA259" s="42"/>
      <c r="AB259" s="42"/>
      <c r="AC259" s="42"/>
      <c r="AD259" s="42"/>
      <c r="AE259" s="42"/>
      <c r="AR259" s="292" t="s">
        <v>731</v>
      </c>
      <c r="AT259" s="292" t="s">
        <v>393</v>
      </c>
      <c r="AU259" s="292" t="s">
        <v>92</v>
      </c>
      <c r="AY259" s="19" t="s">
        <v>387</v>
      </c>
      <c r="BE259" s="162">
        <f>IF(N259="základná",J259,0)</f>
        <v>0</v>
      </c>
      <c r="BF259" s="162">
        <f>IF(N259="znížená",J259,0)</f>
        <v>0</v>
      </c>
      <c r="BG259" s="162">
        <f>IF(N259="zákl. prenesená",J259,0)</f>
        <v>0</v>
      </c>
      <c r="BH259" s="162">
        <f>IF(N259="zníž. prenesená",J259,0)</f>
        <v>0</v>
      </c>
      <c r="BI259" s="162">
        <f>IF(N259="nulová",J259,0)</f>
        <v>0</v>
      </c>
      <c r="BJ259" s="19" t="s">
        <v>92</v>
      </c>
      <c r="BK259" s="162">
        <f>ROUND(I259*H259,2)</f>
        <v>0</v>
      </c>
      <c r="BL259" s="19" t="s">
        <v>731</v>
      </c>
      <c r="BM259" s="292" t="s">
        <v>2358</v>
      </c>
    </row>
    <row r="260" s="2" customFormat="1" ht="16.5" customHeight="1">
      <c r="A260" s="42"/>
      <c r="B260" s="43"/>
      <c r="C260" s="280" t="s">
        <v>881</v>
      </c>
      <c r="D260" s="280" t="s">
        <v>393</v>
      </c>
      <c r="E260" s="281" t="s">
        <v>2359</v>
      </c>
      <c r="F260" s="282" t="s">
        <v>2360</v>
      </c>
      <c r="G260" s="283" t="s">
        <v>436</v>
      </c>
      <c r="H260" s="284">
        <v>2</v>
      </c>
      <c r="I260" s="285"/>
      <c r="J260" s="286">
        <f>ROUND(I260*H260,2)</f>
        <v>0</v>
      </c>
      <c r="K260" s="287"/>
      <c r="L260" s="45"/>
      <c r="M260" s="288" t="s">
        <v>1</v>
      </c>
      <c r="N260" s="289" t="s">
        <v>42</v>
      </c>
      <c r="O260" s="101"/>
      <c r="P260" s="290">
        <f>O260*H260</f>
        <v>0</v>
      </c>
      <c r="Q260" s="290">
        <v>0</v>
      </c>
      <c r="R260" s="290">
        <f>Q260*H260</f>
        <v>0</v>
      </c>
      <c r="S260" s="290">
        <v>0</v>
      </c>
      <c r="T260" s="291">
        <f>S260*H260</f>
        <v>0</v>
      </c>
      <c r="U260" s="42"/>
      <c r="V260" s="42"/>
      <c r="W260" s="42"/>
      <c r="X260" s="42"/>
      <c r="Y260" s="42"/>
      <c r="Z260" s="42"/>
      <c r="AA260" s="42"/>
      <c r="AB260" s="42"/>
      <c r="AC260" s="42"/>
      <c r="AD260" s="42"/>
      <c r="AE260" s="42"/>
      <c r="AR260" s="292" t="s">
        <v>731</v>
      </c>
      <c r="AT260" s="292" t="s">
        <v>393</v>
      </c>
      <c r="AU260" s="292" t="s">
        <v>92</v>
      </c>
      <c r="AY260" s="19" t="s">
        <v>387</v>
      </c>
      <c r="BE260" s="162">
        <f>IF(N260="základná",J260,0)</f>
        <v>0</v>
      </c>
      <c r="BF260" s="162">
        <f>IF(N260="znížená",J260,0)</f>
        <v>0</v>
      </c>
      <c r="BG260" s="162">
        <f>IF(N260="zákl. prenesená",J260,0)</f>
        <v>0</v>
      </c>
      <c r="BH260" s="162">
        <f>IF(N260="zníž. prenesená",J260,0)</f>
        <v>0</v>
      </c>
      <c r="BI260" s="162">
        <f>IF(N260="nulová",J260,0)</f>
        <v>0</v>
      </c>
      <c r="BJ260" s="19" t="s">
        <v>92</v>
      </c>
      <c r="BK260" s="162">
        <f>ROUND(I260*H260,2)</f>
        <v>0</v>
      </c>
      <c r="BL260" s="19" t="s">
        <v>731</v>
      </c>
      <c r="BM260" s="292" t="s">
        <v>2361</v>
      </c>
    </row>
    <row r="261" s="2" customFormat="1" ht="16.5" customHeight="1">
      <c r="A261" s="42"/>
      <c r="B261" s="43"/>
      <c r="C261" s="280" t="s">
        <v>887</v>
      </c>
      <c r="D261" s="280" t="s">
        <v>393</v>
      </c>
      <c r="E261" s="281" t="s">
        <v>2362</v>
      </c>
      <c r="F261" s="282" t="s">
        <v>2363</v>
      </c>
      <c r="G261" s="283" t="s">
        <v>436</v>
      </c>
      <c r="H261" s="284">
        <v>1</v>
      </c>
      <c r="I261" s="285"/>
      <c r="J261" s="286">
        <f>ROUND(I261*H261,2)</f>
        <v>0</v>
      </c>
      <c r="K261" s="287"/>
      <c r="L261" s="45"/>
      <c r="M261" s="288" t="s">
        <v>1</v>
      </c>
      <c r="N261" s="289" t="s">
        <v>42</v>
      </c>
      <c r="O261" s="101"/>
      <c r="P261" s="290">
        <f>O261*H261</f>
        <v>0</v>
      </c>
      <c r="Q261" s="290">
        <v>0</v>
      </c>
      <c r="R261" s="290">
        <f>Q261*H261</f>
        <v>0</v>
      </c>
      <c r="S261" s="290">
        <v>0</v>
      </c>
      <c r="T261" s="291">
        <f>S261*H261</f>
        <v>0</v>
      </c>
      <c r="U261" s="42"/>
      <c r="V261" s="42"/>
      <c r="W261" s="42"/>
      <c r="X261" s="42"/>
      <c r="Y261" s="42"/>
      <c r="Z261" s="42"/>
      <c r="AA261" s="42"/>
      <c r="AB261" s="42"/>
      <c r="AC261" s="42"/>
      <c r="AD261" s="42"/>
      <c r="AE261" s="42"/>
      <c r="AR261" s="292" t="s">
        <v>731</v>
      </c>
      <c r="AT261" s="292" t="s">
        <v>393</v>
      </c>
      <c r="AU261" s="292" t="s">
        <v>92</v>
      </c>
      <c r="AY261" s="19" t="s">
        <v>387</v>
      </c>
      <c r="BE261" s="162">
        <f>IF(N261="základná",J261,0)</f>
        <v>0</v>
      </c>
      <c r="BF261" s="162">
        <f>IF(N261="znížená",J261,0)</f>
        <v>0</v>
      </c>
      <c r="BG261" s="162">
        <f>IF(N261="zákl. prenesená",J261,0)</f>
        <v>0</v>
      </c>
      <c r="BH261" s="162">
        <f>IF(N261="zníž. prenesená",J261,0)</f>
        <v>0</v>
      </c>
      <c r="BI261" s="162">
        <f>IF(N261="nulová",J261,0)</f>
        <v>0</v>
      </c>
      <c r="BJ261" s="19" t="s">
        <v>92</v>
      </c>
      <c r="BK261" s="162">
        <f>ROUND(I261*H261,2)</f>
        <v>0</v>
      </c>
      <c r="BL261" s="19" t="s">
        <v>731</v>
      </c>
      <c r="BM261" s="292" t="s">
        <v>2364</v>
      </c>
    </row>
    <row r="262" s="2" customFormat="1" ht="37.8" customHeight="1">
      <c r="A262" s="42"/>
      <c r="B262" s="43"/>
      <c r="C262" s="280" t="s">
        <v>889</v>
      </c>
      <c r="D262" s="280" t="s">
        <v>393</v>
      </c>
      <c r="E262" s="281" t="s">
        <v>2365</v>
      </c>
      <c r="F262" s="282" t="s">
        <v>2366</v>
      </c>
      <c r="G262" s="283" t="s">
        <v>436</v>
      </c>
      <c r="H262" s="284">
        <v>2</v>
      </c>
      <c r="I262" s="285"/>
      <c r="J262" s="286">
        <f>ROUND(I262*H262,2)</f>
        <v>0</v>
      </c>
      <c r="K262" s="287"/>
      <c r="L262" s="45"/>
      <c r="M262" s="288" t="s">
        <v>1</v>
      </c>
      <c r="N262" s="289" t="s">
        <v>42</v>
      </c>
      <c r="O262" s="101"/>
      <c r="P262" s="290">
        <f>O262*H262</f>
        <v>0</v>
      </c>
      <c r="Q262" s="290">
        <v>0</v>
      </c>
      <c r="R262" s="290">
        <f>Q262*H262</f>
        <v>0</v>
      </c>
      <c r="S262" s="290">
        <v>0</v>
      </c>
      <c r="T262" s="291">
        <f>S262*H262</f>
        <v>0</v>
      </c>
      <c r="U262" s="42"/>
      <c r="V262" s="42"/>
      <c r="W262" s="42"/>
      <c r="X262" s="42"/>
      <c r="Y262" s="42"/>
      <c r="Z262" s="42"/>
      <c r="AA262" s="42"/>
      <c r="AB262" s="42"/>
      <c r="AC262" s="42"/>
      <c r="AD262" s="42"/>
      <c r="AE262" s="42"/>
      <c r="AR262" s="292" t="s">
        <v>731</v>
      </c>
      <c r="AT262" s="292" t="s">
        <v>393</v>
      </c>
      <c r="AU262" s="292" t="s">
        <v>92</v>
      </c>
      <c r="AY262" s="19" t="s">
        <v>387</v>
      </c>
      <c r="BE262" s="162">
        <f>IF(N262="základná",J262,0)</f>
        <v>0</v>
      </c>
      <c r="BF262" s="162">
        <f>IF(N262="znížená",J262,0)</f>
        <v>0</v>
      </c>
      <c r="BG262" s="162">
        <f>IF(N262="zákl. prenesená",J262,0)</f>
        <v>0</v>
      </c>
      <c r="BH262" s="162">
        <f>IF(N262="zníž. prenesená",J262,0)</f>
        <v>0</v>
      </c>
      <c r="BI262" s="162">
        <f>IF(N262="nulová",J262,0)</f>
        <v>0</v>
      </c>
      <c r="BJ262" s="19" t="s">
        <v>92</v>
      </c>
      <c r="BK262" s="162">
        <f>ROUND(I262*H262,2)</f>
        <v>0</v>
      </c>
      <c r="BL262" s="19" t="s">
        <v>731</v>
      </c>
      <c r="BM262" s="292" t="s">
        <v>2367</v>
      </c>
    </row>
    <row r="263" s="2" customFormat="1" ht="66.75" customHeight="1">
      <c r="A263" s="42"/>
      <c r="B263" s="43"/>
      <c r="C263" s="337" t="s">
        <v>891</v>
      </c>
      <c r="D263" s="337" t="s">
        <v>592</v>
      </c>
      <c r="E263" s="338" t="s">
        <v>2368</v>
      </c>
      <c r="F263" s="339" t="s">
        <v>2369</v>
      </c>
      <c r="G263" s="340" t="s">
        <v>436</v>
      </c>
      <c r="H263" s="341">
        <v>2</v>
      </c>
      <c r="I263" s="342"/>
      <c r="J263" s="343">
        <f>ROUND(I263*H263,2)</f>
        <v>0</v>
      </c>
      <c r="K263" s="344"/>
      <c r="L263" s="345"/>
      <c r="M263" s="346" t="s">
        <v>1</v>
      </c>
      <c r="N263" s="347" t="s">
        <v>42</v>
      </c>
      <c r="O263" s="101"/>
      <c r="P263" s="290">
        <f>O263*H263</f>
        <v>0</v>
      </c>
      <c r="Q263" s="290">
        <v>0.001</v>
      </c>
      <c r="R263" s="290">
        <f>Q263*H263</f>
        <v>0.002</v>
      </c>
      <c r="S263" s="290">
        <v>0</v>
      </c>
      <c r="T263" s="291">
        <f>S263*H263</f>
        <v>0</v>
      </c>
      <c r="U263" s="42"/>
      <c r="V263" s="42"/>
      <c r="W263" s="42"/>
      <c r="X263" s="42"/>
      <c r="Y263" s="42"/>
      <c r="Z263" s="42"/>
      <c r="AA263" s="42"/>
      <c r="AB263" s="42"/>
      <c r="AC263" s="42"/>
      <c r="AD263" s="42"/>
      <c r="AE263" s="42"/>
      <c r="AR263" s="292" t="s">
        <v>1012</v>
      </c>
      <c r="AT263" s="292" t="s">
        <v>592</v>
      </c>
      <c r="AU263" s="292" t="s">
        <v>92</v>
      </c>
      <c r="AY263" s="19" t="s">
        <v>387</v>
      </c>
      <c r="BE263" s="162">
        <f>IF(N263="základná",J263,0)</f>
        <v>0</v>
      </c>
      <c r="BF263" s="162">
        <f>IF(N263="znížená",J263,0)</f>
        <v>0</v>
      </c>
      <c r="BG263" s="162">
        <f>IF(N263="zákl. prenesená",J263,0)</f>
        <v>0</v>
      </c>
      <c r="BH263" s="162">
        <f>IF(N263="zníž. prenesená",J263,0)</f>
        <v>0</v>
      </c>
      <c r="BI263" s="162">
        <f>IF(N263="nulová",J263,0)</f>
        <v>0</v>
      </c>
      <c r="BJ263" s="19" t="s">
        <v>92</v>
      </c>
      <c r="BK263" s="162">
        <f>ROUND(I263*H263,2)</f>
        <v>0</v>
      </c>
      <c r="BL263" s="19" t="s">
        <v>1012</v>
      </c>
      <c r="BM263" s="292" t="s">
        <v>2370</v>
      </c>
    </row>
    <row r="264" s="2" customFormat="1" ht="33" customHeight="1">
      <c r="A264" s="42"/>
      <c r="B264" s="43"/>
      <c r="C264" s="280" t="s">
        <v>544</v>
      </c>
      <c r="D264" s="280" t="s">
        <v>393</v>
      </c>
      <c r="E264" s="281" t="s">
        <v>2371</v>
      </c>
      <c r="F264" s="282" t="s">
        <v>2372</v>
      </c>
      <c r="G264" s="283" t="s">
        <v>436</v>
      </c>
      <c r="H264" s="284">
        <v>2</v>
      </c>
      <c r="I264" s="285"/>
      <c r="J264" s="286">
        <f>ROUND(I264*H264,2)</f>
        <v>0</v>
      </c>
      <c r="K264" s="287"/>
      <c r="L264" s="45"/>
      <c r="M264" s="288" t="s">
        <v>1</v>
      </c>
      <c r="N264" s="289" t="s">
        <v>42</v>
      </c>
      <c r="O264" s="101"/>
      <c r="P264" s="290">
        <f>O264*H264</f>
        <v>0</v>
      </c>
      <c r="Q264" s="290">
        <v>0</v>
      </c>
      <c r="R264" s="290">
        <f>Q264*H264</f>
        <v>0</v>
      </c>
      <c r="S264" s="290">
        <v>0</v>
      </c>
      <c r="T264" s="291">
        <f>S264*H264</f>
        <v>0</v>
      </c>
      <c r="U264" s="42"/>
      <c r="V264" s="42"/>
      <c r="W264" s="42"/>
      <c r="X264" s="42"/>
      <c r="Y264" s="42"/>
      <c r="Z264" s="42"/>
      <c r="AA264" s="42"/>
      <c r="AB264" s="42"/>
      <c r="AC264" s="42"/>
      <c r="AD264" s="42"/>
      <c r="AE264" s="42"/>
      <c r="AR264" s="292" t="s">
        <v>731</v>
      </c>
      <c r="AT264" s="292" t="s">
        <v>393</v>
      </c>
      <c r="AU264" s="292" t="s">
        <v>92</v>
      </c>
      <c r="AY264" s="19" t="s">
        <v>387</v>
      </c>
      <c r="BE264" s="162">
        <f>IF(N264="základná",J264,0)</f>
        <v>0</v>
      </c>
      <c r="BF264" s="162">
        <f>IF(N264="znížená",J264,0)</f>
        <v>0</v>
      </c>
      <c r="BG264" s="162">
        <f>IF(N264="zákl. prenesená",J264,0)</f>
        <v>0</v>
      </c>
      <c r="BH264" s="162">
        <f>IF(N264="zníž. prenesená",J264,0)</f>
        <v>0</v>
      </c>
      <c r="BI264" s="162">
        <f>IF(N264="nulová",J264,0)</f>
        <v>0</v>
      </c>
      <c r="BJ264" s="19" t="s">
        <v>92</v>
      </c>
      <c r="BK264" s="162">
        <f>ROUND(I264*H264,2)</f>
        <v>0</v>
      </c>
      <c r="BL264" s="19" t="s">
        <v>731</v>
      </c>
      <c r="BM264" s="292" t="s">
        <v>2373</v>
      </c>
    </row>
    <row r="265" s="2" customFormat="1" ht="37.8" customHeight="1">
      <c r="A265" s="42"/>
      <c r="B265" s="43"/>
      <c r="C265" s="280" t="s">
        <v>894</v>
      </c>
      <c r="D265" s="280" t="s">
        <v>393</v>
      </c>
      <c r="E265" s="281" t="s">
        <v>2374</v>
      </c>
      <c r="F265" s="282" t="s">
        <v>2375</v>
      </c>
      <c r="G265" s="283" t="s">
        <v>436</v>
      </c>
      <c r="H265" s="284">
        <v>2</v>
      </c>
      <c r="I265" s="285"/>
      <c r="J265" s="286">
        <f>ROUND(I265*H265,2)</f>
        <v>0</v>
      </c>
      <c r="K265" s="287"/>
      <c r="L265" s="45"/>
      <c r="M265" s="288" t="s">
        <v>1</v>
      </c>
      <c r="N265" s="289" t="s">
        <v>42</v>
      </c>
      <c r="O265" s="101"/>
      <c r="P265" s="290">
        <f>O265*H265</f>
        <v>0</v>
      </c>
      <c r="Q265" s="290">
        <v>0</v>
      </c>
      <c r="R265" s="290">
        <f>Q265*H265</f>
        <v>0</v>
      </c>
      <c r="S265" s="290">
        <v>0</v>
      </c>
      <c r="T265" s="291">
        <f>S265*H265</f>
        <v>0</v>
      </c>
      <c r="U265" s="42"/>
      <c r="V265" s="42"/>
      <c r="W265" s="42"/>
      <c r="X265" s="42"/>
      <c r="Y265" s="42"/>
      <c r="Z265" s="42"/>
      <c r="AA265" s="42"/>
      <c r="AB265" s="42"/>
      <c r="AC265" s="42"/>
      <c r="AD265" s="42"/>
      <c r="AE265" s="42"/>
      <c r="AR265" s="292" t="s">
        <v>731</v>
      </c>
      <c r="AT265" s="292" t="s">
        <v>393</v>
      </c>
      <c r="AU265" s="292" t="s">
        <v>92</v>
      </c>
      <c r="AY265" s="19" t="s">
        <v>387</v>
      </c>
      <c r="BE265" s="162">
        <f>IF(N265="základná",J265,0)</f>
        <v>0</v>
      </c>
      <c r="BF265" s="162">
        <f>IF(N265="znížená",J265,0)</f>
        <v>0</v>
      </c>
      <c r="BG265" s="162">
        <f>IF(N265="zákl. prenesená",J265,0)</f>
        <v>0</v>
      </c>
      <c r="BH265" s="162">
        <f>IF(N265="zníž. prenesená",J265,0)</f>
        <v>0</v>
      </c>
      <c r="BI265" s="162">
        <f>IF(N265="nulová",J265,0)</f>
        <v>0</v>
      </c>
      <c r="BJ265" s="19" t="s">
        <v>92</v>
      </c>
      <c r="BK265" s="162">
        <f>ROUND(I265*H265,2)</f>
        <v>0</v>
      </c>
      <c r="BL265" s="19" t="s">
        <v>731</v>
      </c>
      <c r="BM265" s="292" t="s">
        <v>2376</v>
      </c>
    </row>
    <row r="266" s="2" customFormat="1" ht="76.35" customHeight="1">
      <c r="A266" s="42"/>
      <c r="B266" s="43"/>
      <c r="C266" s="337" t="s">
        <v>898</v>
      </c>
      <c r="D266" s="337" t="s">
        <v>592</v>
      </c>
      <c r="E266" s="338" t="s">
        <v>2377</v>
      </c>
      <c r="F266" s="339" t="s">
        <v>2378</v>
      </c>
      <c r="G266" s="340" t="s">
        <v>436</v>
      </c>
      <c r="H266" s="341">
        <v>1</v>
      </c>
      <c r="I266" s="342"/>
      <c r="J266" s="343">
        <f>ROUND(I266*H266,2)</f>
        <v>0</v>
      </c>
      <c r="K266" s="344"/>
      <c r="L266" s="345"/>
      <c r="M266" s="346" t="s">
        <v>1</v>
      </c>
      <c r="N266" s="347" t="s">
        <v>42</v>
      </c>
      <c r="O266" s="101"/>
      <c r="P266" s="290">
        <f>O266*H266</f>
        <v>0</v>
      </c>
      <c r="Q266" s="290">
        <v>0.001</v>
      </c>
      <c r="R266" s="290">
        <f>Q266*H266</f>
        <v>0.001</v>
      </c>
      <c r="S266" s="290">
        <v>0</v>
      </c>
      <c r="T266" s="291">
        <f>S266*H266</f>
        <v>0</v>
      </c>
      <c r="U266" s="42"/>
      <c r="V266" s="42"/>
      <c r="W266" s="42"/>
      <c r="X266" s="42"/>
      <c r="Y266" s="42"/>
      <c r="Z266" s="42"/>
      <c r="AA266" s="42"/>
      <c r="AB266" s="42"/>
      <c r="AC266" s="42"/>
      <c r="AD266" s="42"/>
      <c r="AE266" s="42"/>
      <c r="AR266" s="292" t="s">
        <v>1012</v>
      </c>
      <c r="AT266" s="292" t="s">
        <v>592</v>
      </c>
      <c r="AU266" s="292" t="s">
        <v>92</v>
      </c>
      <c r="AY266" s="19" t="s">
        <v>387</v>
      </c>
      <c r="BE266" s="162">
        <f>IF(N266="základná",J266,0)</f>
        <v>0</v>
      </c>
      <c r="BF266" s="162">
        <f>IF(N266="znížená",J266,0)</f>
        <v>0</v>
      </c>
      <c r="BG266" s="162">
        <f>IF(N266="zákl. prenesená",J266,0)</f>
        <v>0</v>
      </c>
      <c r="BH266" s="162">
        <f>IF(N266="zníž. prenesená",J266,0)</f>
        <v>0</v>
      </c>
      <c r="BI266" s="162">
        <f>IF(N266="nulová",J266,0)</f>
        <v>0</v>
      </c>
      <c r="BJ266" s="19" t="s">
        <v>92</v>
      </c>
      <c r="BK266" s="162">
        <f>ROUND(I266*H266,2)</f>
        <v>0</v>
      </c>
      <c r="BL266" s="19" t="s">
        <v>1012</v>
      </c>
      <c r="BM266" s="292" t="s">
        <v>2379</v>
      </c>
    </row>
    <row r="267" s="2" customFormat="1" ht="37.8" customHeight="1">
      <c r="A267" s="42"/>
      <c r="B267" s="43"/>
      <c r="C267" s="337" t="s">
        <v>901</v>
      </c>
      <c r="D267" s="337" t="s">
        <v>592</v>
      </c>
      <c r="E267" s="338" t="s">
        <v>2380</v>
      </c>
      <c r="F267" s="339" t="s">
        <v>2381</v>
      </c>
      <c r="G267" s="340" t="s">
        <v>436</v>
      </c>
      <c r="H267" s="341">
        <v>1</v>
      </c>
      <c r="I267" s="342"/>
      <c r="J267" s="343">
        <f>ROUND(I267*H267,2)</f>
        <v>0</v>
      </c>
      <c r="K267" s="344"/>
      <c r="L267" s="345"/>
      <c r="M267" s="346" t="s">
        <v>1</v>
      </c>
      <c r="N267" s="347" t="s">
        <v>42</v>
      </c>
      <c r="O267" s="101"/>
      <c r="P267" s="290">
        <f>O267*H267</f>
        <v>0</v>
      </c>
      <c r="Q267" s="290">
        <v>0.0040000000000000001</v>
      </c>
      <c r="R267" s="290">
        <f>Q267*H267</f>
        <v>0.0040000000000000001</v>
      </c>
      <c r="S267" s="290">
        <v>0</v>
      </c>
      <c r="T267" s="291">
        <f>S267*H267</f>
        <v>0</v>
      </c>
      <c r="U267" s="42"/>
      <c r="V267" s="42"/>
      <c r="W267" s="42"/>
      <c r="X267" s="42"/>
      <c r="Y267" s="42"/>
      <c r="Z267" s="42"/>
      <c r="AA267" s="42"/>
      <c r="AB267" s="42"/>
      <c r="AC267" s="42"/>
      <c r="AD267" s="42"/>
      <c r="AE267" s="42"/>
      <c r="AR267" s="292" t="s">
        <v>1012</v>
      </c>
      <c r="AT267" s="292" t="s">
        <v>592</v>
      </c>
      <c r="AU267" s="292" t="s">
        <v>92</v>
      </c>
      <c r="AY267" s="19" t="s">
        <v>387</v>
      </c>
      <c r="BE267" s="162">
        <f>IF(N267="základná",J267,0)</f>
        <v>0</v>
      </c>
      <c r="BF267" s="162">
        <f>IF(N267="znížená",J267,0)</f>
        <v>0</v>
      </c>
      <c r="BG267" s="162">
        <f>IF(N267="zákl. prenesená",J267,0)</f>
        <v>0</v>
      </c>
      <c r="BH267" s="162">
        <f>IF(N267="zníž. prenesená",J267,0)</f>
        <v>0</v>
      </c>
      <c r="BI267" s="162">
        <f>IF(N267="nulová",J267,0)</f>
        <v>0</v>
      </c>
      <c r="BJ267" s="19" t="s">
        <v>92</v>
      </c>
      <c r="BK267" s="162">
        <f>ROUND(I267*H267,2)</f>
        <v>0</v>
      </c>
      <c r="BL267" s="19" t="s">
        <v>1012</v>
      </c>
      <c r="BM267" s="292" t="s">
        <v>2382</v>
      </c>
    </row>
    <row r="268" s="2" customFormat="1" ht="55.5" customHeight="1">
      <c r="A268" s="42"/>
      <c r="B268" s="43"/>
      <c r="C268" s="337" t="s">
        <v>904</v>
      </c>
      <c r="D268" s="337" t="s">
        <v>592</v>
      </c>
      <c r="E268" s="338" t="s">
        <v>2383</v>
      </c>
      <c r="F268" s="339" t="s">
        <v>2384</v>
      </c>
      <c r="G268" s="340" t="s">
        <v>436</v>
      </c>
      <c r="H268" s="341">
        <v>1</v>
      </c>
      <c r="I268" s="342"/>
      <c r="J268" s="343">
        <f>ROUND(I268*H268,2)</f>
        <v>0</v>
      </c>
      <c r="K268" s="344"/>
      <c r="L268" s="345"/>
      <c r="M268" s="346" t="s">
        <v>1</v>
      </c>
      <c r="N268" s="347" t="s">
        <v>42</v>
      </c>
      <c r="O268" s="101"/>
      <c r="P268" s="290">
        <f>O268*H268</f>
        <v>0</v>
      </c>
      <c r="Q268" s="290">
        <v>0.001</v>
      </c>
      <c r="R268" s="290">
        <f>Q268*H268</f>
        <v>0.001</v>
      </c>
      <c r="S268" s="290">
        <v>0</v>
      </c>
      <c r="T268" s="291">
        <f>S268*H268</f>
        <v>0</v>
      </c>
      <c r="U268" s="42"/>
      <c r="V268" s="42"/>
      <c r="W268" s="42"/>
      <c r="X268" s="42"/>
      <c r="Y268" s="42"/>
      <c r="Z268" s="42"/>
      <c r="AA268" s="42"/>
      <c r="AB268" s="42"/>
      <c r="AC268" s="42"/>
      <c r="AD268" s="42"/>
      <c r="AE268" s="42"/>
      <c r="AR268" s="292" t="s">
        <v>1012</v>
      </c>
      <c r="AT268" s="292" t="s">
        <v>592</v>
      </c>
      <c r="AU268" s="292" t="s">
        <v>92</v>
      </c>
      <c r="AY268" s="19" t="s">
        <v>387</v>
      </c>
      <c r="BE268" s="162">
        <f>IF(N268="základná",J268,0)</f>
        <v>0</v>
      </c>
      <c r="BF268" s="162">
        <f>IF(N268="znížená",J268,0)</f>
        <v>0</v>
      </c>
      <c r="BG268" s="162">
        <f>IF(N268="zákl. prenesená",J268,0)</f>
        <v>0</v>
      </c>
      <c r="BH268" s="162">
        <f>IF(N268="zníž. prenesená",J268,0)</f>
        <v>0</v>
      </c>
      <c r="BI268" s="162">
        <f>IF(N268="nulová",J268,0)</f>
        <v>0</v>
      </c>
      <c r="BJ268" s="19" t="s">
        <v>92</v>
      </c>
      <c r="BK268" s="162">
        <f>ROUND(I268*H268,2)</f>
        <v>0</v>
      </c>
      <c r="BL268" s="19" t="s">
        <v>1012</v>
      </c>
      <c r="BM268" s="292" t="s">
        <v>2385</v>
      </c>
    </row>
    <row r="269" s="2" customFormat="1" ht="49.05" customHeight="1">
      <c r="A269" s="42"/>
      <c r="B269" s="43"/>
      <c r="C269" s="337" t="s">
        <v>908</v>
      </c>
      <c r="D269" s="337" t="s">
        <v>592</v>
      </c>
      <c r="E269" s="338" t="s">
        <v>2386</v>
      </c>
      <c r="F269" s="339" t="s">
        <v>2387</v>
      </c>
      <c r="G269" s="340" t="s">
        <v>436</v>
      </c>
      <c r="H269" s="341">
        <v>1</v>
      </c>
      <c r="I269" s="342"/>
      <c r="J269" s="343">
        <f>ROUND(I269*H269,2)</f>
        <v>0</v>
      </c>
      <c r="K269" s="344"/>
      <c r="L269" s="345"/>
      <c r="M269" s="346" t="s">
        <v>1</v>
      </c>
      <c r="N269" s="347" t="s">
        <v>42</v>
      </c>
      <c r="O269" s="101"/>
      <c r="P269" s="290">
        <f>O269*H269</f>
        <v>0</v>
      </c>
      <c r="Q269" s="290">
        <v>0.001</v>
      </c>
      <c r="R269" s="290">
        <f>Q269*H269</f>
        <v>0.001</v>
      </c>
      <c r="S269" s="290">
        <v>0</v>
      </c>
      <c r="T269" s="291">
        <f>S269*H269</f>
        <v>0</v>
      </c>
      <c r="U269" s="42"/>
      <c r="V269" s="42"/>
      <c r="W269" s="42"/>
      <c r="X269" s="42"/>
      <c r="Y269" s="42"/>
      <c r="Z269" s="42"/>
      <c r="AA269" s="42"/>
      <c r="AB269" s="42"/>
      <c r="AC269" s="42"/>
      <c r="AD269" s="42"/>
      <c r="AE269" s="42"/>
      <c r="AR269" s="292" t="s">
        <v>1012</v>
      </c>
      <c r="AT269" s="292" t="s">
        <v>592</v>
      </c>
      <c r="AU269" s="292" t="s">
        <v>92</v>
      </c>
      <c r="AY269" s="19" t="s">
        <v>387</v>
      </c>
      <c r="BE269" s="162">
        <f>IF(N269="základná",J269,0)</f>
        <v>0</v>
      </c>
      <c r="BF269" s="162">
        <f>IF(N269="znížená",J269,0)</f>
        <v>0</v>
      </c>
      <c r="BG269" s="162">
        <f>IF(N269="zákl. prenesená",J269,0)</f>
        <v>0</v>
      </c>
      <c r="BH269" s="162">
        <f>IF(N269="zníž. prenesená",J269,0)</f>
        <v>0</v>
      </c>
      <c r="BI269" s="162">
        <f>IF(N269="nulová",J269,0)</f>
        <v>0</v>
      </c>
      <c r="BJ269" s="19" t="s">
        <v>92</v>
      </c>
      <c r="BK269" s="162">
        <f>ROUND(I269*H269,2)</f>
        <v>0</v>
      </c>
      <c r="BL269" s="19" t="s">
        <v>1012</v>
      </c>
      <c r="BM269" s="292" t="s">
        <v>2388</v>
      </c>
    </row>
    <row r="270" s="2" customFormat="1" ht="76.35" customHeight="1">
      <c r="A270" s="42"/>
      <c r="B270" s="43"/>
      <c r="C270" s="337" t="s">
        <v>911</v>
      </c>
      <c r="D270" s="337" t="s">
        <v>592</v>
      </c>
      <c r="E270" s="338" t="s">
        <v>2389</v>
      </c>
      <c r="F270" s="339" t="s">
        <v>2390</v>
      </c>
      <c r="G270" s="340" t="s">
        <v>436</v>
      </c>
      <c r="H270" s="341">
        <v>1</v>
      </c>
      <c r="I270" s="342"/>
      <c r="J270" s="343">
        <f>ROUND(I270*H270,2)</f>
        <v>0</v>
      </c>
      <c r="K270" s="344"/>
      <c r="L270" s="345"/>
      <c r="M270" s="346" t="s">
        <v>1</v>
      </c>
      <c r="N270" s="347" t="s">
        <v>42</v>
      </c>
      <c r="O270" s="101"/>
      <c r="P270" s="290">
        <f>O270*H270</f>
        <v>0</v>
      </c>
      <c r="Q270" s="290">
        <v>0.02</v>
      </c>
      <c r="R270" s="290">
        <f>Q270*H270</f>
        <v>0.02</v>
      </c>
      <c r="S270" s="290">
        <v>0</v>
      </c>
      <c r="T270" s="291">
        <f>S270*H270</f>
        <v>0</v>
      </c>
      <c r="U270" s="42"/>
      <c r="V270" s="42"/>
      <c r="W270" s="42"/>
      <c r="X270" s="42"/>
      <c r="Y270" s="42"/>
      <c r="Z270" s="42"/>
      <c r="AA270" s="42"/>
      <c r="AB270" s="42"/>
      <c r="AC270" s="42"/>
      <c r="AD270" s="42"/>
      <c r="AE270" s="42"/>
      <c r="AR270" s="292" t="s">
        <v>1012</v>
      </c>
      <c r="AT270" s="292" t="s">
        <v>592</v>
      </c>
      <c r="AU270" s="292" t="s">
        <v>92</v>
      </c>
      <c r="AY270" s="19" t="s">
        <v>387</v>
      </c>
      <c r="BE270" s="162">
        <f>IF(N270="základná",J270,0)</f>
        <v>0</v>
      </c>
      <c r="BF270" s="162">
        <f>IF(N270="znížená",J270,0)</f>
        <v>0</v>
      </c>
      <c r="BG270" s="162">
        <f>IF(N270="zákl. prenesená",J270,0)</f>
        <v>0</v>
      </c>
      <c r="BH270" s="162">
        <f>IF(N270="zníž. prenesená",J270,0)</f>
        <v>0</v>
      </c>
      <c r="BI270" s="162">
        <f>IF(N270="nulová",J270,0)</f>
        <v>0</v>
      </c>
      <c r="BJ270" s="19" t="s">
        <v>92</v>
      </c>
      <c r="BK270" s="162">
        <f>ROUND(I270*H270,2)</f>
        <v>0</v>
      </c>
      <c r="BL270" s="19" t="s">
        <v>1012</v>
      </c>
      <c r="BM270" s="292" t="s">
        <v>2391</v>
      </c>
    </row>
    <row r="271" s="2" customFormat="1" ht="66.75" customHeight="1">
      <c r="A271" s="42"/>
      <c r="B271" s="43"/>
      <c r="C271" s="337" t="s">
        <v>917</v>
      </c>
      <c r="D271" s="337" t="s">
        <v>592</v>
      </c>
      <c r="E271" s="338" t="s">
        <v>2392</v>
      </c>
      <c r="F271" s="339" t="s">
        <v>2393</v>
      </c>
      <c r="G271" s="340" t="s">
        <v>436</v>
      </c>
      <c r="H271" s="341">
        <v>0</v>
      </c>
      <c r="I271" s="342"/>
      <c r="J271" s="343">
        <f>ROUND(I271*H271,2)</f>
        <v>0</v>
      </c>
      <c r="K271" s="344"/>
      <c r="L271" s="345"/>
      <c r="M271" s="346" t="s">
        <v>1</v>
      </c>
      <c r="N271" s="347" t="s">
        <v>42</v>
      </c>
      <c r="O271" s="101"/>
      <c r="P271" s="290">
        <f>O271*H271</f>
        <v>0</v>
      </c>
      <c r="Q271" s="290">
        <v>0.02</v>
      </c>
      <c r="R271" s="290">
        <f>Q271*H271</f>
        <v>0</v>
      </c>
      <c r="S271" s="290">
        <v>0</v>
      </c>
      <c r="T271" s="291">
        <f>S271*H271</f>
        <v>0</v>
      </c>
      <c r="U271" s="42"/>
      <c r="V271" s="42"/>
      <c r="W271" s="42"/>
      <c r="X271" s="42"/>
      <c r="Y271" s="42"/>
      <c r="Z271" s="42"/>
      <c r="AA271" s="42"/>
      <c r="AB271" s="42"/>
      <c r="AC271" s="42"/>
      <c r="AD271" s="42"/>
      <c r="AE271" s="42"/>
      <c r="AR271" s="292" t="s">
        <v>1012</v>
      </c>
      <c r="AT271" s="292" t="s">
        <v>592</v>
      </c>
      <c r="AU271" s="292" t="s">
        <v>92</v>
      </c>
      <c r="AY271" s="19" t="s">
        <v>387</v>
      </c>
      <c r="BE271" s="162">
        <f>IF(N271="základná",J271,0)</f>
        <v>0</v>
      </c>
      <c r="BF271" s="162">
        <f>IF(N271="znížená",J271,0)</f>
        <v>0</v>
      </c>
      <c r="BG271" s="162">
        <f>IF(N271="zákl. prenesená",J271,0)</f>
        <v>0</v>
      </c>
      <c r="BH271" s="162">
        <f>IF(N271="zníž. prenesená",J271,0)</f>
        <v>0</v>
      </c>
      <c r="BI271" s="162">
        <f>IF(N271="nulová",J271,0)</f>
        <v>0</v>
      </c>
      <c r="BJ271" s="19" t="s">
        <v>92</v>
      </c>
      <c r="BK271" s="162">
        <f>ROUND(I271*H271,2)</f>
        <v>0</v>
      </c>
      <c r="BL271" s="19" t="s">
        <v>1012</v>
      </c>
      <c r="BM271" s="292" t="s">
        <v>2394</v>
      </c>
    </row>
    <row r="272" s="2" customFormat="1" ht="24.15" customHeight="1">
      <c r="A272" s="42"/>
      <c r="B272" s="43"/>
      <c r="C272" s="280" t="s">
        <v>923</v>
      </c>
      <c r="D272" s="280" t="s">
        <v>393</v>
      </c>
      <c r="E272" s="281" t="s">
        <v>2395</v>
      </c>
      <c r="F272" s="282" t="s">
        <v>2396</v>
      </c>
      <c r="G272" s="283" t="s">
        <v>436</v>
      </c>
      <c r="H272" s="284">
        <v>1</v>
      </c>
      <c r="I272" s="285"/>
      <c r="J272" s="286">
        <f>ROUND(I272*H272,2)</f>
        <v>0</v>
      </c>
      <c r="K272" s="287"/>
      <c r="L272" s="45"/>
      <c r="M272" s="288" t="s">
        <v>1</v>
      </c>
      <c r="N272" s="289" t="s">
        <v>42</v>
      </c>
      <c r="O272" s="101"/>
      <c r="P272" s="290">
        <f>O272*H272</f>
        <v>0</v>
      </c>
      <c r="Q272" s="290">
        <v>0</v>
      </c>
      <c r="R272" s="290">
        <f>Q272*H272</f>
        <v>0</v>
      </c>
      <c r="S272" s="290">
        <v>0</v>
      </c>
      <c r="T272" s="291">
        <f>S272*H272</f>
        <v>0</v>
      </c>
      <c r="U272" s="42"/>
      <c r="V272" s="42"/>
      <c r="W272" s="42"/>
      <c r="X272" s="42"/>
      <c r="Y272" s="42"/>
      <c r="Z272" s="42"/>
      <c r="AA272" s="42"/>
      <c r="AB272" s="42"/>
      <c r="AC272" s="42"/>
      <c r="AD272" s="42"/>
      <c r="AE272" s="42"/>
      <c r="AR272" s="292" t="s">
        <v>731</v>
      </c>
      <c r="AT272" s="292" t="s">
        <v>393</v>
      </c>
      <c r="AU272" s="292" t="s">
        <v>92</v>
      </c>
      <c r="AY272" s="19" t="s">
        <v>387</v>
      </c>
      <c r="BE272" s="162">
        <f>IF(N272="základná",J272,0)</f>
        <v>0</v>
      </c>
      <c r="BF272" s="162">
        <f>IF(N272="znížená",J272,0)</f>
        <v>0</v>
      </c>
      <c r="BG272" s="162">
        <f>IF(N272="zákl. prenesená",J272,0)</f>
        <v>0</v>
      </c>
      <c r="BH272" s="162">
        <f>IF(N272="zníž. prenesená",J272,0)</f>
        <v>0</v>
      </c>
      <c r="BI272" s="162">
        <f>IF(N272="nulová",J272,0)</f>
        <v>0</v>
      </c>
      <c r="BJ272" s="19" t="s">
        <v>92</v>
      </c>
      <c r="BK272" s="162">
        <f>ROUND(I272*H272,2)</f>
        <v>0</v>
      </c>
      <c r="BL272" s="19" t="s">
        <v>731</v>
      </c>
      <c r="BM272" s="292" t="s">
        <v>2397</v>
      </c>
    </row>
    <row r="273" s="2" customFormat="1" ht="66.75" customHeight="1">
      <c r="A273" s="42"/>
      <c r="B273" s="43"/>
      <c r="C273" s="337" t="s">
        <v>925</v>
      </c>
      <c r="D273" s="337" t="s">
        <v>592</v>
      </c>
      <c r="E273" s="338" t="s">
        <v>2398</v>
      </c>
      <c r="F273" s="339" t="s">
        <v>2399</v>
      </c>
      <c r="G273" s="340" t="s">
        <v>436</v>
      </c>
      <c r="H273" s="341">
        <v>2</v>
      </c>
      <c r="I273" s="342"/>
      <c r="J273" s="343">
        <f>ROUND(I273*H273,2)</f>
        <v>0</v>
      </c>
      <c r="K273" s="344"/>
      <c r="L273" s="345"/>
      <c r="M273" s="346" t="s">
        <v>1</v>
      </c>
      <c r="N273" s="347" t="s">
        <v>42</v>
      </c>
      <c r="O273" s="101"/>
      <c r="P273" s="290">
        <f>O273*H273</f>
        <v>0</v>
      </c>
      <c r="Q273" s="290">
        <v>0.080000000000000002</v>
      </c>
      <c r="R273" s="290">
        <f>Q273*H273</f>
        <v>0.16</v>
      </c>
      <c r="S273" s="290">
        <v>0</v>
      </c>
      <c r="T273" s="291">
        <f>S273*H273</f>
        <v>0</v>
      </c>
      <c r="U273" s="42"/>
      <c r="V273" s="42"/>
      <c r="W273" s="42"/>
      <c r="X273" s="42"/>
      <c r="Y273" s="42"/>
      <c r="Z273" s="42"/>
      <c r="AA273" s="42"/>
      <c r="AB273" s="42"/>
      <c r="AC273" s="42"/>
      <c r="AD273" s="42"/>
      <c r="AE273" s="42"/>
      <c r="AR273" s="292" t="s">
        <v>1012</v>
      </c>
      <c r="AT273" s="292" t="s">
        <v>592</v>
      </c>
      <c r="AU273" s="292" t="s">
        <v>92</v>
      </c>
      <c r="AY273" s="19" t="s">
        <v>387</v>
      </c>
      <c r="BE273" s="162">
        <f>IF(N273="základná",J273,0)</f>
        <v>0</v>
      </c>
      <c r="BF273" s="162">
        <f>IF(N273="znížená",J273,0)</f>
        <v>0</v>
      </c>
      <c r="BG273" s="162">
        <f>IF(N273="zákl. prenesená",J273,0)</f>
        <v>0</v>
      </c>
      <c r="BH273" s="162">
        <f>IF(N273="zníž. prenesená",J273,0)</f>
        <v>0</v>
      </c>
      <c r="BI273" s="162">
        <f>IF(N273="nulová",J273,0)</f>
        <v>0</v>
      </c>
      <c r="BJ273" s="19" t="s">
        <v>92</v>
      </c>
      <c r="BK273" s="162">
        <f>ROUND(I273*H273,2)</f>
        <v>0</v>
      </c>
      <c r="BL273" s="19" t="s">
        <v>1012</v>
      </c>
      <c r="BM273" s="292" t="s">
        <v>2400</v>
      </c>
    </row>
    <row r="274" s="2" customFormat="1" ht="24.15" customHeight="1">
      <c r="A274" s="42"/>
      <c r="B274" s="43"/>
      <c r="C274" s="337" t="s">
        <v>928</v>
      </c>
      <c r="D274" s="337" t="s">
        <v>592</v>
      </c>
      <c r="E274" s="338" t="s">
        <v>2401</v>
      </c>
      <c r="F274" s="339" t="s">
        <v>2402</v>
      </c>
      <c r="G274" s="340" t="s">
        <v>436</v>
      </c>
      <c r="H274" s="341">
        <v>2</v>
      </c>
      <c r="I274" s="342"/>
      <c r="J274" s="343">
        <f>ROUND(I274*H274,2)</f>
        <v>0</v>
      </c>
      <c r="K274" s="344"/>
      <c r="L274" s="345"/>
      <c r="M274" s="346" t="s">
        <v>1</v>
      </c>
      <c r="N274" s="347" t="s">
        <v>42</v>
      </c>
      <c r="O274" s="101"/>
      <c r="P274" s="290">
        <f>O274*H274</f>
        <v>0</v>
      </c>
      <c r="Q274" s="290">
        <v>0.10000000000000001</v>
      </c>
      <c r="R274" s="290">
        <f>Q274*H274</f>
        <v>0.20000000000000001</v>
      </c>
      <c r="S274" s="290">
        <v>0</v>
      </c>
      <c r="T274" s="291">
        <f>S274*H274</f>
        <v>0</v>
      </c>
      <c r="U274" s="42"/>
      <c r="V274" s="42"/>
      <c r="W274" s="42"/>
      <c r="X274" s="42"/>
      <c r="Y274" s="42"/>
      <c r="Z274" s="42"/>
      <c r="AA274" s="42"/>
      <c r="AB274" s="42"/>
      <c r="AC274" s="42"/>
      <c r="AD274" s="42"/>
      <c r="AE274" s="42"/>
      <c r="AR274" s="292" t="s">
        <v>1012</v>
      </c>
      <c r="AT274" s="292" t="s">
        <v>592</v>
      </c>
      <c r="AU274" s="292" t="s">
        <v>92</v>
      </c>
      <c r="AY274" s="19" t="s">
        <v>387</v>
      </c>
      <c r="BE274" s="162">
        <f>IF(N274="základná",J274,0)</f>
        <v>0</v>
      </c>
      <c r="BF274" s="162">
        <f>IF(N274="znížená",J274,0)</f>
        <v>0</v>
      </c>
      <c r="BG274" s="162">
        <f>IF(N274="zákl. prenesená",J274,0)</f>
        <v>0</v>
      </c>
      <c r="BH274" s="162">
        <f>IF(N274="zníž. prenesená",J274,0)</f>
        <v>0</v>
      </c>
      <c r="BI274" s="162">
        <f>IF(N274="nulová",J274,0)</f>
        <v>0</v>
      </c>
      <c r="BJ274" s="19" t="s">
        <v>92</v>
      </c>
      <c r="BK274" s="162">
        <f>ROUND(I274*H274,2)</f>
        <v>0</v>
      </c>
      <c r="BL274" s="19" t="s">
        <v>1012</v>
      </c>
      <c r="BM274" s="292" t="s">
        <v>2403</v>
      </c>
    </row>
    <row r="275" s="2" customFormat="1" ht="66.75" customHeight="1">
      <c r="A275" s="42"/>
      <c r="B275" s="43"/>
      <c r="C275" s="337" t="s">
        <v>930</v>
      </c>
      <c r="D275" s="337" t="s">
        <v>592</v>
      </c>
      <c r="E275" s="338" t="s">
        <v>2404</v>
      </c>
      <c r="F275" s="339" t="s">
        <v>2405</v>
      </c>
      <c r="G275" s="340" t="s">
        <v>436</v>
      </c>
      <c r="H275" s="341">
        <v>1</v>
      </c>
      <c r="I275" s="342"/>
      <c r="J275" s="343">
        <f>ROUND(I275*H275,2)</f>
        <v>0</v>
      </c>
      <c r="K275" s="344"/>
      <c r="L275" s="345"/>
      <c r="M275" s="346" t="s">
        <v>1</v>
      </c>
      <c r="N275" s="347" t="s">
        <v>42</v>
      </c>
      <c r="O275" s="101"/>
      <c r="P275" s="290">
        <f>O275*H275</f>
        <v>0</v>
      </c>
      <c r="Q275" s="290">
        <v>0.02</v>
      </c>
      <c r="R275" s="290">
        <f>Q275*H275</f>
        <v>0.02</v>
      </c>
      <c r="S275" s="290">
        <v>0</v>
      </c>
      <c r="T275" s="291">
        <f>S275*H275</f>
        <v>0</v>
      </c>
      <c r="U275" s="42"/>
      <c r="V275" s="42"/>
      <c r="W275" s="42"/>
      <c r="X275" s="42"/>
      <c r="Y275" s="42"/>
      <c r="Z275" s="42"/>
      <c r="AA275" s="42"/>
      <c r="AB275" s="42"/>
      <c r="AC275" s="42"/>
      <c r="AD275" s="42"/>
      <c r="AE275" s="42"/>
      <c r="AR275" s="292" t="s">
        <v>1012</v>
      </c>
      <c r="AT275" s="292" t="s">
        <v>592</v>
      </c>
      <c r="AU275" s="292" t="s">
        <v>92</v>
      </c>
      <c r="AY275" s="19" t="s">
        <v>387</v>
      </c>
      <c r="BE275" s="162">
        <f>IF(N275="základná",J275,0)</f>
        <v>0</v>
      </c>
      <c r="BF275" s="162">
        <f>IF(N275="znížená",J275,0)</f>
        <v>0</v>
      </c>
      <c r="BG275" s="162">
        <f>IF(N275="zákl. prenesená",J275,0)</f>
        <v>0</v>
      </c>
      <c r="BH275" s="162">
        <f>IF(N275="zníž. prenesená",J275,0)</f>
        <v>0</v>
      </c>
      <c r="BI275" s="162">
        <f>IF(N275="nulová",J275,0)</f>
        <v>0</v>
      </c>
      <c r="BJ275" s="19" t="s">
        <v>92</v>
      </c>
      <c r="BK275" s="162">
        <f>ROUND(I275*H275,2)</f>
        <v>0</v>
      </c>
      <c r="BL275" s="19" t="s">
        <v>1012</v>
      </c>
      <c r="BM275" s="292" t="s">
        <v>2406</v>
      </c>
    </row>
    <row r="276" s="2" customFormat="1" ht="24.15" customHeight="1">
      <c r="A276" s="42"/>
      <c r="B276" s="43"/>
      <c r="C276" s="337" t="s">
        <v>933</v>
      </c>
      <c r="D276" s="337" t="s">
        <v>592</v>
      </c>
      <c r="E276" s="338" t="s">
        <v>2407</v>
      </c>
      <c r="F276" s="339" t="s">
        <v>2408</v>
      </c>
      <c r="G276" s="340" t="s">
        <v>436</v>
      </c>
      <c r="H276" s="341">
        <v>1</v>
      </c>
      <c r="I276" s="342"/>
      <c r="J276" s="343">
        <f>ROUND(I276*H276,2)</f>
        <v>0</v>
      </c>
      <c r="K276" s="344"/>
      <c r="L276" s="345"/>
      <c r="M276" s="346" t="s">
        <v>1</v>
      </c>
      <c r="N276" s="347" t="s">
        <v>42</v>
      </c>
      <c r="O276" s="101"/>
      <c r="P276" s="290">
        <f>O276*H276</f>
        <v>0</v>
      </c>
      <c r="Q276" s="290">
        <v>0.02</v>
      </c>
      <c r="R276" s="290">
        <f>Q276*H276</f>
        <v>0.02</v>
      </c>
      <c r="S276" s="290">
        <v>0</v>
      </c>
      <c r="T276" s="291">
        <f>S276*H276</f>
        <v>0</v>
      </c>
      <c r="U276" s="42"/>
      <c r="V276" s="42"/>
      <c r="W276" s="42"/>
      <c r="X276" s="42"/>
      <c r="Y276" s="42"/>
      <c r="Z276" s="42"/>
      <c r="AA276" s="42"/>
      <c r="AB276" s="42"/>
      <c r="AC276" s="42"/>
      <c r="AD276" s="42"/>
      <c r="AE276" s="42"/>
      <c r="AR276" s="292" t="s">
        <v>1012</v>
      </c>
      <c r="AT276" s="292" t="s">
        <v>592</v>
      </c>
      <c r="AU276" s="292" t="s">
        <v>92</v>
      </c>
      <c r="AY276" s="19" t="s">
        <v>387</v>
      </c>
      <c r="BE276" s="162">
        <f>IF(N276="základná",J276,0)</f>
        <v>0</v>
      </c>
      <c r="BF276" s="162">
        <f>IF(N276="znížená",J276,0)</f>
        <v>0</v>
      </c>
      <c r="BG276" s="162">
        <f>IF(N276="zákl. prenesená",J276,0)</f>
        <v>0</v>
      </c>
      <c r="BH276" s="162">
        <f>IF(N276="zníž. prenesená",J276,0)</f>
        <v>0</v>
      </c>
      <c r="BI276" s="162">
        <f>IF(N276="nulová",J276,0)</f>
        <v>0</v>
      </c>
      <c r="BJ276" s="19" t="s">
        <v>92</v>
      </c>
      <c r="BK276" s="162">
        <f>ROUND(I276*H276,2)</f>
        <v>0</v>
      </c>
      <c r="BL276" s="19" t="s">
        <v>1012</v>
      </c>
      <c r="BM276" s="292" t="s">
        <v>2409</v>
      </c>
    </row>
    <row r="277" s="2" customFormat="1" ht="44.25" customHeight="1">
      <c r="A277" s="42"/>
      <c r="B277" s="43"/>
      <c r="C277" s="337" t="s">
        <v>935</v>
      </c>
      <c r="D277" s="337" t="s">
        <v>592</v>
      </c>
      <c r="E277" s="338" t="s">
        <v>2410</v>
      </c>
      <c r="F277" s="339" t="s">
        <v>2411</v>
      </c>
      <c r="G277" s="340" t="s">
        <v>436</v>
      </c>
      <c r="H277" s="341">
        <v>2</v>
      </c>
      <c r="I277" s="342"/>
      <c r="J277" s="343">
        <f>ROUND(I277*H277,2)</f>
        <v>0</v>
      </c>
      <c r="K277" s="344"/>
      <c r="L277" s="345"/>
      <c r="M277" s="346" t="s">
        <v>1</v>
      </c>
      <c r="N277" s="347" t="s">
        <v>42</v>
      </c>
      <c r="O277" s="101"/>
      <c r="P277" s="290">
        <f>O277*H277</f>
        <v>0</v>
      </c>
      <c r="Q277" s="290">
        <v>0.02</v>
      </c>
      <c r="R277" s="290">
        <f>Q277*H277</f>
        <v>0.040000000000000001</v>
      </c>
      <c r="S277" s="290">
        <v>0</v>
      </c>
      <c r="T277" s="291">
        <f>S277*H277</f>
        <v>0</v>
      </c>
      <c r="U277" s="42"/>
      <c r="V277" s="42"/>
      <c r="W277" s="42"/>
      <c r="X277" s="42"/>
      <c r="Y277" s="42"/>
      <c r="Z277" s="42"/>
      <c r="AA277" s="42"/>
      <c r="AB277" s="42"/>
      <c r="AC277" s="42"/>
      <c r="AD277" s="42"/>
      <c r="AE277" s="42"/>
      <c r="AR277" s="292" t="s">
        <v>1012</v>
      </c>
      <c r="AT277" s="292" t="s">
        <v>592</v>
      </c>
      <c r="AU277" s="292" t="s">
        <v>92</v>
      </c>
      <c r="AY277" s="19" t="s">
        <v>387</v>
      </c>
      <c r="BE277" s="162">
        <f>IF(N277="základná",J277,0)</f>
        <v>0</v>
      </c>
      <c r="BF277" s="162">
        <f>IF(N277="znížená",J277,0)</f>
        <v>0</v>
      </c>
      <c r="BG277" s="162">
        <f>IF(N277="zákl. prenesená",J277,0)</f>
        <v>0</v>
      </c>
      <c r="BH277" s="162">
        <f>IF(N277="zníž. prenesená",J277,0)</f>
        <v>0</v>
      </c>
      <c r="BI277" s="162">
        <f>IF(N277="nulová",J277,0)</f>
        <v>0</v>
      </c>
      <c r="BJ277" s="19" t="s">
        <v>92</v>
      </c>
      <c r="BK277" s="162">
        <f>ROUND(I277*H277,2)</f>
        <v>0</v>
      </c>
      <c r="BL277" s="19" t="s">
        <v>1012</v>
      </c>
      <c r="BM277" s="292" t="s">
        <v>2412</v>
      </c>
    </row>
    <row r="278" s="2" customFormat="1" ht="37.8" customHeight="1">
      <c r="A278" s="42"/>
      <c r="B278" s="43"/>
      <c r="C278" s="337" t="s">
        <v>939</v>
      </c>
      <c r="D278" s="337" t="s">
        <v>592</v>
      </c>
      <c r="E278" s="338" t="s">
        <v>2413</v>
      </c>
      <c r="F278" s="339" t="s">
        <v>2414</v>
      </c>
      <c r="G278" s="340" t="s">
        <v>436</v>
      </c>
      <c r="H278" s="341">
        <v>2</v>
      </c>
      <c r="I278" s="342"/>
      <c r="J278" s="343">
        <f>ROUND(I278*H278,2)</f>
        <v>0</v>
      </c>
      <c r="K278" s="344"/>
      <c r="L278" s="345"/>
      <c r="M278" s="346" t="s">
        <v>1</v>
      </c>
      <c r="N278" s="347" t="s">
        <v>42</v>
      </c>
      <c r="O278" s="101"/>
      <c r="P278" s="290">
        <f>O278*H278</f>
        <v>0</v>
      </c>
      <c r="Q278" s="290">
        <v>0.02</v>
      </c>
      <c r="R278" s="290">
        <f>Q278*H278</f>
        <v>0.040000000000000001</v>
      </c>
      <c r="S278" s="290">
        <v>0</v>
      </c>
      <c r="T278" s="291">
        <f>S278*H278</f>
        <v>0</v>
      </c>
      <c r="U278" s="42"/>
      <c r="V278" s="42"/>
      <c r="W278" s="42"/>
      <c r="X278" s="42"/>
      <c r="Y278" s="42"/>
      <c r="Z278" s="42"/>
      <c r="AA278" s="42"/>
      <c r="AB278" s="42"/>
      <c r="AC278" s="42"/>
      <c r="AD278" s="42"/>
      <c r="AE278" s="42"/>
      <c r="AR278" s="292" t="s">
        <v>1012</v>
      </c>
      <c r="AT278" s="292" t="s">
        <v>592</v>
      </c>
      <c r="AU278" s="292" t="s">
        <v>92</v>
      </c>
      <c r="AY278" s="19" t="s">
        <v>387</v>
      </c>
      <c r="BE278" s="162">
        <f>IF(N278="základná",J278,0)</f>
        <v>0</v>
      </c>
      <c r="BF278" s="162">
        <f>IF(N278="znížená",J278,0)</f>
        <v>0</v>
      </c>
      <c r="BG278" s="162">
        <f>IF(N278="zákl. prenesená",J278,0)</f>
        <v>0</v>
      </c>
      <c r="BH278" s="162">
        <f>IF(N278="zníž. prenesená",J278,0)</f>
        <v>0</v>
      </c>
      <c r="BI278" s="162">
        <f>IF(N278="nulová",J278,0)</f>
        <v>0</v>
      </c>
      <c r="BJ278" s="19" t="s">
        <v>92</v>
      </c>
      <c r="BK278" s="162">
        <f>ROUND(I278*H278,2)</f>
        <v>0</v>
      </c>
      <c r="BL278" s="19" t="s">
        <v>1012</v>
      </c>
      <c r="BM278" s="292" t="s">
        <v>2415</v>
      </c>
    </row>
    <row r="279" s="2" customFormat="1" ht="16.5" customHeight="1">
      <c r="A279" s="42"/>
      <c r="B279" s="43"/>
      <c r="C279" s="337" t="s">
        <v>947</v>
      </c>
      <c r="D279" s="337" t="s">
        <v>592</v>
      </c>
      <c r="E279" s="338" t="s">
        <v>2416</v>
      </c>
      <c r="F279" s="339" t="s">
        <v>2417</v>
      </c>
      <c r="G279" s="340" t="s">
        <v>436</v>
      </c>
      <c r="H279" s="341">
        <v>2</v>
      </c>
      <c r="I279" s="342"/>
      <c r="J279" s="343">
        <f>ROUND(I279*H279,2)</f>
        <v>0</v>
      </c>
      <c r="K279" s="344"/>
      <c r="L279" s="345"/>
      <c r="M279" s="346" t="s">
        <v>1</v>
      </c>
      <c r="N279" s="347" t="s">
        <v>42</v>
      </c>
      <c r="O279" s="101"/>
      <c r="P279" s="290">
        <f>O279*H279</f>
        <v>0</v>
      </c>
      <c r="Q279" s="290">
        <v>0.01</v>
      </c>
      <c r="R279" s="290">
        <f>Q279*H279</f>
        <v>0.02</v>
      </c>
      <c r="S279" s="290">
        <v>0</v>
      </c>
      <c r="T279" s="291">
        <f>S279*H279</f>
        <v>0</v>
      </c>
      <c r="U279" s="42"/>
      <c r="V279" s="42"/>
      <c r="W279" s="42"/>
      <c r="X279" s="42"/>
      <c r="Y279" s="42"/>
      <c r="Z279" s="42"/>
      <c r="AA279" s="42"/>
      <c r="AB279" s="42"/>
      <c r="AC279" s="42"/>
      <c r="AD279" s="42"/>
      <c r="AE279" s="42"/>
      <c r="AR279" s="292" t="s">
        <v>1012</v>
      </c>
      <c r="AT279" s="292" t="s">
        <v>592</v>
      </c>
      <c r="AU279" s="292" t="s">
        <v>92</v>
      </c>
      <c r="AY279" s="19" t="s">
        <v>387</v>
      </c>
      <c r="BE279" s="162">
        <f>IF(N279="základná",J279,0)</f>
        <v>0</v>
      </c>
      <c r="BF279" s="162">
        <f>IF(N279="znížená",J279,0)</f>
        <v>0</v>
      </c>
      <c r="BG279" s="162">
        <f>IF(N279="zákl. prenesená",J279,0)</f>
        <v>0</v>
      </c>
      <c r="BH279" s="162">
        <f>IF(N279="zníž. prenesená",J279,0)</f>
        <v>0</v>
      </c>
      <c r="BI279" s="162">
        <f>IF(N279="nulová",J279,0)</f>
        <v>0</v>
      </c>
      <c r="BJ279" s="19" t="s">
        <v>92</v>
      </c>
      <c r="BK279" s="162">
        <f>ROUND(I279*H279,2)</f>
        <v>0</v>
      </c>
      <c r="BL279" s="19" t="s">
        <v>1012</v>
      </c>
      <c r="BM279" s="292" t="s">
        <v>2418</v>
      </c>
    </row>
    <row r="280" s="2" customFormat="1" ht="37.8" customHeight="1">
      <c r="A280" s="42"/>
      <c r="B280" s="43"/>
      <c r="C280" s="337" t="s">
        <v>951</v>
      </c>
      <c r="D280" s="337" t="s">
        <v>592</v>
      </c>
      <c r="E280" s="338" t="s">
        <v>2419</v>
      </c>
      <c r="F280" s="339" t="s">
        <v>2420</v>
      </c>
      <c r="G280" s="340" t="s">
        <v>436</v>
      </c>
      <c r="H280" s="341">
        <v>2</v>
      </c>
      <c r="I280" s="342"/>
      <c r="J280" s="343">
        <f>ROUND(I280*H280,2)</f>
        <v>0</v>
      </c>
      <c r="K280" s="344"/>
      <c r="L280" s="345"/>
      <c r="M280" s="346" t="s">
        <v>1</v>
      </c>
      <c r="N280" s="347" t="s">
        <v>42</v>
      </c>
      <c r="O280" s="101"/>
      <c r="P280" s="290">
        <f>O280*H280</f>
        <v>0</v>
      </c>
      <c r="Q280" s="290">
        <v>0</v>
      </c>
      <c r="R280" s="290">
        <f>Q280*H280</f>
        <v>0</v>
      </c>
      <c r="S280" s="290">
        <v>0</v>
      </c>
      <c r="T280" s="291">
        <f>S280*H280</f>
        <v>0</v>
      </c>
      <c r="U280" s="42"/>
      <c r="V280" s="42"/>
      <c r="W280" s="42"/>
      <c r="X280" s="42"/>
      <c r="Y280" s="42"/>
      <c r="Z280" s="42"/>
      <c r="AA280" s="42"/>
      <c r="AB280" s="42"/>
      <c r="AC280" s="42"/>
      <c r="AD280" s="42"/>
      <c r="AE280" s="42"/>
      <c r="AR280" s="292" t="s">
        <v>1012</v>
      </c>
      <c r="AT280" s="292" t="s">
        <v>592</v>
      </c>
      <c r="AU280" s="292" t="s">
        <v>92</v>
      </c>
      <c r="AY280" s="19" t="s">
        <v>387</v>
      </c>
      <c r="BE280" s="162">
        <f>IF(N280="základná",J280,0)</f>
        <v>0</v>
      </c>
      <c r="BF280" s="162">
        <f>IF(N280="znížená",J280,0)</f>
        <v>0</v>
      </c>
      <c r="BG280" s="162">
        <f>IF(N280="zákl. prenesená",J280,0)</f>
        <v>0</v>
      </c>
      <c r="BH280" s="162">
        <f>IF(N280="zníž. prenesená",J280,0)</f>
        <v>0</v>
      </c>
      <c r="BI280" s="162">
        <f>IF(N280="nulová",J280,0)</f>
        <v>0</v>
      </c>
      <c r="BJ280" s="19" t="s">
        <v>92</v>
      </c>
      <c r="BK280" s="162">
        <f>ROUND(I280*H280,2)</f>
        <v>0</v>
      </c>
      <c r="BL280" s="19" t="s">
        <v>1012</v>
      </c>
      <c r="BM280" s="292" t="s">
        <v>2421</v>
      </c>
    </row>
    <row r="281" s="2" customFormat="1" ht="66.75" customHeight="1">
      <c r="A281" s="42"/>
      <c r="B281" s="43"/>
      <c r="C281" s="337" t="s">
        <v>957</v>
      </c>
      <c r="D281" s="337" t="s">
        <v>592</v>
      </c>
      <c r="E281" s="338" t="s">
        <v>2422</v>
      </c>
      <c r="F281" s="339" t="s">
        <v>2423</v>
      </c>
      <c r="G281" s="340" t="s">
        <v>436</v>
      </c>
      <c r="H281" s="341">
        <v>1</v>
      </c>
      <c r="I281" s="342"/>
      <c r="J281" s="343">
        <f>ROUND(I281*H281,2)</f>
        <v>0</v>
      </c>
      <c r="K281" s="344"/>
      <c r="L281" s="345"/>
      <c r="M281" s="346" t="s">
        <v>1</v>
      </c>
      <c r="N281" s="347" t="s">
        <v>42</v>
      </c>
      <c r="O281" s="101"/>
      <c r="P281" s="290">
        <f>O281*H281</f>
        <v>0</v>
      </c>
      <c r="Q281" s="290">
        <v>0</v>
      </c>
      <c r="R281" s="290">
        <f>Q281*H281</f>
        <v>0</v>
      </c>
      <c r="S281" s="290">
        <v>0</v>
      </c>
      <c r="T281" s="291">
        <f>S281*H281</f>
        <v>0</v>
      </c>
      <c r="U281" s="42"/>
      <c r="V281" s="42"/>
      <c r="W281" s="42"/>
      <c r="X281" s="42"/>
      <c r="Y281" s="42"/>
      <c r="Z281" s="42"/>
      <c r="AA281" s="42"/>
      <c r="AB281" s="42"/>
      <c r="AC281" s="42"/>
      <c r="AD281" s="42"/>
      <c r="AE281" s="42"/>
      <c r="AR281" s="292" t="s">
        <v>1012</v>
      </c>
      <c r="AT281" s="292" t="s">
        <v>592</v>
      </c>
      <c r="AU281" s="292" t="s">
        <v>92</v>
      </c>
      <c r="AY281" s="19" t="s">
        <v>387</v>
      </c>
      <c r="BE281" s="162">
        <f>IF(N281="základná",J281,0)</f>
        <v>0</v>
      </c>
      <c r="BF281" s="162">
        <f>IF(N281="znížená",J281,0)</f>
        <v>0</v>
      </c>
      <c r="BG281" s="162">
        <f>IF(N281="zákl. prenesená",J281,0)</f>
        <v>0</v>
      </c>
      <c r="BH281" s="162">
        <f>IF(N281="zníž. prenesená",J281,0)</f>
        <v>0</v>
      </c>
      <c r="BI281" s="162">
        <f>IF(N281="nulová",J281,0)</f>
        <v>0</v>
      </c>
      <c r="BJ281" s="19" t="s">
        <v>92</v>
      </c>
      <c r="BK281" s="162">
        <f>ROUND(I281*H281,2)</f>
        <v>0</v>
      </c>
      <c r="BL281" s="19" t="s">
        <v>1012</v>
      </c>
      <c r="BM281" s="292" t="s">
        <v>2424</v>
      </c>
    </row>
    <row r="282" s="2" customFormat="1" ht="24.15" customHeight="1">
      <c r="A282" s="42"/>
      <c r="B282" s="43"/>
      <c r="C282" s="337" t="s">
        <v>963</v>
      </c>
      <c r="D282" s="337" t="s">
        <v>592</v>
      </c>
      <c r="E282" s="338" t="s">
        <v>2425</v>
      </c>
      <c r="F282" s="339" t="s">
        <v>2426</v>
      </c>
      <c r="G282" s="340" t="s">
        <v>436</v>
      </c>
      <c r="H282" s="341">
        <v>0</v>
      </c>
      <c r="I282" s="342"/>
      <c r="J282" s="343">
        <f>ROUND(I282*H282,2)</f>
        <v>0</v>
      </c>
      <c r="K282" s="344"/>
      <c r="L282" s="345"/>
      <c r="M282" s="346" t="s">
        <v>1</v>
      </c>
      <c r="N282" s="347" t="s">
        <v>42</v>
      </c>
      <c r="O282" s="101"/>
      <c r="P282" s="290">
        <f>O282*H282</f>
        <v>0</v>
      </c>
      <c r="Q282" s="290">
        <v>0.02</v>
      </c>
      <c r="R282" s="290">
        <f>Q282*H282</f>
        <v>0</v>
      </c>
      <c r="S282" s="290">
        <v>0</v>
      </c>
      <c r="T282" s="291">
        <f>S282*H282</f>
        <v>0</v>
      </c>
      <c r="U282" s="42"/>
      <c r="V282" s="42"/>
      <c r="W282" s="42"/>
      <c r="X282" s="42"/>
      <c r="Y282" s="42"/>
      <c r="Z282" s="42"/>
      <c r="AA282" s="42"/>
      <c r="AB282" s="42"/>
      <c r="AC282" s="42"/>
      <c r="AD282" s="42"/>
      <c r="AE282" s="42"/>
      <c r="AR282" s="292" t="s">
        <v>1012</v>
      </c>
      <c r="AT282" s="292" t="s">
        <v>592</v>
      </c>
      <c r="AU282" s="292" t="s">
        <v>92</v>
      </c>
      <c r="AY282" s="19" t="s">
        <v>387</v>
      </c>
      <c r="BE282" s="162">
        <f>IF(N282="základná",J282,0)</f>
        <v>0</v>
      </c>
      <c r="BF282" s="162">
        <f>IF(N282="znížená",J282,0)</f>
        <v>0</v>
      </c>
      <c r="BG282" s="162">
        <f>IF(N282="zákl. prenesená",J282,0)</f>
        <v>0</v>
      </c>
      <c r="BH282" s="162">
        <f>IF(N282="zníž. prenesená",J282,0)</f>
        <v>0</v>
      </c>
      <c r="BI282" s="162">
        <f>IF(N282="nulová",J282,0)</f>
        <v>0</v>
      </c>
      <c r="BJ282" s="19" t="s">
        <v>92</v>
      </c>
      <c r="BK282" s="162">
        <f>ROUND(I282*H282,2)</f>
        <v>0</v>
      </c>
      <c r="BL282" s="19" t="s">
        <v>1012</v>
      </c>
      <c r="BM282" s="292" t="s">
        <v>2427</v>
      </c>
    </row>
    <row r="283" s="12" customFormat="1" ht="25.92" customHeight="1">
      <c r="A283" s="12"/>
      <c r="B283" s="252"/>
      <c r="C283" s="253"/>
      <c r="D283" s="254" t="s">
        <v>75</v>
      </c>
      <c r="E283" s="255" t="s">
        <v>2428</v>
      </c>
      <c r="F283" s="255" t="s">
        <v>2429</v>
      </c>
      <c r="G283" s="253"/>
      <c r="H283" s="253"/>
      <c r="I283" s="256"/>
      <c r="J283" s="231">
        <f>BK283</f>
        <v>0</v>
      </c>
      <c r="K283" s="253"/>
      <c r="L283" s="257"/>
      <c r="M283" s="258"/>
      <c r="N283" s="259"/>
      <c r="O283" s="259"/>
      <c r="P283" s="260">
        <f>SUM(P284:P286)</f>
        <v>0</v>
      </c>
      <c r="Q283" s="259"/>
      <c r="R283" s="260">
        <f>SUM(R284:R286)</f>
        <v>0</v>
      </c>
      <c r="S283" s="259"/>
      <c r="T283" s="261">
        <f>SUM(T284:T286)</f>
        <v>0</v>
      </c>
      <c r="U283" s="12"/>
      <c r="V283" s="12"/>
      <c r="W283" s="12"/>
      <c r="X283" s="12"/>
      <c r="Y283" s="12"/>
      <c r="Z283" s="12"/>
      <c r="AA283" s="12"/>
      <c r="AB283" s="12"/>
      <c r="AC283" s="12"/>
      <c r="AD283" s="12"/>
      <c r="AE283" s="12"/>
      <c r="AR283" s="262" t="s">
        <v>386</v>
      </c>
      <c r="AT283" s="263" t="s">
        <v>75</v>
      </c>
      <c r="AU283" s="263" t="s">
        <v>76</v>
      </c>
      <c r="AY283" s="262" t="s">
        <v>387</v>
      </c>
      <c r="BK283" s="264">
        <f>SUM(BK284:BK286)</f>
        <v>0</v>
      </c>
    </row>
    <row r="284" s="2" customFormat="1" ht="66.75" customHeight="1">
      <c r="A284" s="42"/>
      <c r="B284" s="43"/>
      <c r="C284" s="280" t="s">
        <v>968</v>
      </c>
      <c r="D284" s="280" t="s">
        <v>393</v>
      </c>
      <c r="E284" s="281" t="s">
        <v>2430</v>
      </c>
      <c r="F284" s="282" t="s">
        <v>2431</v>
      </c>
      <c r="G284" s="283" t="s">
        <v>2432</v>
      </c>
      <c r="H284" s="284">
        <v>15</v>
      </c>
      <c r="I284" s="285"/>
      <c r="J284" s="286">
        <f>ROUND(I284*H284,2)</f>
        <v>0</v>
      </c>
      <c r="K284" s="287"/>
      <c r="L284" s="45"/>
      <c r="M284" s="288" t="s">
        <v>1</v>
      </c>
      <c r="N284" s="289" t="s">
        <v>42</v>
      </c>
      <c r="O284" s="101"/>
      <c r="P284" s="290">
        <f>O284*H284</f>
        <v>0</v>
      </c>
      <c r="Q284" s="290">
        <v>0</v>
      </c>
      <c r="R284" s="290">
        <f>Q284*H284</f>
        <v>0</v>
      </c>
      <c r="S284" s="290">
        <v>0</v>
      </c>
      <c r="T284" s="291">
        <f>S284*H284</f>
        <v>0</v>
      </c>
      <c r="U284" s="42"/>
      <c r="V284" s="42"/>
      <c r="W284" s="42"/>
      <c r="X284" s="42"/>
      <c r="Y284" s="42"/>
      <c r="Z284" s="42"/>
      <c r="AA284" s="42"/>
      <c r="AB284" s="42"/>
      <c r="AC284" s="42"/>
      <c r="AD284" s="42"/>
      <c r="AE284" s="42"/>
      <c r="AR284" s="292" t="s">
        <v>1761</v>
      </c>
      <c r="AT284" s="292" t="s">
        <v>393</v>
      </c>
      <c r="AU284" s="292" t="s">
        <v>84</v>
      </c>
      <c r="AY284" s="19" t="s">
        <v>387</v>
      </c>
      <c r="BE284" s="162">
        <f>IF(N284="základná",J284,0)</f>
        <v>0</v>
      </c>
      <c r="BF284" s="162">
        <f>IF(N284="znížená",J284,0)</f>
        <v>0</v>
      </c>
      <c r="BG284" s="162">
        <f>IF(N284="zákl. prenesená",J284,0)</f>
        <v>0</v>
      </c>
      <c r="BH284" s="162">
        <f>IF(N284="zníž. prenesená",J284,0)</f>
        <v>0</v>
      </c>
      <c r="BI284" s="162">
        <f>IF(N284="nulová",J284,0)</f>
        <v>0</v>
      </c>
      <c r="BJ284" s="19" t="s">
        <v>92</v>
      </c>
      <c r="BK284" s="162">
        <f>ROUND(I284*H284,2)</f>
        <v>0</v>
      </c>
      <c r="BL284" s="19" t="s">
        <v>1761</v>
      </c>
      <c r="BM284" s="292" t="s">
        <v>2433</v>
      </c>
    </row>
    <row r="285" s="2" customFormat="1" ht="37.8" customHeight="1">
      <c r="A285" s="42"/>
      <c r="B285" s="43"/>
      <c r="C285" s="280" t="s">
        <v>973</v>
      </c>
      <c r="D285" s="280" t="s">
        <v>393</v>
      </c>
      <c r="E285" s="281" t="s">
        <v>2434</v>
      </c>
      <c r="F285" s="282" t="s">
        <v>2435</v>
      </c>
      <c r="G285" s="283" t="s">
        <v>2432</v>
      </c>
      <c r="H285" s="284">
        <v>12</v>
      </c>
      <c r="I285" s="285"/>
      <c r="J285" s="286">
        <f>ROUND(I285*H285,2)</f>
        <v>0</v>
      </c>
      <c r="K285" s="287"/>
      <c r="L285" s="45"/>
      <c r="M285" s="288" t="s">
        <v>1</v>
      </c>
      <c r="N285" s="289" t="s">
        <v>42</v>
      </c>
      <c r="O285" s="101"/>
      <c r="P285" s="290">
        <f>O285*H285</f>
        <v>0</v>
      </c>
      <c r="Q285" s="290">
        <v>0</v>
      </c>
      <c r="R285" s="290">
        <f>Q285*H285</f>
        <v>0</v>
      </c>
      <c r="S285" s="290">
        <v>0</v>
      </c>
      <c r="T285" s="291">
        <f>S285*H285</f>
        <v>0</v>
      </c>
      <c r="U285" s="42"/>
      <c r="V285" s="42"/>
      <c r="W285" s="42"/>
      <c r="X285" s="42"/>
      <c r="Y285" s="42"/>
      <c r="Z285" s="42"/>
      <c r="AA285" s="42"/>
      <c r="AB285" s="42"/>
      <c r="AC285" s="42"/>
      <c r="AD285" s="42"/>
      <c r="AE285" s="42"/>
      <c r="AR285" s="292" t="s">
        <v>1761</v>
      </c>
      <c r="AT285" s="292" t="s">
        <v>393</v>
      </c>
      <c r="AU285" s="292" t="s">
        <v>84</v>
      </c>
      <c r="AY285" s="19" t="s">
        <v>387</v>
      </c>
      <c r="BE285" s="162">
        <f>IF(N285="základná",J285,0)</f>
        <v>0</v>
      </c>
      <c r="BF285" s="162">
        <f>IF(N285="znížená",J285,0)</f>
        <v>0</v>
      </c>
      <c r="BG285" s="162">
        <f>IF(N285="zákl. prenesená",J285,0)</f>
        <v>0</v>
      </c>
      <c r="BH285" s="162">
        <f>IF(N285="zníž. prenesená",J285,0)</f>
        <v>0</v>
      </c>
      <c r="BI285" s="162">
        <f>IF(N285="nulová",J285,0)</f>
        <v>0</v>
      </c>
      <c r="BJ285" s="19" t="s">
        <v>92</v>
      </c>
      <c r="BK285" s="162">
        <f>ROUND(I285*H285,2)</f>
        <v>0</v>
      </c>
      <c r="BL285" s="19" t="s">
        <v>1761</v>
      </c>
      <c r="BM285" s="292" t="s">
        <v>2436</v>
      </c>
    </row>
    <row r="286" s="2" customFormat="1" ht="44.25" customHeight="1">
      <c r="A286" s="42"/>
      <c r="B286" s="43"/>
      <c r="C286" s="280" t="s">
        <v>976</v>
      </c>
      <c r="D286" s="280" t="s">
        <v>393</v>
      </c>
      <c r="E286" s="281" t="s">
        <v>2437</v>
      </c>
      <c r="F286" s="282" t="s">
        <v>2438</v>
      </c>
      <c r="G286" s="283" t="s">
        <v>2432</v>
      </c>
      <c r="H286" s="284">
        <v>6</v>
      </c>
      <c r="I286" s="285"/>
      <c r="J286" s="286">
        <f>ROUND(I286*H286,2)</f>
        <v>0</v>
      </c>
      <c r="K286" s="287"/>
      <c r="L286" s="45"/>
      <c r="M286" s="288" t="s">
        <v>1</v>
      </c>
      <c r="N286" s="289" t="s">
        <v>42</v>
      </c>
      <c r="O286" s="101"/>
      <c r="P286" s="290">
        <f>O286*H286</f>
        <v>0</v>
      </c>
      <c r="Q286" s="290">
        <v>0</v>
      </c>
      <c r="R286" s="290">
        <f>Q286*H286</f>
        <v>0</v>
      </c>
      <c r="S286" s="290">
        <v>0</v>
      </c>
      <c r="T286" s="291">
        <f>S286*H286</f>
        <v>0</v>
      </c>
      <c r="U286" s="42"/>
      <c r="V286" s="42"/>
      <c r="W286" s="42"/>
      <c r="X286" s="42"/>
      <c r="Y286" s="42"/>
      <c r="Z286" s="42"/>
      <c r="AA286" s="42"/>
      <c r="AB286" s="42"/>
      <c r="AC286" s="42"/>
      <c r="AD286" s="42"/>
      <c r="AE286" s="42"/>
      <c r="AR286" s="292" t="s">
        <v>1761</v>
      </c>
      <c r="AT286" s="292" t="s">
        <v>393</v>
      </c>
      <c r="AU286" s="292" t="s">
        <v>84</v>
      </c>
      <c r="AY286" s="19" t="s">
        <v>387</v>
      </c>
      <c r="BE286" s="162">
        <f>IF(N286="základná",J286,0)</f>
        <v>0</v>
      </c>
      <c r="BF286" s="162">
        <f>IF(N286="znížená",J286,0)</f>
        <v>0</v>
      </c>
      <c r="BG286" s="162">
        <f>IF(N286="zákl. prenesená",J286,0)</f>
        <v>0</v>
      </c>
      <c r="BH286" s="162">
        <f>IF(N286="zníž. prenesená",J286,0)</f>
        <v>0</v>
      </c>
      <c r="BI286" s="162">
        <f>IF(N286="nulová",J286,0)</f>
        <v>0</v>
      </c>
      <c r="BJ286" s="19" t="s">
        <v>92</v>
      </c>
      <c r="BK286" s="162">
        <f>ROUND(I286*H286,2)</f>
        <v>0</v>
      </c>
      <c r="BL286" s="19" t="s">
        <v>1761</v>
      </c>
      <c r="BM286" s="292" t="s">
        <v>2439</v>
      </c>
    </row>
    <row r="287" s="2" customFormat="1" ht="49.92" customHeight="1">
      <c r="A287" s="42"/>
      <c r="B287" s="43"/>
      <c r="C287" s="44"/>
      <c r="D287" s="44"/>
      <c r="E287" s="255" t="s">
        <v>1777</v>
      </c>
      <c r="F287" s="255" t="s">
        <v>1778</v>
      </c>
      <c r="G287" s="44"/>
      <c r="H287" s="44"/>
      <c r="I287" s="44"/>
      <c r="J287" s="231">
        <f>BK287</f>
        <v>0</v>
      </c>
      <c r="K287" s="44"/>
      <c r="L287" s="45"/>
      <c r="M287" s="349"/>
      <c r="N287" s="350"/>
      <c r="O287" s="101"/>
      <c r="P287" s="101"/>
      <c r="Q287" s="101"/>
      <c r="R287" s="101"/>
      <c r="S287" s="101"/>
      <c r="T287" s="102"/>
      <c r="U287" s="42"/>
      <c r="V287" s="42"/>
      <c r="W287" s="42"/>
      <c r="X287" s="42"/>
      <c r="Y287" s="42"/>
      <c r="Z287" s="42"/>
      <c r="AA287" s="42"/>
      <c r="AB287" s="42"/>
      <c r="AC287" s="42"/>
      <c r="AD287" s="42"/>
      <c r="AE287" s="42"/>
      <c r="AT287" s="19" t="s">
        <v>75</v>
      </c>
      <c r="AU287" s="19" t="s">
        <v>76</v>
      </c>
      <c r="AY287" s="19" t="s">
        <v>1779</v>
      </c>
      <c r="BK287" s="162">
        <f>SUM(BK288:BK292)</f>
        <v>0</v>
      </c>
    </row>
    <row r="288" s="2" customFormat="1" ht="16.32" customHeight="1">
      <c r="A288" s="42"/>
      <c r="B288" s="43"/>
      <c r="C288" s="352" t="s">
        <v>1</v>
      </c>
      <c r="D288" s="352" t="s">
        <v>393</v>
      </c>
      <c r="E288" s="353" t="s">
        <v>1</v>
      </c>
      <c r="F288" s="354" t="s">
        <v>1</v>
      </c>
      <c r="G288" s="355" t="s">
        <v>1</v>
      </c>
      <c r="H288" s="356"/>
      <c r="I288" s="357"/>
      <c r="J288" s="358">
        <f>BK288</f>
        <v>0</v>
      </c>
      <c r="K288" s="287"/>
      <c r="L288" s="45"/>
      <c r="M288" s="359" t="s">
        <v>1</v>
      </c>
      <c r="N288" s="360" t="s">
        <v>42</v>
      </c>
      <c r="O288" s="101"/>
      <c r="P288" s="101"/>
      <c r="Q288" s="101"/>
      <c r="R288" s="101"/>
      <c r="S288" s="101"/>
      <c r="T288" s="102"/>
      <c r="U288" s="42"/>
      <c r="V288" s="42"/>
      <c r="W288" s="42"/>
      <c r="X288" s="42"/>
      <c r="Y288" s="42"/>
      <c r="Z288" s="42"/>
      <c r="AA288" s="42"/>
      <c r="AB288" s="42"/>
      <c r="AC288" s="42"/>
      <c r="AD288" s="42"/>
      <c r="AE288" s="42"/>
      <c r="AT288" s="19" t="s">
        <v>1779</v>
      </c>
      <c r="AU288" s="19" t="s">
        <v>84</v>
      </c>
      <c r="AY288" s="19" t="s">
        <v>1779</v>
      </c>
      <c r="BE288" s="162">
        <f>IF(N288="základná",J288,0)</f>
        <v>0</v>
      </c>
      <c r="BF288" s="162">
        <f>IF(N288="znížená",J288,0)</f>
        <v>0</v>
      </c>
      <c r="BG288" s="162">
        <f>IF(N288="zákl. prenesená",J288,0)</f>
        <v>0</v>
      </c>
      <c r="BH288" s="162">
        <f>IF(N288="zníž. prenesená",J288,0)</f>
        <v>0</v>
      </c>
      <c r="BI288" s="162">
        <f>IF(N288="nulová",J288,0)</f>
        <v>0</v>
      </c>
      <c r="BJ288" s="19" t="s">
        <v>92</v>
      </c>
      <c r="BK288" s="162">
        <f>I288*H288</f>
        <v>0</v>
      </c>
    </row>
    <row r="289" s="2" customFormat="1" ht="16.32" customHeight="1">
      <c r="A289" s="42"/>
      <c r="B289" s="43"/>
      <c r="C289" s="352" t="s">
        <v>1</v>
      </c>
      <c r="D289" s="352" t="s">
        <v>393</v>
      </c>
      <c r="E289" s="353" t="s">
        <v>1</v>
      </c>
      <c r="F289" s="354" t="s">
        <v>1</v>
      </c>
      <c r="G289" s="355" t="s">
        <v>1</v>
      </c>
      <c r="H289" s="356"/>
      <c r="I289" s="357"/>
      <c r="J289" s="358">
        <f>BK289</f>
        <v>0</v>
      </c>
      <c r="K289" s="287"/>
      <c r="L289" s="45"/>
      <c r="M289" s="359" t="s">
        <v>1</v>
      </c>
      <c r="N289" s="360" t="s">
        <v>42</v>
      </c>
      <c r="O289" s="101"/>
      <c r="P289" s="101"/>
      <c r="Q289" s="101"/>
      <c r="R289" s="101"/>
      <c r="S289" s="101"/>
      <c r="T289" s="102"/>
      <c r="U289" s="42"/>
      <c r="V289" s="42"/>
      <c r="W289" s="42"/>
      <c r="X289" s="42"/>
      <c r="Y289" s="42"/>
      <c r="Z289" s="42"/>
      <c r="AA289" s="42"/>
      <c r="AB289" s="42"/>
      <c r="AC289" s="42"/>
      <c r="AD289" s="42"/>
      <c r="AE289" s="42"/>
      <c r="AT289" s="19" t="s">
        <v>1779</v>
      </c>
      <c r="AU289" s="19" t="s">
        <v>84</v>
      </c>
      <c r="AY289" s="19" t="s">
        <v>1779</v>
      </c>
      <c r="BE289" s="162">
        <f>IF(N289="základná",J289,0)</f>
        <v>0</v>
      </c>
      <c r="BF289" s="162">
        <f>IF(N289="znížená",J289,0)</f>
        <v>0</v>
      </c>
      <c r="BG289" s="162">
        <f>IF(N289="zákl. prenesená",J289,0)</f>
        <v>0</v>
      </c>
      <c r="BH289" s="162">
        <f>IF(N289="zníž. prenesená",J289,0)</f>
        <v>0</v>
      </c>
      <c r="BI289" s="162">
        <f>IF(N289="nulová",J289,0)</f>
        <v>0</v>
      </c>
      <c r="BJ289" s="19" t="s">
        <v>92</v>
      </c>
      <c r="BK289" s="162">
        <f>I289*H289</f>
        <v>0</v>
      </c>
    </row>
    <row r="290" s="2" customFormat="1" ht="16.32" customHeight="1">
      <c r="A290" s="42"/>
      <c r="B290" s="43"/>
      <c r="C290" s="352" t="s">
        <v>1</v>
      </c>
      <c r="D290" s="352" t="s">
        <v>393</v>
      </c>
      <c r="E290" s="353" t="s">
        <v>1</v>
      </c>
      <c r="F290" s="354" t="s">
        <v>1</v>
      </c>
      <c r="G290" s="355" t="s">
        <v>1</v>
      </c>
      <c r="H290" s="356"/>
      <c r="I290" s="357"/>
      <c r="J290" s="358">
        <f>BK290</f>
        <v>0</v>
      </c>
      <c r="K290" s="287"/>
      <c r="L290" s="45"/>
      <c r="M290" s="359" t="s">
        <v>1</v>
      </c>
      <c r="N290" s="360" t="s">
        <v>42</v>
      </c>
      <c r="O290" s="101"/>
      <c r="P290" s="101"/>
      <c r="Q290" s="101"/>
      <c r="R290" s="101"/>
      <c r="S290" s="101"/>
      <c r="T290" s="102"/>
      <c r="U290" s="42"/>
      <c r="V290" s="42"/>
      <c r="W290" s="42"/>
      <c r="X290" s="42"/>
      <c r="Y290" s="42"/>
      <c r="Z290" s="42"/>
      <c r="AA290" s="42"/>
      <c r="AB290" s="42"/>
      <c r="AC290" s="42"/>
      <c r="AD290" s="42"/>
      <c r="AE290" s="42"/>
      <c r="AT290" s="19" t="s">
        <v>1779</v>
      </c>
      <c r="AU290" s="19" t="s">
        <v>84</v>
      </c>
      <c r="AY290" s="19" t="s">
        <v>1779</v>
      </c>
      <c r="BE290" s="162">
        <f>IF(N290="základná",J290,0)</f>
        <v>0</v>
      </c>
      <c r="BF290" s="162">
        <f>IF(N290="znížená",J290,0)</f>
        <v>0</v>
      </c>
      <c r="BG290" s="162">
        <f>IF(N290="zákl. prenesená",J290,0)</f>
        <v>0</v>
      </c>
      <c r="BH290" s="162">
        <f>IF(N290="zníž. prenesená",J290,0)</f>
        <v>0</v>
      </c>
      <c r="BI290" s="162">
        <f>IF(N290="nulová",J290,0)</f>
        <v>0</v>
      </c>
      <c r="BJ290" s="19" t="s">
        <v>92</v>
      </c>
      <c r="BK290" s="162">
        <f>I290*H290</f>
        <v>0</v>
      </c>
    </row>
    <row r="291" s="2" customFormat="1" ht="16.32" customHeight="1">
      <c r="A291" s="42"/>
      <c r="B291" s="43"/>
      <c r="C291" s="352" t="s">
        <v>1</v>
      </c>
      <c r="D291" s="352" t="s">
        <v>393</v>
      </c>
      <c r="E291" s="353" t="s">
        <v>1</v>
      </c>
      <c r="F291" s="354" t="s">
        <v>1</v>
      </c>
      <c r="G291" s="355" t="s">
        <v>1</v>
      </c>
      <c r="H291" s="356"/>
      <c r="I291" s="357"/>
      <c r="J291" s="358">
        <f>BK291</f>
        <v>0</v>
      </c>
      <c r="K291" s="287"/>
      <c r="L291" s="45"/>
      <c r="M291" s="359" t="s">
        <v>1</v>
      </c>
      <c r="N291" s="360" t="s">
        <v>42</v>
      </c>
      <c r="O291" s="101"/>
      <c r="P291" s="101"/>
      <c r="Q291" s="101"/>
      <c r="R291" s="101"/>
      <c r="S291" s="101"/>
      <c r="T291" s="102"/>
      <c r="U291" s="42"/>
      <c r="V291" s="42"/>
      <c r="W291" s="42"/>
      <c r="X291" s="42"/>
      <c r="Y291" s="42"/>
      <c r="Z291" s="42"/>
      <c r="AA291" s="42"/>
      <c r="AB291" s="42"/>
      <c r="AC291" s="42"/>
      <c r="AD291" s="42"/>
      <c r="AE291" s="42"/>
      <c r="AT291" s="19" t="s">
        <v>1779</v>
      </c>
      <c r="AU291" s="19" t="s">
        <v>84</v>
      </c>
      <c r="AY291" s="19" t="s">
        <v>1779</v>
      </c>
      <c r="BE291" s="162">
        <f>IF(N291="základná",J291,0)</f>
        <v>0</v>
      </c>
      <c r="BF291" s="162">
        <f>IF(N291="znížená",J291,0)</f>
        <v>0</v>
      </c>
      <c r="BG291" s="162">
        <f>IF(N291="zákl. prenesená",J291,0)</f>
        <v>0</v>
      </c>
      <c r="BH291" s="162">
        <f>IF(N291="zníž. prenesená",J291,0)</f>
        <v>0</v>
      </c>
      <c r="BI291" s="162">
        <f>IF(N291="nulová",J291,0)</f>
        <v>0</v>
      </c>
      <c r="BJ291" s="19" t="s">
        <v>92</v>
      </c>
      <c r="BK291" s="162">
        <f>I291*H291</f>
        <v>0</v>
      </c>
    </row>
    <row r="292" s="2" customFormat="1" ht="16.32" customHeight="1">
      <c r="A292" s="42"/>
      <c r="B292" s="43"/>
      <c r="C292" s="352" t="s">
        <v>1</v>
      </c>
      <c r="D292" s="352" t="s">
        <v>393</v>
      </c>
      <c r="E292" s="353" t="s">
        <v>1</v>
      </c>
      <c r="F292" s="354" t="s">
        <v>1</v>
      </c>
      <c r="G292" s="355" t="s">
        <v>1</v>
      </c>
      <c r="H292" s="356"/>
      <c r="I292" s="357"/>
      <c r="J292" s="358">
        <f>BK292</f>
        <v>0</v>
      </c>
      <c r="K292" s="287"/>
      <c r="L292" s="45"/>
      <c r="M292" s="359" t="s">
        <v>1</v>
      </c>
      <c r="N292" s="360" t="s">
        <v>42</v>
      </c>
      <c r="O292" s="361"/>
      <c r="P292" s="361"/>
      <c r="Q292" s="361"/>
      <c r="R292" s="361"/>
      <c r="S292" s="361"/>
      <c r="T292" s="362"/>
      <c r="U292" s="42"/>
      <c r="V292" s="42"/>
      <c r="W292" s="42"/>
      <c r="X292" s="42"/>
      <c r="Y292" s="42"/>
      <c r="Z292" s="42"/>
      <c r="AA292" s="42"/>
      <c r="AB292" s="42"/>
      <c r="AC292" s="42"/>
      <c r="AD292" s="42"/>
      <c r="AE292" s="42"/>
      <c r="AT292" s="19" t="s">
        <v>1779</v>
      </c>
      <c r="AU292" s="19" t="s">
        <v>84</v>
      </c>
      <c r="AY292" s="19" t="s">
        <v>1779</v>
      </c>
      <c r="BE292" s="162">
        <f>IF(N292="základná",J292,0)</f>
        <v>0</v>
      </c>
      <c r="BF292" s="162">
        <f>IF(N292="znížená",J292,0)</f>
        <v>0</v>
      </c>
      <c r="BG292" s="162">
        <f>IF(N292="zákl. prenesená",J292,0)</f>
        <v>0</v>
      </c>
      <c r="BH292" s="162">
        <f>IF(N292="zníž. prenesená",J292,0)</f>
        <v>0</v>
      </c>
      <c r="BI292" s="162">
        <f>IF(N292="nulová",J292,0)</f>
        <v>0</v>
      </c>
      <c r="BJ292" s="19" t="s">
        <v>92</v>
      </c>
      <c r="BK292" s="162">
        <f>I292*H292</f>
        <v>0</v>
      </c>
    </row>
    <row r="293" s="2" customFormat="1" ht="6.96" customHeight="1">
      <c r="A293" s="42"/>
      <c r="B293" s="76"/>
      <c r="C293" s="77"/>
      <c r="D293" s="77"/>
      <c r="E293" s="77"/>
      <c r="F293" s="77"/>
      <c r="G293" s="77"/>
      <c r="H293" s="77"/>
      <c r="I293" s="77"/>
      <c r="J293" s="77"/>
      <c r="K293" s="77"/>
      <c r="L293" s="45"/>
      <c r="M293" s="42"/>
      <c r="O293" s="42"/>
      <c r="P293" s="42"/>
      <c r="Q293" s="42"/>
      <c r="R293" s="42"/>
      <c r="S293" s="42"/>
      <c r="T293" s="42"/>
      <c r="U293" s="42"/>
      <c r="V293" s="42"/>
      <c r="W293" s="42"/>
      <c r="X293" s="42"/>
      <c r="Y293" s="42"/>
      <c r="Z293" s="42"/>
      <c r="AA293" s="42"/>
      <c r="AB293" s="42"/>
      <c r="AC293" s="42"/>
      <c r="AD293" s="42"/>
      <c r="AE293" s="42"/>
    </row>
  </sheetData>
  <sheetProtection sheet="1" autoFilter="0" formatColumns="0" formatRows="0" objects="1" scenarios="1" spinCount="100000" saltValue="fLNEX4OX+pKxo2IWePZrAR4N0tiRENVLyfII5S5QnXq7pwzUZJYbEUTVSQKD0WUh+RguVcgSZPSV+6LPobEPHQ==" hashValue="yjCBHt5XgzTAF2+sZxQgMixTPVmYBcyyM3E+4EKtfdHGK+3s2ZlNCZOZsL+axO6MCt1KalNDn9Gft0hSMUP2Pg==" algorithmName="SHA-512" password="C551"/>
  <autoFilter ref="C146:K292"/>
  <mergeCells count="20">
    <mergeCell ref="E7:H7"/>
    <mergeCell ref="E11:H11"/>
    <mergeCell ref="E9:H9"/>
    <mergeCell ref="E13:H13"/>
    <mergeCell ref="E22:H22"/>
    <mergeCell ref="E31:H31"/>
    <mergeCell ref="E85:H85"/>
    <mergeCell ref="E89:H89"/>
    <mergeCell ref="E87:H87"/>
    <mergeCell ref="E91:H91"/>
    <mergeCell ref="D117:F117"/>
    <mergeCell ref="D118:F118"/>
    <mergeCell ref="D119:F119"/>
    <mergeCell ref="D120:F120"/>
    <mergeCell ref="D121:F121"/>
    <mergeCell ref="E133:H133"/>
    <mergeCell ref="E137:H137"/>
    <mergeCell ref="E135:H135"/>
    <mergeCell ref="E139:H139"/>
    <mergeCell ref="L2:V2"/>
  </mergeCells>
  <dataValidations count="2">
    <dataValidation type="list" allowBlank="1" showInputMessage="1" showErrorMessage="1" error="Povolené sú hodnoty K, M." sqref="D288:D293">
      <formula1>"K, M"</formula1>
    </dataValidation>
    <dataValidation type="list" allowBlank="1" showInputMessage="1" showErrorMessage="1" error="Povolené sú hodnoty základná, znížená, nulová." sqref="N288:N293">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109</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s="2" customFormat="1" ht="12" customHeight="1">
      <c r="A8" s="42"/>
      <c r="B8" s="45"/>
      <c r="C8" s="42"/>
      <c r="D8" s="175" t="s">
        <v>160</v>
      </c>
      <c r="E8" s="42"/>
      <c r="F8" s="42"/>
      <c r="G8" s="42"/>
      <c r="H8" s="42"/>
      <c r="I8" s="42"/>
      <c r="J8" s="42"/>
      <c r="K8" s="42"/>
      <c r="L8" s="73"/>
      <c r="S8" s="42"/>
      <c r="T8" s="42"/>
      <c r="U8" s="42"/>
      <c r="V8" s="42"/>
      <c r="W8" s="42"/>
      <c r="X8" s="42"/>
      <c r="Y8" s="42"/>
      <c r="Z8" s="42"/>
      <c r="AA8" s="42"/>
      <c r="AB8" s="42"/>
      <c r="AC8" s="42"/>
      <c r="AD8" s="42"/>
      <c r="AE8" s="42"/>
    </row>
    <row r="9" s="2" customFormat="1" ht="16.5" customHeight="1">
      <c r="A9" s="42"/>
      <c r="B9" s="45"/>
      <c r="C9" s="42"/>
      <c r="D9" s="42"/>
      <c r="E9" s="177" t="s">
        <v>2440</v>
      </c>
      <c r="F9" s="42"/>
      <c r="G9" s="42"/>
      <c r="H9" s="42"/>
      <c r="I9" s="42"/>
      <c r="J9" s="42"/>
      <c r="K9" s="42"/>
      <c r="L9" s="73"/>
      <c r="S9" s="42"/>
      <c r="T9" s="42"/>
      <c r="U9" s="42"/>
      <c r="V9" s="42"/>
      <c r="W9" s="42"/>
      <c r="X9" s="42"/>
      <c r="Y9" s="42"/>
      <c r="Z9" s="42"/>
      <c r="AA9" s="42"/>
      <c r="AB9" s="42"/>
      <c r="AC9" s="42"/>
      <c r="AD9" s="42"/>
      <c r="AE9" s="42"/>
    </row>
    <row r="10" s="2" customFormat="1">
      <c r="A10" s="42"/>
      <c r="B10" s="45"/>
      <c r="C10" s="42"/>
      <c r="D10" s="42"/>
      <c r="E10" s="42"/>
      <c r="F10" s="42"/>
      <c r="G10" s="42"/>
      <c r="H10" s="42"/>
      <c r="I10" s="42"/>
      <c r="J10" s="42"/>
      <c r="K10" s="42"/>
      <c r="L10" s="73"/>
      <c r="S10" s="42"/>
      <c r="T10" s="42"/>
      <c r="U10" s="42"/>
      <c r="V10" s="42"/>
      <c r="W10" s="42"/>
      <c r="X10" s="42"/>
      <c r="Y10" s="42"/>
      <c r="Z10" s="42"/>
      <c r="AA10" s="42"/>
      <c r="AB10" s="42"/>
      <c r="AC10" s="42"/>
      <c r="AD10" s="42"/>
      <c r="AE10" s="42"/>
    </row>
    <row r="11" s="2" customFormat="1" ht="12" customHeight="1">
      <c r="A11" s="42"/>
      <c r="B11" s="45"/>
      <c r="C11" s="42"/>
      <c r="D11" s="175" t="s">
        <v>17</v>
      </c>
      <c r="E11" s="42"/>
      <c r="F11" s="151" t="s">
        <v>1</v>
      </c>
      <c r="G11" s="42"/>
      <c r="H11" s="42"/>
      <c r="I11" s="175" t="s">
        <v>18</v>
      </c>
      <c r="J11" s="151" t="s">
        <v>1</v>
      </c>
      <c r="K11" s="42"/>
      <c r="L11" s="73"/>
      <c r="S11" s="42"/>
      <c r="T11" s="42"/>
      <c r="U11" s="42"/>
      <c r="V11" s="42"/>
      <c r="W11" s="42"/>
      <c r="X11" s="42"/>
      <c r="Y11" s="42"/>
      <c r="Z11" s="42"/>
      <c r="AA11" s="42"/>
      <c r="AB11" s="42"/>
      <c r="AC11" s="42"/>
      <c r="AD11" s="42"/>
      <c r="AE11" s="42"/>
    </row>
    <row r="12" s="2" customFormat="1" ht="12" customHeight="1">
      <c r="A12" s="42"/>
      <c r="B12" s="45"/>
      <c r="C12" s="42"/>
      <c r="D12" s="175" t="s">
        <v>19</v>
      </c>
      <c r="E12" s="42"/>
      <c r="F12" s="151" t="s">
        <v>1783</v>
      </c>
      <c r="G12" s="42"/>
      <c r="H12" s="42"/>
      <c r="I12" s="175" t="s">
        <v>21</v>
      </c>
      <c r="J12" s="178" t="str">
        <f>'Rekapitulácia stavby'!AN8</f>
        <v>9. 5. 2022</v>
      </c>
      <c r="K12" s="42"/>
      <c r="L12" s="73"/>
      <c r="S12" s="42"/>
      <c r="T12" s="42"/>
      <c r="U12" s="42"/>
      <c r="V12" s="42"/>
      <c r="W12" s="42"/>
      <c r="X12" s="42"/>
      <c r="Y12" s="42"/>
      <c r="Z12" s="42"/>
      <c r="AA12" s="42"/>
      <c r="AB12" s="42"/>
      <c r="AC12" s="42"/>
      <c r="AD12" s="42"/>
      <c r="AE12" s="42"/>
    </row>
    <row r="13" s="2" customFormat="1" ht="10.8" customHeight="1">
      <c r="A13" s="42"/>
      <c r="B13" s="45"/>
      <c r="C13" s="42"/>
      <c r="D13" s="42"/>
      <c r="E13" s="42"/>
      <c r="F13" s="42"/>
      <c r="G13" s="42"/>
      <c r="H13" s="42"/>
      <c r="I13" s="42"/>
      <c r="J13" s="42"/>
      <c r="K13" s="42"/>
      <c r="L13" s="73"/>
      <c r="S13" s="42"/>
      <c r="T13" s="42"/>
      <c r="U13" s="42"/>
      <c r="V13" s="42"/>
      <c r="W13" s="42"/>
      <c r="X13" s="42"/>
      <c r="Y13" s="42"/>
      <c r="Z13" s="42"/>
      <c r="AA13" s="42"/>
      <c r="AB13" s="42"/>
      <c r="AC13" s="42"/>
      <c r="AD13" s="42"/>
      <c r="AE13" s="42"/>
    </row>
    <row r="14" s="2" customFormat="1" ht="12" customHeight="1">
      <c r="A14" s="42"/>
      <c r="B14" s="45"/>
      <c r="C14" s="42"/>
      <c r="D14" s="175" t="s">
        <v>23</v>
      </c>
      <c r="E14" s="42"/>
      <c r="F14" s="42"/>
      <c r="G14" s="42"/>
      <c r="H14" s="42"/>
      <c r="I14" s="175" t="s">
        <v>24</v>
      </c>
      <c r="J14" s="151" t="str">
        <f>IF('Rekapitulácia stavby'!AN10="","",'Rekapitulácia stavby'!AN10)</f>
        <v/>
      </c>
      <c r="K14" s="42"/>
      <c r="L14" s="73"/>
      <c r="S14" s="42"/>
      <c r="T14" s="42"/>
      <c r="U14" s="42"/>
      <c r="V14" s="42"/>
      <c r="W14" s="42"/>
      <c r="X14" s="42"/>
      <c r="Y14" s="42"/>
      <c r="Z14" s="42"/>
      <c r="AA14" s="42"/>
      <c r="AB14" s="42"/>
      <c r="AC14" s="42"/>
      <c r="AD14" s="42"/>
      <c r="AE14" s="42"/>
    </row>
    <row r="15" s="2" customFormat="1" ht="18" customHeight="1">
      <c r="A15" s="42"/>
      <c r="B15" s="45"/>
      <c r="C15" s="42"/>
      <c r="D15" s="42"/>
      <c r="E15" s="151" t="str">
        <f>IF('Rekapitulácia stavby'!E11="","",'Rekapitulácia stavby'!E11)</f>
        <v>A BKPŠ, SPOL. S.R.O.</v>
      </c>
      <c r="F15" s="42"/>
      <c r="G15" s="42"/>
      <c r="H15" s="42"/>
      <c r="I15" s="175" t="s">
        <v>26</v>
      </c>
      <c r="J15" s="151" t="str">
        <f>IF('Rekapitulácia stavby'!AN11="","",'Rekapitulácia stavby'!AN11)</f>
        <v/>
      </c>
      <c r="K15" s="42"/>
      <c r="L15" s="73"/>
      <c r="S15" s="42"/>
      <c r="T15" s="42"/>
      <c r="U15" s="42"/>
      <c r="V15" s="42"/>
      <c r="W15" s="42"/>
      <c r="X15" s="42"/>
      <c r="Y15" s="42"/>
      <c r="Z15" s="42"/>
      <c r="AA15" s="42"/>
      <c r="AB15" s="42"/>
      <c r="AC15" s="42"/>
      <c r="AD15" s="42"/>
      <c r="AE15" s="42"/>
    </row>
    <row r="16" s="2" customFormat="1" ht="6.96" customHeight="1">
      <c r="A16" s="42"/>
      <c r="B16" s="45"/>
      <c r="C16" s="42"/>
      <c r="D16" s="42"/>
      <c r="E16" s="42"/>
      <c r="F16" s="42"/>
      <c r="G16" s="42"/>
      <c r="H16" s="42"/>
      <c r="I16" s="42"/>
      <c r="J16" s="42"/>
      <c r="K16" s="42"/>
      <c r="L16" s="73"/>
      <c r="S16" s="42"/>
      <c r="T16" s="42"/>
      <c r="U16" s="42"/>
      <c r="V16" s="42"/>
      <c r="W16" s="42"/>
      <c r="X16" s="42"/>
      <c r="Y16" s="42"/>
      <c r="Z16" s="42"/>
      <c r="AA16" s="42"/>
      <c r="AB16" s="42"/>
      <c r="AC16" s="42"/>
      <c r="AD16" s="42"/>
      <c r="AE16" s="42"/>
    </row>
    <row r="17" s="2" customFormat="1" ht="12" customHeight="1">
      <c r="A17" s="42"/>
      <c r="B17" s="45"/>
      <c r="C17" s="42"/>
      <c r="D17" s="175" t="s">
        <v>27</v>
      </c>
      <c r="E17" s="42"/>
      <c r="F17" s="42"/>
      <c r="G17" s="42"/>
      <c r="H17" s="42"/>
      <c r="I17" s="175" t="s">
        <v>24</v>
      </c>
      <c r="J17" s="35" t="str">
        <f>'Rekapitulácia stavby'!AN13</f>
        <v>Vyplň údaj</v>
      </c>
      <c r="K17" s="42"/>
      <c r="L17" s="73"/>
      <c r="S17" s="42"/>
      <c r="T17" s="42"/>
      <c r="U17" s="42"/>
      <c r="V17" s="42"/>
      <c r="W17" s="42"/>
      <c r="X17" s="42"/>
      <c r="Y17" s="42"/>
      <c r="Z17" s="42"/>
      <c r="AA17" s="42"/>
      <c r="AB17" s="42"/>
      <c r="AC17" s="42"/>
      <c r="AD17" s="42"/>
      <c r="AE17" s="42"/>
    </row>
    <row r="18" s="2" customFormat="1" ht="18" customHeight="1">
      <c r="A18" s="42"/>
      <c r="B18" s="45"/>
      <c r="C18" s="42"/>
      <c r="D18" s="42"/>
      <c r="E18" s="35" t="str">
        <f>'Rekapitulácia stavby'!E14</f>
        <v>Vyplň údaj</v>
      </c>
      <c r="F18" s="151"/>
      <c r="G18" s="151"/>
      <c r="H18" s="151"/>
      <c r="I18" s="175" t="s">
        <v>26</v>
      </c>
      <c r="J18" s="35" t="str">
        <f>'Rekapitulácia stavby'!AN14</f>
        <v>Vyplň údaj</v>
      </c>
      <c r="K18" s="42"/>
      <c r="L18" s="73"/>
      <c r="S18" s="42"/>
      <c r="T18" s="42"/>
      <c r="U18" s="42"/>
      <c r="V18" s="42"/>
      <c r="W18" s="42"/>
      <c r="X18" s="42"/>
      <c r="Y18" s="42"/>
      <c r="Z18" s="42"/>
      <c r="AA18" s="42"/>
      <c r="AB18" s="42"/>
      <c r="AC18" s="42"/>
      <c r="AD18" s="42"/>
      <c r="AE18" s="42"/>
    </row>
    <row r="19" s="2" customFormat="1" ht="6.96" customHeight="1">
      <c r="A19" s="42"/>
      <c r="B19" s="45"/>
      <c r="C19" s="42"/>
      <c r="D19" s="42"/>
      <c r="E19" s="42"/>
      <c r="F19" s="42"/>
      <c r="G19" s="42"/>
      <c r="H19" s="42"/>
      <c r="I19" s="42"/>
      <c r="J19" s="42"/>
      <c r="K19" s="42"/>
      <c r="L19" s="73"/>
      <c r="S19" s="42"/>
      <c r="T19" s="42"/>
      <c r="U19" s="42"/>
      <c r="V19" s="42"/>
      <c r="W19" s="42"/>
      <c r="X19" s="42"/>
      <c r="Y19" s="42"/>
      <c r="Z19" s="42"/>
      <c r="AA19" s="42"/>
      <c r="AB19" s="42"/>
      <c r="AC19" s="42"/>
      <c r="AD19" s="42"/>
      <c r="AE19" s="42"/>
    </row>
    <row r="20" s="2" customFormat="1" ht="12" customHeight="1">
      <c r="A20" s="42"/>
      <c r="B20" s="45"/>
      <c r="C20" s="42"/>
      <c r="D20" s="175" t="s">
        <v>29</v>
      </c>
      <c r="E20" s="42"/>
      <c r="F20" s="42"/>
      <c r="G20" s="42"/>
      <c r="H20" s="42"/>
      <c r="I20" s="175" t="s">
        <v>24</v>
      </c>
      <c r="J20" s="151" t="s">
        <v>1</v>
      </c>
      <c r="K20" s="42"/>
      <c r="L20" s="73"/>
      <c r="S20" s="42"/>
      <c r="T20" s="42"/>
      <c r="U20" s="42"/>
      <c r="V20" s="42"/>
      <c r="W20" s="42"/>
      <c r="X20" s="42"/>
      <c r="Y20" s="42"/>
      <c r="Z20" s="42"/>
      <c r="AA20" s="42"/>
      <c r="AB20" s="42"/>
      <c r="AC20" s="42"/>
      <c r="AD20" s="42"/>
      <c r="AE20" s="42"/>
    </row>
    <row r="21" s="2" customFormat="1" ht="18" customHeight="1">
      <c r="A21" s="42"/>
      <c r="B21" s="45"/>
      <c r="C21" s="42"/>
      <c r="D21" s="42"/>
      <c r="E21" s="151" t="s">
        <v>2441</v>
      </c>
      <c r="F21" s="42"/>
      <c r="G21" s="42"/>
      <c r="H21" s="42"/>
      <c r="I21" s="175" t="s">
        <v>26</v>
      </c>
      <c r="J21" s="151" t="s">
        <v>1</v>
      </c>
      <c r="K21" s="42"/>
      <c r="L21" s="73"/>
      <c r="S21" s="42"/>
      <c r="T21" s="42"/>
      <c r="U21" s="42"/>
      <c r="V21" s="42"/>
      <c r="W21" s="42"/>
      <c r="X21" s="42"/>
      <c r="Y21" s="42"/>
      <c r="Z21" s="42"/>
      <c r="AA21" s="42"/>
      <c r="AB21" s="42"/>
      <c r="AC21" s="42"/>
      <c r="AD21" s="42"/>
      <c r="AE21" s="42"/>
    </row>
    <row r="22" s="2" customFormat="1" ht="6.96" customHeight="1">
      <c r="A22" s="42"/>
      <c r="B22" s="45"/>
      <c r="C22" s="42"/>
      <c r="D22" s="42"/>
      <c r="E22" s="42"/>
      <c r="F22" s="42"/>
      <c r="G22" s="42"/>
      <c r="H22" s="42"/>
      <c r="I22" s="42"/>
      <c r="J22" s="42"/>
      <c r="K22" s="42"/>
      <c r="L22" s="73"/>
      <c r="S22" s="42"/>
      <c r="T22" s="42"/>
      <c r="U22" s="42"/>
      <c r="V22" s="42"/>
      <c r="W22" s="42"/>
      <c r="X22" s="42"/>
      <c r="Y22" s="42"/>
      <c r="Z22" s="42"/>
      <c r="AA22" s="42"/>
      <c r="AB22" s="42"/>
      <c r="AC22" s="42"/>
      <c r="AD22" s="42"/>
      <c r="AE22" s="42"/>
    </row>
    <row r="23" s="2" customFormat="1" ht="12" customHeight="1">
      <c r="A23" s="42"/>
      <c r="B23" s="45"/>
      <c r="C23" s="42"/>
      <c r="D23" s="175" t="s">
        <v>31</v>
      </c>
      <c r="E23" s="42"/>
      <c r="F23" s="42"/>
      <c r="G23" s="42"/>
      <c r="H23" s="42"/>
      <c r="I23" s="175" t="s">
        <v>24</v>
      </c>
      <c r="J23" s="151" t="s">
        <v>1</v>
      </c>
      <c r="K23" s="42"/>
      <c r="L23" s="73"/>
      <c r="S23" s="42"/>
      <c r="T23" s="42"/>
      <c r="U23" s="42"/>
      <c r="V23" s="42"/>
      <c r="W23" s="42"/>
      <c r="X23" s="42"/>
      <c r="Y23" s="42"/>
      <c r="Z23" s="42"/>
      <c r="AA23" s="42"/>
      <c r="AB23" s="42"/>
      <c r="AC23" s="42"/>
      <c r="AD23" s="42"/>
      <c r="AE23" s="42"/>
    </row>
    <row r="24" s="2" customFormat="1" ht="18" customHeight="1">
      <c r="A24" s="42"/>
      <c r="B24" s="45"/>
      <c r="C24" s="42"/>
      <c r="D24" s="42"/>
      <c r="E24" s="151" t="s">
        <v>2442</v>
      </c>
      <c r="F24" s="42"/>
      <c r="G24" s="42"/>
      <c r="H24" s="42"/>
      <c r="I24" s="175" t="s">
        <v>26</v>
      </c>
      <c r="J24" s="151" t="s">
        <v>1</v>
      </c>
      <c r="K24" s="42"/>
      <c r="L24" s="73"/>
      <c r="S24" s="42"/>
      <c r="T24" s="42"/>
      <c r="U24" s="42"/>
      <c r="V24" s="42"/>
      <c r="W24" s="42"/>
      <c r="X24" s="42"/>
      <c r="Y24" s="42"/>
      <c r="Z24" s="42"/>
      <c r="AA24" s="42"/>
      <c r="AB24" s="42"/>
      <c r="AC24" s="42"/>
      <c r="AD24" s="42"/>
      <c r="AE24" s="42"/>
    </row>
    <row r="25" s="2" customFormat="1" ht="6.96" customHeight="1">
      <c r="A25" s="42"/>
      <c r="B25" s="45"/>
      <c r="C25" s="42"/>
      <c r="D25" s="42"/>
      <c r="E25" s="42"/>
      <c r="F25" s="42"/>
      <c r="G25" s="42"/>
      <c r="H25" s="42"/>
      <c r="I25" s="42"/>
      <c r="J25" s="42"/>
      <c r="K25" s="42"/>
      <c r="L25" s="73"/>
      <c r="S25" s="42"/>
      <c r="T25" s="42"/>
      <c r="U25" s="42"/>
      <c r="V25" s="42"/>
      <c r="W25" s="42"/>
      <c r="X25" s="42"/>
      <c r="Y25" s="42"/>
      <c r="Z25" s="42"/>
      <c r="AA25" s="42"/>
      <c r="AB25" s="42"/>
      <c r="AC25" s="42"/>
      <c r="AD25" s="42"/>
      <c r="AE25" s="42"/>
    </row>
    <row r="26" s="2" customFormat="1" ht="12" customHeight="1">
      <c r="A26" s="42"/>
      <c r="B26" s="45"/>
      <c r="C26" s="42"/>
      <c r="D26" s="175" t="s">
        <v>33</v>
      </c>
      <c r="E26" s="42"/>
      <c r="F26" s="42"/>
      <c r="G26" s="42"/>
      <c r="H26" s="42"/>
      <c r="I26" s="42"/>
      <c r="J26" s="42"/>
      <c r="K26" s="42"/>
      <c r="L26" s="73"/>
      <c r="S26" s="42"/>
      <c r="T26" s="42"/>
      <c r="U26" s="42"/>
      <c r="V26" s="42"/>
      <c r="W26" s="42"/>
      <c r="X26" s="42"/>
      <c r="Y26" s="42"/>
      <c r="Z26" s="42"/>
      <c r="AA26" s="42"/>
      <c r="AB26" s="42"/>
      <c r="AC26" s="42"/>
      <c r="AD26" s="42"/>
      <c r="AE26" s="42"/>
    </row>
    <row r="27" s="8" customFormat="1" ht="16.5" customHeight="1">
      <c r="A27" s="179"/>
      <c r="B27" s="180"/>
      <c r="C27" s="179"/>
      <c r="D27" s="179"/>
      <c r="E27" s="181" t="s">
        <v>1</v>
      </c>
      <c r="F27" s="181"/>
      <c r="G27" s="181"/>
      <c r="H27" s="181"/>
      <c r="I27" s="179"/>
      <c r="J27" s="179"/>
      <c r="K27" s="179"/>
      <c r="L27" s="182"/>
      <c r="S27" s="179"/>
      <c r="T27" s="179"/>
      <c r="U27" s="179"/>
      <c r="V27" s="179"/>
      <c r="W27" s="179"/>
      <c r="X27" s="179"/>
      <c r="Y27" s="179"/>
      <c r="Z27" s="179"/>
      <c r="AA27" s="179"/>
      <c r="AB27" s="179"/>
      <c r="AC27" s="179"/>
      <c r="AD27" s="179"/>
      <c r="AE27" s="179"/>
    </row>
    <row r="28" s="2" customFormat="1" ht="6.96" customHeight="1">
      <c r="A28" s="42"/>
      <c r="B28" s="45"/>
      <c r="C28" s="42"/>
      <c r="D28" s="42"/>
      <c r="E28" s="42"/>
      <c r="F28" s="42"/>
      <c r="G28" s="42"/>
      <c r="H28" s="42"/>
      <c r="I28" s="42"/>
      <c r="J28" s="42"/>
      <c r="K28" s="42"/>
      <c r="L28" s="73"/>
      <c r="S28" s="42"/>
      <c r="T28" s="42"/>
      <c r="U28" s="42"/>
      <c r="V28" s="42"/>
      <c r="W28" s="42"/>
      <c r="X28" s="42"/>
      <c r="Y28" s="42"/>
      <c r="Z28" s="42"/>
      <c r="AA28" s="42"/>
      <c r="AB28" s="42"/>
      <c r="AC28" s="42"/>
      <c r="AD28" s="42"/>
      <c r="AE28" s="42"/>
    </row>
    <row r="29" s="2" customFormat="1" ht="6.96" customHeight="1">
      <c r="A29" s="42"/>
      <c r="B29" s="45"/>
      <c r="C29" s="42"/>
      <c r="D29" s="184"/>
      <c r="E29" s="184"/>
      <c r="F29" s="184"/>
      <c r="G29" s="184"/>
      <c r="H29" s="184"/>
      <c r="I29" s="184"/>
      <c r="J29" s="184"/>
      <c r="K29" s="184"/>
      <c r="L29" s="73"/>
      <c r="S29" s="42"/>
      <c r="T29" s="42"/>
      <c r="U29" s="42"/>
      <c r="V29" s="42"/>
      <c r="W29" s="42"/>
      <c r="X29" s="42"/>
      <c r="Y29" s="42"/>
      <c r="Z29" s="42"/>
      <c r="AA29" s="42"/>
      <c r="AB29" s="42"/>
      <c r="AC29" s="42"/>
      <c r="AD29" s="42"/>
      <c r="AE29" s="42"/>
    </row>
    <row r="30" s="2" customFormat="1" ht="14.4" customHeight="1">
      <c r="A30" s="42"/>
      <c r="B30" s="45"/>
      <c r="C30" s="42"/>
      <c r="D30" s="151" t="s">
        <v>212</v>
      </c>
      <c r="E30" s="42"/>
      <c r="F30" s="42"/>
      <c r="G30" s="42"/>
      <c r="H30" s="42"/>
      <c r="I30" s="42"/>
      <c r="J30" s="185">
        <f>J96</f>
        <v>0</v>
      </c>
      <c r="K30" s="42"/>
      <c r="L30" s="73"/>
      <c r="S30" s="42"/>
      <c r="T30" s="42"/>
      <c r="U30" s="42"/>
      <c r="V30" s="42"/>
      <c r="W30" s="42"/>
      <c r="X30" s="42"/>
      <c r="Y30" s="42"/>
      <c r="Z30" s="42"/>
      <c r="AA30" s="42"/>
      <c r="AB30" s="42"/>
      <c r="AC30" s="42"/>
      <c r="AD30" s="42"/>
      <c r="AE30" s="42"/>
    </row>
    <row r="31" s="2" customFormat="1" ht="14.4" customHeight="1">
      <c r="A31" s="42"/>
      <c r="B31" s="45"/>
      <c r="C31" s="42"/>
      <c r="D31" s="186" t="s">
        <v>137</v>
      </c>
      <c r="E31" s="42"/>
      <c r="F31" s="42"/>
      <c r="G31" s="42"/>
      <c r="H31" s="42"/>
      <c r="I31" s="42"/>
      <c r="J31" s="185">
        <f>J103</f>
        <v>0</v>
      </c>
      <c r="K31" s="42"/>
      <c r="L31" s="73"/>
      <c r="S31" s="42"/>
      <c r="T31" s="42"/>
      <c r="U31" s="42"/>
      <c r="V31" s="42"/>
      <c r="W31" s="42"/>
      <c r="X31" s="42"/>
      <c r="Y31" s="42"/>
      <c r="Z31" s="42"/>
      <c r="AA31" s="42"/>
      <c r="AB31" s="42"/>
      <c r="AC31" s="42"/>
      <c r="AD31" s="42"/>
      <c r="AE31" s="42"/>
    </row>
    <row r="32" s="2" customFormat="1" ht="25.44" customHeight="1">
      <c r="A32" s="42"/>
      <c r="B32" s="45"/>
      <c r="C32" s="42"/>
      <c r="D32" s="187" t="s">
        <v>36</v>
      </c>
      <c r="E32" s="42"/>
      <c r="F32" s="42"/>
      <c r="G32" s="42"/>
      <c r="H32" s="42"/>
      <c r="I32" s="42"/>
      <c r="J32" s="188">
        <f>ROUND(J30 + J31, 2)</f>
        <v>0</v>
      </c>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42"/>
      <c r="E34" s="42"/>
      <c r="F34" s="189" t="s">
        <v>38</v>
      </c>
      <c r="G34" s="42"/>
      <c r="H34" s="42"/>
      <c r="I34" s="189" t="s">
        <v>37</v>
      </c>
      <c r="J34" s="189" t="s">
        <v>39</v>
      </c>
      <c r="K34" s="42"/>
      <c r="L34" s="73"/>
      <c r="S34" s="42"/>
      <c r="T34" s="42"/>
      <c r="U34" s="42"/>
      <c r="V34" s="42"/>
      <c r="W34" s="42"/>
      <c r="X34" s="42"/>
      <c r="Y34" s="42"/>
      <c r="Z34" s="42"/>
      <c r="AA34" s="42"/>
      <c r="AB34" s="42"/>
      <c r="AC34" s="42"/>
      <c r="AD34" s="42"/>
      <c r="AE34" s="42"/>
    </row>
    <row r="35" s="2" customFormat="1" ht="14.4" customHeight="1">
      <c r="A35" s="42"/>
      <c r="B35" s="45"/>
      <c r="C35" s="42"/>
      <c r="D35" s="190" t="s">
        <v>40</v>
      </c>
      <c r="E35" s="191" t="s">
        <v>41</v>
      </c>
      <c r="F35" s="192">
        <f>ROUND((ROUND((SUM(BE103:BE110) + SUM(BE130:BE260)),  2) + SUM(BE262:BE266)), 2)</f>
        <v>0</v>
      </c>
      <c r="G35" s="193"/>
      <c r="H35" s="193"/>
      <c r="I35" s="194">
        <v>0.20000000000000001</v>
      </c>
      <c r="J35" s="192">
        <f>ROUND((ROUND(((SUM(BE103:BE110) + SUM(BE130:BE260))*I35),  2) + (SUM(BE262:BE266)*I35)), 2)</f>
        <v>0</v>
      </c>
      <c r="K35" s="42"/>
      <c r="L35" s="73"/>
      <c r="S35" s="42"/>
      <c r="T35" s="42"/>
      <c r="U35" s="42"/>
      <c r="V35" s="42"/>
      <c r="W35" s="42"/>
      <c r="X35" s="42"/>
      <c r="Y35" s="42"/>
      <c r="Z35" s="42"/>
      <c r="AA35" s="42"/>
      <c r="AB35" s="42"/>
      <c r="AC35" s="42"/>
      <c r="AD35" s="42"/>
      <c r="AE35" s="42"/>
    </row>
    <row r="36" s="2" customFormat="1" ht="14.4" customHeight="1">
      <c r="A36" s="42"/>
      <c r="B36" s="45"/>
      <c r="C36" s="42"/>
      <c r="D36" s="42"/>
      <c r="E36" s="191" t="s">
        <v>42</v>
      </c>
      <c r="F36" s="192">
        <f>ROUND((ROUND((SUM(BF103:BF110) + SUM(BF130:BF260)),  2) + SUM(BF262:BF266)), 2)</f>
        <v>0</v>
      </c>
      <c r="G36" s="193"/>
      <c r="H36" s="193"/>
      <c r="I36" s="194">
        <v>0.20000000000000001</v>
      </c>
      <c r="J36" s="192">
        <f>ROUND((ROUND(((SUM(BF103:BF110) + SUM(BF130:BF260))*I36),  2) + (SUM(BF262:BF266)*I36)), 2)</f>
        <v>0</v>
      </c>
      <c r="K36" s="42"/>
      <c r="L36" s="73"/>
      <c r="S36" s="42"/>
      <c r="T36" s="42"/>
      <c r="U36" s="42"/>
      <c r="V36" s="42"/>
      <c r="W36" s="42"/>
      <c r="X36" s="42"/>
      <c r="Y36" s="42"/>
      <c r="Z36" s="42"/>
      <c r="AA36" s="42"/>
      <c r="AB36" s="42"/>
      <c r="AC36" s="42"/>
      <c r="AD36" s="42"/>
      <c r="AE36" s="42"/>
    </row>
    <row r="37" hidden="1" s="2" customFormat="1" ht="14.4" customHeight="1">
      <c r="A37" s="42"/>
      <c r="B37" s="45"/>
      <c r="C37" s="42"/>
      <c r="D37" s="42"/>
      <c r="E37" s="175" t="s">
        <v>43</v>
      </c>
      <c r="F37" s="195">
        <f>ROUND((ROUND((SUM(BG103:BG110) + SUM(BG130:BG260)),  2) + SUM(BG262:BG266)), 2)</f>
        <v>0</v>
      </c>
      <c r="G37" s="42"/>
      <c r="H37" s="42"/>
      <c r="I37" s="196">
        <v>0.20000000000000001</v>
      </c>
      <c r="J37" s="195">
        <f>0</f>
        <v>0</v>
      </c>
      <c r="K37" s="42"/>
      <c r="L37" s="73"/>
      <c r="S37" s="42"/>
      <c r="T37" s="42"/>
      <c r="U37" s="42"/>
      <c r="V37" s="42"/>
      <c r="W37" s="42"/>
      <c r="X37" s="42"/>
      <c r="Y37" s="42"/>
      <c r="Z37" s="42"/>
      <c r="AA37" s="42"/>
      <c r="AB37" s="42"/>
      <c r="AC37" s="42"/>
      <c r="AD37" s="42"/>
      <c r="AE37" s="42"/>
    </row>
    <row r="38" hidden="1" s="2" customFormat="1" ht="14.4" customHeight="1">
      <c r="A38" s="42"/>
      <c r="B38" s="45"/>
      <c r="C38" s="42"/>
      <c r="D38" s="42"/>
      <c r="E38" s="175" t="s">
        <v>44</v>
      </c>
      <c r="F38" s="195">
        <f>ROUND((ROUND((SUM(BH103:BH110) + SUM(BH130:BH260)),  2) + SUM(BH262:BH266)), 2)</f>
        <v>0</v>
      </c>
      <c r="G38" s="42"/>
      <c r="H38" s="42"/>
      <c r="I38" s="196">
        <v>0.20000000000000001</v>
      </c>
      <c r="J38" s="195">
        <f>0</f>
        <v>0</v>
      </c>
      <c r="K38" s="42"/>
      <c r="L38" s="73"/>
      <c r="S38" s="42"/>
      <c r="T38" s="42"/>
      <c r="U38" s="42"/>
      <c r="V38" s="42"/>
      <c r="W38" s="42"/>
      <c r="X38" s="42"/>
      <c r="Y38" s="42"/>
      <c r="Z38" s="42"/>
      <c r="AA38" s="42"/>
      <c r="AB38" s="42"/>
      <c r="AC38" s="42"/>
      <c r="AD38" s="42"/>
      <c r="AE38" s="42"/>
    </row>
    <row r="39" hidden="1" s="2" customFormat="1" ht="14.4" customHeight="1">
      <c r="A39" s="42"/>
      <c r="B39" s="45"/>
      <c r="C39" s="42"/>
      <c r="D39" s="42"/>
      <c r="E39" s="191" t="s">
        <v>45</v>
      </c>
      <c r="F39" s="192">
        <f>ROUND((ROUND((SUM(BI103:BI110) + SUM(BI130:BI260)),  2) + SUM(BI262:BI266)), 2)</f>
        <v>0</v>
      </c>
      <c r="G39" s="193"/>
      <c r="H39" s="193"/>
      <c r="I39" s="194">
        <v>0</v>
      </c>
      <c r="J39" s="192">
        <f>0</f>
        <v>0</v>
      </c>
      <c r="K39" s="42"/>
      <c r="L39" s="73"/>
      <c r="S39" s="42"/>
      <c r="T39" s="42"/>
      <c r="U39" s="42"/>
      <c r="V39" s="42"/>
      <c r="W39" s="42"/>
      <c r="X39" s="42"/>
      <c r="Y39" s="42"/>
      <c r="Z39" s="42"/>
      <c r="AA39" s="42"/>
      <c r="AB39" s="42"/>
      <c r="AC39" s="42"/>
      <c r="AD39" s="42"/>
      <c r="AE39" s="42"/>
    </row>
    <row r="40" s="2" customFormat="1" ht="6.96" customHeight="1">
      <c r="A40" s="42"/>
      <c r="B40" s="45"/>
      <c r="C40" s="42"/>
      <c r="D40" s="42"/>
      <c r="E40" s="42"/>
      <c r="F40" s="42"/>
      <c r="G40" s="42"/>
      <c r="H40" s="42"/>
      <c r="I40" s="42"/>
      <c r="J40" s="42"/>
      <c r="K40" s="42"/>
      <c r="L40" s="73"/>
      <c r="S40" s="42"/>
      <c r="T40" s="42"/>
      <c r="U40" s="42"/>
      <c r="V40" s="42"/>
      <c r="W40" s="42"/>
      <c r="X40" s="42"/>
      <c r="Y40" s="42"/>
      <c r="Z40" s="42"/>
      <c r="AA40" s="42"/>
      <c r="AB40" s="42"/>
      <c r="AC40" s="42"/>
      <c r="AD40" s="42"/>
      <c r="AE40" s="42"/>
    </row>
    <row r="41" s="2" customFormat="1" ht="25.44" customHeight="1">
      <c r="A41" s="42"/>
      <c r="B41" s="45"/>
      <c r="C41" s="197"/>
      <c r="D41" s="198" t="s">
        <v>46</v>
      </c>
      <c r="E41" s="199"/>
      <c r="F41" s="199"/>
      <c r="G41" s="200" t="s">
        <v>47</v>
      </c>
      <c r="H41" s="201" t="s">
        <v>48</v>
      </c>
      <c r="I41" s="199"/>
      <c r="J41" s="202">
        <f>SUM(J32:J39)</f>
        <v>0</v>
      </c>
      <c r="K41" s="203"/>
      <c r="L41" s="73"/>
      <c r="S41" s="42"/>
      <c r="T41" s="42"/>
      <c r="U41" s="42"/>
      <c r="V41" s="42"/>
      <c r="W41" s="42"/>
      <c r="X41" s="42"/>
      <c r="Y41" s="42"/>
      <c r="Z41" s="42"/>
      <c r="AA41" s="42"/>
      <c r="AB41" s="42"/>
      <c r="AC41" s="42"/>
      <c r="AD41" s="42"/>
      <c r="AE41" s="42"/>
    </row>
    <row r="42" s="2" customFormat="1" ht="14.4"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row>
    <row r="43" s="1" customFormat="1" ht="14.4" customHeight="1">
      <c r="B43" s="22"/>
      <c r="L43" s="22"/>
    </row>
    <row r="44" s="1" customFormat="1" ht="14.4" customHeight="1">
      <c r="B44" s="22"/>
      <c r="L44" s="22"/>
    </row>
    <row r="45" s="1" customFormat="1" ht="14.4" customHeight="1">
      <c r="B45" s="22"/>
      <c r="L45" s="22"/>
    </row>
    <row r="46" s="1" customFormat="1" ht="14.4" customHeight="1">
      <c r="B46" s="22"/>
      <c r="L46" s="2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2" customFormat="1" ht="12" customHeight="1">
      <c r="A86" s="42"/>
      <c r="B86" s="43"/>
      <c r="C86" s="34" t="s">
        <v>160</v>
      </c>
      <c r="D86" s="44"/>
      <c r="E86" s="44"/>
      <c r="F86" s="44"/>
      <c r="G86" s="44"/>
      <c r="H86" s="44"/>
      <c r="I86" s="44"/>
      <c r="J86" s="44"/>
      <c r="K86" s="44"/>
      <c r="L86" s="73"/>
      <c r="S86" s="42"/>
      <c r="T86" s="42"/>
      <c r="U86" s="42"/>
      <c r="V86" s="42"/>
      <c r="W86" s="42"/>
      <c r="X86" s="42"/>
      <c r="Y86" s="42"/>
      <c r="Z86" s="42"/>
      <c r="AA86" s="42"/>
      <c r="AB86" s="42"/>
      <c r="AC86" s="42"/>
      <c r="AD86" s="42"/>
      <c r="AE86" s="42"/>
    </row>
    <row r="87" s="2" customFormat="1" ht="16.5" customHeight="1">
      <c r="A87" s="42"/>
      <c r="B87" s="43"/>
      <c r="C87" s="44"/>
      <c r="D87" s="44"/>
      <c r="E87" s="86" t="str">
        <f>E9</f>
        <v>03 - Dočasné dopravné značenie</v>
      </c>
      <c r="F87" s="44"/>
      <c r="G87" s="44"/>
      <c r="H87" s="44"/>
      <c r="I87" s="44"/>
      <c r="J87" s="44"/>
      <c r="K87" s="44"/>
      <c r="L87" s="73"/>
      <c r="S87" s="42"/>
      <c r="T87" s="42"/>
      <c r="U87" s="42"/>
      <c r="V87" s="42"/>
      <c r="W87" s="42"/>
      <c r="X87" s="42"/>
      <c r="Y87" s="42"/>
      <c r="Z87" s="42"/>
      <c r="AA87" s="42"/>
      <c r="AB87" s="42"/>
      <c r="AC87" s="42"/>
      <c r="AD87" s="42"/>
      <c r="AE87" s="42"/>
    </row>
    <row r="88" s="2" customFormat="1" ht="6.96" customHeight="1">
      <c r="A88" s="42"/>
      <c r="B88" s="43"/>
      <c r="C88" s="44"/>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2" customHeight="1">
      <c r="A89" s="42"/>
      <c r="B89" s="43"/>
      <c r="C89" s="34" t="s">
        <v>19</v>
      </c>
      <c r="D89" s="44"/>
      <c r="E89" s="44"/>
      <c r="F89" s="29" t="str">
        <f>F12</f>
        <v xml:space="preserve"> </v>
      </c>
      <c r="G89" s="44"/>
      <c r="H89" s="44"/>
      <c r="I89" s="34" t="s">
        <v>21</v>
      </c>
      <c r="J89" s="89" t="str">
        <f>IF(J12="","",J12)</f>
        <v>9. 5. 2022</v>
      </c>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15.15" customHeight="1">
      <c r="A91" s="42"/>
      <c r="B91" s="43"/>
      <c r="C91" s="34" t="s">
        <v>23</v>
      </c>
      <c r="D91" s="44"/>
      <c r="E91" s="44"/>
      <c r="F91" s="29" t="str">
        <f>E15</f>
        <v>A BKPŠ, SPOL. S.R.O.</v>
      </c>
      <c r="G91" s="44"/>
      <c r="H91" s="44"/>
      <c r="I91" s="34" t="s">
        <v>29</v>
      </c>
      <c r="J91" s="38" t="str">
        <f>E21</f>
        <v xml:space="preserve">DS-projekt s.r.o.   </v>
      </c>
      <c r="K91" s="44"/>
      <c r="L91" s="73"/>
      <c r="S91" s="42"/>
      <c r="T91" s="42"/>
      <c r="U91" s="42"/>
      <c r="V91" s="42"/>
      <c r="W91" s="42"/>
      <c r="X91" s="42"/>
      <c r="Y91" s="42"/>
      <c r="Z91" s="42"/>
      <c r="AA91" s="42"/>
      <c r="AB91" s="42"/>
      <c r="AC91" s="42"/>
      <c r="AD91" s="42"/>
      <c r="AE91" s="42"/>
    </row>
    <row r="92" s="2" customFormat="1" ht="15.15" customHeight="1">
      <c r="A92" s="42"/>
      <c r="B92" s="43"/>
      <c r="C92" s="34" t="s">
        <v>27</v>
      </c>
      <c r="D92" s="44"/>
      <c r="E92" s="44"/>
      <c r="F92" s="29" t="str">
        <f>IF(E18="","",E18)</f>
        <v>Vyplň údaj</v>
      </c>
      <c r="G92" s="44"/>
      <c r="H92" s="44"/>
      <c r="I92" s="34" t="s">
        <v>31</v>
      </c>
      <c r="J92" s="38" t="str">
        <f>E24</f>
        <v>Ing. Peter Steiner</v>
      </c>
      <c r="K92" s="44"/>
      <c r="L92" s="73"/>
      <c r="S92" s="42"/>
      <c r="T92" s="42"/>
      <c r="U92" s="42"/>
      <c r="V92" s="42"/>
      <c r="W92" s="42"/>
      <c r="X92" s="42"/>
      <c r="Y92" s="42"/>
      <c r="Z92" s="42"/>
      <c r="AA92" s="42"/>
      <c r="AB92" s="42"/>
      <c r="AC92" s="42"/>
      <c r="AD92" s="42"/>
      <c r="AE92" s="42"/>
    </row>
    <row r="93" s="2" customFormat="1" ht="10.32" customHeight="1">
      <c r="A93" s="42"/>
      <c r="B93" s="43"/>
      <c r="C93" s="44"/>
      <c r="D93" s="44"/>
      <c r="E93" s="44"/>
      <c r="F93" s="44"/>
      <c r="G93" s="44"/>
      <c r="H93" s="44"/>
      <c r="I93" s="44"/>
      <c r="J93" s="44"/>
      <c r="K93" s="44"/>
      <c r="L93" s="73"/>
      <c r="S93" s="42"/>
      <c r="T93" s="42"/>
      <c r="U93" s="42"/>
      <c r="V93" s="42"/>
      <c r="W93" s="42"/>
      <c r="X93" s="42"/>
      <c r="Y93" s="42"/>
      <c r="Z93" s="42"/>
      <c r="AA93" s="42"/>
      <c r="AB93" s="42"/>
      <c r="AC93" s="42"/>
      <c r="AD93" s="42"/>
      <c r="AE93" s="42"/>
    </row>
    <row r="94" s="2" customFormat="1" ht="29.28" customHeight="1">
      <c r="A94" s="42"/>
      <c r="B94" s="43"/>
      <c r="C94" s="216" t="s">
        <v>335</v>
      </c>
      <c r="D94" s="168"/>
      <c r="E94" s="168"/>
      <c r="F94" s="168"/>
      <c r="G94" s="168"/>
      <c r="H94" s="168"/>
      <c r="I94" s="168"/>
      <c r="J94" s="217" t="s">
        <v>336</v>
      </c>
      <c r="K94" s="168"/>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2.8" customHeight="1">
      <c r="A96" s="42"/>
      <c r="B96" s="43"/>
      <c r="C96" s="218" t="s">
        <v>337</v>
      </c>
      <c r="D96" s="44"/>
      <c r="E96" s="44"/>
      <c r="F96" s="44"/>
      <c r="G96" s="44"/>
      <c r="H96" s="44"/>
      <c r="I96" s="44"/>
      <c r="J96" s="120">
        <f>J130</f>
        <v>0</v>
      </c>
      <c r="K96" s="44"/>
      <c r="L96" s="73"/>
      <c r="S96" s="42"/>
      <c r="T96" s="42"/>
      <c r="U96" s="42"/>
      <c r="V96" s="42"/>
      <c r="W96" s="42"/>
      <c r="X96" s="42"/>
      <c r="Y96" s="42"/>
      <c r="Z96" s="42"/>
      <c r="AA96" s="42"/>
      <c r="AB96" s="42"/>
      <c r="AC96" s="42"/>
      <c r="AD96" s="42"/>
      <c r="AE96" s="42"/>
      <c r="AU96" s="19" t="s">
        <v>338</v>
      </c>
    </row>
    <row r="97" s="9" customFormat="1" ht="24.96" customHeight="1">
      <c r="A97" s="9"/>
      <c r="B97" s="219"/>
      <c r="C97" s="220"/>
      <c r="D97" s="221" t="s">
        <v>1785</v>
      </c>
      <c r="E97" s="222"/>
      <c r="F97" s="222"/>
      <c r="G97" s="222"/>
      <c r="H97" s="222"/>
      <c r="I97" s="222"/>
      <c r="J97" s="223">
        <f>J131</f>
        <v>0</v>
      </c>
      <c r="K97" s="220"/>
      <c r="L97" s="224"/>
      <c r="S97" s="9"/>
      <c r="T97" s="9"/>
      <c r="U97" s="9"/>
      <c r="V97" s="9"/>
      <c r="W97" s="9"/>
      <c r="X97" s="9"/>
      <c r="Y97" s="9"/>
      <c r="Z97" s="9"/>
      <c r="AA97" s="9"/>
      <c r="AB97" s="9"/>
      <c r="AC97" s="9"/>
      <c r="AD97" s="9"/>
      <c r="AE97" s="9"/>
    </row>
    <row r="98" s="10" customFormat="1" ht="19.92" customHeight="1">
      <c r="A98" s="10"/>
      <c r="B98" s="225"/>
      <c r="C98" s="143"/>
      <c r="D98" s="226" t="s">
        <v>1789</v>
      </c>
      <c r="E98" s="227"/>
      <c r="F98" s="227"/>
      <c r="G98" s="227"/>
      <c r="H98" s="227"/>
      <c r="I98" s="227"/>
      <c r="J98" s="228">
        <f>J132</f>
        <v>0</v>
      </c>
      <c r="K98" s="143"/>
      <c r="L98" s="229"/>
      <c r="S98" s="10"/>
      <c r="T98" s="10"/>
      <c r="U98" s="10"/>
      <c r="V98" s="10"/>
      <c r="W98" s="10"/>
      <c r="X98" s="10"/>
      <c r="Y98" s="10"/>
      <c r="Z98" s="10"/>
      <c r="AA98" s="10"/>
      <c r="AB98" s="10"/>
      <c r="AC98" s="10"/>
      <c r="AD98" s="10"/>
      <c r="AE98" s="10"/>
    </row>
    <row r="99" s="10" customFormat="1" ht="19.92" customHeight="1">
      <c r="A99" s="10"/>
      <c r="B99" s="225"/>
      <c r="C99" s="143"/>
      <c r="D99" s="226" t="s">
        <v>1790</v>
      </c>
      <c r="E99" s="227"/>
      <c r="F99" s="227"/>
      <c r="G99" s="227"/>
      <c r="H99" s="227"/>
      <c r="I99" s="227"/>
      <c r="J99" s="228">
        <f>J259</f>
        <v>0</v>
      </c>
      <c r="K99" s="143"/>
      <c r="L99" s="229"/>
      <c r="S99" s="10"/>
      <c r="T99" s="10"/>
      <c r="U99" s="10"/>
      <c r="V99" s="10"/>
      <c r="W99" s="10"/>
      <c r="X99" s="10"/>
      <c r="Y99" s="10"/>
      <c r="Z99" s="10"/>
      <c r="AA99" s="10"/>
      <c r="AB99" s="10"/>
      <c r="AC99" s="10"/>
      <c r="AD99" s="10"/>
      <c r="AE99" s="10"/>
    </row>
    <row r="100" s="9" customFormat="1" ht="21.84" customHeight="1">
      <c r="A100" s="9"/>
      <c r="B100" s="219"/>
      <c r="C100" s="220"/>
      <c r="D100" s="230" t="s">
        <v>364</v>
      </c>
      <c r="E100" s="220"/>
      <c r="F100" s="220"/>
      <c r="G100" s="220"/>
      <c r="H100" s="220"/>
      <c r="I100" s="220"/>
      <c r="J100" s="231">
        <f>J261</f>
        <v>0</v>
      </c>
      <c r="K100" s="220"/>
      <c r="L100" s="224"/>
      <c r="S100" s="9"/>
      <c r="T100" s="9"/>
      <c r="U100" s="9"/>
      <c r="V100" s="9"/>
      <c r="W100" s="9"/>
      <c r="X100" s="9"/>
      <c r="Y100" s="9"/>
      <c r="Z100" s="9"/>
      <c r="AA100" s="9"/>
      <c r="AB100" s="9"/>
      <c r="AC100" s="9"/>
      <c r="AD100" s="9"/>
      <c r="AE100" s="9"/>
    </row>
    <row r="101" s="2" customFormat="1" ht="21.84" customHeight="1">
      <c r="A101" s="42"/>
      <c r="B101" s="43"/>
      <c r="C101" s="44"/>
      <c r="D101" s="44"/>
      <c r="E101" s="44"/>
      <c r="F101" s="44"/>
      <c r="G101" s="44"/>
      <c r="H101" s="44"/>
      <c r="I101" s="44"/>
      <c r="J101" s="44"/>
      <c r="K101" s="44"/>
      <c r="L101" s="73"/>
      <c r="S101" s="42"/>
      <c r="T101" s="42"/>
      <c r="U101" s="42"/>
      <c r="V101" s="42"/>
      <c r="W101" s="42"/>
      <c r="X101" s="42"/>
      <c r="Y101" s="42"/>
      <c r="Z101" s="42"/>
      <c r="AA101" s="42"/>
      <c r="AB101" s="42"/>
      <c r="AC101" s="42"/>
      <c r="AD101" s="42"/>
      <c r="AE101" s="42"/>
    </row>
    <row r="102" s="2" customFormat="1" ht="6.96" customHeight="1">
      <c r="A102" s="42"/>
      <c r="B102" s="43"/>
      <c r="C102" s="44"/>
      <c r="D102" s="44"/>
      <c r="E102" s="44"/>
      <c r="F102" s="44"/>
      <c r="G102" s="44"/>
      <c r="H102" s="44"/>
      <c r="I102" s="44"/>
      <c r="J102" s="44"/>
      <c r="K102" s="44"/>
      <c r="L102" s="73"/>
      <c r="S102" s="42"/>
      <c r="T102" s="42"/>
      <c r="U102" s="42"/>
      <c r="V102" s="42"/>
      <c r="W102" s="42"/>
      <c r="X102" s="42"/>
      <c r="Y102" s="42"/>
      <c r="Z102" s="42"/>
      <c r="AA102" s="42"/>
      <c r="AB102" s="42"/>
      <c r="AC102" s="42"/>
      <c r="AD102" s="42"/>
      <c r="AE102" s="42"/>
    </row>
    <row r="103" s="2" customFormat="1" ht="29.28" customHeight="1">
      <c r="A103" s="42"/>
      <c r="B103" s="43"/>
      <c r="C103" s="218" t="s">
        <v>365</v>
      </c>
      <c r="D103" s="44"/>
      <c r="E103" s="44"/>
      <c r="F103" s="44"/>
      <c r="G103" s="44"/>
      <c r="H103" s="44"/>
      <c r="I103" s="44"/>
      <c r="J103" s="232">
        <f>ROUND(J104 + J105 + J106 + J107 + J108 + J109,2)</f>
        <v>0</v>
      </c>
      <c r="K103" s="44"/>
      <c r="L103" s="73"/>
      <c r="N103" s="233" t="s">
        <v>40</v>
      </c>
      <c r="S103" s="42"/>
      <c r="T103" s="42"/>
      <c r="U103" s="42"/>
      <c r="V103" s="42"/>
      <c r="W103" s="42"/>
      <c r="X103" s="42"/>
      <c r="Y103" s="42"/>
      <c r="Z103" s="42"/>
      <c r="AA103" s="42"/>
      <c r="AB103" s="42"/>
      <c r="AC103" s="42"/>
      <c r="AD103" s="42"/>
      <c r="AE103" s="42"/>
    </row>
    <row r="104" s="2" customFormat="1" ht="18" customHeight="1">
      <c r="A104" s="42"/>
      <c r="B104" s="43"/>
      <c r="C104" s="44"/>
      <c r="D104" s="163" t="s">
        <v>366</v>
      </c>
      <c r="E104" s="158"/>
      <c r="F104" s="158"/>
      <c r="G104" s="44"/>
      <c r="H104" s="44"/>
      <c r="I104" s="44"/>
      <c r="J104" s="159">
        <v>0</v>
      </c>
      <c r="K104" s="44"/>
      <c r="L104" s="234"/>
      <c r="M104" s="235"/>
      <c r="N104" s="236" t="s">
        <v>42</v>
      </c>
      <c r="O104" s="235"/>
      <c r="P104" s="235"/>
      <c r="Q104" s="235"/>
      <c r="R104" s="235"/>
      <c r="S104" s="237"/>
      <c r="T104" s="237"/>
      <c r="U104" s="237"/>
      <c r="V104" s="237"/>
      <c r="W104" s="237"/>
      <c r="X104" s="237"/>
      <c r="Y104" s="237"/>
      <c r="Z104" s="237"/>
      <c r="AA104" s="237"/>
      <c r="AB104" s="237"/>
      <c r="AC104" s="237"/>
      <c r="AD104" s="237"/>
      <c r="AE104" s="237"/>
      <c r="AF104" s="235"/>
      <c r="AG104" s="235"/>
      <c r="AH104" s="235"/>
      <c r="AI104" s="235"/>
      <c r="AJ104" s="235"/>
      <c r="AK104" s="235"/>
      <c r="AL104" s="235"/>
      <c r="AM104" s="235"/>
      <c r="AN104" s="235"/>
      <c r="AO104" s="235"/>
      <c r="AP104" s="235"/>
      <c r="AQ104" s="235"/>
      <c r="AR104" s="235"/>
      <c r="AS104" s="235"/>
      <c r="AT104" s="235"/>
      <c r="AU104" s="235"/>
      <c r="AV104" s="235"/>
      <c r="AW104" s="235"/>
      <c r="AX104" s="235"/>
      <c r="AY104" s="238" t="s">
        <v>367</v>
      </c>
      <c r="AZ104" s="235"/>
      <c r="BA104" s="235"/>
      <c r="BB104" s="235"/>
      <c r="BC104" s="235"/>
      <c r="BD104" s="235"/>
      <c r="BE104" s="239">
        <f>IF(N104="základná",J104,0)</f>
        <v>0</v>
      </c>
      <c r="BF104" s="239">
        <f>IF(N104="znížená",J104,0)</f>
        <v>0</v>
      </c>
      <c r="BG104" s="239">
        <f>IF(N104="zákl. prenesená",J104,0)</f>
        <v>0</v>
      </c>
      <c r="BH104" s="239">
        <f>IF(N104="zníž. prenesená",J104,0)</f>
        <v>0</v>
      </c>
      <c r="BI104" s="239">
        <f>IF(N104="nulová",J104,0)</f>
        <v>0</v>
      </c>
      <c r="BJ104" s="238" t="s">
        <v>92</v>
      </c>
      <c r="BK104" s="235"/>
      <c r="BL104" s="235"/>
      <c r="BM104" s="235"/>
    </row>
    <row r="105" s="2" customFormat="1" ht="18" customHeight="1">
      <c r="A105" s="42"/>
      <c r="B105" s="43"/>
      <c r="C105" s="44"/>
      <c r="D105" s="163" t="s">
        <v>368</v>
      </c>
      <c r="E105" s="158"/>
      <c r="F105" s="158"/>
      <c r="G105" s="44"/>
      <c r="H105" s="44"/>
      <c r="I105" s="44"/>
      <c r="J105" s="159">
        <v>0</v>
      </c>
      <c r="K105" s="44"/>
      <c r="L105" s="234"/>
      <c r="M105" s="235"/>
      <c r="N105" s="236" t="s">
        <v>42</v>
      </c>
      <c r="O105" s="235"/>
      <c r="P105" s="235"/>
      <c r="Q105" s="235"/>
      <c r="R105" s="235"/>
      <c r="S105" s="237"/>
      <c r="T105" s="237"/>
      <c r="U105" s="237"/>
      <c r="V105" s="237"/>
      <c r="W105" s="237"/>
      <c r="X105" s="237"/>
      <c r="Y105" s="237"/>
      <c r="Z105" s="237"/>
      <c r="AA105" s="237"/>
      <c r="AB105" s="237"/>
      <c r="AC105" s="237"/>
      <c r="AD105" s="237"/>
      <c r="AE105" s="237"/>
      <c r="AF105" s="235"/>
      <c r="AG105" s="235"/>
      <c r="AH105" s="235"/>
      <c r="AI105" s="235"/>
      <c r="AJ105" s="235"/>
      <c r="AK105" s="235"/>
      <c r="AL105" s="235"/>
      <c r="AM105" s="235"/>
      <c r="AN105" s="235"/>
      <c r="AO105" s="235"/>
      <c r="AP105" s="235"/>
      <c r="AQ105" s="235"/>
      <c r="AR105" s="235"/>
      <c r="AS105" s="235"/>
      <c r="AT105" s="235"/>
      <c r="AU105" s="235"/>
      <c r="AV105" s="235"/>
      <c r="AW105" s="235"/>
      <c r="AX105" s="235"/>
      <c r="AY105" s="238" t="s">
        <v>367</v>
      </c>
      <c r="AZ105" s="235"/>
      <c r="BA105" s="235"/>
      <c r="BB105" s="235"/>
      <c r="BC105" s="235"/>
      <c r="BD105" s="235"/>
      <c r="BE105" s="239">
        <f>IF(N105="základná",J105,0)</f>
        <v>0</v>
      </c>
      <c r="BF105" s="239">
        <f>IF(N105="znížená",J105,0)</f>
        <v>0</v>
      </c>
      <c r="BG105" s="239">
        <f>IF(N105="zákl. prenesená",J105,0)</f>
        <v>0</v>
      </c>
      <c r="BH105" s="239">
        <f>IF(N105="zníž. prenesená",J105,0)</f>
        <v>0</v>
      </c>
      <c r="BI105" s="239">
        <f>IF(N105="nulová",J105,0)</f>
        <v>0</v>
      </c>
      <c r="BJ105" s="238" t="s">
        <v>92</v>
      </c>
      <c r="BK105" s="235"/>
      <c r="BL105" s="235"/>
      <c r="BM105" s="235"/>
    </row>
    <row r="106" s="2" customFormat="1" ht="18" customHeight="1">
      <c r="A106" s="42"/>
      <c r="B106" s="43"/>
      <c r="C106" s="44"/>
      <c r="D106" s="163" t="s">
        <v>368</v>
      </c>
      <c r="E106" s="158"/>
      <c r="F106" s="158"/>
      <c r="G106" s="44"/>
      <c r="H106" s="44"/>
      <c r="I106" s="44"/>
      <c r="J106" s="159">
        <v>0</v>
      </c>
      <c r="K106" s="44"/>
      <c r="L106" s="234"/>
      <c r="M106" s="235"/>
      <c r="N106" s="236" t="s">
        <v>42</v>
      </c>
      <c r="O106" s="235"/>
      <c r="P106" s="235"/>
      <c r="Q106" s="235"/>
      <c r="R106" s="235"/>
      <c r="S106" s="237"/>
      <c r="T106" s="237"/>
      <c r="U106" s="237"/>
      <c r="V106" s="237"/>
      <c r="W106" s="237"/>
      <c r="X106" s="237"/>
      <c r="Y106" s="237"/>
      <c r="Z106" s="237"/>
      <c r="AA106" s="237"/>
      <c r="AB106" s="237"/>
      <c r="AC106" s="237"/>
      <c r="AD106" s="237"/>
      <c r="AE106" s="237"/>
      <c r="AF106" s="235"/>
      <c r="AG106" s="235"/>
      <c r="AH106" s="235"/>
      <c r="AI106" s="235"/>
      <c r="AJ106" s="235"/>
      <c r="AK106" s="235"/>
      <c r="AL106" s="235"/>
      <c r="AM106" s="235"/>
      <c r="AN106" s="235"/>
      <c r="AO106" s="235"/>
      <c r="AP106" s="235"/>
      <c r="AQ106" s="235"/>
      <c r="AR106" s="235"/>
      <c r="AS106" s="235"/>
      <c r="AT106" s="235"/>
      <c r="AU106" s="235"/>
      <c r="AV106" s="235"/>
      <c r="AW106" s="235"/>
      <c r="AX106" s="235"/>
      <c r="AY106" s="238" t="s">
        <v>367</v>
      </c>
      <c r="AZ106" s="235"/>
      <c r="BA106" s="235"/>
      <c r="BB106" s="235"/>
      <c r="BC106" s="235"/>
      <c r="BD106" s="235"/>
      <c r="BE106" s="239">
        <f>IF(N106="základná",J106,0)</f>
        <v>0</v>
      </c>
      <c r="BF106" s="239">
        <f>IF(N106="znížená",J106,0)</f>
        <v>0</v>
      </c>
      <c r="BG106" s="239">
        <f>IF(N106="zákl. prenesená",J106,0)</f>
        <v>0</v>
      </c>
      <c r="BH106" s="239">
        <f>IF(N106="zníž. prenesená",J106,0)</f>
        <v>0</v>
      </c>
      <c r="BI106" s="239">
        <f>IF(N106="nulová",J106,0)</f>
        <v>0</v>
      </c>
      <c r="BJ106" s="238" t="s">
        <v>92</v>
      </c>
      <c r="BK106" s="235"/>
      <c r="BL106" s="235"/>
      <c r="BM106" s="235"/>
    </row>
    <row r="107" s="2" customFormat="1" ht="18" customHeight="1">
      <c r="A107" s="42"/>
      <c r="B107" s="43"/>
      <c r="C107" s="44"/>
      <c r="D107" s="163" t="s">
        <v>369</v>
      </c>
      <c r="E107" s="158"/>
      <c r="F107" s="158"/>
      <c r="G107" s="44"/>
      <c r="H107" s="44"/>
      <c r="I107" s="44"/>
      <c r="J107" s="159">
        <v>0</v>
      </c>
      <c r="K107" s="44"/>
      <c r="L107" s="234"/>
      <c r="M107" s="235"/>
      <c r="N107" s="236" t="s">
        <v>42</v>
      </c>
      <c r="O107" s="235"/>
      <c r="P107" s="235"/>
      <c r="Q107" s="235"/>
      <c r="R107" s="235"/>
      <c r="S107" s="237"/>
      <c r="T107" s="237"/>
      <c r="U107" s="237"/>
      <c r="V107" s="237"/>
      <c r="W107" s="237"/>
      <c r="X107" s="237"/>
      <c r="Y107" s="237"/>
      <c r="Z107" s="237"/>
      <c r="AA107" s="237"/>
      <c r="AB107" s="237"/>
      <c r="AC107" s="237"/>
      <c r="AD107" s="237"/>
      <c r="AE107" s="237"/>
      <c r="AF107" s="235"/>
      <c r="AG107" s="235"/>
      <c r="AH107" s="235"/>
      <c r="AI107" s="235"/>
      <c r="AJ107" s="235"/>
      <c r="AK107" s="235"/>
      <c r="AL107" s="235"/>
      <c r="AM107" s="235"/>
      <c r="AN107" s="235"/>
      <c r="AO107" s="235"/>
      <c r="AP107" s="235"/>
      <c r="AQ107" s="235"/>
      <c r="AR107" s="235"/>
      <c r="AS107" s="235"/>
      <c r="AT107" s="235"/>
      <c r="AU107" s="235"/>
      <c r="AV107" s="235"/>
      <c r="AW107" s="235"/>
      <c r="AX107" s="235"/>
      <c r="AY107" s="238" t="s">
        <v>367</v>
      </c>
      <c r="AZ107" s="235"/>
      <c r="BA107" s="235"/>
      <c r="BB107" s="235"/>
      <c r="BC107" s="235"/>
      <c r="BD107" s="235"/>
      <c r="BE107" s="239">
        <f>IF(N107="základná",J107,0)</f>
        <v>0</v>
      </c>
      <c r="BF107" s="239">
        <f>IF(N107="znížená",J107,0)</f>
        <v>0</v>
      </c>
      <c r="BG107" s="239">
        <f>IF(N107="zákl. prenesená",J107,0)</f>
        <v>0</v>
      </c>
      <c r="BH107" s="239">
        <f>IF(N107="zníž. prenesená",J107,0)</f>
        <v>0</v>
      </c>
      <c r="BI107" s="239">
        <f>IF(N107="nulová",J107,0)</f>
        <v>0</v>
      </c>
      <c r="BJ107" s="238" t="s">
        <v>92</v>
      </c>
      <c r="BK107" s="235"/>
      <c r="BL107" s="235"/>
      <c r="BM107" s="235"/>
    </row>
    <row r="108" s="2" customFormat="1" ht="18" customHeight="1">
      <c r="A108" s="42"/>
      <c r="B108" s="43"/>
      <c r="C108" s="44"/>
      <c r="D108" s="163" t="s">
        <v>370</v>
      </c>
      <c r="E108" s="158"/>
      <c r="F108" s="158"/>
      <c r="G108" s="44"/>
      <c r="H108" s="44"/>
      <c r="I108" s="44"/>
      <c r="J108" s="159">
        <v>0</v>
      </c>
      <c r="K108" s="44"/>
      <c r="L108" s="234"/>
      <c r="M108" s="235"/>
      <c r="N108" s="236" t="s">
        <v>42</v>
      </c>
      <c r="O108" s="235"/>
      <c r="P108" s="235"/>
      <c r="Q108" s="235"/>
      <c r="R108" s="235"/>
      <c r="S108" s="237"/>
      <c r="T108" s="237"/>
      <c r="U108" s="237"/>
      <c r="V108" s="237"/>
      <c r="W108" s="237"/>
      <c r="X108" s="237"/>
      <c r="Y108" s="237"/>
      <c r="Z108" s="237"/>
      <c r="AA108" s="237"/>
      <c r="AB108" s="237"/>
      <c r="AC108" s="237"/>
      <c r="AD108" s="237"/>
      <c r="AE108" s="237"/>
      <c r="AF108" s="235"/>
      <c r="AG108" s="235"/>
      <c r="AH108" s="235"/>
      <c r="AI108" s="235"/>
      <c r="AJ108" s="235"/>
      <c r="AK108" s="235"/>
      <c r="AL108" s="235"/>
      <c r="AM108" s="235"/>
      <c r="AN108" s="235"/>
      <c r="AO108" s="235"/>
      <c r="AP108" s="235"/>
      <c r="AQ108" s="235"/>
      <c r="AR108" s="235"/>
      <c r="AS108" s="235"/>
      <c r="AT108" s="235"/>
      <c r="AU108" s="235"/>
      <c r="AV108" s="235"/>
      <c r="AW108" s="235"/>
      <c r="AX108" s="235"/>
      <c r="AY108" s="238" t="s">
        <v>367</v>
      </c>
      <c r="AZ108" s="235"/>
      <c r="BA108" s="235"/>
      <c r="BB108" s="235"/>
      <c r="BC108" s="235"/>
      <c r="BD108" s="235"/>
      <c r="BE108" s="239">
        <f>IF(N108="základná",J108,0)</f>
        <v>0</v>
      </c>
      <c r="BF108" s="239">
        <f>IF(N108="znížená",J108,0)</f>
        <v>0</v>
      </c>
      <c r="BG108" s="239">
        <f>IF(N108="zákl. prenesená",J108,0)</f>
        <v>0</v>
      </c>
      <c r="BH108" s="239">
        <f>IF(N108="zníž. prenesená",J108,0)</f>
        <v>0</v>
      </c>
      <c r="BI108" s="239">
        <f>IF(N108="nulová",J108,0)</f>
        <v>0</v>
      </c>
      <c r="BJ108" s="238" t="s">
        <v>92</v>
      </c>
      <c r="BK108" s="235"/>
      <c r="BL108" s="235"/>
      <c r="BM108" s="235"/>
    </row>
    <row r="109" s="2" customFormat="1" ht="18" customHeight="1">
      <c r="A109" s="42"/>
      <c r="B109" s="43"/>
      <c r="C109" s="44"/>
      <c r="D109" s="158" t="s">
        <v>371</v>
      </c>
      <c r="E109" s="44"/>
      <c r="F109" s="44"/>
      <c r="G109" s="44"/>
      <c r="H109" s="44"/>
      <c r="I109" s="44"/>
      <c r="J109" s="159">
        <f>ROUND(J30*T109,2)</f>
        <v>0</v>
      </c>
      <c r="K109" s="44"/>
      <c r="L109" s="234"/>
      <c r="M109" s="235"/>
      <c r="N109" s="236" t="s">
        <v>42</v>
      </c>
      <c r="O109" s="235"/>
      <c r="P109" s="235"/>
      <c r="Q109" s="235"/>
      <c r="R109" s="235"/>
      <c r="S109" s="237"/>
      <c r="T109" s="237"/>
      <c r="U109" s="237"/>
      <c r="V109" s="237"/>
      <c r="W109" s="237"/>
      <c r="X109" s="237"/>
      <c r="Y109" s="237"/>
      <c r="Z109" s="237"/>
      <c r="AA109" s="237"/>
      <c r="AB109" s="237"/>
      <c r="AC109" s="237"/>
      <c r="AD109" s="237"/>
      <c r="AE109" s="237"/>
      <c r="AF109" s="235"/>
      <c r="AG109" s="235"/>
      <c r="AH109" s="235"/>
      <c r="AI109" s="235"/>
      <c r="AJ109" s="235"/>
      <c r="AK109" s="235"/>
      <c r="AL109" s="235"/>
      <c r="AM109" s="235"/>
      <c r="AN109" s="235"/>
      <c r="AO109" s="235"/>
      <c r="AP109" s="235"/>
      <c r="AQ109" s="235"/>
      <c r="AR109" s="235"/>
      <c r="AS109" s="235"/>
      <c r="AT109" s="235"/>
      <c r="AU109" s="235"/>
      <c r="AV109" s="235"/>
      <c r="AW109" s="235"/>
      <c r="AX109" s="235"/>
      <c r="AY109" s="238" t="s">
        <v>372</v>
      </c>
      <c r="AZ109" s="235"/>
      <c r="BA109" s="235"/>
      <c r="BB109" s="235"/>
      <c r="BC109" s="235"/>
      <c r="BD109" s="235"/>
      <c r="BE109" s="239">
        <f>IF(N109="základná",J109,0)</f>
        <v>0</v>
      </c>
      <c r="BF109" s="239">
        <f>IF(N109="znížená",J109,0)</f>
        <v>0</v>
      </c>
      <c r="BG109" s="239">
        <f>IF(N109="zákl. prenesená",J109,0)</f>
        <v>0</v>
      </c>
      <c r="BH109" s="239">
        <f>IF(N109="zníž. prenesená",J109,0)</f>
        <v>0</v>
      </c>
      <c r="BI109" s="239">
        <f>IF(N109="nulová",J109,0)</f>
        <v>0</v>
      </c>
      <c r="BJ109" s="238" t="s">
        <v>92</v>
      </c>
      <c r="BK109" s="235"/>
      <c r="BL109" s="235"/>
      <c r="BM109" s="235"/>
    </row>
    <row r="110" s="2" customFormat="1">
      <c r="A110" s="42"/>
      <c r="B110" s="43"/>
      <c r="C110" s="44"/>
      <c r="D110" s="44"/>
      <c r="E110" s="44"/>
      <c r="F110" s="44"/>
      <c r="G110" s="44"/>
      <c r="H110" s="44"/>
      <c r="I110" s="44"/>
      <c r="J110" s="44"/>
      <c r="K110" s="44"/>
      <c r="L110" s="73"/>
      <c r="S110" s="42"/>
      <c r="T110" s="42"/>
      <c r="U110" s="42"/>
      <c r="V110" s="42"/>
      <c r="W110" s="42"/>
      <c r="X110" s="42"/>
      <c r="Y110" s="42"/>
      <c r="Z110" s="42"/>
      <c r="AA110" s="42"/>
      <c r="AB110" s="42"/>
      <c r="AC110" s="42"/>
      <c r="AD110" s="42"/>
      <c r="AE110" s="42"/>
    </row>
    <row r="111" s="2" customFormat="1" ht="29.28" customHeight="1">
      <c r="A111" s="42"/>
      <c r="B111" s="43"/>
      <c r="C111" s="167" t="s">
        <v>142</v>
      </c>
      <c r="D111" s="168"/>
      <c r="E111" s="168"/>
      <c r="F111" s="168"/>
      <c r="G111" s="168"/>
      <c r="H111" s="168"/>
      <c r="I111" s="168"/>
      <c r="J111" s="169">
        <f>ROUND(J96+J103,2)</f>
        <v>0</v>
      </c>
      <c r="K111" s="168"/>
      <c r="L111" s="73"/>
      <c r="S111" s="42"/>
      <c r="T111" s="42"/>
      <c r="U111" s="42"/>
      <c r="V111" s="42"/>
      <c r="W111" s="42"/>
      <c r="X111" s="42"/>
      <c r="Y111" s="42"/>
      <c r="Z111" s="42"/>
      <c r="AA111" s="42"/>
      <c r="AB111" s="42"/>
      <c r="AC111" s="42"/>
      <c r="AD111" s="42"/>
      <c r="AE111" s="42"/>
    </row>
    <row r="112" s="2" customFormat="1" ht="6.96" customHeight="1">
      <c r="A112" s="42"/>
      <c r="B112" s="76"/>
      <c r="C112" s="77"/>
      <c r="D112" s="77"/>
      <c r="E112" s="77"/>
      <c r="F112" s="77"/>
      <c r="G112" s="77"/>
      <c r="H112" s="77"/>
      <c r="I112" s="77"/>
      <c r="J112" s="77"/>
      <c r="K112" s="77"/>
      <c r="L112" s="73"/>
      <c r="S112" s="42"/>
      <c r="T112" s="42"/>
      <c r="U112" s="42"/>
      <c r="V112" s="42"/>
      <c r="W112" s="42"/>
      <c r="X112" s="42"/>
      <c r="Y112" s="42"/>
      <c r="Z112" s="42"/>
      <c r="AA112" s="42"/>
      <c r="AB112" s="42"/>
      <c r="AC112" s="42"/>
      <c r="AD112" s="42"/>
      <c r="AE112" s="42"/>
    </row>
    <row r="116" s="2" customFormat="1" ht="6.96" customHeight="1">
      <c r="A116" s="42"/>
      <c r="B116" s="78"/>
      <c r="C116" s="79"/>
      <c r="D116" s="79"/>
      <c r="E116" s="79"/>
      <c r="F116" s="79"/>
      <c r="G116" s="79"/>
      <c r="H116" s="79"/>
      <c r="I116" s="79"/>
      <c r="J116" s="79"/>
      <c r="K116" s="79"/>
      <c r="L116" s="73"/>
      <c r="S116" s="42"/>
      <c r="T116" s="42"/>
      <c r="U116" s="42"/>
      <c r="V116" s="42"/>
      <c r="W116" s="42"/>
      <c r="X116" s="42"/>
      <c r="Y116" s="42"/>
      <c r="Z116" s="42"/>
      <c r="AA116" s="42"/>
      <c r="AB116" s="42"/>
      <c r="AC116" s="42"/>
      <c r="AD116" s="42"/>
      <c r="AE116" s="42"/>
    </row>
    <row r="117" s="2" customFormat="1" ht="24.96" customHeight="1">
      <c r="A117" s="42"/>
      <c r="B117" s="43"/>
      <c r="C117" s="25" t="s">
        <v>373</v>
      </c>
      <c r="D117" s="44"/>
      <c r="E117" s="44"/>
      <c r="F117" s="44"/>
      <c r="G117" s="44"/>
      <c r="H117" s="44"/>
      <c r="I117" s="44"/>
      <c r="J117" s="44"/>
      <c r="K117" s="44"/>
      <c r="L117" s="73"/>
      <c r="S117" s="42"/>
      <c r="T117" s="42"/>
      <c r="U117" s="42"/>
      <c r="V117" s="42"/>
      <c r="W117" s="42"/>
      <c r="X117" s="42"/>
      <c r="Y117" s="42"/>
      <c r="Z117" s="42"/>
      <c r="AA117" s="42"/>
      <c r="AB117" s="42"/>
      <c r="AC117" s="42"/>
      <c r="AD117" s="42"/>
      <c r="AE117" s="42"/>
    </row>
    <row r="118" s="2" customFormat="1" ht="6.96" customHeight="1">
      <c r="A118" s="42"/>
      <c r="B118" s="43"/>
      <c r="C118" s="44"/>
      <c r="D118" s="44"/>
      <c r="E118" s="44"/>
      <c r="F118" s="44"/>
      <c r="G118" s="44"/>
      <c r="H118" s="44"/>
      <c r="I118" s="44"/>
      <c r="J118" s="44"/>
      <c r="K118" s="44"/>
      <c r="L118" s="73"/>
      <c r="S118" s="42"/>
      <c r="T118" s="42"/>
      <c r="U118" s="42"/>
      <c r="V118" s="42"/>
      <c r="W118" s="42"/>
      <c r="X118" s="42"/>
      <c r="Y118" s="42"/>
      <c r="Z118" s="42"/>
      <c r="AA118" s="42"/>
      <c r="AB118" s="42"/>
      <c r="AC118" s="42"/>
      <c r="AD118" s="42"/>
      <c r="AE118" s="42"/>
    </row>
    <row r="119" s="2" customFormat="1" ht="12" customHeight="1">
      <c r="A119" s="42"/>
      <c r="B119" s="43"/>
      <c r="C119" s="34" t="s">
        <v>15</v>
      </c>
      <c r="D119" s="44"/>
      <c r="E119" s="44"/>
      <c r="F119" s="44"/>
      <c r="G119" s="44"/>
      <c r="H119" s="44"/>
      <c r="I119" s="44"/>
      <c r="J119" s="44"/>
      <c r="K119" s="44"/>
      <c r="L119" s="73"/>
      <c r="S119" s="42"/>
      <c r="T119" s="42"/>
      <c r="U119" s="42"/>
      <c r="V119" s="42"/>
      <c r="W119" s="42"/>
      <c r="X119" s="42"/>
      <c r="Y119" s="42"/>
      <c r="Z119" s="42"/>
      <c r="AA119" s="42"/>
      <c r="AB119" s="42"/>
      <c r="AC119" s="42"/>
      <c r="AD119" s="42"/>
      <c r="AE119" s="42"/>
    </row>
    <row r="120" s="2" customFormat="1" ht="39.75" customHeight="1">
      <c r="A120" s="42"/>
      <c r="B120" s="43"/>
      <c r="C120" s="44"/>
      <c r="D120" s="44"/>
      <c r="E120" s="215" t="str">
        <f>E7</f>
        <v>OPRAVA POŠKODENÝCH PODLÁH A PRIESTOROV GARÁŽÍ NA 3.PP, 2.PP, 1.PP, MEZANÍNU, HOSPODÁRSKEHO A BANK. DVORA V OBJEKTE NBS</v>
      </c>
      <c r="F120" s="34"/>
      <c r="G120" s="34"/>
      <c r="H120" s="34"/>
      <c r="I120" s="44"/>
      <c r="J120" s="44"/>
      <c r="K120" s="44"/>
      <c r="L120" s="73"/>
      <c r="S120" s="42"/>
      <c r="T120" s="42"/>
      <c r="U120" s="42"/>
      <c r="V120" s="42"/>
      <c r="W120" s="42"/>
      <c r="X120" s="42"/>
      <c r="Y120" s="42"/>
      <c r="Z120" s="42"/>
      <c r="AA120" s="42"/>
      <c r="AB120" s="42"/>
      <c r="AC120" s="42"/>
      <c r="AD120" s="42"/>
      <c r="AE120" s="42"/>
    </row>
    <row r="121" s="2" customFormat="1" ht="12" customHeight="1">
      <c r="A121" s="42"/>
      <c r="B121" s="43"/>
      <c r="C121" s="34" t="s">
        <v>160</v>
      </c>
      <c r="D121" s="44"/>
      <c r="E121" s="44"/>
      <c r="F121" s="44"/>
      <c r="G121" s="44"/>
      <c r="H121" s="44"/>
      <c r="I121" s="44"/>
      <c r="J121" s="44"/>
      <c r="K121" s="44"/>
      <c r="L121" s="73"/>
      <c r="S121" s="42"/>
      <c r="T121" s="42"/>
      <c r="U121" s="42"/>
      <c r="V121" s="42"/>
      <c r="W121" s="42"/>
      <c r="X121" s="42"/>
      <c r="Y121" s="42"/>
      <c r="Z121" s="42"/>
      <c r="AA121" s="42"/>
      <c r="AB121" s="42"/>
      <c r="AC121" s="42"/>
      <c r="AD121" s="42"/>
      <c r="AE121" s="42"/>
    </row>
    <row r="122" s="2" customFormat="1" ht="16.5" customHeight="1">
      <c r="A122" s="42"/>
      <c r="B122" s="43"/>
      <c r="C122" s="44"/>
      <c r="D122" s="44"/>
      <c r="E122" s="86" t="str">
        <f>E9</f>
        <v>03 - Dočasné dopravné značenie</v>
      </c>
      <c r="F122" s="44"/>
      <c r="G122" s="44"/>
      <c r="H122" s="44"/>
      <c r="I122" s="44"/>
      <c r="J122" s="44"/>
      <c r="K122" s="44"/>
      <c r="L122" s="73"/>
      <c r="S122" s="42"/>
      <c r="T122" s="42"/>
      <c r="U122" s="42"/>
      <c r="V122" s="42"/>
      <c r="W122" s="42"/>
      <c r="X122" s="42"/>
      <c r="Y122" s="42"/>
      <c r="Z122" s="42"/>
      <c r="AA122" s="42"/>
      <c r="AB122" s="42"/>
      <c r="AC122" s="42"/>
      <c r="AD122" s="42"/>
      <c r="AE122" s="42"/>
    </row>
    <row r="123" s="2" customFormat="1" ht="6.96" customHeight="1">
      <c r="A123" s="42"/>
      <c r="B123" s="43"/>
      <c r="C123" s="44"/>
      <c r="D123" s="44"/>
      <c r="E123" s="44"/>
      <c r="F123" s="44"/>
      <c r="G123" s="44"/>
      <c r="H123" s="44"/>
      <c r="I123" s="44"/>
      <c r="J123" s="44"/>
      <c r="K123" s="44"/>
      <c r="L123" s="73"/>
      <c r="S123" s="42"/>
      <c r="T123" s="42"/>
      <c r="U123" s="42"/>
      <c r="V123" s="42"/>
      <c r="W123" s="42"/>
      <c r="X123" s="42"/>
      <c r="Y123" s="42"/>
      <c r="Z123" s="42"/>
      <c r="AA123" s="42"/>
      <c r="AB123" s="42"/>
      <c r="AC123" s="42"/>
      <c r="AD123" s="42"/>
      <c r="AE123" s="42"/>
    </row>
    <row r="124" s="2" customFormat="1" ht="12" customHeight="1">
      <c r="A124" s="42"/>
      <c r="B124" s="43"/>
      <c r="C124" s="34" t="s">
        <v>19</v>
      </c>
      <c r="D124" s="44"/>
      <c r="E124" s="44"/>
      <c r="F124" s="29" t="str">
        <f>F12</f>
        <v xml:space="preserve"> </v>
      </c>
      <c r="G124" s="44"/>
      <c r="H124" s="44"/>
      <c r="I124" s="34" t="s">
        <v>21</v>
      </c>
      <c r="J124" s="89" t="str">
        <f>IF(J12="","",J12)</f>
        <v>9. 5. 2022</v>
      </c>
      <c r="K124" s="44"/>
      <c r="L124" s="73"/>
      <c r="S124" s="42"/>
      <c r="T124" s="42"/>
      <c r="U124" s="42"/>
      <c r="V124" s="42"/>
      <c r="W124" s="42"/>
      <c r="X124" s="42"/>
      <c r="Y124" s="42"/>
      <c r="Z124" s="42"/>
      <c r="AA124" s="42"/>
      <c r="AB124" s="42"/>
      <c r="AC124" s="42"/>
      <c r="AD124" s="42"/>
      <c r="AE124" s="42"/>
    </row>
    <row r="125" s="2" customFormat="1" ht="6.96" customHeight="1">
      <c r="A125" s="42"/>
      <c r="B125" s="43"/>
      <c r="C125" s="44"/>
      <c r="D125" s="44"/>
      <c r="E125" s="44"/>
      <c r="F125" s="44"/>
      <c r="G125" s="44"/>
      <c r="H125" s="44"/>
      <c r="I125" s="44"/>
      <c r="J125" s="44"/>
      <c r="K125" s="44"/>
      <c r="L125" s="73"/>
      <c r="S125" s="42"/>
      <c r="T125" s="42"/>
      <c r="U125" s="42"/>
      <c r="V125" s="42"/>
      <c r="W125" s="42"/>
      <c r="X125" s="42"/>
      <c r="Y125" s="42"/>
      <c r="Z125" s="42"/>
      <c r="AA125" s="42"/>
      <c r="AB125" s="42"/>
      <c r="AC125" s="42"/>
      <c r="AD125" s="42"/>
      <c r="AE125" s="42"/>
    </row>
    <row r="126" s="2" customFormat="1" ht="15.15" customHeight="1">
      <c r="A126" s="42"/>
      <c r="B126" s="43"/>
      <c r="C126" s="34" t="s">
        <v>23</v>
      </c>
      <c r="D126" s="44"/>
      <c r="E126" s="44"/>
      <c r="F126" s="29" t="str">
        <f>E15</f>
        <v>A BKPŠ, SPOL. S.R.O.</v>
      </c>
      <c r="G126" s="44"/>
      <c r="H126" s="44"/>
      <c r="I126" s="34" t="s">
        <v>29</v>
      </c>
      <c r="J126" s="38" t="str">
        <f>E21</f>
        <v xml:space="preserve">DS-projekt s.r.o.   </v>
      </c>
      <c r="K126" s="44"/>
      <c r="L126" s="73"/>
      <c r="S126" s="42"/>
      <c r="T126" s="42"/>
      <c r="U126" s="42"/>
      <c r="V126" s="42"/>
      <c r="W126" s="42"/>
      <c r="X126" s="42"/>
      <c r="Y126" s="42"/>
      <c r="Z126" s="42"/>
      <c r="AA126" s="42"/>
      <c r="AB126" s="42"/>
      <c r="AC126" s="42"/>
      <c r="AD126" s="42"/>
      <c r="AE126" s="42"/>
    </row>
    <row r="127" s="2" customFormat="1" ht="15.15" customHeight="1">
      <c r="A127" s="42"/>
      <c r="B127" s="43"/>
      <c r="C127" s="34" t="s">
        <v>27</v>
      </c>
      <c r="D127" s="44"/>
      <c r="E127" s="44"/>
      <c r="F127" s="29" t="str">
        <f>IF(E18="","",E18)</f>
        <v>Vyplň údaj</v>
      </c>
      <c r="G127" s="44"/>
      <c r="H127" s="44"/>
      <c r="I127" s="34" t="s">
        <v>31</v>
      </c>
      <c r="J127" s="38" t="str">
        <f>E24</f>
        <v>Ing. Peter Steiner</v>
      </c>
      <c r="K127" s="44"/>
      <c r="L127" s="73"/>
      <c r="S127" s="42"/>
      <c r="T127" s="42"/>
      <c r="U127" s="42"/>
      <c r="V127" s="42"/>
      <c r="W127" s="42"/>
      <c r="X127" s="42"/>
      <c r="Y127" s="42"/>
      <c r="Z127" s="42"/>
      <c r="AA127" s="42"/>
      <c r="AB127" s="42"/>
      <c r="AC127" s="42"/>
      <c r="AD127" s="42"/>
      <c r="AE127" s="42"/>
    </row>
    <row r="128" s="2" customFormat="1" ht="10.32" customHeight="1">
      <c r="A128" s="42"/>
      <c r="B128" s="43"/>
      <c r="C128" s="44"/>
      <c r="D128" s="44"/>
      <c r="E128" s="44"/>
      <c r="F128" s="44"/>
      <c r="G128" s="44"/>
      <c r="H128" s="44"/>
      <c r="I128" s="44"/>
      <c r="J128" s="44"/>
      <c r="K128" s="44"/>
      <c r="L128" s="73"/>
      <c r="S128" s="42"/>
      <c r="T128" s="42"/>
      <c r="U128" s="42"/>
      <c r="V128" s="42"/>
      <c r="W128" s="42"/>
      <c r="X128" s="42"/>
      <c r="Y128" s="42"/>
      <c r="Z128" s="42"/>
      <c r="AA128" s="42"/>
      <c r="AB128" s="42"/>
      <c r="AC128" s="42"/>
      <c r="AD128" s="42"/>
      <c r="AE128" s="42"/>
    </row>
    <row r="129" s="11" customFormat="1" ht="29.28" customHeight="1">
      <c r="A129" s="240"/>
      <c r="B129" s="241"/>
      <c r="C129" s="242" t="s">
        <v>374</v>
      </c>
      <c r="D129" s="243" t="s">
        <v>61</v>
      </c>
      <c r="E129" s="243" t="s">
        <v>57</v>
      </c>
      <c r="F129" s="243" t="s">
        <v>58</v>
      </c>
      <c r="G129" s="243" t="s">
        <v>375</v>
      </c>
      <c r="H129" s="243" t="s">
        <v>376</v>
      </c>
      <c r="I129" s="243" t="s">
        <v>377</v>
      </c>
      <c r="J129" s="244" t="s">
        <v>336</v>
      </c>
      <c r="K129" s="245" t="s">
        <v>378</v>
      </c>
      <c r="L129" s="246"/>
      <c r="M129" s="110" t="s">
        <v>1</v>
      </c>
      <c r="N129" s="111" t="s">
        <v>40</v>
      </c>
      <c r="O129" s="111" t="s">
        <v>379</v>
      </c>
      <c r="P129" s="111" t="s">
        <v>380</v>
      </c>
      <c r="Q129" s="111" t="s">
        <v>381</v>
      </c>
      <c r="R129" s="111" t="s">
        <v>382</v>
      </c>
      <c r="S129" s="111" t="s">
        <v>383</v>
      </c>
      <c r="T129" s="112" t="s">
        <v>384</v>
      </c>
      <c r="U129" s="240"/>
      <c r="V129" s="240"/>
      <c r="W129" s="240"/>
      <c r="X129" s="240"/>
      <c r="Y129" s="240"/>
      <c r="Z129" s="240"/>
      <c r="AA129" s="240"/>
      <c r="AB129" s="240"/>
      <c r="AC129" s="240"/>
      <c r="AD129" s="240"/>
      <c r="AE129" s="240"/>
    </row>
    <row r="130" s="2" customFormat="1" ht="22.8" customHeight="1">
      <c r="A130" s="42"/>
      <c r="B130" s="43"/>
      <c r="C130" s="117" t="s">
        <v>212</v>
      </c>
      <c r="D130" s="44"/>
      <c r="E130" s="44"/>
      <c r="F130" s="44"/>
      <c r="G130" s="44"/>
      <c r="H130" s="44"/>
      <c r="I130" s="44"/>
      <c r="J130" s="247">
        <f>BK130</f>
        <v>0</v>
      </c>
      <c r="K130" s="44"/>
      <c r="L130" s="45"/>
      <c r="M130" s="113"/>
      <c r="N130" s="248"/>
      <c r="O130" s="114"/>
      <c r="P130" s="249">
        <f>P131+P261</f>
        <v>0</v>
      </c>
      <c r="Q130" s="114"/>
      <c r="R130" s="249">
        <f>R131+R261</f>
        <v>0.17736000000000002</v>
      </c>
      <c r="S130" s="114"/>
      <c r="T130" s="250">
        <f>T131+T261</f>
        <v>0</v>
      </c>
      <c r="U130" s="42"/>
      <c r="V130" s="42"/>
      <c r="W130" s="42"/>
      <c r="X130" s="42"/>
      <c r="Y130" s="42"/>
      <c r="Z130" s="42"/>
      <c r="AA130" s="42"/>
      <c r="AB130" s="42"/>
      <c r="AC130" s="42"/>
      <c r="AD130" s="42"/>
      <c r="AE130" s="42"/>
      <c r="AT130" s="19" t="s">
        <v>75</v>
      </c>
      <c r="AU130" s="19" t="s">
        <v>338</v>
      </c>
      <c r="BK130" s="251">
        <f>BK131+BK261</f>
        <v>0</v>
      </c>
    </row>
    <row r="131" s="12" customFormat="1" ht="25.92" customHeight="1">
      <c r="A131" s="12"/>
      <c r="B131" s="252"/>
      <c r="C131" s="253"/>
      <c r="D131" s="254" t="s">
        <v>75</v>
      </c>
      <c r="E131" s="255" t="s">
        <v>390</v>
      </c>
      <c r="F131" s="255" t="s">
        <v>1793</v>
      </c>
      <c r="G131" s="253"/>
      <c r="H131" s="253"/>
      <c r="I131" s="256"/>
      <c r="J131" s="231">
        <f>BK131</f>
        <v>0</v>
      </c>
      <c r="K131" s="253"/>
      <c r="L131" s="257"/>
      <c r="M131" s="258"/>
      <c r="N131" s="259"/>
      <c r="O131" s="259"/>
      <c r="P131" s="260">
        <f>P132+P259</f>
        <v>0</v>
      </c>
      <c r="Q131" s="259"/>
      <c r="R131" s="260">
        <f>R132+R259</f>
        <v>0.17736000000000002</v>
      </c>
      <c r="S131" s="259"/>
      <c r="T131" s="261">
        <f>T132+T259</f>
        <v>0</v>
      </c>
      <c r="U131" s="12"/>
      <c r="V131" s="12"/>
      <c r="W131" s="12"/>
      <c r="X131" s="12"/>
      <c r="Y131" s="12"/>
      <c r="Z131" s="12"/>
      <c r="AA131" s="12"/>
      <c r="AB131" s="12"/>
      <c r="AC131" s="12"/>
      <c r="AD131" s="12"/>
      <c r="AE131" s="12"/>
      <c r="AR131" s="262" t="s">
        <v>84</v>
      </c>
      <c r="AT131" s="263" t="s">
        <v>75</v>
      </c>
      <c r="AU131" s="263" t="s">
        <v>76</v>
      </c>
      <c r="AY131" s="262" t="s">
        <v>387</v>
      </c>
      <c r="BK131" s="264">
        <f>BK132+BK259</f>
        <v>0</v>
      </c>
    </row>
    <row r="132" s="12" customFormat="1" ht="22.8" customHeight="1">
      <c r="A132" s="12"/>
      <c r="B132" s="252"/>
      <c r="C132" s="253"/>
      <c r="D132" s="254" t="s">
        <v>75</v>
      </c>
      <c r="E132" s="265" t="s">
        <v>427</v>
      </c>
      <c r="F132" s="265" t="s">
        <v>1842</v>
      </c>
      <c r="G132" s="253"/>
      <c r="H132" s="253"/>
      <c r="I132" s="256"/>
      <c r="J132" s="266">
        <f>BK132</f>
        <v>0</v>
      </c>
      <c r="K132" s="253"/>
      <c r="L132" s="257"/>
      <c r="M132" s="258"/>
      <c r="N132" s="259"/>
      <c r="O132" s="259"/>
      <c r="P132" s="260">
        <f>SUM(P133:P258)</f>
        <v>0</v>
      </c>
      <c r="Q132" s="259"/>
      <c r="R132" s="260">
        <f>SUM(R133:R258)</f>
        <v>0.17736000000000002</v>
      </c>
      <c r="S132" s="259"/>
      <c r="T132" s="261">
        <f>SUM(T133:T258)</f>
        <v>0</v>
      </c>
      <c r="U132" s="12"/>
      <c r="V132" s="12"/>
      <c r="W132" s="12"/>
      <c r="X132" s="12"/>
      <c r="Y132" s="12"/>
      <c r="Z132" s="12"/>
      <c r="AA132" s="12"/>
      <c r="AB132" s="12"/>
      <c r="AC132" s="12"/>
      <c r="AD132" s="12"/>
      <c r="AE132" s="12"/>
      <c r="AR132" s="262" t="s">
        <v>84</v>
      </c>
      <c r="AT132" s="263" t="s">
        <v>75</v>
      </c>
      <c r="AU132" s="263" t="s">
        <v>84</v>
      </c>
      <c r="AY132" s="262" t="s">
        <v>387</v>
      </c>
      <c r="BK132" s="264">
        <f>SUM(BK133:BK258)</f>
        <v>0</v>
      </c>
    </row>
    <row r="133" s="2" customFormat="1" ht="24.15" customHeight="1">
      <c r="A133" s="42"/>
      <c r="B133" s="43"/>
      <c r="C133" s="280" t="s">
        <v>84</v>
      </c>
      <c r="D133" s="280" t="s">
        <v>393</v>
      </c>
      <c r="E133" s="281" t="s">
        <v>1843</v>
      </c>
      <c r="F133" s="282" t="s">
        <v>1844</v>
      </c>
      <c r="G133" s="283" t="s">
        <v>436</v>
      </c>
      <c r="H133" s="284">
        <v>40</v>
      </c>
      <c r="I133" s="285"/>
      <c r="J133" s="286">
        <f>ROUND(I133*H133,2)</f>
        <v>0</v>
      </c>
      <c r="K133" s="287"/>
      <c r="L133" s="45"/>
      <c r="M133" s="288" t="s">
        <v>1</v>
      </c>
      <c r="N133" s="289" t="s">
        <v>42</v>
      </c>
      <c r="O133" s="101"/>
      <c r="P133" s="290">
        <f>O133*H133</f>
        <v>0</v>
      </c>
      <c r="Q133" s="290">
        <v>0</v>
      </c>
      <c r="R133" s="290">
        <f>Q133*H133</f>
        <v>0</v>
      </c>
      <c r="S133" s="290">
        <v>0</v>
      </c>
      <c r="T133" s="291">
        <f>S133*H133</f>
        <v>0</v>
      </c>
      <c r="U133" s="42"/>
      <c r="V133" s="42"/>
      <c r="W133" s="42"/>
      <c r="X133" s="42"/>
      <c r="Y133" s="42"/>
      <c r="Z133" s="42"/>
      <c r="AA133" s="42"/>
      <c r="AB133" s="42"/>
      <c r="AC133" s="42"/>
      <c r="AD133" s="42"/>
      <c r="AE133" s="42"/>
      <c r="AR133" s="292" t="s">
        <v>386</v>
      </c>
      <c r="AT133" s="292" t="s">
        <v>393</v>
      </c>
      <c r="AU133" s="292" t="s">
        <v>92</v>
      </c>
      <c r="AY133" s="19" t="s">
        <v>387</v>
      </c>
      <c r="BE133" s="162">
        <f>IF(N133="základná",J133,0)</f>
        <v>0</v>
      </c>
      <c r="BF133" s="162">
        <f>IF(N133="znížená",J133,0)</f>
        <v>0</v>
      </c>
      <c r="BG133" s="162">
        <f>IF(N133="zákl. prenesená",J133,0)</f>
        <v>0</v>
      </c>
      <c r="BH133" s="162">
        <f>IF(N133="zníž. prenesená",J133,0)</f>
        <v>0</v>
      </c>
      <c r="BI133" s="162">
        <f>IF(N133="nulová",J133,0)</f>
        <v>0</v>
      </c>
      <c r="BJ133" s="19" t="s">
        <v>92</v>
      </c>
      <c r="BK133" s="162">
        <f>ROUND(I133*H133,2)</f>
        <v>0</v>
      </c>
      <c r="BL133" s="19" t="s">
        <v>386</v>
      </c>
      <c r="BM133" s="292" t="s">
        <v>92</v>
      </c>
    </row>
    <row r="134" s="15" customFormat="1">
      <c r="A134" s="15"/>
      <c r="B134" s="304"/>
      <c r="C134" s="305"/>
      <c r="D134" s="295" t="s">
        <v>398</v>
      </c>
      <c r="E134" s="306" t="s">
        <v>1</v>
      </c>
      <c r="F134" s="307" t="s">
        <v>2443</v>
      </c>
      <c r="G134" s="305"/>
      <c r="H134" s="308">
        <v>2</v>
      </c>
      <c r="I134" s="309"/>
      <c r="J134" s="305"/>
      <c r="K134" s="305"/>
      <c r="L134" s="310"/>
      <c r="M134" s="311"/>
      <c r="N134" s="312"/>
      <c r="O134" s="312"/>
      <c r="P134" s="312"/>
      <c r="Q134" s="312"/>
      <c r="R134" s="312"/>
      <c r="S134" s="312"/>
      <c r="T134" s="313"/>
      <c r="U134" s="15"/>
      <c r="V134" s="15"/>
      <c r="W134" s="15"/>
      <c r="X134" s="15"/>
      <c r="Y134" s="15"/>
      <c r="Z134" s="15"/>
      <c r="AA134" s="15"/>
      <c r="AB134" s="15"/>
      <c r="AC134" s="15"/>
      <c r="AD134" s="15"/>
      <c r="AE134" s="15"/>
      <c r="AT134" s="314" t="s">
        <v>398</v>
      </c>
      <c r="AU134" s="314" t="s">
        <v>92</v>
      </c>
      <c r="AV134" s="15" t="s">
        <v>92</v>
      </c>
      <c r="AW134" s="15" t="s">
        <v>30</v>
      </c>
      <c r="AX134" s="15" t="s">
        <v>76</v>
      </c>
      <c r="AY134" s="314" t="s">
        <v>387</v>
      </c>
    </row>
    <row r="135" s="15" customFormat="1">
      <c r="A135" s="15"/>
      <c r="B135" s="304"/>
      <c r="C135" s="305"/>
      <c r="D135" s="295" t="s">
        <v>398</v>
      </c>
      <c r="E135" s="306" t="s">
        <v>1</v>
      </c>
      <c r="F135" s="307" t="s">
        <v>2444</v>
      </c>
      <c r="G135" s="305"/>
      <c r="H135" s="308">
        <v>1</v>
      </c>
      <c r="I135" s="309"/>
      <c r="J135" s="305"/>
      <c r="K135" s="305"/>
      <c r="L135" s="310"/>
      <c r="M135" s="311"/>
      <c r="N135" s="312"/>
      <c r="O135" s="312"/>
      <c r="P135" s="312"/>
      <c r="Q135" s="312"/>
      <c r="R135" s="312"/>
      <c r="S135" s="312"/>
      <c r="T135" s="313"/>
      <c r="U135" s="15"/>
      <c r="V135" s="15"/>
      <c r="W135" s="15"/>
      <c r="X135" s="15"/>
      <c r="Y135" s="15"/>
      <c r="Z135" s="15"/>
      <c r="AA135" s="15"/>
      <c r="AB135" s="15"/>
      <c r="AC135" s="15"/>
      <c r="AD135" s="15"/>
      <c r="AE135" s="15"/>
      <c r="AT135" s="314" t="s">
        <v>398</v>
      </c>
      <c r="AU135" s="314" t="s">
        <v>92</v>
      </c>
      <c r="AV135" s="15" t="s">
        <v>92</v>
      </c>
      <c r="AW135" s="15" t="s">
        <v>30</v>
      </c>
      <c r="AX135" s="15" t="s">
        <v>76</v>
      </c>
      <c r="AY135" s="314" t="s">
        <v>387</v>
      </c>
    </row>
    <row r="136" s="15" customFormat="1">
      <c r="A136" s="15"/>
      <c r="B136" s="304"/>
      <c r="C136" s="305"/>
      <c r="D136" s="295" t="s">
        <v>398</v>
      </c>
      <c r="E136" s="306" t="s">
        <v>1</v>
      </c>
      <c r="F136" s="307" t="s">
        <v>2445</v>
      </c>
      <c r="G136" s="305"/>
      <c r="H136" s="308">
        <v>1</v>
      </c>
      <c r="I136" s="309"/>
      <c r="J136" s="305"/>
      <c r="K136" s="305"/>
      <c r="L136" s="310"/>
      <c r="M136" s="311"/>
      <c r="N136" s="312"/>
      <c r="O136" s="312"/>
      <c r="P136" s="312"/>
      <c r="Q136" s="312"/>
      <c r="R136" s="312"/>
      <c r="S136" s="312"/>
      <c r="T136" s="313"/>
      <c r="U136" s="15"/>
      <c r="V136" s="15"/>
      <c r="W136" s="15"/>
      <c r="X136" s="15"/>
      <c r="Y136" s="15"/>
      <c r="Z136" s="15"/>
      <c r="AA136" s="15"/>
      <c r="AB136" s="15"/>
      <c r="AC136" s="15"/>
      <c r="AD136" s="15"/>
      <c r="AE136" s="15"/>
      <c r="AT136" s="314" t="s">
        <v>398</v>
      </c>
      <c r="AU136" s="314" t="s">
        <v>92</v>
      </c>
      <c r="AV136" s="15" t="s">
        <v>92</v>
      </c>
      <c r="AW136" s="15" t="s">
        <v>30</v>
      </c>
      <c r="AX136" s="15" t="s">
        <v>76</v>
      </c>
      <c r="AY136" s="314" t="s">
        <v>387</v>
      </c>
    </row>
    <row r="137" s="15" customFormat="1">
      <c r="A137" s="15"/>
      <c r="B137" s="304"/>
      <c r="C137" s="305"/>
      <c r="D137" s="295" t="s">
        <v>398</v>
      </c>
      <c r="E137" s="306" t="s">
        <v>1</v>
      </c>
      <c r="F137" s="307" t="s">
        <v>2446</v>
      </c>
      <c r="G137" s="305"/>
      <c r="H137" s="308">
        <v>1</v>
      </c>
      <c r="I137" s="309"/>
      <c r="J137" s="305"/>
      <c r="K137" s="305"/>
      <c r="L137" s="310"/>
      <c r="M137" s="311"/>
      <c r="N137" s="312"/>
      <c r="O137" s="312"/>
      <c r="P137" s="312"/>
      <c r="Q137" s="312"/>
      <c r="R137" s="312"/>
      <c r="S137" s="312"/>
      <c r="T137" s="313"/>
      <c r="U137" s="15"/>
      <c r="V137" s="15"/>
      <c r="W137" s="15"/>
      <c r="X137" s="15"/>
      <c r="Y137" s="15"/>
      <c r="Z137" s="15"/>
      <c r="AA137" s="15"/>
      <c r="AB137" s="15"/>
      <c r="AC137" s="15"/>
      <c r="AD137" s="15"/>
      <c r="AE137" s="15"/>
      <c r="AT137" s="314" t="s">
        <v>398</v>
      </c>
      <c r="AU137" s="314" t="s">
        <v>92</v>
      </c>
      <c r="AV137" s="15" t="s">
        <v>92</v>
      </c>
      <c r="AW137" s="15" t="s">
        <v>30</v>
      </c>
      <c r="AX137" s="15" t="s">
        <v>76</v>
      </c>
      <c r="AY137" s="314" t="s">
        <v>387</v>
      </c>
    </row>
    <row r="138" s="15" customFormat="1">
      <c r="A138" s="15"/>
      <c r="B138" s="304"/>
      <c r="C138" s="305"/>
      <c r="D138" s="295" t="s">
        <v>398</v>
      </c>
      <c r="E138" s="306" t="s">
        <v>1</v>
      </c>
      <c r="F138" s="307" t="s">
        <v>2447</v>
      </c>
      <c r="G138" s="305"/>
      <c r="H138" s="308">
        <v>2</v>
      </c>
      <c r="I138" s="309"/>
      <c r="J138" s="305"/>
      <c r="K138" s="305"/>
      <c r="L138" s="310"/>
      <c r="M138" s="311"/>
      <c r="N138" s="312"/>
      <c r="O138" s="312"/>
      <c r="P138" s="312"/>
      <c r="Q138" s="312"/>
      <c r="R138" s="312"/>
      <c r="S138" s="312"/>
      <c r="T138" s="313"/>
      <c r="U138" s="15"/>
      <c r="V138" s="15"/>
      <c r="W138" s="15"/>
      <c r="X138" s="15"/>
      <c r="Y138" s="15"/>
      <c r="Z138" s="15"/>
      <c r="AA138" s="15"/>
      <c r="AB138" s="15"/>
      <c r="AC138" s="15"/>
      <c r="AD138" s="15"/>
      <c r="AE138" s="15"/>
      <c r="AT138" s="314" t="s">
        <v>398</v>
      </c>
      <c r="AU138" s="314" t="s">
        <v>92</v>
      </c>
      <c r="AV138" s="15" t="s">
        <v>92</v>
      </c>
      <c r="AW138" s="15" t="s">
        <v>30</v>
      </c>
      <c r="AX138" s="15" t="s">
        <v>76</v>
      </c>
      <c r="AY138" s="314" t="s">
        <v>387</v>
      </c>
    </row>
    <row r="139" s="15" customFormat="1">
      <c r="A139" s="15"/>
      <c r="B139" s="304"/>
      <c r="C139" s="305"/>
      <c r="D139" s="295" t="s">
        <v>398</v>
      </c>
      <c r="E139" s="306" t="s">
        <v>1</v>
      </c>
      <c r="F139" s="307" t="s">
        <v>2448</v>
      </c>
      <c r="G139" s="305"/>
      <c r="H139" s="308">
        <v>1</v>
      </c>
      <c r="I139" s="309"/>
      <c r="J139" s="305"/>
      <c r="K139" s="305"/>
      <c r="L139" s="310"/>
      <c r="M139" s="311"/>
      <c r="N139" s="312"/>
      <c r="O139" s="312"/>
      <c r="P139" s="312"/>
      <c r="Q139" s="312"/>
      <c r="R139" s="312"/>
      <c r="S139" s="312"/>
      <c r="T139" s="313"/>
      <c r="U139" s="15"/>
      <c r="V139" s="15"/>
      <c r="W139" s="15"/>
      <c r="X139" s="15"/>
      <c r="Y139" s="15"/>
      <c r="Z139" s="15"/>
      <c r="AA139" s="15"/>
      <c r="AB139" s="15"/>
      <c r="AC139" s="15"/>
      <c r="AD139" s="15"/>
      <c r="AE139" s="15"/>
      <c r="AT139" s="314" t="s">
        <v>398</v>
      </c>
      <c r="AU139" s="314" t="s">
        <v>92</v>
      </c>
      <c r="AV139" s="15" t="s">
        <v>92</v>
      </c>
      <c r="AW139" s="15" t="s">
        <v>30</v>
      </c>
      <c r="AX139" s="15" t="s">
        <v>76</v>
      </c>
      <c r="AY139" s="314" t="s">
        <v>387</v>
      </c>
    </row>
    <row r="140" s="15" customFormat="1">
      <c r="A140" s="15"/>
      <c r="B140" s="304"/>
      <c r="C140" s="305"/>
      <c r="D140" s="295" t="s">
        <v>398</v>
      </c>
      <c r="E140" s="306" t="s">
        <v>1</v>
      </c>
      <c r="F140" s="307" t="s">
        <v>2449</v>
      </c>
      <c r="G140" s="305"/>
      <c r="H140" s="308">
        <v>2</v>
      </c>
      <c r="I140" s="309"/>
      <c r="J140" s="305"/>
      <c r="K140" s="305"/>
      <c r="L140" s="310"/>
      <c r="M140" s="311"/>
      <c r="N140" s="312"/>
      <c r="O140" s="312"/>
      <c r="P140" s="312"/>
      <c r="Q140" s="312"/>
      <c r="R140" s="312"/>
      <c r="S140" s="312"/>
      <c r="T140" s="313"/>
      <c r="U140" s="15"/>
      <c r="V140" s="15"/>
      <c r="W140" s="15"/>
      <c r="X140" s="15"/>
      <c r="Y140" s="15"/>
      <c r="Z140" s="15"/>
      <c r="AA140" s="15"/>
      <c r="AB140" s="15"/>
      <c r="AC140" s="15"/>
      <c r="AD140" s="15"/>
      <c r="AE140" s="15"/>
      <c r="AT140" s="314" t="s">
        <v>398</v>
      </c>
      <c r="AU140" s="314" t="s">
        <v>92</v>
      </c>
      <c r="AV140" s="15" t="s">
        <v>92</v>
      </c>
      <c r="AW140" s="15" t="s">
        <v>30</v>
      </c>
      <c r="AX140" s="15" t="s">
        <v>76</v>
      </c>
      <c r="AY140" s="314" t="s">
        <v>387</v>
      </c>
    </row>
    <row r="141" s="15" customFormat="1">
      <c r="A141" s="15"/>
      <c r="B141" s="304"/>
      <c r="C141" s="305"/>
      <c r="D141" s="295" t="s">
        <v>398</v>
      </c>
      <c r="E141" s="306" t="s">
        <v>1</v>
      </c>
      <c r="F141" s="307" t="s">
        <v>2450</v>
      </c>
      <c r="G141" s="305"/>
      <c r="H141" s="308">
        <v>2</v>
      </c>
      <c r="I141" s="309"/>
      <c r="J141" s="305"/>
      <c r="K141" s="305"/>
      <c r="L141" s="310"/>
      <c r="M141" s="311"/>
      <c r="N141" s="312"/>
      <c r="O141" s="312"/>
      <c r="P141" s="312"/>
      <c r="Q141" s="312"/>
      <c r="R141" s="312"/>
      <c r="S141" s="312"/>
      <c r="T141" s="313"/>
      <c r="U141" s="15"/>
      <c r="V141" s="15"/>
      <c r="W141" s="15"/>
      <c r="X141" s="15"/>
      <c r="Y141" s="15"/>
      <c r="Z141" s="15"/>
      <c r="AA141" s="15"/>
      <c r="AB141" s="15"/>
      <c r="AC141" s="15"/>
      <c r="AD141" s="15"/>
      <c r="AE141" s="15"/>
      <c r="AT141" s="314" t="s">
        <v>398</v>
      </c>
      <c r="AU141" s="314" t="s">
        <v>92</v>
      </c>
      <c r="AV141" s="15" t="s">
        <v>92</v>
      </c>
      <c r="AW141" s="15" t="s">
        <v>30</v>
      </c>
      <c r="AX141" s="15" t="s">
        <v>76</v>
      </c>
      <c r="AY141" s="314" t="s">
        <v>387</v>
      </c>
    </row>
    <row r="142" s="15" customFormat="1">
      <c r="A142" s="15"/>
      <c r="B142" s="304"/>
      <c r="C142" s="305"/>
      <c r="D142" s="295" t="s">
        <v>398</v>
      </c>
      <c r="E142" s="306" t="s">
        <v>1</v>
      </c>
      <c r="F142" s="307" t="s">
        <v>2451</v>
      </c>
      <c r="G142" s="305"/>
      <c r="H142" s="308">
        <v>2</v>
      </c>
      <c r="I142" s="309"/>
      <c r="J142" s="305"/>
      <c r="K142" s="305"/>
      <c r="L142" s="310"/>
      <c r="M142" s="311"/>
      <c r="N142" s="312"/>
      <c r="O142" s="312"/>
      <c r="P142" s="312"/>
      <c r="Q142" s="312"/>
      <c r="R142" s="312"/>
      <c r="S142" s="312"/>
      <c r="T142" s="313"/>
      <c r="U142" s="15"/>
      <c r="V142" s="15"/>
      <c r="W142" s="15"/>
      <c r="X142" s="15"/>
      <c r="Y142" s="15"/>
      <c r="Z142" s="15"/>
      <c r="AA142" s="15"/>
      <c r="AB142" s="15"/>
      <c r="AC142" s="15"/>
      <c r="AD142" s="15"/>
      <c r="AE142" s="15"/>
      <c r="AT142" s="314" t="s">
        <v>398</v>
      </c>
      <c r="AU142" s="314" t="s">
        <v>92</v>
      </c>
      <c r="AV142" s="15" t="s">
        <v>92</v>
      </c>
      <c r="AW142" s="15" t="s">
        <v>30</v>
      </c>
      <c r="AX142" s="15" t="s">
        <v>76</v>
      </c>
      <c r="AY142" s="314" t="s">
        <v>387</v>
      </c>
    </row>
    <row r="143" s="15" customFormat="1">
      <c r="A143" s="15"/>
      <c r="B143" s="304"/>
      <c r="C143" s="305"/>
      <c r="D143" s="295" t="s">
        <v>398</v>
      </c>
      <c r="E143" s="306" t="s">
        <v>1</v>
      </c>
      <c r="F143" s="307" t="s">
        <v>2452</v>
      </c>
      <c r="G143" s="305"/>
      <c r="H143" s="308">
        <v>2</v>
      </c>
      <c r="I143" s="309"/>
      <c r="J143" s="305"/>
      <c r="K143" s="305"/>
      <c r="L143" s="310"/>
      <c r="M143" s="311"/>
      <c r="N143" s="312"/>
      <c r="O143" s="312"/>
      <c r="P143" s="312"/>
      <c r="Q143" s="312"/>
      <c r="R143" s="312"/>
      <c r="S143" s="312"/>
      <c r="T143" s="313"/>
      <c r="U143" s="15"/>
      <c r="V143" s="15"/>
      <c r="W143" s="15"/>
      <c r="X143" s="15"/>
      <c r="Y143" s="15"/>
      <c r="Z143" s="15"/>
      <c r="AA143" s="15"/>
      <c r="AB143" s="15"/>
      <c r="AC143" s="15"/>
      <c r="AD143" s="15"/>
      <c r="AE143" s="15"/>
      <c r="AT143" s="314" t="s">
        <v>398</v>
      </c>
      <c r="AU143" s="314" t="s">
        <v>92</v>
      </c>
      <c r="AV143" s="15" t="s">
        <v>92</v>
      </c>
      <c r="AW143" s="15" t="s">
        <v>30</v>
      </c>
      <c r="AX143" s="15" t="s">
        <v>76</v>
      </c>
      <c r="AY143" s="314" t="s">
        <v>387</v>
      </c>
    </row>
    <row r="144" s="15" customFormat="1">
      <c r="A144" s="15"/>
      <c r="B144" s="304"/>
      <c r="C144" s="305"/>
      <c r="D144" s="295" t="s">
        <v>398</v>
      </c>
      <c r="E144" s="306" t="s">
        <v>1</v>
      </c>
      <c r="F144" s="307" t="s">
        <v>2453</v>
      </c>
      <c r="G144" s="305"/>
      <c r="H144" s="308">
        <v>1</v>
      </c>
      <c r="I144" s="309"/>
      <c r="J144" s="305"/>
      <c r="K144" s="305"/>
      <c r="L144" s="310"/>
      <c r="M144" s="311"/>
      <c r="N144" s="312"/>
      <c r="O144" s="312"/>
      <c r="P144" s="312"/>
      <c r="Q144" s="312"/>
      <c r="R144" s="312"/>
      <c r="S144" s="312"/>
      <c r="T144" s="313"/>
      <c r="U144" s="15"/>
      <c r="V144" s="15"/>
      <c r="W144" s="15"/>
      <c r="X144" s="15"/>
      <c r="Y144" s="15"/>
      <c r="Z144" s="15"/>
      <c r="AA144" s="15"/>
      <c r="AB144" s="15"/>
      <c r="AC144" s="15"/>
      <c r="AD144" s="15"/>
      <c r="AE144" s="15"/>
      <c r="AT144" s="314" t="s">
        <v>398</v>
      </c>
      <c r="AU144" s="314" t="s">
        <v>92</v>
      </c>
      <c r="AV144" s="15" t="s">
        <v>92</v>
      </c>
      <c r="AW144" s="15" t="s">
        <v>30</v>
      </c>
      <c r="AX144" s="15" t="s">
        <v>76</v>
      </c>
      <c r="AY144" s="314" t="s">
        <v>387</v>
      </c>
    </row>
    <row r="145" s="15" customFormat="1">
      <c r="A145" s="15"/>
      <c r="B145" s="304"/>
      <c r="C145" s="305"/>
      <c r="D145" s="295" t="s">
        <v>398</v>
      </c>
      <c r="E145" s="306" t="s">
        <v>1</v>
      </c>
      <c r="F145" s="307" t="s">
        <v>2454</v>
      </c>
      <c r="G145" s="305"/>
      <c r="H145" s="308">
        <v>2</v>
      </c>
      <c r="I145" s="309"/>
      <c r="J145" s="305"/>
      <c r="K145" s="305"/>
      <c r="L145" s="310"/>
      <c r="M145" s="311"/>
      <c r="N145" s="312"/>
      <c r="O145" s="312"/>
      <c r="P145" s="312"/>
      <c r="Q145" s="312"/>
      <c r="R145" s="312"/>
      <c r="S145" s="312"/>
      <c r="T145" s="313"/>
      <c r="U145" s="15"/>
      <c r="V145" s="15"/>
      <c r="W145" s="15"/>
      <c r="X145" s="15"/>
      <c r="Y145" s="15"/>
      <c r="Z145" s="15"/>
      <c r="AA145" s="15"/>
      <c r="AB145" s="15"/>
      <c r="AC145" s="15"/>
      <c r="AD145" s="15"/>
      <c r="AE145" s="15"/>
      <c r="AT145" s="314" t="s">
        <v>398</v>
      </c>
      <c r="AU145" s="314" t="s">
        <v>92</v>
      </c>
      <c r="AV145" s="15" t="s">
        <v>92</v>
      </c>
      <c r="AW145" s="15" t="s">
        <v>30</v>
      </c>
      <c r="AX145" s="15" t="s">
        <v>76</v>
      </c>
      <c r="AY145" s="314" t="s">
        <v>387</v>
      </c>
    </row>
    <row r="146" s="15" customFormat="1">
      <c r="A146" s="15"/>
      <c r="B146" s="304"/>
      <c r="C146" s="305"/>
      <c r="D146" s="295" t="s">
        <v>398</v>
      </c>
      <c r="E146" s="306" t="s">
        <v>1</v>
      </c>
      <c r="F146" s="307" t="s">
        <v>2455</v>
      </c>
      <c r="G146" s="305"/>
      <c r="H146" s="308">
        <v>1</v>
      </c>
      <c r="I146" s="309"/>
      <c r="J146" s="305"/>
      <c r="K146" s="305"/>
      <c r="L146" s="310"/>
      <c r="M146" s="311"/>
      <c r="N146" s="312"/>
      <c r="O146" s="312"/>
      <c r="P146" s="312"/>
      <c r="Q146" s="312"/>
      <c r="R146" s="312"/>
      <c r="S146" s="312"/>
      <c r="T146" s="313"/>
      <c r="U146" s="15"/>
      <c r="V146" s="15"/>
      <c r="W146" s="15"/>
      <c r="X146" s="15"/>
      <c r="Y146" s="15"/>
      <c r="Z146" s="15"/>
      <c r="AA146" s="15"/>
      <c r="AB146" s="15"/>
      <c r="AC146" s="15"/>
      <c r="AD146" s="15"/>
      <c r="AE146" s="15"/>
      <c r="AT146" s="314" t="s">
        <v>398</v>
      </c>
      <c r="AU146" s="314" t="s">
        <v>92</v>
      </c>
      <c r="AV146" s="15" t="s">
        <v>92</v>
      </c>
      <c r="AW146" s="15" t="s">
        <v>30</v>
      </c>
      <c r="AX146" s="15" t="s">
        <v>76</v>
      </c>
      <c r="AY146" s="314" t="s">
        <v>387</v>
      </c>
    </row>
    <row r="147" s="15" customFormat="1">
      <c r="A147" s="15"/>
      <c r="B147" s="304"/>
      <c r="C147" s="305"/>
      <c r="D147" s="295" t="s">
        <v>398</v>
      </c>
      <c r="E147" s="306" t="s">
        <v>1</v>
      </c>
      <c r="F147" s="307" t="s">
        <v>2456</v>
      </c>
      <c r="G147" s="305"/>
      <c r="H147" s="308">
        <v>2</v>
      </c>
      <c r="I147" s="309"/>
      <c r="J147" s="305"/>
      <c r="K147" s="305"/>
      <c r="L147" s="310"/>
      <c r="M147" s="311"/>
      <c r="N147" s="312"/>
      <c r="O147" s="312"/>
      <c r="P147" s="312"/>
      <c r="Q147" s="312"/>
      <c r="R147" s="312"/>
      <c r="S147" s="312"/>
      <c r="T147" s="313"/>
      <c r="U147" s="15"/>
      <c r="V147" s="15"/>
      <c r="W147" s="15"/>
      <c r="X147" s="15"/>
      <c r="Y147" s="15"/>
      <c r="Z147" s="15"/>
      <c r="AA147" s="15"/>
      <c r="AB147" s="15"/>
      <c r="AC147" s="15"/>
      <c r="AD147" s="15"/>
      <c r="AE147" s="15"/>
      <c r="AT147" s="314" t="s">
        <v>398</v>
      </c>
      <c r="AU147" s="314" t="s">
        <v>92</v>
      </c>
      <c r="AV147" s="15" t="s">
        <v>92</v>
      </c>
      <c r="AW147" s="15" t="s">
        <v>30</v>
      </c>
      <c r="AX147" s="15" t="s">
        <v>76</v>
      </c>
      <c r="AY147" s="314" t="s">
        <v>387</v>
      </c>
    </row>
    <row r="148" s="15" customFormat="1">
      <c r="A148" s="15"/>
      <c r="B148" s="304"/>
      <c r="C148" s="305"/>
      <c r="D148" s="295" t="s">
        <v>398</v>
      </c>
      <c r="E148" s="306" t="s">
        <v>1</v>
      </c>
      <c r="F148" s="307" t="s">
        <v>2457</v>
      </c>
      <c r="G148" s="305"/>
      <c r="H148" s="308">
        <v>2</v>
      </c>
      <c r="I148" s="309"/>
      <c r="J148" s="305"/>
      <c r="K148" s="305"/>
      <c r="L148" s="310"/>
      <c r="M148" s="311"/>
      <c r="N148" s="312"/>
      <c r="O148" s="312"/>
      <c r="P148" s="312"/>
      <c r="Q148" s="312"/>
      <c r="R148" s="312"/>
      <c r="S148" s="312"/>
      <c r="T148" s="313"/>
      <c r="U148" s="15"/>
      <c r="V148" s="15"/>
      <c r="W148" s="15"/>
      <c r="X148" s="15"/>
      <c r="Y148" s="15"/>
      <c r="Z148" s="15"/>
      <c r="AA148" s="15"/>
      <c r="AB148" s="15"/>
      <c r="AC148" s="15"/>
      <c r="AD148" s="15"/>
      <c r="AE148" s="15"/>
      <c r="AT148" s="314" t="s">
        <v>398</v>
      </c>
      <c r="AU148" s="314" t="s">
        <v>92</v>
      </c>
      <c r="AV148" s="15" t="s">
        <v>92</v>
      </c>
      <c r="AW148" s="15" t="s">
        <v>30</v>
      </c>
      <c r="AX148" s="15" t="s">
        <v>76</v>
      </c>
      <c r="AY148" s="314" t="s">
        <v>387</v>
      </c>
    </row>
    <row r="149" s="15" customFormat="1">
      <c r="A149" s="15"/>
      <c r="B149" s="304"/>
      <c r="C149" s="305"/>
      <c r="D149" s="295" t="s">
        <v>398</v>
      </c>
      <c r="E149" s="306" t="s">
        <v>1</v>
      </c>
      <c r="F149" s="307" t="s">
        <v>2458</v>
      </c>
      <c r="G149" s="305"/>
      <c r="H149" s="308">
        <v>2</v>
      </c>
      <c r="I149" s="309"/>
      <c r="J149" s="305"/>
      <c r="K149" s="305"/>
      <c r="L149" s="310"/>
      <c r="M149" s="311"/>
      <c r="N149" s="312"/>
      <c r="O149" s="312"/>
      <c r="P149" s="312"/>
      <c r="Q149" s="312"/>
      <c r="R149" s="312"/>
      <c r="S149" s="312"/>
      <c r="T149" s="313"/>
      <c r="U149" s="15"/>
      <c r="V149" s="15"/>
      <c r="W149" s="15"/>
      <c r="X149" s="15"/>
      <c r="Y149" s="15"/>
      <c r="Z149" s="15"/>
      <c r="AA149" s="15"/>
      <c r="AB149" s="15"/>
      <c r="AC149" s="15"/>
      <c r="AD149" s="15"/>
      <c r="AE149" s="15"/>
      <c r="AT149" s="314" t="s">
        <v>398</v>
      </c>
      <c r="AU149" s="314" t="s">
        <v>92</v>
      </c>
      <c r="AV149" s="15" t="s">
        <v>92</v>
      </c>
      <c r="AW149" s="15" t="s">
        <v>30</v>
      </c>
      <c r="AX149" s="15" t="s">
        <v>76</v>
      </c>
      <c r="AY149" s="314" t="s">
        <v>387</v>
      </c>
    </row>
    <row r="150" s="15" customFormat="1">
      <c r="A150" s="15"/>
      <c r="B150" s="304"/>
      <c r="C150" s="305"/>
      <c r="D150" s="295" t="s">
        <v>398</v>
      </c>
      <c r="E150" s="306" t="s">
        <v>1</v>
      </c>
      <c r="F150" s="307" t="s">
        <v>2459</v>
      </c>
      <c r="G150" s="305"/>
      <c r="H150" s="308">
        <v>1</v>
      </c>
      <c r="I150" s="309"/>
      <c r="J150" s="305"/>
      <c r="K150" s="305"/>
      <c r="L150" s="310"/>
      <c r="M150" s="311"/>
      <c r="N150" s="312"/>
      <c r="O150" s="312"/>
      <c r="P150" s="312"/>
      <c r="Q150" s="312"/>
      <c r="R150" s="312"/>
      <c r="S150" s="312"/>
      <c r="T150" s="313"/>
      <c r="U150" s="15"/>
      <c r="V150" s="15"/>
      <c r="W150" s="15"/>
      <c r="X150" s="15"/>
      <c r="Y150" s="15"/>
      <c r="Z150" s="15"/>
      <c r="AA150" s="15"/>
      <c r="AB150" s="15"/>
      <c r="AC150" s="15"/>
      <c r="AD150" s="15"/>
      <c r="AE150" s="15"/>
      <c r="AT150" s="314" t="s">
        <v>398</v>
      </c>
      <c r="AU150" s="314" t="s">
        <v>92</v>
      </c>
      <c r="AV150" s="15" t="s">
        <v>92</v>
      </c>
      <c r="AW150" s="15" t="s">
        <v>30</v>
      </c>
      <c r="AX150" s="15" t="s">
        <v>76</v>
      </c>
      <c r="AY150" s="314" t="s">
        <v>387</v>
      </c>
    </row>
    <row r="151" s="15" customFormat="1">
      <c r="A151" s="15"/>
      <c r="B151" s="304"/>
      <c r="C151" s="305"/>
      <c r="D151" s="295" t="s">
        <v>398</v>
      </c>
      <c r="E151" s="306" t="s">
        <v>1</v>
      </c>
      <c r="F151" s="307" t="s">
        <v>2460</v>
      </c>
      <c r="G151" s="305"/>
      <c r="H151" s="308">
        <v>2</v>
      </c>
      <c r="I151" s="309"/>
      <c r="J151" s="305"/>
      <c r="K151" s="305"/>
      <c r="L151" s="310"/>
      <c r="M151" s="311"/>
      <c r="N151" s="312"/>
      <c r="O151" s="312"/>
      <c r="P151" s="312"/>
      <c r="Q151" s="312"/>
      <c r="R151" s="312"/>
      <c r="S151" s="312"/>
      <c r="T151" s="313"/>
      <c r="U151" s="15"/>
      <c r="V151" s="15"/>
      <c r="W151" s="15"/>
      <c r="X151" s="15"/>
      <c r="Y151" s="15"/>
      <c r="Z151" s="15"/>
      <c r="AA151" s="15"/>
      <c r="AB151" s="15"/>
      <c r="AC151" s="15"/>
      <c r="AD151" s="15"/>
      <c r="AE151" s="15"/>
      <c r="AT151" s="314" t="s">
        <v>398</v>
      </c>
      <c r="AU151" s="314" t="s">
        <v>92</v>
      </c>
      <c r="AV151" s="15" t="s">
        <v>92</v>
      </c>
      <c r="AW151" s="15" t="s">
        <v>30</v>
      </c>
      <c r="AX151" s="15" t="s">
        <v>76</v>
      </c>
      <c r="AY151" s="314" t="s">
        <v>387</v>
      </c>
    </row>
    <row r="152" s="15" customFormat="1">
      <c r="A152" s="15"/>
      <c r="B152" s="304"/>
      <c r="C152" s="305"/>
      <c r="D152" s="295" t="s">
        <v>398</v>
      </c>
      <c r="E152" s="306" t="s">
        <v>1</v>
      </c>
      <c r="F152" s="307" t="s">
        <v>2461</v>
      </c>
      <c r="G152" s="305"/>
      <c r="H152" s="308">
        <v>2</v>
      </c>
      <c r="I152" s="309"/>
      <c r="J152" s="305"/>
      <c r="K152" s="305"/>
      <c r="L152" s="310"/>
      <c r="M152" s="311"/>
      <c r="N152" s="312"/>
      <c r="O152" s="312"/>
      <c r="P152" s="312"/>
      <c r="Q152" s="312"/>
      <c r="R152" s="312"/>
      <c r="S152" s="312"/>
      <c r="T152" s="313"/>
      <c r="U152" s="15"/>
      <c r="V152" s="15"/>
      <c r="W152" s="15"/>
      <c r="X152" s="15"/>
      <c r="Y152" s="15"/>
      <c r="Z152" s="15"/>
      <c r="AA152" s="15"/>
      <c r="AB152" s="15"/>
      <c r="AC152" s="15"/>
      <c r="AD152" s="15"/>
      <c r="AE152" s="15"/>
      <c r="AT152" s="314" t="s">
        <v>398</v>
      </c>
      <c r="AU152" s="314" t="s">
        <v>92</v>
      </c>
      <c r="AV152" s="15" t="s">
        <v>92</v>
      </c>
      <c r="AW152" s="15" t="s">
        <v>30</v>
      </c>
      <c r="AX152" s="15" t="s">
        <v>76</v>
      </c>
      <c r="AY152" s="314" t="s">
        <v>387</v>
      </c>
    </row>
    <row r="153" s="15" customFormat="1">
      <c r="A153" s="15"/>
      <c r="B153" s="304"/>
      <c r="C153" s="305"/>
      <c r="D153" s="295" t="s">
        <v>398</v>
      </c>
      <c r="E153" s="306" t="s">
        <v>1</v>
      </c>
      <c r="F153" s="307" t="s">
        <v>2462</v>
      </c>
      <c r="G153" s="305"/>
      <c r="H153" s="308">
        <v>2</v>
      </c>
      <c r="I153" s="309"/>
      <c r="J153" s="305"/>
      <c r="K153" s="305"/>
      <c r="L153" s="310"/>
      <c r="M153" s="311"/>
      <c r="N153" s="312"/>
      <c r="O153" s="312"/>
      <c r="P153" s="312"/>
      <c r="Q153" s="312"/>
      <c r="R153" s="312"/>
      <c r="S153" s="312"/>
      <c r="T153" s="313"/>
      <c r="U153" s="15"/>
      <c r="V153" s="15"/>
      <c r="W153" s="15"/>
      <c r="X153" s="15"/>
      <c r="Y153" s="15"/>
      <c r="Z153" s="15"/>
      <c r="AA153" s="15"/>
      <c r="AB153" s="15"/>
      <c r="AC153" s="15"/>
      <c r="AD153" s="15"/>
      <c r="AE153" s="15"/>
      <c r="AT153" s="314" t="s">
        <v>398</v>
      </c>
      <c r="AU153" s="314" t="s">
        <v>92</v>
      </c>
      <c r="AV153" s="15" t="s">
        <v>92</v>
      </c>
      <c r="AW153" s="15" t="s">
        <v>30</v>
      </c>
      <c r="AX153" s="15" t="s">
        <v>76</v>
      </c>
      <c r="AY153" s="314" t="s">
        <v>387</v>
      </c>
    </row>
    <row r="154" s="15" customFormat="1">
      <c r="A154" s="15"/>
      <c r="B154" s="304"/>
      <c r="C154" s="305"/>
      <c r="D154" s="295" t="s">
        <v>398</v>
      </c>
      <c r="E154" s="306" t="s">
        <v>1</v>
      </c>
      <c r="F154" s="307" t="s">
        <v>2463</v>
      </c>
      <c r="G154" s="305"/>
      <c r="H154" s="308">
        <v>1</v>
      </c>
      <c r="I154" s="309"/>
      <c r="J154" s="305"/>
      <c r="K154" s="305"/>
      <c r="L154" s="310"/>
      <c r="M154" s="311"/>
      <c r="N154" s="312"/>
      <c r="O154" s="312"/>
      <c r="P154" s="312"/>
      <c r="Q154" s="312"/>
      <c r="R154" s="312"/>
      <c r="S154" s="312"/>
      <c r="T154" s="313"/>
      <c r="U154" s="15"/>
      <c r="V154" s="15"/>
      <c r="W154" s="15"/>
      <c r="X154" s="15"/>
      <c r="Y154" s="15"/>
      <c r="Z154" s="15"/>
      <c r="AA154" s="15"/>
      <c r="AB154" s="15"/>
      <c r="AC154" s="15"/>
      <c r="AD154" s="15"/>
      <c r="AE154" s="15"/>
      <c r="AT154" s="314" t="s">
        <v>398</v>
      </c>
      <c r="AU154" s="314" t="s">
        <v>92</v>
      </c>
      <c r="AV154" s="15" t="s">
        <v>92</v>
      </c>
      <c r="AW154" s="15" t="s">
        <v>30</v>
      </c>
      <c r="AX154" s="15" t="s">
        <v>76</v>
      </c>
      <c r="AY154" s="314" t="s">
        <v>387</v>
      </c>
    </row>
    <row r="155" s="15" customFormat="1">
      <c r="A155" s="15"/>
      <c r="B155" s="304"/>
      <c r="C155" s="305"/>
      <c r="D155" s="295" t="s">
        <v>398</v>
      </c>
      <c r="E155" s="306" t="s">
        <v>1</v>
      </c>
      <c r="F155" s="307" t="s">
        <v>2464</v>
      </c>
      <c r="G155" s="305"/>
      <c r="H155" s="308">
        <v>1</v>
      </c>
      <c r="I155" s="309"/>
      <c r="J155" s="305"/>
      <c r="K155" s="305"/>
      <c r="L155" s="310"/>
      <c r="M155" s="311"/>
      <c r="N155" s="312"/>
      <c r="O155" s="312"/>
      <c r="P155" s="312"/>
      <c r="Q155" s="312"/>
      <c r="R155" s="312"/>
      <c r="S155" s="312"/>
      <c r="T155" s="313"/>
      <c r="U155" s="15"/>
      <c r="V155" s="15"/>
      <c r="W155" s="15"/>
      <c r="X155" s="15"/>
      <c r="Y155" s="15"/>
      <c r="Z155" s="15"/>
      <c r="AA155" s="15"/>
      <c r="AB155" s="15"/>
      <c r="AC155" s="15"/>
      <c r="AD155" s="15"/>
      <c r="AE155" s="15"/>
      <c r="AT155" s="314" t="s">
        <v>398</v>
      </c>
      <c r="AU155" s="314" t="s">
        <v>92</v>
      </c>
      <c r="AV155" s="15" t="s">
        <v>92</v>
      </c>
      <c r="AW155" s="15" t="s">
        <v>30</v>
      </c>
      <c r="AX155" s="15" t="s">
        <v>76</v>
      </c>
      <c r="AY155" s="314" t="s">
        <v>387</v>
      </c>
    </row>
    <row r="156" s="15" customFormat="1">
      <c r="A156" s="15"/>
      <c r="B156" s="304"/>
      <c r="C156" s="305"/>
      <c r="D156" s="295" t="s">
        <v>398</v>
      </c>
      <c r="E156" s="306" t="s">
        <v>1</v>
      </c>
      <c r="F156" s="307" t="s">
        <v>2465</v>
      </c>
      <c r="G156" s="305"/>
      <c r="H156" s="308">
        <v>2</v>
      </c>
      <c r="I156" s="309"/>
      <c r="J156" s="305"/>
      <c r="K156" s="305"/>
      <c r="L156" s="310"/>
      <c r="M156" s="311"/>
      <c r="N156" s="312"/>
      <c r="O156" s="312"/>
      <c r="P156" s="312"/>
      <c r="Q156" s="312"/>
      <c r="R156" s="312"/>
      <c r="S156" s="312"/>
      <c r="T156" s="313"/>
      <c r="U156" s="15"/>
      <c r="V156" s="15"/>
      <c r="W156" s="15"/>
      <c r="X156" s="15"/>
      <c r="Y156" s="15"/>
      <c r="Z156" s="15"/>
      <c r="AA156" s="15"/>
      <c r="AB156" s="15"/>
      <c r="AC156" s="15"/>
      <c r="AD156" s="15"/>
      <c r="AE156" s="15"/>
      <c r="AT156" s="314" t="s">
        <v>398</v>
      </c>
      <c r="AU156" s="314" t="s">
        <v>92</v>
      </c>
      <c r="AV156" s="15" t="s">
        <v>92</v>
      </c>
      <c r="AW156" s="15" t="s">
        <v>30</v>
      </c>
      <c r="AX156" s="15" t="s">
        <v>76</v>
      </c>
      <c r="AY156" s="314" t="s">
        <v>387</v>
      </c>
    </row>
    <row r="157" s="15" customFormat="1">
      <c r="A157" s="15"/>
      <c r="B157" s="304"/>
      <c r="C157" s="305"/>
      <c r="D157" s="295" t="s">
        <v>398</v>
      </c>
      <c r="E157" s="306" t="s">
        <v>1</v>
      </c>
      <c r="F157" s="307" t="s">
        <v>2466</v>
      </c>
      <c r="G157" s="305"/>
      <c r="H157" s="308">
        <v>1</v>
      </c>
      <c r="I157" s="309"/>
      <c r="J157" s="305"/>
      <c r="K157" s="305"/>
      <c r="L157" s="310"/>
      <c r="M157" s="311"/>
      <c r="N157" s="312"/>
      <c r="O157" s="312"/>
      <c r="P157" s="312"/>
      <c r="Q157" s="312"/>
      <c r="R157" s="312"/>
      <c r="S157" s="312"/>
      <c r="T157" s="313"/>
      <c r="U157" s="15"/>
      <c r="V157" s="15"/>
      <c r="W157" s="15"/>
      <c r="X157" s="15"/>
      <c r="Y157" s="15"/>
      <c r="Z157" s="15"/>
      <c r="AA157" s="15"/>
      <c r="AB157" s="15"/>
      <c r="AC157" s="15"/>
      <c r="AD157" s="15"/>
      <c r="AE157" s="15"/>
      <c r="AT157" s="314" t="s">
        <v>398</v>
      </c>
      <c r="AU157" s="314" t="s">
        <v>92</v>
      </c>
      <c r="AV157" s="15" t="s">
        <v>92</v>
      </c>
      <c r="AW157" s="15" t="s">
        <v>30</v>
      </c>
      <c r="AX157" s="15" t="s">
        <v>76</v>
      </c>
      <c r="AY157" s="314" t="s">
        <v>387</v>
      </c>
    </row>
    <row r="158" s="15" customFormat="1">
      <c r="A158" s="15"/>
      <c r="B158" s="304"/>
      <c r="C158" s="305"/>
      <c r="D158" s="295" t="s">
        <v>398</v>
      </c>
      <c r="E158" s="306" t="s">
        <v>1</v>
      </c>
      <c r="F158" s="307" t="s">
        <v>2467</v>
      </c>
      <c r="G158" s="305"/>
      <c r="H158" s="308">
        <v>2</v>
      </c>
      <c r="I158" s="309"/>
      <c r="J158" s="305"/>
      <c r="K158" s="305"/>
      <c r="L158" s="310"/>
      <c r="M158" s="311"/>
      <c r="N158" s="312"/>
      <c r="O158" s="312"/>
      <c r="P158" s="312"/>
      <c r="Q158" s="312"/>
      <c r="R158" s="312"/>
      <c r="S158" s="312"/>
      <c r="T158" s="313"/>
      <c r="U158" s="15"/>
      <c r="V158" s="15"/>
      <c r="W158" s="15"/>
      <c r="X158" s="15"/>
      <c r="Y158" s="15"/>
      <c r="Z158" s="15"/>
      <c r="AA158" s="15"/>
      <c r="AB158" s="15"/>
      <c r="AC158" s="15"/>
      <c r="AD158" s="15"/>
      <c r="AE158" s="15"/>
      <c r="AT158" s="314" t="s">
        <v>398</v>
      </c>
      <c r="AU158" s="314" t="s">
        <v>92</v>
      </c>
      <c r="AV158" s="15" t="s">
        <v>92</v>
      </c>
      <c r="AW158" s="15" t="s">
        <v>30</v>
      </c>
      <c r="AX158" s="15" t="s">
        <v>76</v>
      </c>
      <c r="AY158" s="314" t="s">
        <v>387</v>
      </c>
    </row>
    <row r="159" s="16" customFormat="1">
      <c r="A159" s="16"/>
      <c r="B159" s="315"/>
      <c r="C159" s="316"/>
      <c r="D159" s="295" t="s">
        <v>398</v>
      </c>
      <c r="E159" s="317" t="s">
        <v>1</v>
      </c>
      <c r="F159" s="318" t="s">
        <v>401</v>
      </c>
      <c r="G159" s="316"/>
      <c r="H159" s="319">
        <v>40</v>
      </c>
      <c r="I159" s="320"/>
      <c r="J159" s="316"/>
      <c r="K159" s="316"/>
      <c r="L159" s="321"/>
      <c r="M159" s="322"/>
      <c r="N159" s="323"/>
      <c r="O159" s="323"/>
      <c r="P159" s="323"/>
      <c r="Q159" s="323"/>
      <c r="R159" s="323"/>
      <c r="S159" s="323"/>
      <c r="T159" s="324"/>
      <c r="U159" s="16"/>
      <c r="V159" s="16"/>
      <c r="W159" s="16"/>
      <c r="X159" s="16"/>
      <c r="Y159" s="16"/>
      <c r="Z159" s="16"/>
      <c r="AA159" s="16"/>
      <c r="AB159" s="16"/>
      <c r="AC159" s="16"/>
      <c r="AD159" s="16"/>
      <c r="AE159" s="16"/>
      <c r="AT159" s="325" t="s">
        <v>398</v>
      </c>
      <c r="AU159" s="325" t="s">
        <v>92</v>
      </c>
      <c r="AV159" s="16" t="s">
        <v>386</v>
      </c>
      <c r="AW159" s="16" t="s">
        <v>30</v>
      </c>
      <c r="AX159" s="16" t="s">
        <v>84</v>
      </c>
      <c r="AY159" s="325" t="s">
        <v>387</v>
      </c>
    </row>
    <row r="160" s="2" customFormat="1" ht="24.15" customHeight="1">
      <c r="A160" s="42"/>
      <c r="B160" s="43"/>
      <c r="C160" s="337" t="s">
        <v>92</v>
      </c>
      <c r="D160" s="337" t="s">
        <v>592</v>
      </c>
      <c r="E160" s="338" t="s">
        <v>1847</v>
      </c>
      <c r="F160" s="339" t="s">
        <v>1848</v>
      </c>
      <c r="G160" s="340" t="s">
        <v>436</v>
      </c>
      <c r="H160" s="341">
        <v>5</v>
      </c>
      <c r="I160" s="342"/>
      <c r="J160" s="343">
        <f>ROUND(I160*H160,2)</f>
        <v>0</v>
      </c>
      <c r="K160" s="344"/>
      <c r="L160" s="345"/>
      <c r="M160" s="346" t="s">
        <v>1</v>
      </c>
      <c r="N160" s="347" t="s">
        <v>42</v>
      </c>
      <c r="O160" s="101"/>
      <c r="P160" s="290">
        <f>O160*H160</f>
        <v>0</v>
      </c>
      <c r="Q160" s="290">
        <v>0.028000000000000001</v>
      </c>
      <c r="R160" s="290">
        <f>Q160*H160</f>
        <v>0.14000000000000001</v>
      </c>
      <c r="S160" s="290">
        <v>0</v>
      </c>
      <c r="T160" s="291">
        <f>S160*H160</f>
        <v>0</v>
      </c>
      <c r="U160" s="42"/>
      <c r="V160" s="42"/>
      <c r="W160" s="42"/>
      <c r="X160" s="42"/>
      <c r="Y160" s="42"/>
      <c r="Z160" s="42"/>
      <c r="AA160" s="42"/>
      <c r="AB160" s="42"/>
      <c r="AC160" s="42"/>
      <c r="AD160" s="42"/>
      <c r="AE160" s="42"/>
      <c r="AR160" s="292" t="s">
        <v>443</v>
      </c>
      <c r="AT160" s="292" t="s">
        <v>592</v>
      </c>
      <c r="AU160" s="292" t="s">
        <v>92</v>
      </c>
      <c r="AY160" s="19" t="s">
        <v>387</v>
      </c>
      <c r="BE160" s="162">
        <f>IF(N160="základná",J160,0)</f>
        <v>0</v>
      </c>
      <c r="BF160" s="162">
        <f>IF(N160="znížená",J160,0)</f>
        <v>0</v>
      </c>
      <c r="BG160" s="162">
        <f>IF(N160="zákl. prenesená",J160,0)</f>
        <v>0</v>
      </c>
      <c r="BH160" s="162">
        <f>IF(N160="zníž. prenesená",J160,0)</f>
        <v>0</v>
      </c>
      <c r="BI160" s="162">
        <f>IF(N160="nulová",J160,0)</f>
        <v>0</v>
      </c>
      <c r="BJ160" s="19" t="s">
        <v>92</v>
      </c>
      <c r="BK160" s="162">
        <f>ROUND(I160*H160,2)</f>
        <v>0</v>
      </c>
      <c r="BL160" s="19" t="s">
        <v>386</v>
      </c>
      <c r="BM160" s="292" t="s">
        <v>386</v>
      </c>
    </row>
    <row r="161" s="2" customFormat="1" ht="21.75" customHeight="1">
      <c r="A161" s="42"/>
      <c r="B161" s="43"/>
      <c r="C161" s="280" t="s">
        <v>99</v>
      </c>
      <c r="D161" s="280" t="s">
        <v>393</v>
      </c>
      <c r="E161" s="281" t="s">
        <v>1849</v>
      </c>
      <c r="F161" s="282" t="s">
        <v>1850</v>
      </c>
      <c r="G161" s="283" t="s">
        <v>436</v>
      </c>
      <c r="H161" s="284">
        <v>40</v>
      </c>
      <c r="I161" s="285"/>
      <c r="J161" s="286">
        <f>ROUND(I161*H161,2)</f>
        <v>0</v>
      </c>
      <c r="K161" s="287"/>
      <c r="L161" s="45"/>
      <c r="M161" s="288" t="s">
        <v>1</v>
      </c>
      <c r="N161" s="289" t="s">
        <v>42</v>
      </c>
      <c r="O161" s="101"/>
      <c r="P161" s="290">
        <f>O161*H161</f>
        <v>0</v>
      </c>
      <c r="Q161" s="290">
        <v>0</v>
      </c>
      <c r="R161" s="290">
        <f>Q161*H161</f>
        <v>0</v>
      </c>
      <c r="S161" s="290">
        <v>0</v>
      </c>
      <c r="T161" s="291">
        <f>S161*H161</f>
        <v>0</v>
      </c>
      <c r="U161" s="42"/>
      <c r="V161" s="42"/>
      <c r="W161" s="42"/>
      <c r="X161" s="42"/>
      <c r="Y161" s="42"/>
      <c r="Z161" s="42"/>
      <c r="AA161" s="42"/>
      <c r="AB161" s="42"/>
      <c r="AC161" s="42"/>
      <c r="AD161" s="42"/>
      <c r="AE161" s="42"/>
      <c r="AR161" s="292" t="s">
        <v>386</v>
      </c>
      <c r="AT161" s="292" t="s">
        <v>393</v>
      </c>
      <c r="AU161" s="292" t="s">
        <v>92</v>
      </c>
      <c r="AY161" s="19" t="s">
        <v>387</v>
      </c>
      <c r="BE161" s="162">
        <f>IF(N161="základná",J161,0)</f>
        <v>0</v>
      </c>
      <c r="BF161" s="162">
        <f>IF(N161="znížená",J161,0)</f>
        <v>0</v>
      </c>
      <c r="BG161" s="162">
        <f>IF(N161="zákl. prenesená",J161,0)</f>
        <v>0</v>
      </c>
      <c r="BH161" s="162">
        <f>IF(N161="zníž. prenesená",J161,0)</f>
        <v>0</v>
      </c>
      <c r="BI161" s="162">
        <f>IF(N161="nulová",J161,0)</f>
        <v>0</v>
      </c>
      <c r="BJ161" s="19" t="s">
        <v>92</v>
      </c>
      <c r="BK161" s="162">
        <f>ROUND(I161*H161,2)</f>
        <v>0</v>
      </c>
      <c r="BL161" s="19" t="s">
        <v>386</v>
      </c>
      <c r="BM161" s="292" t="s">
        <v>433</v>
      </c>
    </row>
    <row r="162" s="15" customFormat="1">
      <c r="A162" s="15"/>
      <c r="B162" s="304"/>
      <c r="C162" s="305"/>
      <c r="D162" s="295" t="s">
        <v>398</v>
      </c>
      <c r="E162" s="306" t="s">
        <v>1</v>
      </c>
      <c r="F162" s="307" t="s">
        <v>2443</v>
      </c>
      <c r="G162" s="305"/>
      <c r="H162" s="308">
        <v>2</v>
      </c>
      <c r="I162" s="309"/>
      <c r="J162" s="305"/>
      <c r="K162" s="305"/>
      <c r="L162" s="310"/>
      <c r="M162" s="311"/>
      <c r="N162" s="312"/>
      <c r="O162" s="312"/>
      <c r="P162" s="312"/>
      <c r="Q162" s="312"/>
      <c r="R162" s="312"/>
      <c r="S162" s="312"/>
      <c r="T162" s="313"/>
      <c r="U162" s="15"/>
      <c r="V162" s="15"/>
      <c r="W162" s="15"/>
      <c r="X162" s="15"/>
      <c r="Y162" s="15"/>
      <c r="Z162" s="15"/>
      <c r="AA162" s="15"/>
      <c r="AB162" s="15"/>
      <c r="AC162" s="15"/>
      <c r="AD162" s="15"/>
      <c r="AE162" s="15"/>
      <c r="AT162" s="314" t="s">
        <v>398</v>
      </c>
      <c r="AU162" s="314" t="s">
        <v>92</v>
      </c>
      <c r="AV162" s="15" t="s">
        <v>92</v>
      </c>
      <c r="AW162" s="15" t="s">
        <v>30</v>
      </c>
      <c r="AX162" s="15" t="s">
        <v>76</v>
      </c>
      <c r="AY162" s="314" t="s">
        <v>387</v>
      </c>
    </row>
    <row r="163" s="15" customFormat="1">
      <c r="A163" s="15"/>
      <c r="B163" s="304"/>
      <c r="C163" s="305"/>
      <c r="D163" s="295" t="s">
        <v>398</v>
      </c>
      <c r="E163" s="306" t="s">
        <v>1</v>
      </c>
      <c r="F163" s="307" t="s">
        <v>2444</v>
      </c>
      <c r="G163" s="305"/>
      <c r="H163" s="308">
        <v>1</v>
      </c>
      <c r="I163" s="309"/>
      <c r="J163" s="305"/>
      <c r="K163" s="305"/>
      <c r="L163" s="310"/>
      <c r="M163" s="311"/>
      <c r="N163" s="312"/>
      <c r="O163" s="312"/>
      <c r="P163" s="312"/>
      <c r="Q163" s="312"/>
      <c r="R163" s="312"/>
      <c r="S163" s="312"/>
      <c r="T163" s="313"/>
      <c r="U163" s="15"/>
      <c r="V163" s="15"/>
      <c r="W163" s="15"/>
      <c r="X163" s="15"/>
      <c r="Y163" s="15"/>
      <c r="Z163" s="15"/>
      <c r="AA163" s="15"/>
      <c r="AB163" s="15"/>
      <c r="AC163" s="15"/>
      <c r="AD163" s="15"/>
      <c r="AE163" s="15"/>
      <c r="AT163" s="314" t="s">
        <v>398</v>
      </c>
      <c r="AU163" s="314" t="s">
        <v>92</v>
      </c>
      <c r="AV163" s="15" t="s">
        <v>92</v>
      </c>
      <c r="AW163" s="15" t="s">
        <v>30</v>
      </c>
      <c r="AX163" s="15" t="s">
        <v>76</v>
      </c>
      <c r="AY163" s="314" t="s">
        <v>387</v>
      </c>
    </row>
    <row r="164" s="15" customFormat="1">
      <c r="A164" s="15"/>
      <c r="B164" s="304"/>
      <c r="C164" s="305"/>
      <c r="D164" s="295" t="s">
        <v>398</v>
      </c>
      <c r="E164" s="306" t="s">
        <v>1</v>
      </c>
      <c r="F164" s="307" t="s">
        <v>2445</v>
      </c>
      <c r="G164" s="305"/>
      <c r="H164" s="308">
        <v>1</v>
      </c>
      <c r="I164" s="309"/>
      <c r="J164" s="305"/>
      <c r="K164" s="305"/>
      <c r="L164" s="310"/>
      <c r="M164" s="311"/>
      <c r="N164" s="312"/>
      <c r="O164" s="312"/>
      <c r="P164" s="312"/>
      <c r="Q164" s="312"/>
      <c r="R164" s="312"/>
      <c r="S164" s="312"/>
      <c r="T164" s="313"/>
      <c r="U164" s="15"/>
      <c r="V164" s="15"/>
      <c r="W164" s="15"/>
      <c r="X164" s="15"/>
      <c r="Y164" s="15"/>
      <c r="Z164" s="15"/>
      <c r="AA164" s="15"/>
      <c r="AB164" s="15"/>
      <c r="AC164" s="15"/>
      <c r="AD164" s="15"/>
      <c r="AE164" s="15"/>
      <c r="AT164" s="314" t="s">
        <v>398</v>
      </c>
      <c r="AU164" s="314" t="s">
        <v>92</v>
      </c>
      <c r="AV164" s="15" t="s">
        <v>92</v>
      </c>
      <c r="AW164" s="15" t="s">
        <v>30</v>
      </c>
      <c r="AX164" s="15" t="s">
        <v>76</v>
      </c>
      <c r="AY164" s="314" t="s">
        <v>387</v>
      </c>
    </row>
    <row r="165" s="15" customFormat="1">
      <c r="A165" s="15"/>
      <c r="B165" s="304"/>
      <c r="C165" s="305"/>
      <c r="D165" s="295" t="s">
        <v>398</v>
      </c>
      <c r="E165" s="306" t="s">
        <v>1</v>
      </c>
      <c r="F165" s="307" t="s">
        <v>2446</v>
      </c>
      <c r="G165" s="305"/>
      <c r="H165" s="308">
        <v>1</v>
      </c>
      <c r="I165" s="309"/>
      <c r="J165" s="305"/>
      <c r="K165" s="305"/>
      <c r="L165" s="310"/>
      <c r="M165" s="311"/>
      <c r="N165" s="312"/>
      <c r="O165" s="312"/>
      <c r="P165" s="312"/>
      <c r="Q165" s="312"/>
      <c r="R165" s="312"/>
      <c r="S165" s="312"/>
      <c r="T165" s="313"/>
      <c r="U165" s="15"/>
      <c r="V165" s="15"/>
      <c r="W165" s="15"/>
      <c r="X165" s="15"/>
      <c r="Y165" s="15"/>
      <c r="Z165" s="15"/>
      <c r="AA165" s="15"/>
      <c r="AB165" s="15"/>
      <c r="AC165" s="15"/>
      <c r="AD165" s="15"/>
      <c r="AE165" s="15"/>
      <c r="AT165" s="314" t="s">
        <v>398</v>
      </c>
      <c r="AU165" s="314" t="s">
        <v>92</v>
      </c>
      <c r="AV165" s="15" t="s">
        <v>92</v>
      </c>
      <c r="AW165" s="15" t="s">
        <v>30</v>
      </c>
      <c r="AX165" s="15" t="s">
        <v>76</v>
      </c>
      <c r="AY165" s="314" t="s">
        <v>387</v>
      </c>
    </row>
    <row r="166" s="15" customFormat="1">
      <c r="A166" s="15"/>
      <c r="B166" s="304"/>
      <c r="C166" s="305"/>
      <c r="D166" s="295" t="s">
        <v>398</v>
      </c>
      <c r="E166" s="306" t="s">
        <v>1</v>
      </c>
      <c r="F166" s="307" t="s">
        <v>2447</v>
      </c>
      <c r="G166" s="305"/>
      <c r="H166" s="308">
        <v>2</v>
      </c>
      <c r="I166" s="309"/>
      <c r="J166" s="305"/>
      <c r="K166" s="305"/>
      <c r="L166" s="310"/>
      <c r="M166" s="311"/>
      <c r="N166" s="312"/>
      <c r="O166" s="312"/>
      <c r="P166" s="312"/>
      <c r="Q166" s="312"/>
      <c r="R166" s="312"/>
      <c r="S166" s="312"/>
      <c r="T166" s="313"/>
      <c r="U166" s="15"/>
      <c r="V166" s="15"/>
      <c r="W166" s="15"/>
      <c r="X166" s="15"/>
      <c r="Y166" s="15"/>
      <c r="Z166" s="15"/>
      <c r="AA166" s="15"/>
      <c r="AB166" s="15"/>
      <c r="AC166" s="15"/>
      <c r="AD166" s="15"/>
      <c r="AE166" s="15"/>
      <c r="AT166" s="314" t="s">
        <v>398</v>
      </c>
      <c r="AU166" s="314" t="s">
        <v>92</v>
      </c>
      <c r="AV166" s="15" t="s">
        <v>92</v>
      </c>
      <c r="AW166" s="15" t="s">
        <v>30</v>
      </c>
      <c r="AX166" s="15" t="s">
        <v>76</v>
      </c>
      <c r="AY166" s="314" t="s">
        <v>387</v>
      </c>
    </row>
    <row r="167" s="15" customFormat="1">
      <c r="A167" s="15"/>
      <c r="B167" s="304"/>
      <c r="C167" s="305"/>
      <c r="D167" s="295" t="s">
        <v>398</v>
      </c>
      <c r="E167" s="306" t="s">
        <v>1</v>
      </c>
      <c r="F167" s="307" t="s">
        <v>2448</v>
      </c>
      <c r="G167" s="305"/>
      <c r="H167" s="308">
        <v>1</v>
      </c>
      <c r="I167" s="309"/>
      <c r="J167" s="305"/>
      <c r="K167" s="305"/>
      <c r="L167" s="310"/>
      <c r="M167" s="311"/>
      <c r="N167" s="312"/>
      <c r="O167" s="312"/>
      <c r="P167" s="312"/>
      <c r="Q167" s="312"/>
      <c r="R167" s="312"/>
      <c r="S167" s="312"/>
      <c r="T167" s="313"/>
      <c r="U167" s="15"/>
      <c r="V167" s="15"/>
      <c r="W167" s="15"/>
      <c r="X167" s="15"/>
      <c r="Y167" s="15"/>
      <c r="Z167" s="15"/>
      <c r="AA167" s="15"/>
      <c r="AB167" s="15"/>
      <c r="AC167" s="15"/>
      <c r="AD167" s="15"/>
      <c r="AE167" s="15"/>
      <c r="AT167" s="314" t="s">
        <v>398</v>
      </c>
      <c r="AU167" s="314" t="s">
        <v>92</v>
      </c>
      <c r="AV167" s="15" t="s">
        <v>92</v>
      </c>
      <c r="AW167" s="15" t="s">
        <v>30</v>
      </c>
      <c r="AX167" s="15" t="s">
        <v>76</v>
      </c>
      <c r="AY167" s="314" t="s">
        <v>387</v>
      </c>
    </row>
    <row r="168" s="15" customFormat="1">
      <c r="A168" s="15"/>
      <c r="B168" s="304"/>
      <c r="C168" s="305"/>
      <c r="D168" s="295" t="s">
        <v>398</v>
      </c>
      <c r="E168" s="306" t="s">
        <v>1</v>
      </c>
      <c r="F168" s="307" t="s">
        <v>2449</v>
      </c>
      <c r="G168" s="305"/>
      <c r="H168" s="308">
        <v>2</v>
      </c>
      <c r="I168" s="309"/>
      <c r="J168" s="305"/>
      <c r="K168" s="305"/>
      <c r="L168" s="310"/>
      <c r="M168" s="311"/>
      <c r="N168" s="312"/>
      <c r="O168" s="312"/>
      <c r="P168" s="312"/>
      <c r="Q168" s="312"/>
      <c r="R168" s="312"/>
      <c r="S168" s="312"/>
      <c r="T168" s="313"/>
      <c r="U168" s="15"/>
      <c r="V168" s="15"/>
      <c r="W168" s="15"/>
      <c r="X168" s="15"/>
      <c r="Y168" s="15"/>
      <c r="Z168" s="15"/>
      <c r="AA168" s="15"/>
      <c r="AB168" s="15"/>
      <c r="AC168" s="15"/>
      <c r="AD168" s="15"/>
      <c r="AE168" s="15"/>
      <c r="AT168" s="314" t="s">
        <v>398</v>
      </c>
      <c r="AU168" s="314" t="s">
        <v>92</v>
      </c>
      <c r="AV168" s="15" t="s">
        <v>92</v>
      </c>
      <c r="AW168" s="15" t="s">
        <v>30</v>
      </c>
      <c r="AX168" s="15" t="s">
        <v>76</v>
      </c>
      <c r="AY168" s="314" t="s">
        <v>387</v>
      </c>
    </row>
    <row r="169" s="15" customFormat="1">
      <c r="A169" s="15"/>
      <c r="B169" s="304"/>
      <c r="C169" s="305"/>
      <c r="D169" s="295" t="s">
        <v>398</v>
      </c>
      <c r="E169" s="306" t="s">
        <v>1</v>
      </c>
      <c r="F169" s="307" t="s">
        <v>2450</v>
      </c>
      <c r="G169" s="305"/>
      <c r="H169" s="308">
        <v>2</v>
      </c>
      <c r="I169" s="309"/>
      <c r="J169" s="305"/>
      <c r="K169" s="305"/>
      <c r="L169" s="310"/>
      <c r="M169" s="311"/>
      <c r="N169" s="312"/>
      <c r="O169" s="312"/>
      <c r="P169" s="312"/>
      <c r="Q169" s="312"/>
      <c r="R169" s="312"/>
      <c r="S169" s="312"/>
      <c r="T169" s="313"/>
      <c r="U169" s="15"/>
      <c r="V169" s="15"/>
      <c r="W169" s="15"/>
      <c r="X169" s="15"/>
      <c r="Y169" s="15"/>
      <c r="Z169" s="15"/>
      <c r="AA169" s="15"/>
      <c r="AB169" s="15"/>
      <c r="AC169" s="15"/>
      <c r="AD169" s="15"/>
      <c r="AE169" s="15"/>
      <c r="AT169" s="314" t="s">
        <v>398</v>
      </c>
      <c r="AU169" s="314" t="s">
        <v>92</v>
      </c>
      <c r="AV169" s="15" t="s">
        <v>92</v>
      </c>
      <c r="AW169" s="15" t="s">
        <v>30</v>
      </c>
      <c r="AX169" s="15" t="s">
        <v>76</v>
      </c>
      <c r="AY169" s="314" t="s">
        <v>387</v>
      </c>
    </row>
    <row r="170" s="15" customFormat="1">
      <c r="A170" s="15"/>
      <c r="B170" s="304"/>
      <c r="C170" s="305"/>
      <c r="D170" s="295" t="s">
        <v>398</v>
      </c>
      <c r="E170" s="306" t="s">
        <v>1</v>
      </c>
      <c r="F170" s="307" t="s">
        <v>2451</v>
      </c>
      <c r="G170" s="305"/>
      <c r="H170" s="308">
        <v>2</v>
      </c>
      <c r="I170" s="309"/>
      <c r="J170" s="305"/>
      <c r="K170" s="305"/>
      <c r="L170" s="310"/>
      <c r="M170" s="311"/>
      <c r="N170" s="312"/>
      <c r="O170" s="312"/>
      <c r="P170" s="312"/>
      <c r="Q170" s="312"/>
      <c r="R170" s="312"/>
      <c r="S170" s="312"/>
      <c r="T170" s="313"/>
      <c r="U170" s="15"/>
      <c r="V170" s="15"/>
      <c r="W170" s="15"/>
      <c r="X170" s="15"/>
      <c r="Y170" s="15"/>
      <c r="Z170" s="15"/>
      <c r="AA170" s="15"/>
      <c r="AB170" s="15"/>
      <c r="AC170" s="15"/>
      <c r="AD170" s="15"/>
      <c r="AE170" s="15"/>
      <c r="AT170" s="314" t="s">
        <v>398</v>
      </c>
      <c r="AU170" s="314" t="s">
        <v>92</v>
      </c>
      <c r="AV170" s="15" t="s">
        <v>92</v>
      </c>
      <c r="AW170" s="15" t="s">
        <v>30</v>
      </c>
      <c r="AX170" s="15" t="s">
        <v>76</v>
      </c>
      <c r="AY170" s="314" t="s">
        <v>387</v>
      </c>
    </row>
    <row r="171" s="15" customFormat="1">
      <c r="A171" s="15"/>
      <c r="B171" s="304"/>
      <c r="C171" s="305"/>
      <c r="D171" s="295" t="s">
        <v>398</v>
      </c>
      <c r="E171" s="306" t="s">
        <v>1</v>
      </c>
      <c r="F171" s="307" t="s">
        <v>2452</v>
      </c>
      <c r="G171" s="305"/>
      <c r="H171" s="308">
        <v>2</v>
      </c>
      <c r="I171" s="309"/>
      <c r="J171" s="305"/>
      <c r="K171" s="305"/>
      <c r="L171" s="310"/>
      <c r="M171" s="311"/>
      <c r="N171" s="312"/>
      <c r="O171" s="312"/>
      <c r="P171" s="312"/>
      <c r="Q171" s="312"/>
      <c r="R171" s="312"/>
      <c r="S171" s="312"/>
      <c r="T171" s="313"/>
      <c r="U171" s="15"/>
      <c r="V171" s="15"/>
      <c r="W171" s="15"/>
      <c r="X171" s="15"/>
      <c r="Y171" s="15"/>
      <c r="Z171" s="15"/>
      <c r="AA171" s="15"/>
      <c r="AB171" s="15"/>
      <c r="AC171" s="15"/>
      <c r="AD171" s="15"/>
      <c r="AE171" s="15"/>
      <c r="AT171" s="314" t="s">
        <v>398</v>
      </c>
      <c r="AU171" s="314" t="s">
        <v>92</v>
      </c>
      <c r="AV171" s="15" t="s">
        <v>92</v>
      </c>
      <c r="AW171" s="15" t="s">
        <v>30</v>
      </c>
      <c r="AX171" s="15" t="s">
        <v>76</v>
      </c>
      <c r="AY171" s="314" t="s">
        <v>387</v>
      </c>
    </row>
    <row r="172" s="15" customFormat="1">
      <c r="A172" s="15"/>
      <c r="B172" s="304"/>
      <c r="C172" s="305"/>
      <c r="D172" s="295" t="s">
        <v>398</v>
      </c>
      <c r="E172" s="306" t="s">
        <v>1</v>
      </c>
      <c r="F172" s="307" t="s">
        <v>2453</v>
      </c>
      <c r="G172" s="305"/>
      <c r="H172" s="308">
        <v>1</v>
      </c>
      <c r="I172" s="309"/>
      <c r="J172" s="305"/>
      <c r="K172" s="305"/>
      <c r="L172" s="310"/>
      <c r="M172" s="311"/>
      <c r="N172" s="312"/>
      <c r="O172" s="312"/>
      <c r="P172" s="312"/>
      <c r="Q172" s="312"/>
      <c r="R172" s="312"/>
      <c r="S172" s="312"/>
      <c r="T172" s="313"/>
      <c r="U172" s="15"/>
      <c r="V172" s="15"/>
      <c r="W172" s="15"/>
      <c r="X172" s="15"/>
      <c r="Y172" s="15"/>
      <c r="Z172" s="15"/>
      <c r="AA172" s="15"/>
      <c r="AB172" s="15"/>
      <c r="AC172" s="15"/>
      <c r="AD172" s="15"/>
      <c r="AE172" s="15"/>
      <c r="AT172" s="314" t="s">
        <v>398</v>
      </c>
      <c r="AU172" s="314" t="s">
        <v>92</v>
      </c>
      <c r="AV172" s="15" t="s">
        <v>92</v>
      </c>
      <c r="AW172" s="15" t="s">
        <v>30</v>
      </c>
      <c r="AX172" s="15" t="s">
        <v>76</v>
      </c>
      <c r="AY172" s="314" t="s">
        <v>387</v>
      </c>
    </row>
    <row r="173" s="15" customFormat="1">
      <c r="A173" s="15"/>
      <c r="B173" s="304"/>
      <c r="C173" s="305"/>
      <c r="D173" s="295" t="s">
        <v>398</v>
      </c>
      <c r="E173" s="306" t="s">
        <v>1</v>
      </c>
      <c r="F173" s="307" t="s">
        <v>2454</v>
      </c>
      <c r="G173" s="305"/>
      <c r="H173" s="308">
        <v>2</v>
      </c>
      <c r="I173" s="309"/>
      <c r="J173" s="305"/>
      <c r="K173" s="305"/>
      <c r="L173" s="310"/>
      <c r="M173" s="311"/>
      <c r="N173" s="312"/>
      <c r="O173" s="312"/>
      <c r="P173" s="312"/>
      <c r="Q173" s="312"/>
      <c r="R173" s="312"/>
      <c r="S173" s="312"/>
      <c r="T173" s="313"/>
      <c r="U173" s="15"/>
      <c r="V173" s="15"/>
      <c r="W173" s="15"/>
      <c r="X173" s="15"/>
      <c r="Y173" s="15"/>
      <c r="Z173" s="15"/>
      <c r="AA173" s="15"/>
      <c r="AB173" s="15"/>
      <c r="AC173" s="15"/>
      <c r="AD173" s="15"/>
      <c r="AE173" s="15"/>
      <c r="AT173" s="314" t="s">
        <v>398</v>
      </c>
      <c r="AU173" s="314" t="s">
        <v>92</v>
      </c>
      <c r="AV173" s="15" t="s">
        <v>92</v>
      </c>
      <c r="AW173" s="15" t="s">
        <v>30</v>
      </c>
      <c r="AX173" s="15" t="s">
        <v>76</v>
      </c>
      <c r="AY173" s="314" t="s">
        <v>387</v>
      </c>
    </row>
    <row r="174" s="15" customFormat="1">
      <c r="A174" s="15"/>
      <c r="B174" s="304"/>
      <c r="C174" s="305"/>
      <c r="D174" s="295" t="s">
        <v>398</v>
      </c>
      <c r="E174" s="306" t="s">
        <v>1</v>
      </c>
      <c r="F174" s="307" t="s">
        <v>2455</v>
      </c>
      <c r="G174" s="305"/>
      <c r="H174" s="308">
        <v>1</v>
      </c>
      <c r="I174" s="309"/>
      <c r="J174" s="305"/>
      <c r="K174" s="305"/>
      <c r="L174" s="310"/>
      <c r="M174" s="311"/>
      <c r="N174" s="312"/>
      <c r="O174" s="312"/>
      <c r="P174" s="312"/>
      <c r="Q174" s="312"/>
      <c r="R174" s="312"/>
      <c r="S174" s="312"/>
      <c r="T174" s="313"/>
      <c r="U174" s="15"/>
      <c r="V174" s="15"/>
      <c r="W174" s="15"/>
      <c r="X174" s="15"/>
      <c r="Y174" s="15"/>
      <c r="Z174" s="15"/>
      <c r="AA174" s="15"/>
      <c r="AB174" s="15"/>
      <c r="AC174" s="15"/>
      <c r="AD174" s="15"/>
      <c r="AE174" s="15"/>
      <c r="AT174" s="314" t="s">
        <v>398</v>
      </c>
      <c r="AU174" s="314" t="s">
        <v>92</v>
      </c>
      <c r="AV174" s="15" t="s">
        <v>92</v>
      </c>
      <c r="AW174" s="15" t="s">
        <v>30</v>
      </c>
      <c r="AX174" s="15" t="s">
        <v>76</v>
      </c>
      <c r="AY174" s="314" t="s">
        <v>387</v>
      </c>
    </row>
    <row r="175" s="15" customFormat="1">
      <c r="A175" s="15"/>
      <c r="B175" s="304"/>
      <c r="C175" s="305"/>
      <c r="D175" s="295" t="s">
        <v>398</v>
      </c>
      <c r="E175" s="306" t="s">
        <v>1</v>
      </c>
      <c r="F175" s="307" t="s">
        <v>2456</v>
      </c>
      <c r="G175" s="305"/>
      <c r="H175" s="308">
        <v>2</v>
      </c>
      <c r="I175" s="309"/>
      <c r="J175" s="305"/>
      <c r="K175" s="305"/>
      <c r="L175" s="310"/>
      <c r="M175" s="311"/>
      <c r="N175" s="312"/>
      <c r="O175" s="312"/>
      <c r="P175" s="312"/>
      <c r="Q175" s="312"/>
      <c r="R175" s="312"/>
      <c r="S175" s="312"/>
      <c r="T175" s="313"/>
      <c r="U175" s="15"/>
      <c r="V175" s="15"/>
      <c r="W175" s="15"/>
      <c r="X175" s="15"/>
      <c r="Y175" s="15"/>
      <c r="Z175" s="15"/>
      <c r="AA175" s="15"/>
      <c r="AB175" s="15"/>
      <c r="AC175" s="15"/>
      <c r="AD175" s="15"/>
      <c r="AE175" s="15"/>
      <c r="AT175" s="314" t="s">
        <v>398</v>
      </c>
      <c r="AU175" s="314" t="s">
        <v>92</v>
      </c>
      <c r="AV175" s="15" t="s">
        <v>92</v>
      </c>
      <c r="AW175" s="15" t="s">
        <v>30</v>
      </c>
      <c r="AX175" s="15" t="s">
        <v>76</v>
      </c>
      <c r="AY175" s="314" t="s">
        <v>387</v>
      </c>
    </row>
    <row r="176" s="15" customFormat="1">
      <c r="A176" s="15"/>
      <c r="B176" s="304"/>
      <c r="C176" s="305"/>
      <c r="D176" s="295" t="s">
        <v>398</v>
      </c>
      <c r="E176" s="306" t="s">
        <v>1</v>
      </c>
      <c r="F176" s="307" t="s">
        <v>2457</v>
      </c>
      <c r="G176" s="305"/>
      <c r="H176" s="308">
        <v>2</v>
      </c>
      <c r="I176" s="309"/>
      <c r="J176" s="305"/>
      <c r="K176" s="305"/>
      <c r="L176" s="310"/>
      <c r="M176" s="311"/>
      <c r="N176" s="312"/>
      <c r="O176" s="312"/>
      <c r="P176" s="312"/>
      <c r="Q176" s="312"/>
      <c r="R176" s="312"/>
      <c r="S176" s="312"/>
      <c r="T176" s="313"/>
      <c r="U176" s="15"/>
      <c r="V176" s="15"/>
      <c r="W176" s="15"/>
      <c r="X176" s="15"/>
      <c r="Y176" s="15"/>
      <c r="Z176" s="15"/>
      <c r="AA176" s="15"/>
      <c r="AB176" s="15"/>
      <c r="AC176" s="15"/>
      <c r="AD176" s="15"/>
      <c r="AE176" s="15"/>
      <c r="AT176" s="314" t="s">
        <v>398</v>
      </c>
      <c r="AU176" s="314" t="s">
        <v>92</v>
      </c>
      <c r="AV176" s="15" t="s">
        <v>92</v>
      </c>
      <c r="AW176" s="15" t="s">
        <v>30</v>
      </c>
      <c r="AX176" s="15" t="s">
        <v>76</v>
      </c>
      <c r="AY176" s="314" t="s">
        <v>387</v>
      </c>
    </row>
    <row r="177" s="15" customFormat="1">
      <c r="A177" s="15"/>
      <c r="B177" s="304"/>
      <c r="C177" s="305"/>
      <c r="D177" s="295" t="s">
        <v>398</v>
      </c>
      <c r="E177" s="306" t="s">
        <v>1</v>
      </c>
      <c r="F177" s="307" t="s">
        <v>2458</v>
      </c>
      <c r="G177" s="305"/>
      <c r="H177" s="308">
        <v>2</v>
      </c>
      <c r="I177" s="309"/>
      <c r="J177" s="305"/>
      <c r="K177" s="305"/>
      <c r="L177" s="310"/>
      <c r="M177" s="311"/>
      <c r="N177" s="312"/>
      <c r="O177" s="312"/>
      <c r="P177" s="312"/>
      <c r="Q177" s="312"/>
      <c r="R177" s="312"/>
      <c r="S177" s="312"/>
      <c r="T177" s="313"/>
      <c r="U177" s="15"/>
      <c r="V177" s="15"/>
      <c r="W177" s="15"/>
      <c r="X177" s="15"/>
      <c r="Y177" s="15"/>
      <c r="Z177" s="15"/>
      <c r="AA177" s="15"/>
      <c r="AB177" s="15"/>
      <c r="AC177" s="15"/>
      <c r="AD177" s="15"/>
      <c r="AE177" s="15"/>
      <c r="AT177" s="314" t="s">
        <v>398</v>
      </c>
      <c r="AU177" s="314" t="s">
        <v>92</v>
      </c>
      <c r="AV177" s="15" t="s">
        <v>92</v>
      </c>
      <c r="AW177" s="15" t="s">
        <v>30</v>
      </c>
      <c r="AX177" s="15" t="s">
        <v>76</v>
      </c>
      <c r="AY177" s="314" t="s">
        <v>387</v>
      </c>
    </row>
    <row r="178" s="15" customFormat="1">
      <c r="A178" s="15"/>
      <c r="B178" s="304"/>
      <c r="C178" s="305"/>
      <c r="D178" s="295" t="s">
        <v>398</v>
      </c>
      <c r="E178" s="306" t="s">
        <v>1</v>
      </c>
      <c r="F178" s="307" t="s">
        <v>2459</v>
      </c>
      <c r="G178" s="305"/>
      <c r="H178" s="308">
        <v>1</v>
      </c>
      <c r="I178" s="309"/>
      <c r="J178" s="305"/>
      <c r="K178" s="305"/>
      <c r="L178" s="310"/>
      <c r="M178" s="311"/>
      <c r="N178" s="312"/>
      <c r="O178" s="312"/>
      <c r="P178" s="312"/>
      <c r="Q178" s="312"/>
      <c r="R178" s="312"/>
      <c r="S178" s="312"/>
      <c r="T178" s="313"/>
      <c r="U178" s="15"/>
      <c r="V178" s="15"/>
      <c r="W178" s="15"/>
      <c r="X178" s="15"/>
      <c r="Y178" s="15"/>
      <c r="Z178" s="15"/>
      <c r="AA178" s="15"/>
      <c r="AB178" s="15"/>
      <c r="AC178" s="15"/>
      <c r="AD178" s="15"/>
      <c r="AE178" s="15"/>
      <c r="AT178" s="314" t="s">
        <v>398</v>
      </c>
      <c r="AU178" s="314" t="s">
        <v>92</v>
      </c>
      <c r="AV178" s="15" t="s">
        <v>92</v>
      </c>
      <c r="AW178" s="15" t="s">
        <v>30</v>
      </c>
      <c r="AX178" s="15" t="s">
        <v>76</v>
      </c>
      <c r="AY178" s="314" t="s">
        <v>387</v>
      </c>
    </row>
    <row r="179" s="15" customFormat="1">
      <c r="A179" s="15"/>
      <c r="B179" s="304"/>
      <c r="C179" s="305"/>
      <c r="D179" s="295" t="s">
        <v>398</v>
      </c>
      <c r="E179" s="306" t="s">
        <v>1</v>
      </c>
      <c r="F179" s="307" t="s">
        <v>2460</v>
      </c>
      <c r="G179" s="305"/>
      <c r="H179" s="308">
        <v>2</v>
      </c>
      <c r="I179" s="309"/>
      <c r="J179" s="305"/>
      <c r="K179" s="305"/>
      <c r="L179" s="310"/>
      <c r="M179" s="311"/>
      <c r="N179" s="312"/>
      <c r="O179" s="312"/>
      <c r="P179" s="312"/>
      <c r="Q179" s="312"/>
      <c r="R179" s="312"/>
      <c r="S179" s="312"/>
      <c r="T179" s="313"/>
      <c r="U179" s="15"/>
      <c r="V179" s="15"/>
      <c r="W179" s="15"/>
      <c r="X179" s="15"/>
      <c r="Y179" s="15"/>
      <c r="Z179" s="15"/>
      <c r="AA179" s="15"/>
      <c r="AB179" s="15"/>
      <c r="AC179" s="15"/>
      <c r="AD179" s="15"/>
      <c r="AE179" s="15"/>
      <c r="AT179" s="314" t="s">
        <v>398</v>
      </c>
      <c r="AU179" s="314" t="s">
        <v>92</v>
      </c>
      <c r="AV179" s="15" t="s">
        <v>92</v>
      </c>
      <c r="AW179" s="15" t="s">
        <v>30</v>
      </c>
      <c r="AX179" s="15" t="s">
        <v>76</v>
      </c>
      <c r="AY179" s="314" t="s">
        <v>387</v>
      </c>
    </row>
    <row r="180" s="15" customFormat="1">
      <c r="A180" s="15"/>
      <c r="B180" s="304"/>
      <c r="C180" s="305"/>
      <c r="D180" s="295" t="s">
        <v>398</v>
      </c>
      <c r="E180" s="306" t="s">
        <v>1</v>
      </c>
      <c r="F180" s="307" t="s">
        <v>2461</v>
      </c>
      <c r="G180" s="305"/>
      <c r="H180" s="308">
        <v>2</v>
      </c>
      <c r="I180" s="309"/>
      <c r="J180" s="305"/>
      <c r="K180" s="305"/>
      <c r="L180" s="310"/>
      <c r="M180" s="311"/>
      <c r="N180" s="312"/>
      <c r="O180" s="312"/>
      <c r="P180" s="312"/>
      <c r="Q180" s="312"/>
      <c r="R180" s="312"/>
      <c r="S180" s="312"/>
      <c r="T180" s="313"/>
      <c r="U180" s="15"/>
      <c r="V180" s="15"/>
      <c r="W180" s="15"/>
      <c r="X180" s="15"/>
      <c r="Y180" s="15"/>
      <c r="Z180" s="15"/>
      <c r="AA180" s="15"/>
      <c r="AB180" s="15"/>
      <c r="AC180" s="15"/>
      <c r="AD180" s="15"/>
      <c r="AE180" s="15"/>
      <c r="AT180" s="314" t="s">
        <v>398</v>
      </c>
      <c r="AU180" s="314" t="s">
        <v>92</v>
      </c>
      <c r="AV180" s="15" t="s">
        <v>92</v>
      </c>
      <c r="AW180" s="15" t="s">
        <v>30</v>
      </c>
      <c r="AX180" s="15" t="s">
        <v>76</v>
      </c>
      <c r="AY180" s="314" t="s">
        <v>387</v>
      </c>
    </row>
    <row r="181" s="15" customFormat="1">
      <c r="A181" s="15"/>
      <c r="B181" s="304"/>
      <c r="C181" s="305"/>
      <c r="D181" s="295" t="s">
        <v>398</v>
      </c>
      <c r="E181" s="306" t="s">
        <v>1</v>
      </c>
      <c r="F181" s="307" t="s">
        <v>2462</v>
      </c>
      <c r="G181" s="305"/>
      <c r="H181" s="308">
        <v>2</v>
      </c>
      <c r="I181" s="309"/>
      <c r="J181" s="305"/>
      <c r="K181" s="305"/>
      <c r="L181" s="310"/>
      <c r="M181" s="311"/>
      <c r="N181" s="312"/>
      <c r="O181" s="312"/>
      <c r="P181" s="312"/>
      <c r="Q181" s="312"/>
      <c r="R181" s="312"/>
      <c r="S181" s="312"/>
      <c r="T181" s="313"/>
      <c r="U181" s="15"/>
      <c r="V181" s="15"/>
      <c r="W181" s="15"/>
      <c r="X181" s="15"/>
      <c r="Y181" s="15"/>
      <c r="Z181" s="15"/>
      <c r="AA181" s="15"/>
      <c r="AB181" s="15"/>
      <c r="AC181" s="15"/>
      <c r="AD181" s="15"/>
      <c r="AE181" s="15"/>
      <c r="AT181" s="314" t="s">
        <v>398</v>
      </c>
      <c r="AU181" s="314" t="s">
        <v>92</v>
      </c>
      <c r="AV181" s="15" t="s">
        <v>92</v>
      </c>
      <c r="AW181" s="15" t="s">
        <v>30</v>
      </c>
      <c r="AX181" s="15" t="s">
        <v>76</v>
      </c>
      <c r="AY181" s="314" t="s">
        <v>387</v>
      </c>
    </row>
    <row r="182" s="15" customFormat="1">
      <c r="A182" s="15"/>
      <c r="B182" s="304"/>
      <c r="C182" s="305"/>
      <c r="D182" s="295" t="s">
        <v>398</v>
      </c>
      <c r="E182" s="306" t="s">
        <v>1</v>
      </c>
      <c r="F182" s="307" t="s">
        <v>2463</v>
      </c>
      <c r="G182" s="305"/>
      <c r="H182" s="308">
        <v>1</v>
      </c>
      <c r="I182" s="309"/>
      <c r="J182" s="305"/>
      <c r="K182" s="305"/>
      <c r="L182" s="310"/>
      <c r="M182" s="311"/>
      <c r="N182" s="312"/>
      <c r="O182" s="312"/>
      <c r="P182" s="312"/>
      <c r="Q182" s="312"/>
      <c r="R182" s="312"/>
      <c r="S182" s="312"/>
      <c r="T182" s="313"/>
      <c r="U182" s="15"/>
      <c r="V182" s="15"/>
      <c r="W182" s="15"/>
      <c r="X182" s="15"/>
      <c r="Y182" s="15"/>
      <c r="Z182" s="15"/>
      <c r="AA182" s="15"/>
      <c r="AB182" s="15"/>
      <c r="AC182" s="15"/>
      <c r="AD182" s="15"/>
      <c r="AE182" s="15"/>
      <c r="AT182" s="314" t="s">
        <v>398</v>
      </c>
      <c r="AU182" s="314" t="s">
        <v>92</v>
      </c>
      <c r="AV182" s="15" t="s">
        <v>92</v>
      </c>
      <c r="AW182" s="15" t="s">
        <v>30</v>
      </c>
      <c r="AX182" s="15" t="s">
        <v>76</v>
      </c>
      <c r="AY182" s="314" t="s">
        <v>387</v>
      </c>
    </row>
    <row r="183" s="15" customFormat="1">
      <c r="A183" s="15"/>
      <c r="B183" s="304"/>
      <c r="C183" s="305"/>
      <c r="D183" s="295" t="s">
        <v>398</v>
      </c>
      <c r="E183" s="306" t="s">
        <v>1</v>
      </c>
      <c r="F183" s="307" t="s">
        <v>2464</v>
      </c>
      <c r="G183" s="305"/>
      <c r="H183" s="308">
        <v>1</v>
      </c>
      <c r="I183" s="309"/>
      <c r="J183" s="305"/>
      <c r="K183" s="305"/>
      <c r="L183" s="310"/>
      <c r="M183" s="311"/>
      <c r="N183" s="312"/>
      <c r="O183" s="312"/>
      <c r="P183" s="312"/>
      <c r="Q183" s="312"/>
      <c r="R183" s="312"/>
      <c r="S183" s="312"/>
      <c r="T183" s="313"/>
      <c r="U183" s="15"/>
      <c r="V183" s="15"/>
      <c r="W183" s="15"/>
      <c r="X183" s="15"/>
      <c r="Y183" s="15"/>
      <c r="Z183" s="15"/>
      <c r="AA183" s="15"/>
      <c r="AB183" s="15"/>
      <c r="AC183" s="15"/>
      <c r="AD183" s="15"/>
      <c r="AE183" s="15"/>
      <c r="AT183" s="314" t="s">
        <v>398</v>
      </c>
      <c r="AU183" s="314" t="s">
        <v>92</v>
      </c>
      <c r="AV183" s="15" t="s">
        <v>92</v>
      </c>
      <c r="AW183" s="15" t="s">
        <v>30</v>
      </c>
      <c r="AX183" s="15" t="s">
        <v>76</v>
      </c>
      <c r="AY183" s="314" t="s">
        <v>387</v>
      </c>
    </row>
    <row r="184" s="15" customFormat="1">
      <c r="A184" s="15"/>
      <c r="B184" s="304"/>
      <c r="C184" s="305"/>
      <c r="D184" s="295" t="s">
        <v>398</v>
      </c>
      <c r="E184" s="306" t="s">
        <v>1</v>
      </c>
      <c r="F184" s="307" t="s">
        <v>2465</v>
      </c>
      <c r="G184" s="305"/>
      <c r="H184" s="308">
        <v>2</v>
      </c>
      <c r="I184" s="309"/>
      <c r="J184" s="305"/>
      <c r="K184" s="305"/>
      <c r="L184" s="310"/>
      <c r="M184" s="311"/>
      <c r="N184" s="312"/>
      <c r="O184" s="312"/>
      <c r="P184" s="312"/>
      <c r="Q184" s="312"/>
      <c r="R184" s="312"/>
      <c r="S184" s="312"/>
      <c r="T184" s="313"/>
      <c r="U184" s="15"/>
      <c r="V184" s="15"/>
      <c r="W184" s="15"/>
      <c r="X184" s="15"/>
      <c r="Y184" s="15"/>
      <c r="Z184" s="15"/>
      <c r="AA184" s="15"/>
      <c r="AB184" s="15"/>
      <c r="AC184" s="15"/>
      <c r="AD184" s="15"/>
      <c r="AE184" s="15"/>
      <c r="AT184" s="314" t="s">
        <v>398</v>
      </c>
      <c r="AU184" s="314" t="s">
        <v>92</v>
      </c>
      <c r="AV184" s="15" t="s">
        <v>92</v>
      </c>
      <c r="AW184" s="15" t="s">
        <v>30</v>
      </c>
      <c r="AX184" s="15" t="s">
        <v>76</v>
      </c>
      <c r="AY184" s="314" t="s">
        <v>387</v>
      </c>
    </row>
    <row r="185" s="15" customFormat="1">
      <c r="A185" s="15"/>
      <c r="B185" s="304"/>
      <c r="C185" s="305"/>
      <c r="D185" s="295" t="s">
        <v>398</v>
      </c>
      <c r="E185" s="306" t="s">
        <v>1</v>
      </c>
      <c r="F185" s="307" t="s">
        <v>2466</v>
      </c>
      <c r="G185" s="305"/>
      <c r="H185" s="308">
        <v>1</v>
      </c>
      <c r="I185" s="309"/>
      <c r="J185" s="305"/>
      <c r="K185" s="305"/>
      <c r="L185" s="310"/>
      <c r="M185" s="311"/>
      <c r="N185" s="312"/>
      <c r="O185" s="312"/>
      <c r="P185" s="312"/>
      <c r="Q185" s="312"/>
      <c r="R185" s="312"/>
      <c r="S185" s="312"/>
      <c r="T185" s="313"/>
      <c r="U185" s="15"/>
      <c r="V185" s="15"/>
      <c r="W185" s="15"/>
      <c r="X185" s="15"/>
      <c r="Y185" s="15"/>
      <c r="Z185" s="15"/>
      <c r="AA185" s="15"/>
      <c r="AB185" s="15"/>
      <c r="AC185" s="15"/>
      <c r="AD185" s="15"/>
      <c r="AE185" s="15"/>
      <c r="AT185" s="314" t="s">
        <v>398</v>
      </c>
      <c r="AU185" s="314" t="s">
        <v>92</v>
      </c>
      <c r="AV185" s="15" t="s">
        <v>92</v>
      </c>
      <c r="AW185" s="15" t="s">
        <v>30</v>
      </c>
      <c r="AX185" s="15" t="s">
        <v>76</v>
      </c>
      <c r="AY185" s="314" t="s">
        <v>387</v>
      </c>
    </row>
    <row r="186" s="15" customFormat="1">
      <c r="A186" s="15"/>
      <c r="B186" s="304"/>
      <c r="C186" s="305"/>
      <c r="D186" s="295" t="s">
        <v>398</v>
      </c>
      <c r="E186" s="306" t="s">
        <v>1</v>
      </c>
      <c r="F186" s="307" t="s">
        <v>2467</v>
      </c>
      <c r="G186" s="305"/>
      <c r="H186" s="308">
        <v>2</v>
      </c>
      <c r="I186" s="309"/>
      <c r="J186" s="305"/>
      <c r="K186" s="305"/>
      <c r="L186" s="310"/>
      <c r="M186" s="311"/>
      <c r="N186" s="312"/>
      <c r="O186" s="312"/>
      <c r="P186" s="312"/>
      <c r="Q186" s="312"/>
      <c r="R186" s="312"/>
      <c r="S186" s="312"/>
      <c r="T186" s="313"/>
      <c r="U186" s="15"/>
      <c r="V186" s="15"/>
      <c r="W186" s="15"/>
      <c r="X186" s="15"/>
      <c r="Y186" s="15"/>
      <c r="Z186" s="15"/>
      <c r="AA186" s="15"/>
      <c r="AB186" s="15"/>
      <c r="AC186" s="15"/>
      <c r="AD186" s="15"/>
      <c r="AE186" s="15"/>
      <c r="AT186" s="314" t="s">
        <v>398</v>
      </c>
      <c r="AU186" s="314" t="s">
        <v>92</v>
      </c>
      <c r="AV186" s="15" t="s">
        <v>92</v>
      </c>
      <c r="AW186" s="15" t="s">
        <v>30</v>
      </c>
      <c r="AX186" s="15" t="s">
        <v>76</v>
      </c>
      <c r="AY186" s="314" t="s">
        <v>387</v>
      </c>
    </row>
    <row r="187" s="16" customFormat="1">
      <c r="A187" s="16"/>
      <c r="B187" s="315"/>
      <c r="C187" s="316"/>
      <c r="D187" s="295" t="s">
        <v>398</v>
      </c>
      <c r="E187" s="317" t="s">
        <v>1</v>
      </c>
      <c r="F187" s="318" t="s">
        <v>401</v>
      </c>
      <c r="G187" s="316"/>
      <c r="H187" s="319">
        <v>40</v>
      </c>
      <c r="I187" s="320"/>
      <c r="J187" s="316"/>
      <c r="K187" s="316"/>
      <c r="L187" s="321"/>
      <c r="M187" s="322"/>
      <c r="N187" s="323"/>
      <c r="O187" s="323"/>
      <c r="P187" s="323"/>
      <c r="Q187" s="323"/>
      <c r="R187" s="323"/>
      <c r="S187" s="323"/>
      <c r="T187" s="324"/>
      <c r="U187" s="16"/>
      <c r="V187" s="16"/>
      <c r="W187" s="16"/>
      <c r="X187" s="16"/>
      <c r="Y187" s="16"/>
      <c r="Z187" s="16"/>
      <c r="AA187" s="16"/>
      <c r="AB187" s="16"/>
      <c r="AC187" s="16"/>
      <c r="AD187" s="16"/>
      <c r="AE187" s="16"/>
      <c r="AT187" s="325" t="s">
        <v>398</v>
      </c>
      <c r="AU187" s="325" t="s">
        <v>92</v>
      </c>
      <c r="AV187" s="16" t="s">
        <v>386</v>
      </c>
      <c r="AW187" s="16" t="s">
        <v>30</v>
      </c>
      <c r="AX187" s="16" t="s">
        <v>84</v>
      </c>
      <c r="AY187" s="325" t="s">
        <v>387</v>
      </c>
    </row>
    <row r="188" s="2" customFormat="1" ht="33" customHeight="1">
      <c r="A188" s="42"/>
      <c r="B188" s="43"/>
      <c r="C188" s="337" t="s">
        <v>386</v>
      </c>
      <c r="D188" s="337" t="s">
        <v>592</v>
      </c>
      <c r="E188" s="338" t="s">
        <v>1851</v>
      </c>
      <c r="F188" s="339" t="s">
        <v>1852</v>
      </c>
      <c r="G188" s="340" t="s">
        <v>436</v>
      </c>
      <c r="H188" s="341">
        <v>5</v>
      </c>
      <c r="I188" s="342"/>
      <c r="J188" s="343">
        <f>ROUND(I188*H188,2)</f>
        <v>0</v>
      </c>
      <c r="K188" s="344"/>
      <c r="L188" s="345"/>
      <c r="M188" s="346" t="s">
        <v>1</v>
      </c>
      <c r="N188" s="347" t="s">
        <v>42</v>
      </c>
      <c r="O188" s="101"/>
      <c r="P188" s="290">
        <f>O188*H188</f>
        <v>0</v>
      </c>
      <c r="Q188" s="290">
        <v>0.0014</v>
      </c>
      <c r="R188" s="290">
        <f>Q188*H188</f>
        <v>0.0070000000000000001</v>
      </c>
      <c r="S188" s="290">
        <v>0</v>
      </c>
      <c r="T188" s="291">
        <f>S188*H188</f>
        <v>0</v>
      </c>
      <c r="U188" s="42"/>
      <c r="V188" s="42"/>
      <c r="W188" s="42"/>
      <c r="X188" s="42"/>
      <c r="Y188" s="42"/>
      <c r="Z188" s="42"/>
      <c r="AA188" s="42"/>
      <c r="AB188" s="42"/>
      <c r="AC188" s="42"/>
      <c r="AD188" s="42"/>
      <c r="AE188" s="42"/>
      <c r="AR188" s="292" t="s">
        <v>443</v>
      </c>
      <c r="AT188" s="292" t="s">
        <v>592</v>
      </c>
      <c r="AU188" s="292" t="s">
        <v>92</v>
      </c>
      <c r="AY188" s="19" t="s">
        <v>387</v>
      </c>
      <c r="BE188" s="162">
        <f>IF(N188="základná",J188,0)</f>
        <v>0</v>
      </c>
      <c r="BF188" s="162">
        <f>IF(N188="znížená",J188,0)</f>
        <v>0</v>
      </c>
      <c r="BG188" s="162">
        <f>IF(N188="zákl. prenesená",J188,0)</f>
        <v>0</v>
      </c>
      <c r="BH188" s="162">
        <f>IF(N188="zníž. prenesená",J188,0)</f>
        <v>0</v>
      </c>
      <c r="BI188" s="162">
        <f>IF(N188="nulová",J188,0)</f>
        <v>0</v>
      </c>
      <c r="BJ188" s="19" t="s">
        <v>92</v>
      </c>
      <c r="BK188" s="162">
        <f>ROUND(I188*H188,2)</f>
        <v>0</v>
      </c>
      <c r="BL188" s="19" t="s">
        <v>386</v>
      </c>
      <c r="BM188" s="292" t="s">
        <v>443</v>
      </c>
    </row>
    <row r="189" s="2" customFormat="1" ht="24.15" customHeight="1">
      <c r="A189" s="42"/>
      <c r="B189" s="43"/>
      <c r="C189" s="280" t="s">
        <v>429</v>
      </c>
      <c r="D189" s="280" t="s">
        <v>393</v>
      </c>
      <c r="E189" s="281" t="s">
        <v>1853</v>
      </c>
      <c r="F189" s="282" t="s">
        <v>1854</v>
      </c>
      <c r="G189" s="283" t="s">
        <v>436</v>
      </c>
      <c r="H189" s="284">
        <v>77</v>
      </c>
      <c r="I189" s="285"/>
      <c r="J189" s="286">
        <f>ROUND(I189*H189,2)</f>
        <v>0</v>
      </c>
      <c r="K189" s="287"/>
      <c r="L189" s="45"/>
      <c r="M189" s="288" t="s">
        <v>1</v>
      </c>
      <c r="N189" s="289" t="s">
        <v>42</v>
      </c>
      <c r="O189" s="101"/>
      <c r="P189" s="290">
        <f>O189*H189</f>
        <v>0</v>
      </c>
      <c r="Q189" s="290">
        <v>0</v>
      </c>
      <c r="R189" s="290">
        <f>Q189*H189</f>
        <v>0</v>
      </c>
      <c r="S189" s="290">
        <v>0</v>
      </c>
      <c r="T189" s="291">
        <f>S189*H189</f>
        <v>0</v>
      </c>
      <c r="U189" s="42"/>
      <c r="V189" s="42"/>
      <c r="W189" s="42"/>
      <c r="X189" s="42"/>
      <c r="Y189" s="42"/>
      <c r="Z189" s="42"/>
      <c r="AA189" s="42"/>
      <c r="AB189" s="42"/>
      <c r="AC189" s="42"/>
      <c r="AD189" s="42"/>
      <c r="AE189" s="42"/>
      <c r="AR189" s="292" t="s">
        <v>386</v>
      </c>
      <c r="AT189" s="292" t="s">
        <v>393</v>
      </c>
      <c r="AU189" s="292" t="s">
        <v>92</v>
      </c>
      <c r="AY189" s="19" t="s">
        <v>387</v>
      </c>
      <c r="BE189" s="162">
        <f>IF(N189="základná",J189,0)</f>
        <v>0</v>
      </c>
      <c r="BF189" s="162">
        <f>IF(N189="znížená",J189,0)</f>
        <v>0</v>
      </c>
      <c r="BG189" s="162">
        <f>IF(N189="zákl. prenesená",J189,0)</f>
        <v>0</v>
      </c>
      <c r="BH189" s="162">
        <f>IF(N189="zníž. prenesená",J189,0)</f>
        <v>0</v>
      </c>
      <c r="BI189" s="162">
        <f>IF(N189="nulová",J189,0)</f>
        <v>0</v>
      </c>
      <c r="BJ189" s="19" t="s">
        <v>92</v>
      </c>
      <c r="BK189" s="162">
        <f>ROUND(I189*H189,2)</f>
        <v>0</v>
      </c>
      <c r="BL189" s="19" t="s">
        <v>386</v>
      </c>
      <c r="BM189" s="292" t="s">
        <v>128</v>
      </c>
    </row>
    <row r="190" s="15" customFormat="1">
      <c r="A190" s="15"/>
      <c r="B190" s="304"/>
      <c r="C190" s="305"/>
      <c r="D190" s="295" t="s">
        <v>398</v>
      </c>
      <c r="E190" s="306" t="s">
        <v>1</v>
      </c>
      <c r="F190" s="307" t="s">
        <v>2468</v>
      </c>
      <c r="G190" s="305"/>
      <c r="H190" s="308">
        <v>5</v>
      </c>
      <c r="I190" s="309"/>
      <c r="J190" s="305"/>
      <c r="K190" s="305"/>
      <c r="L190" s="310"/>
      <c r="M190" s="311"/>
      <c r="N190" s="312"/>
      <c r="O190" s="312"/>
      <c r="P190" s="312"/>
      <c r="Q190" s="312"/>
      <c r="R190" s="312"/>
      <c r="S190" s="312"/>
      <c r="T190" s="313"/>
      <c r="U190" s="15"/>
      <c r="V190" s="15"/>
      <c r="W190" s="15"/>
      <c r="X190" s="15"/>
      <c r="Y190" s="15"/>
      <c r="Z190" s="15"/>
      <c r="AA190" s="15"/>
      <c r="AB190" s="15"/>
      <c r="AC190" s="15"/>
      <c r="AD190" s="15"/>
      <c r="AE190" s="15"/>
      <c r="AT190" s="314" t="s">
        <v>398</v>
      </c>
      <c r="AU190" s="314" t="s">
        <v>92</v>
      </c>
      <c r="AV190" s="15" t="s">
        <v>92</v>
      </c>
      <c r="AW190" s="15" t="s">
        <v>30</v>
      </c>
      <c r="AX190" s="15" t="s">
        <v>76</v>
      </c>
      <c r="AY190" s="314" t="s">
        <v>387</v>
      </c>
    </row>
    <row r="191" s="15" customFormat="1">
      <c r="A191" s="15"/>
      <c r="B191" s="304"/>
      <c r="C191" s="305"/>
      <c r="D191" s="295" t="s">
        <v>398</v>
      </c>
      <c r="E191" s="306" t="s">
        <v>1</v>
      </c>
      <c r="F191" s="307" t="s">
        <v>2469</v>
      </c>
      <c r="G191" s="305"/>
      <c r="H191" s="308">
        <v>1</v>
      </c>
      <c r="I191" s="309"/>
      <c r="J191" s="305"/>
      <c r="K191" s="305"/>
      <c r="L191" s="310"/>
      <c r="M191" s="311"/>
      <c r="N191" s="312"/>
      <c r="O191" s="312"/>
      <c r="P191" s="312"/>
      <c r="Q191" s="312"/>
      <c r="R191" s="312"/>
      <c r="S191" s="312"/>
      <c r="T191" s="313"/>
      <c r="U191" s="15"/>
      <c r="V191" s="15"/>
      <c r="W191" s="15"/>
      <c r="X191" s="15"/>
      <c r="Y191" s="15"/>
      <c r="Z191" s="15"/>
      <c r="AA191" s="15"/>
      <c r="AB191" s="15"/>
      <c r="AC191" s="15"/>
      <c r="AD191" s="15"/>
      <c r="AE191" s="15"/>
      <c r="AT191" s="314" t="s">
        <v>398</v>
      </c>
      <c r="AU191" s="314" t="s">
        <v>92</v>
      </c>
      <c r="AV191" s="15" t="s">
        <v>92</v>
      </c>
      <c r="AW191" s="15" t="s">
        <v>30</v>
      </c>
      <c r="AX191" s="15" t="s">
        <v>76</v>
      </c>
      <c r="AY191" s="314" t="s">
        <v>387</v>
      </c>
    </row>
    <row r="192" s="15" customFormat="1">
      <c r="A192" s="15"/>
      <c r="B192" s="304"/>
      <c r="C192" s="305"/>
      <c r="D192" s="295" t="s">
        <v>398</v>
      </c>
      <c r="E192" s="306" t="s">
        <v>1</v>
      </c>
      <c r="F192" s="307" t="s">
        <v>2470</v>
      </c>
      <c r="G192" s="305"/>
      <c r="H192" s="308">
        <v>2</v>
      </c>
      <c r="I192" s="309"/>
      <c r="J192" s="305"/>
      <c r="K192" s="305"/>
      <c r="L192" s="310"/>
      <c r="M192" s="311"/>
      <c r="N192" s="312"/>
      <c r="O192" s="312"/>
      <c r="P192" s="312"/>
      <c r="Q192" s="312"/>
      <c r="R192" s="312"/>
      <c r="S192" s="312"/>
      <c r="T192" s="313"/>
      <c r="U192" s="15"/>
      <c r="V192" s="15"/>
      <c r="W192" s="15"/>
      <c r="X192" s="15"/>
      <c r="Y192" s="15"/>
      <c r="Z192" s="15"/>
      <c r="AA192" s="15"/>
      <c r="AB192" s="15"/>
      <c r="AC192" s="15"/>
      <c r="AD192" s="15"/>
      <c r="AE192" s="15"/>
      <c r="AT192" s="314" t="s">
        <v>398</v>
      </c>
      <c r="AU192" s="314" t="s">
        <v>92</v>
      </c>
      <c r="AV192" s="15" t="s">
        <v>92</v>
      </c>
      <c r="AW192" s="15" t="s">
        <v>30</v>
      </c>
      <c r="AX192" s="15" t="s">
        <v>76</v>
      </c>
      <c r="AY192" s="314" t="s">
        <v>387</v>
      </c>
    </row>
    <row r="193" s="15" customFormat="1">
      <c r="A193" s="15"/>
      <c r="B193" s="304"/>
      <c r="C193" s="305"/>
      <c r="D193" s="295" t="s">
        <v>398</v>
      </c>
      <c r="E193" s="306" t="s">
        <v>1</v>
      </c>
      <c r="F193" s="307" t="s">
        <v>2471</v>
      </c>
      <c r="G193" s="305"/>
      <c r="H193" s="308">
        <v>1</v>
      </c>
      <c r="I193" s="309"/>
      <c r="J193" s="305"/>
      <c r="K193" s="305"/>
      <c r="L193" s="310"/>
      <c r="M193" s="311"/>
      <c r="N193" s="312"/>
      <c r="O193" s="312"/>
      <c r="P193" s="312"/>
      <c r="Q193" s="312"/>
      <c r="R193" s="312"/>
      <c r="S193" s="312"/>
      <c r="T193" s="313"/>
      <c r="U193" s="15"/>
      <c r="V193" s="15"/>
      <c r="W193" s="15"/>
      <c r="X193" s="15"/>
      <c r="Y193" s="15"/>
      <c r="Z193" s="15"/>
      <c r="AA193" s="15"/>
      <c r="AB193" s="15"/>
      <c r="AC193" s="15"/>
      <c r="AD193" s="15"/>
      <c r="AE193" s="15"/>
      <c r="AT193" s="314" t="s">
        <v>398</v>
      </c>
      <c r="AU193" s="314" t="s">
        <v>92</v>
      </c>
      <c r="AV193" s="15" t="s">
        <v>92</v>
      </c>
      <c r="AW193" s="15" t="s">
        <v>30</v>
      </c>
      <c r="AX193" s="15" t="s">
        <v>76</v>
      </c>
      <c r="AY193" s="314" t="s">
        <v>387</v>
      </c>
    </row>
    <row r="194" s="15" customFormat="1">
      <c r="A194" s="15"/>
      <c r="B194" s="304"/>
      <c r="C194" s="305"/>
      <c r="D194" s="295" t="s">
        <v>398</v>
      </c>
      <c r="E194" s="306" t="s">
        <v>1</v>
      </c>
      <c r="F194" s="307" t="s">
        <v>2472</v>
      </c>
      <c r="G194" s="305"/>
      <c r="H194" s="308">
        <v>2</v>
      </c>
      <c r="I194" s="309"/>
      <c r="J194" s="305"/>
      <c r="K194" s="305"/>
      <c r="L194" s="310"/>
      <c r="M194" s="311"/>
      <c r="N194" s="312"/>
      <c r="O194" s="312"/>
      <c r="P194" s="312"/>
      <c r="Q194" s="312"/>
      <c r="R194" s="312"/>
      <c r="S194" s="312"/>
      <c r="T194" s="313"/>
      <c r="U194" s="15"/>
      <c r="V194" s="15"/>
      <c r="W194" s="15"/>
      <c r="X194" s="15"/>
      <c r="Y194" s="15"/>
      <c r="Z194" s="15"/>
      <c r="AA194" s="15"/>
      <c r="AB194" s="15"/>
      <c r="AC194" s="15"/>
      <c r="AD194" s="15"/>
      <c r="AE194" s="15"/>
      <c r="AT194" s="314" t="s">
        <v>398</v>
      </c>
      <c r="AU194" s="314" t="s">
        <v>92</v>
      </c>
      <c r="AV194" s="15" t="s">
        <v>92</v>
      </c>
      <c r="AW194" s="15" t="s">
        <v>30</v>
      </c>
      <c r="AX194" s="15" t="s">
        <v>76</v>
      </c>
      <c r="AY194" s="314" t="s">
        <v>387</v>
      </c>
    </row>
    <row r="195" s="15" customFormat="1">
      <c r="A195" s="15"/>
      <c r="B195" s="304"/>
      <c r="C195" s="305"/>
      <c r="D195" s="295" t="s">
        <v>398</v>
      </c>
      <c r="E195" s="306" t="s">
        <v>1</v>
      </c>
      <c r="F195" s="307" t="s">
        <v>2473</v>
      </c>
      <c r="G195" s="305"/>
      <c r="H195" s="308">
        <v>4</v>
      </c>
      <c r="I195" s="309"/>
      <c r="J195" s="305"/>
      <c r="K195" s="305"/>
      <c r="L195" s="310"/>
      <c r="M195" s="311"/>
      <c r="N195" s="312"/>
      <c r="O195" s="312"/>
      <c r="P195" s="312"/>
      <c r="Q195" s="312"/>
      <c r="R195" s="312"/>
      <c r="S195" s="312"/>
      <c r="T195" s="313"/>
      <c r="U195" s="15"/>
      <c r="V195" s="15"/>
      <c r="W195" s="15"/>
      <c r="X195" s="15"/>
      <c r="Y195" s="15"/>
      <c r="Z195" s="15"/>
      <c r="AA195" s="15"/>
      <c r="AB195" s="15"/>
      <c r="AC195" s="15"/>
      <c r="AD195" s="15"/>
      <c r="AE195" s="15"/>
      <c r="AT195" s="314" t="s">
        <v>398</v>
      </c>
      <c r="AU195" s="314" t="s">
        <v>92</v>
      </c>
      <c r="AV195" s="15" t="s">
        <v>92</v>
      </c>
      <c r="AW195" s="15" t="s">
        <v>30</v>
      </c>
      <c r="AX195" s="15" t="s">
        <v>76</v>
      </c>
      <c r="AY195" s="314" t="s">
        <v>387</v>
      </c>
    </row>
    <row r="196" s="15" customFormat="1">
      <c r="A196" s="15"/>
      <c r="B196" s="304"/>
      <c r="C196" s="305"/>
      <c r="D196" s="295" t="s">
        <v>398</v>
      </c>
      <c r="E196" s="306" t="s">
        <v>1</v>
      </c>
      <c r="F196" s="307" t="s">
        <v>2474</v>
      </c>
      <c r="G196" s="305"/>
      <c r="H196" s="308">
        <v>2</v>
      </c>
      <c r="I196" s="309"/>
      <c r="J196" s="305"/>
      <c r="K196" s="305"/>
      <c r="L196" s="310"/>
      <c r="M196" s="311"/>
      <c r="N196" s="312"/>
      <c r="O196" s="312"/>
      <c r="P196" s="312"/>
      <c r="Q196" s="312"/>
      <c r="R196" s="312"/>
      <c r="S196" s="312"/>
      <c r="T196" s="313"/>
      <c r="U196" s="15"/>
      <c r="V196" s="15"/>
      <c r="W196" s="15"/>
      <c r="X196" s="15"/>
      <c r="Y196" s="15"/>
      <c r="Z196" s="15"/>
      <c r="AA196" s="15"/>
      <c r="AB196" s="15"/>
      <c r="AC196" s="15"/>
      <c r="AD196" s="15"/>
      <c r="AE196" s="15"/>
      <c r="AT196" s="314" t="s">
        <v>398</v>
      </c>
      <c r="AU196" s="314" t="s">
        <v>92</v>
      </c>
      <c r="AV196" s="15" t="s">
        <v>92</v>
      </c>
      <c r="AW196" s="15" t="s">
        <v>30</v>
      </c>
      <c r="AX196" s="15" t="s">
        <v>76</v>
      </c>
      <c r="AY196" s="314" t="s">
        <v>387</v>
      </c>
    </row>
    <row r="197" s="15" customFormat="1">
      <c r="A197" s="15"/>
      <c r="B197" s="304"/>
      <c r="C197" s="305"/>
      <c r="D197" s="295" t="s">
        <v>398</v>
      </c>
      <c r="E197" s="306" t="s">
        <v>1</v>
      </c>
      <c r="F197" s="307" t="s">
        <v>2475</v>
      </c>
      <c r="G197" s="305"/>
      <c r="H197" s="308">
        <v>1</v>
      </c>
      <c r="I197" s="309"/>
      <c r="J197" s="305"/>
      <c r="K197" s="305"/>
      <c r="L197" s="310"/>
      <c r="M197" s="311"/>
      <c r="N197" s="312"/>
      <c r="O197" s="312"/>
      <c r="P197" s="312"/>
      <c r="Q197" s="312"/>
      <c r="R197" s="312"/>
      <c r="S197" s="312"/>
      <c r="T197" s="313"/>
      <c r="U197" s="15"/>
      <c r="V197" s="15"/>
      <c r="W197" s="15"/>
      <c r="X197" s="15"/>
      <c r="Y197" s="15"/>
      <c r="Z197" s="15"/>
      <c r="AA197" s="15"/>
      <c r="AB197" s="15"/>
      <c r="AC197" s="15"/>
      <c r="AD197" s="15"/>
      <c r="AE197" s="15"/>
      <c r="AT197" s="314" t="s">
        <v>398</v>
      </c>
      <c r="AU197" s="314" t="s">
        <v>92</v>
      </c>
      <c r="AV197" s="15" t="s">
        <v>92</v>
      </c>
      <c r="AW197" s="15" t="s">
        <v>30</v>
      </c>
      <c r="AX197" s="15" t="s">
        <v>76</v>
      </c>
      <c r="AY197" s="314" t="s">
        <v>387</v>
      </c>
    </row>
    <row r="198" s="15" customFormat="1">
      <c r="A198" s="15"/>
      <c r="B198" s="304"/>
      <c r="C198" s="305"/>
      <c r="D198" s="295" t="s">
        <v>398</v>
      </c>
      <c r="E198" s="306" t="s">
        <v>1</v>
      </c>
      <c r="F198" s="307" t="s">
        <v>2476</v>
      </c>
      <c r="G198" s="305"/>
      <c r="H198" s="308">
        <v>2</v>
      </c>
      <c r="I198" s="309"/>
      <c r="J198" s="305"/>
      <c r="K198" s="305"/>
      <c r="L198" s="310"/>
      <c r="M198" s="311"/>
      <c r="N198" s="312"/>
      <c r="O198" s="312"/>
      <c r="P198" s="312"/>
      <c r="Q198" s="312"/>
      <c r="R198" s="312"/>
      <c r="S198" s="312"/>
      <c r="T198" s="313"/>
      <c r="U198" s="15"/>
      <c r="V198" s="15"/>
      <c r="W198" s="15"/>
      <c r="X198" s="15"/>
      <c r="Y198" s="15"/>
      <c r="Z198" s="15"/>
      <c r="AA198" s="15"/>
      <c r="AB198" s="15"/>
      <c r="AC198" s="15"/>
      <c r="AD198" s="15"/>
      <c r="AE198" s="15"/>
      <c r="AT198" s="314" t="s">
        <v>398</v>
      </c>
      <c r="AU198" s="314" t="s">
        <v>92</v>
      </c>
      <c r="AV198" s="15" t="s">
        <v>92</v>
      </c>
      <c r="AW198" s="15" t="s">
        <v>30</v>
      </c>
      <c r="AX198" s="15" t="s">
        <v>76</v>
      </c>
      <c r="AY198" s="314" t="s">
        <v>387</v>
      </c>
    </row>
    <row r="199" s="15" customFormat="1">
      <c r="A199" s="15"/>
      <c r="B199" s="304"/>
      <c r="C199" s="305"/>
      <c r="D199" s="295" t="s">
        <v>398</v>
      </c>
      <c r="E199" s="306" t="s">
        <v>1</v>
      </c>
      <c r="F199" s="307" t="s">
        <v>2477</v>
      </c>
      <c r="G199" s="305"/>
      <c r="H199" s="308">
        <v>2</v>
      </c>
      <c r="I199" s="309"/>
      <c r="J199" s="305"/>
      <c r="K199" s="305"/>
      <c r="L199" s="310"/>
      <c r="M199" s="311"/>
      <c r="N199" s="312"/>
      <c r="O199" s="312"/>
      <c r="P199" s="312"/>
      <c r="Q199" s="312"/>
      <c r="R199" s="312"/>
      <c r="S199" s="312"/>
      <c r="T199" s="313"/>
      <c r="U199" s="15"/>
      <c r="V199" s="15"/>
      <c r="W199" s="15"/>
      <c r="X199" s="15"/>
      <c r="Y199" s="15"/>
      <c r="Z199" s="15"/>
      <c r="AA199" s="15"/>
      <c r="AB199" s="15"/>
      <c r="AC199" s="15"/>
      <c r="AD199" s="15"/>
      <c r="AE199" s="15"/>
      <c r="AT199" s="314" t="s">
        <v>398</v>
      </c>
      <c r="AU199" s="314" t="s">
        <v>92</v>
      </c>
      <c r="AV199" s="15" t="s">
        <v>92</v>
      </c>
      <c r="AW199" s="15" t="s">
        <v>30</v>
      </c>
      <c r="AX199" s="15" t="s">
        <v>76</v>
      </c>
      <c r="AY199" s="314" t="s">
        <v>387</v>
      </c>
    </row>
    <row r="200" s="15" customFormat="1">
      <c r="A200" s="15"/>
      <c r="B200" s="304"/>
      <c r="C200" s="305"/>
      <c r="D200" s="295" t="s">
        <v>398</v>
      </c>
      <c r="E200" s="306" t="s">
        <v>1</v>
      </c>
      <c r="F200" s="307" t="s">
        <v>2478</v>
      </c>
      <c r="G200" s="305"/>
      <c r="H200" s="308">
        <v>4</v>
      </c>
      <c r="I200" s="309"/>
      <c r="J200" s="305"/>
      <c r="K200" s="305"/>
      <c r="L200" s="310"/>
      <c r="M200" s="311"/>
      <c r="N200" s="312"/>
      <c r="O200" s="312"/>
      <c r="P200" s="312"/>
      <c r="Q200" s="312"/>
      <c r="R200" s="312"/>
      <c r="S200" s="312"/>
      <c r="T200" s="313"/>
      <c r="U200" s="15"/>
      <c r="V200" s="15"/>
      <c r="W200" s="15"/>
      <c r="X200" s="15"/>
      <c r="Y200" s="15"/>
      <c r="Z200" s="15"/>
      <c r="AA200" s="15"/>
      <c r="AB200" s="15"/>
      <c r="AC200" s="15"/>
      <c r="AD200" s="15"/>
      <c r="AE200" s="15"/>
      <c r="AT200" s="314" t="s">
        <v>398</v>
      </c>
      <c r="AU200" s="314" t="s">
        <v>92</v>
      </c>
      <c r="AV200" s="15" t="s">
        <v>92</v>
      </c>
      <c r="AW200" s="15" t="s">
        <v>30</v>
      </c>
      <c r="AX200" s="15" t="s">
        <v>76</v>
      </c>
      <c r="AY200" s="314" t="s">
        <v>387</v>
      </c>
    </row>
    <row r="201" s="15" customFormat="1">
      <c r="A201" s="15"/>
      <c r="B201" s="304"/>
      <c r="C201" s="305"/>
      <c r="D201" s="295" t="s">
        <v>398</v>
      </c>
      <c r="E201" s="306" t="s">
        <v>1</v>
      </c>
      <c r="F201" s="307" t="s">
        <v>2479</v>
      </c>
      <c r="G201" s="305"/>
      <c r="H201" s="308">
        <v>4</v>
      </c>
      <c r="I201" s="309"/>
      <c r="J201" s="305"/>
      <c r="K201" s="305"/>
      <c r="L201" s="310"/>
      <c r="M201" s="311"/>
      <c r="N201" s="312"/>
      <c r="O201" s="312"/>
      <c r="P201" s="312"/>
      <c r="Q201" s="312"/>
      <c r="R201" s="312"/>
      <c r="S201" s="312"/>
      <c r="T201" s="313"/>
      <c r="U201" s="15"/>
      <c r="V201" s="15"/>
      <c r="W201" s="15"/>
      <c r="X201" s="15"/>
      <c r="Y201" s="15"/>
      <c r="Z201" s="15"/>
      <c r="AA201" s="15"/>
      <c r="AB201" s="15"/>
      <c r="AC201" s="15"/>
      <c r="AD201" s="15"/>
      <c r="AE201" s="15"/>
      <c r="AT201" s="314" t="s">
        <v>398</v>
      </c>
      <c r="AU201" s="314" t="s">
        <v>92</v>
      </c>
      <c r="AV201" s="15" t="s">
        <v>92</v>
      </c>
      <c r="AW201" s="15" t="s">
        <v>30</v>
      </c>
      <c r="AX201" s="15" t="s">
        <v>76</v>
      </c>
      <c r="AY201" s="314" t="s">
        <v>387</v>
      </c>
    </row>
    <row r="202" s="15" customFormat="1">
      <c r="A202" s="15"/>
      <c r="B202" s="304"/>
      <c r="C202" s="305"/>
      <c r="D202" s="295" t="s">
        <v>398</v>
      </c>
      <c r="E202" s="306" t="s">
        <v>1</v>
      </c>
      <c r="F202" s="307" t="s">
        <v>2480</v>
      </c>
      <c r="G202" s="305"/>
      <c r="H202" s="308">
        <v>4</v>
      </c>
      <c r="I202" s="309"/>
      <c r="J202" s="305"/>
      <c r="K202" s="305"/>
      <c r="L202" s="310"/>
      <c r="M202" s="311"/>
      <c r="N202" s="312"/>
      <c r="O202" s="312"/>
      <c r="P202" s="312"/>
      <c r="Q202" s="312"/>
      <c r="R202" s="312"/>
      <c r="S202" s="312"/>
      <c r="T202" s="313"/>
      <c r="U202" s="15"/>
      <c r="V202" s="15"/>
      <c r="W202" s="15"/>
      <c r="X202" s="15"/>
      <c r="Y202" s="15"/>
      <c r="Z202" s="15"/>
      <c r="AA202" s="15"/>
      <c r="AB202" s="15"/>
      <c r="AC202" s="15"/>
      <c r="AD202" s="15"/>
      <c r="AE202" s="15"/>
      <c r="AT202" s="314" t="s">
        <v>398</v>
      </c>
      <c r="AU202" s="314" t="s">
        <v>92</v>
      </c>
      <c r="AV202" s="15" t="s">
        <v>92</v>
      </c>
      <c r="AW202" s="15" t="s">
        <v>30</v>
      </c>
      <c r="AX202" s="15" t="s">
        <v>76</v>
      </c>
      <c r="AY202" s="314" t="s">
        <v>387</v>
      </c>
    </row>
    <row r="203" s="15" customFormat="1">
      <c r="A203" s="15"/>
      <c r="B203" s="304"/>
      <c r="C203" s="305"/>
      <c r="D203" s="295" t="s">
        <v>398</v>
      </c>
      <c r="E203" s="306" t="s">
        <v>1</v>
      </c>
      <c r="F203" s="307" t="s">
        <v>2481</v>
      </c>
      <c r="G203" s="305"/>
      <c r="H203" s="308">
        <v>2</v>
      </c>
      <c r="I203" s="309"/>
      <c r="J203" s="305"/>
      <c r="K203" s="305"/>
      <c r="L203" s="310"/>
      <c r="M203" s="311"/>
      <c r="N203" s="312"/>
      <c r="O203" s="312"/>
      <c r="P203" s="312"/>
      <c r="Q203" s="312"/>
      <c r="R203" s="312"/>
      <c r="S203" s="312"/>
      <c r="T203" s="313"/>
      <c r="U203" s="15"/>
      <c r="V203" s="15"/>
      <c r="W203" s="15"/>
      <c r="X203" s="15"/>
      <c r="Y203" s="15"/>
      <c r="Z203" s="15"/>
      <c r="AA203" s="15"/>
      <c r="AB203" s="15"/>
      <c r="AC203" s="15"/>
      <c r="AD203" s="15"/>
      <c r="AE203" s="15"/>
      <c r="AT203" s="314" t="s">
        <v>398</v>
      </c>
      <c r="AU203" s="314" t="s">
        <v>92</v>
      </c>
      <c r="AV203" s="15" t="s">
        <v>92</v>
      </c>
      <c r="AW203" s="15" t="s">
        <v>30</v>
      </c>
      <c r="AX203" s="15" t="s">
        <v>76</v>
      </c>
      <c r="AY203" s="314" t="s">
        <v>387</v>
      </c>
    </row>
    <row r="204" s="15" customFormat="1">
      <c r="A204" s="15"/>
      <c r="B204" s="304"/>
      <c r="C204" s="305"/>
      <c r="D204" s="295" t="s">
        <v>398</v>
      </c>
      <c r="E204" s="306" t="s">
        <v>1</v>
      </c>
      <c r="F204" s="307" t="s">
        <v>2482</v>
      </c>
      <c r="G204" s="305"/>
      <c r="H204" s="308">
        <v>4</v>
      </c>
      <c r="I204" s="309"/>
      <c r="J204" s="305"/>
      <c r="K204" s="305"/>
      <c r="L204" s="310"/>
      <c r="M204" s="311"/>
      <c r="N204" s="312"/>
      <c r="O204" s="312"/>
      <c r="P204" s="312"/>
      <c r="Q204" s="312"/>
      <c r="R204" s="312"/>
      <c r="S204" s="312"/>
      <c r="T204" s="313"/>
      <c r="U204" s="15"/>
      <c r="V204" s="15"/>
      <c r="W204" s="15"/>
      <c r="X204" s="15"/>
      <c r="Y204" s="15"/>
      <c r="Z204" s="15"/>
      <c r="AA204" s="15"/>
      <c r="AB204" s="15"/>
      <c r="AC204" s="15"/>
      <c r="AD204" s="15"/>
      <c r="AE204" s="15"/>
      <c r="AT204" s="314" t="s">
        <v>398</v>
      </c>
      <c r="AU204" s="314" t="s">
        <v>92</v>
      </c>
      <c r="AV204" s="15" t="s">
        <v>92</v>
      </c>
      <c r="AW204" s="15" t="s">
        <v>30</v>
      </c>
      <c r="AX204" s="15" t="s">
        <v>76</v>
      </c>
      <c r="AY204" s="314" t="s">
        <v>387</v>
      </c>
    </row>
    <row r="205" s="15" customFormat="1">
      <c r="A205" s="15"/>
      <c r="B205" s="304"/>
      <c r="C205" s="305"/>
      <c r="D205" s="295" t="s">
        <v>398</v>
      </c>
      <c r="E205" s="306" t="s">
        <v>1</v>
      </c>
      <c r="F205" s="307" t="s">
        <v>2483</v>
      </c>
      <c r="G205" s="305"/>
      <c r="H205" s="308">
        <v>2</v>
      </c>
      <c r="I205" s="309"/>
      <c r="J205" s="305"/>
      <c r="K205" s="305"/>
      <c r="L205" s="310"/>
      <c r="M205" s="311"/>
      <c r="N205" s="312"/>
      <c r="O205" s="312"/>
      <c r="P205" s="312"/>
      <c r="Q205" s="312"/>
      <c r="R205" s="312"/>
      <c r="S205" s="312"/>
      <c r="T205" s="313"/>
      <c r="U205" s="15"/>
      <c r="V205" s="15"/>
      <c r="W205" s="15"/>
      <c r="X205" s="15"/>
      <c r="Y205" s="15"/>
      <c r="Z205" s="15"/>
      <c r="AA205" s="15"/>
      <c r="AB205" s="15"/>
      <c r="AC205" s="15"/>
      <c r="AD205" s="15"/>
      <c r="AE205" s="15"/>
      <c r="AT205" s="314" t="s">
        <v>398</v>
      </c>
      <c r="AU205" s="314" t="s">
        <v>92</v>
      </c>
      <c r="AV205" s="15" t="s">
        <v>92</v>
      </c>
      <c r="AW205" s="15" t="s">
        <v>30</v>
      </c>
      <c r="AX205" s="15" t="s">
        <v>76</v>
      </c>
      <c r="AY205" s="314" t="s">
        <v>387</v>
      </c>
    </row>
    <row r="206" s="15" customFormat="1">
      <c r="A206" s="15"/>
      <c r="B206" s="304"/>
      <c r="C206" s="305"/>
      <c r="D206" s="295" t="s">
        <v>398</v>
      </c>
      <c r="E206" s="306" t="s">
        <v>1</v>
      </c>
      <c r="F206" s="307" t="s">
        <v>2484</v>
      </c>
      <c r="G206" s="305"/>
      <c r="H206" s="308">
        <v>1</v>
      </c>
      <c r="I206" s="309"/>
      <c r="J206" s="305"/>
      <c r="K206" s="305"/>
      <c r="L206" s="310"/>
      <c r="M206" s="311"/>
      <c r="N206" s="312"/>
      <c r="O206" s="312"/>
      <c r="P206" s="312"/>
      <c r="Q206" s="312"/>
      <c r="R206" s="312"/>
      <c r="S206" s="312"/>
      <c r="T206" s="313"/>
      <c r="U206" s="15"/>
      <c r="V206" s="15"/>
      <c r="W206" s="15"/>
      <c r="X206" s="15"/>
      <c r="Y206" s="15"/>
      <c r="Z206" s="15"/>
      <c r="AA206" s="15"/>
      <c r="AB206" s="15"/>
      <c r="AC206" s="15"/>
      <c r="AD206" s="15"/>
      <c r="AE206" s="15"/>
      <c r="AT206" s="314" t="s">
        <v>398</v>
      </c>
      <c r="AU206" s="314" t="s">
        <v>92</v>
      </c>
      <c r="AV206" s="15" t="s">
        <v>92</v>
      </c>
      <c r="AW206" s="15" t="s">
        <v>30</v>
      </c>
      <c r="AX206" s="15" t="s">
        <v>76</v>
      </c>
      <c r="AY206" s="314" t="s">
        <v>387</v>
      </c>
    </row>
    <row r="207" s="15" customFormat="1">
      <c r="A207" s="15"/>
      <c r="B207" s="304"/>
      <c r="C207" s="305"/>
      <c r="D207" s="295" t="s">
        <v>398</v>
      </c>
      <c r="E207" s="306" t="s">
        <v>1</v>
      </c>
      <c r="F207" s="307" t="s">
        <v>2485</v>
      </c>
      <c r="G207" s="305"/>
      <c r="H207" s="308">
        <v>2</v>
      </c>
      <c r="I207" s="309"/>
      <c r="J207" s="305"/>
      <c r="K207" s="305"/>
      <c r="L207" s="310"/>
      <c r="M207" s="311"/>
      <c r="N207" s="312"/>
      <c r="O207" s="312"/>
      <c r="P207" s="312"/>
      <c r="Q207" s="312"/>
      <c r="R207" s="312"/>
      <c r="S207" s="312"/>
      <c r="T207" s="313"/>
      <c r="U207" s="15"/>
      <c r="V207" s="15"/>
      <c r="W207" s="15"/>
      <c r="X207" s="15"/>
      <c r="Y207" s="15"/>
      <c r="Z207" s="15"/>
      <c r="AA207" s="15"/>
      <c r="AB207" s="15"/>
      <c r="AC207" s="15"/>
      <c r="AD207" s="15"/>
      <c r="AE207" s="15"/>
      <c r="AT207" s="314" t="s">
        <v>398</v>
      </c>
      <c r="AU207" s="314" t="s">
        <v>92</v>
      </c>
      <c r="AV207" s="15" t="s">
        <v>92</v>
      </c>
      <c r="AW207" s="15" t="s">
        <v>30</v>
      </c>
      <c r="AX207" s="15" t="s">
        <v>76</v>
      </c>
      <c r="AY207" s="314" t="s">
        <v>387</v>
      </c>
    </row>
    <row r="208" s="15" customFormat="1">
      <c r="A208" s="15"/>
      <c r="B208" s="304"/>
      <c r="C208" s="305"/>
      <c r="D208" s="295" t="s">
        <v>398</v>
      </c>
      <c r="E208" s="306" t="s">
        <v>1</v>
      </c>
      <c r="F208" s="307" t="s">
        <v>2486</v>
      </c>
      <c r="G208" s="305"/>
      <c r="H208" s="308">
        <v>2</v>
      </c>
      <c r="I208" s="309"/>
      <c r="J208" s="305"/>
      <c r="K208" s="305"/>
      <c r="L208" s="310"/>
      <c r="M208" s="311"/>
      <c r="N208" s="312"/>
      <c r="O208" s="312"/>
      <c r="P208" s="312"/>
      <c r="Q208" s="312"/>
      <c r="R208" s="312"/>
      <c r="S208" s="312"/>
      <c r="T208" s="313"/>
      <c r="U208" s="15"/>
      <c r="V208" s="15"/>
      <c r="W208" s="15"/>
      <c r="X208" s="15"/>
      <c r="Y208" s="15"/>
      <c r="Z208" s="15"/>
      <c r="AA208" s="15"/>
      <c r="AB208" s="15"/>
      <c r="AC208" s="15"/>
      <c r="AD208" s="15"/>
      <c r="AE208" s="15"/>
      <c r="AT208" s="314" t="s">
        <v>398</v>
      </c>
      <c r="AU208" s="314" t="s">
        <v>92</v>
      </c>
      <c r="AV208" s="15" t="s">
        <v>92</v>
      </c>
      <c r="AW208" s="15" t="s">
        <v>30</v>
      </c>
      <c r="AX208" s="15" t="s">
        <v>76</v>
      </c>
      <c r="AY208" s="314" t="s">
        <v>387</v>
      </c>
    </row>
    <row r="209" s="15" customFormat="1">
      <c r="A209" s="15"/>
      <c r="B209" s="304"/>
      <c r="C209" s="305"/>
      <c r="D209" s="295" t="s">
        <v>398</v>
      </c>
      <c r="E209" s="306" t="s">
        <v>1</v>
      </c>
      <c r="F209" s="307" t="s">
        <v>2487</v>
      </c>
      <c r="G209" s="305"/>
      <c r="H209" s="308">
        <v>2</v>
      </c>
      <c r="I209" s="309"/>
      <c r="J209" s="305"/>
      <c r="K209" s="305"/>
      <c r="L209" s="310"/>
      <c r="M209" s="311"/>
      <c r="N209" s="312"/>
      <c r="O209" s="312"/>
      <c r="P209" s="312"/>
      <c r="Q209" s="312"/>
      <c r="R209" s="312"/>
      <c r="S209" s="312"/>
      <c r="T209" s="313"/>
      <c r="U209" s="15"/>
      <c r="V209" s="15"/>
      <c r="W209" s="15"/>
      <c r="X209" s="15"/>
      <c r="Y209" s="15"/>
      <c r="Z209" s="15"/>
      <c r="AA209" s="15"/>
      <c r="AB209" s="15"/>
      <c r="AC209" s="15"/>
      <c r="AD209" s="15"/>
      <c r="AE209" s="15"/>
      <c r="AT209" s="314" t="s">
        <v>398</v>
      </c>
      <c r="AU209" s="314" t="s">
        <v>92</v>
      </c>
      <c r="AV209" s="15" t="s">
        <v>92</v>
      </c>
      <c r="AW209" s="15" t="s">
        <v>30</v>
      </c>
      <c r="AX209" s="15" t="s">
        <v>76</v>
      </c>
      <c r="AY209" s="314" t="s">
        <v>387</v>
      </c>
    </row>
    <row r="210" s="15" customFormat="1">
      <c r="A210" s="15"/>
      <c r="B210" s="304"/>
      <c r="C210" s="305"/>
      <c r="D210" s="295" t="s">
        <v>398</v>
      </c>
      <c r="E210" s="306" t="s">
        <v>1</v>
      </c>
      <c r="F210" s="307" t="s">
        <v>2488</v>
      </c>
      <c r="G210" s="305"/>
      <c r="H210" s="308">
        <v>2</v>
      </c>
      <c r="I210" s="309"/>
      <c r="J210" s="305"/>
      <c r="K210" s="305"/>
      <c r="L210" s="310"/>
      <c r="M210" s="311"/>
      <c r="N210" s="312"/>
      <c r="O210" s="312"/>
      <c r="P210" s="312"/>
      <c r="Q210" s="312"/>
      <c r="R210" s="312"/>
      <c r="S210" s="312"/>
      <c r="T210" s="313"/>
      <c r="U210" s="15"/>
      <c r="V210" s="15"/>
      <c r="W210" s="15"/>
      <c r="X210" s="15"/>
      <c r="Y210" s="15"/>
      <c r="Z210" s="15"/>
      <c r="AA210" s="15"/>
      <c r="AB210" s="15"/>
      <c r="AC210" s="15"/>
      <c r="AD210" s="15"/>
      <c r="AE210" s="15"/>
      <c r="AT210" s="314" t="s">
        <v>398</v>
      </c>
      <c r="AU210" s="314" t="s">
        <v>92</v>
      </c>
      <c r="AV210" s="15" t="s">
        <v>92</v>
      </c>
      <c r="AW210" s="15" t="s">
        <v>30</v>
      </c>
      <c r="AX210" s="15" t="s">
        <v>76</v>
      </c>
      <c r="AY210" s="314" t="s">
        <v>387</v>
      </c>
    </row>
    <row r="211" s="15" customFormat="1">
      <c r="A211" s="15"/>
      <c r="B211" s="304"/>
      <c r="C211" s="305"/>
      <c r="D211" s="295" t="s">
        <v>398</v>
      </c>
      <c r="E211" s="306" t="s">
        <v>1</v>
      </c>
      <c r="F211" s="307" t="s">
        <v>2489</v>
      </c>
      <c r="G211" s="305"/>
      <c r="H211" s="308">
        <v>2</v>
      </c>
      <c r="I211" s="309"/>
      <c r="J211" s="305"/>
      <c r="K211" s="305"/>
      <c r="L211" s="310"/>
      <c r="M211" s="311"/>
      <c r="N211" s="312"/>
      <c r="O211" s="312"/>
      <c r="P211" s="312"/>
      <c r="Q211" s="312"/>
      <c r="R211" s="312"/>
      <c r="S211" s="312"/>
      <c r="T211" s="313"/>
      <c r="U211" s="15"/>
      <c r="V211" s="15"/>
      <c r="W211" s="15"/>
      <c r="X211" s="15"/>
      <c r="Y211" s="15"/>
      <c r="Z211" s="15"/>
      <c r="AA211" s="15"/>
      <c r="AB211" s="15"/>
      <c r="AC211" s="15"/>
      <c r="AD211" s="15"/>
      <c r="AE211" s="15"/>
      <c r="AT211" s="314" t="s">
        <v>398</v>
      </c>
      <c r="AU211" s="314" t="s">
        <v>92</v>
      </c>
      <c r="AV211" s="15" t="s">
        <v>92</v>
      </c>
      <c r="AW211" s="15" t="s">
        <v>30</v>
      </c>
      <c r="AX211" s="15" t="s">
        <v>76</v>
      </c>
      <c r="AY211" s="314" t="s">
        <v>387</v>
      </c>
    </row>
    <row r="212" s="15" customFormat="1">
      <c r="A212" s="15"/>
      <c r="B212" s="304"/>
      <c r="C212" s="305"/>
      <c r="D212" s="295" t="s">
        <v>398</v>
      </c>
      <c r="E212" s="306" t="s">
        <v>1</v>
      </c>
      <c r="F212" s="307" t="s">
        <v>2490</v>
      </c>
      <c r="G212" s="305"/>
      <c r="H212" s="308">
        <v>4</v>
      </c>
      <c r="I212" s="309"/>
      <c r="J212" s="305"/>
      <c r="K212" s="305"/>
      <c r="L212" s="310"/>
      <c r="M212" s="311"/>
      <c r="N212" s="312"/>
      <c r="O212" s="312"/>
      <c r="P212" s="312"/>
      <c r="Q212" s="312"/>
      <c r="R212" s="312"/>
      <c r="S212" s="312"/>
      <c r="T212" s="313"/>
      <c r="U212" s="15"/>
      <c r="V212" s="15"/>
      <c r="W212" s="15"/>
      <c r="X212" s="15"/>
      <c r="Y212" s="15"/>
      <c r="Z212" s="15"/>
      <c r="AA212" s="15"/>
      <c r="AB212" s="15"/>
      <c r="AC212" s="15"/>
      <c r="AD212" s="15"/>
      <c r="AE212" s="15"/>
      <c r="AT212" s="314" t="s">
        <v>398</v>
      </c>
      <c r="AU212" s="314" t="s">
        <v>92</v>
      </c>
      <c r="AV212" s="15" t="s">
        <v>92</v>
      </c>
      <c r="AW212" s="15" t="s">
        <v>30</v>
      </c>
      <c r="AX212" s="15" t="s">
        <v>76</v>
      </c>
      <c r="AY212" s="314" t="s">
        <v>387</v>
      </c>
    </row>
    <row r="213" s="15" customFormat="1">
      <c r="A213" s="15"/>
      <c r="B213" s="304"/>
      <c r="C213" s="305"/>
      <c r="D213" s="295" t="s">
        <v>398</v>
      </c>
      <c r="E213" s="306" t="s">
        <v>1</v>
      </c>
      <c r="F213" s="307" t="s">
        <v>2491</v>
      </c>
      <c r="G213" s="305"/>
      <c r="H213" s="308">
        <v>2</v>
      </c>
      <c r="I213" s="309"/>
      <c r="J213" s="305"/>
      <c r="K213" s="305"/>
      <c r="L213" s="310"/>
      <c r="M213" s="311"/>
      <c r="N213" s="312"/>
      <c r="O213" s="312"/>
      <c r="P213" s="312"/>
      <c r="Q213" s="312"/>
      <c r="R213" s="312"/>
      <c r="S213" s="312"/>
      <c r="T213" s="313"/>
      <c r="U213" s="15"/>
      <c r="V213" s="15"/>
      <c r="W213" s="15"/>
      <c r="X213" s="15"/>
      <c r="Y213" s="15"/>
      <c r="Z213" s="15"/>
      <c r="AA213" s="15"/>
      <c r="AB213" s="15"/>
      <c r="AC213" s="15"/>
      <c r="AD213" s="15"/>
      <c r="AE213" s="15"/>
      <c r="AT213" s="314" t="s">
        <v>398</v>
      </c>
      <c r="AU213" s="314" t="s">
        <v>92</v>
      </c>
      <c r="AV213" s="15" t="s">
        <v>92</v>
      </c>
      <c r="AW213" s="15" t="s">
        <v>30</v>
      </c>
      <c r="AX213" s="15" t="s">
        <v>76</v>
      </c>
      <c r="AY213" s="314" t="s">
        <v>387</v>
      </c>
    </row>
    <row r="214" s="15" customFormat="1">
      <c r="A214" s="15"/>
      <c r="B214" s="304"/>
      <c r="C214" s="305"/>
      <c r="D214" s="295" t="s">
        <v>398</v>
      </c>
      <c r="E214" s="306" t="s">
        <v>1</v>
      </c>
      <c r="F214" s="307" t="s">
        <v>2492</v>
      </c>
      <c r="G214" s="305"/>
      <c r="H214" s="308">
        <v>2</v>
      </c>
      <c r="I214" s="309"/>
      <c r="J214" s="305"/>
      <c r="K214" s="305"/>
      <c r="L214" s="310"/>
      <c r="M214" s="311"/>
      <c r="N214" s="312"/>
      <c r="O214" s="312"/>
      <c r="P214" s="312"/>
      <c r="Q214" s="312"/>
      <c r="R214" s="312"/>
      <c r="S214" s="312"/>
      <c r="T214" s="313"/>
      <c r="U214" s="15"/>
      <c r="V214" s="15"/>
      <c r="W214" s="15"/>
      <c r="X214" s="15"/>
      <c r="Y214" s="15"/>
      <c r="Z214" s="15"/>
      <c r="AA214" s="15"/>
      <c r="AB214" s="15"/>
      <c r="AC214" s="15"/>
      <c r="AD214" s="15"/>
      <c r="AE214" s="15"/>
      <c r="AT214" s="314" t="s">
        <v>398</v>
      </c>
      <c r="AU214" s="314" t="s">
        <v>92</v>
      </c>
      <c r="AV214" s="15" t="s">
        <v>92</v>
      </c>
      <c r="AW214" s="15" t="s">
        <v>30</v>
      </c>
      <c r="AX214" s="15" t="s">
        <v>76</v>
      </c>
      <c r="AY214" s="314" t="s">
        <v>387</v>
      </c>
    </row>
    <row r="215" s="15" customFormat="1">
      <c r="A215" s="15"/>
      <c r="B215" s="304"/>
      <c r="C215" s="305"/>
      <c r="D215" s="295" t="s">
        <v>398</v>
      </c>
      <c r="E215" s="306" t="s">
        <v>1</v>
      </c>
      <c r="F215" s="307" t="s">
        <v>2493</v>
      </c>
      <c r="G215" s="305"/>
      <c r="H215" s="308">
        <v>4</v>
      </c>
      <c r="I215" s="309"/>
      <c r="J215" s="305"/>
      <c r="K215" s="305"/>
      <c r="L215" s="310"/>
      <c r="M215" s="311"/>
      <c r="N215" s="312"/>
      <c r="O215" s="312"/>
      <c r="P215" s="312"/>
      <c r="Q215" s="312"/>
      <c r="R215" s="312"/>
      <c r="S215" s="312"/>
      <c r="T215" s="313"/>
      <c r="U215" s="15"/>
      <c r="V215" s="15"/>
      <c r="W215" s="15"/>
      <c r="X215" s="15"/>
      <c r="Y215" s="15"/>
      <c r="Z215" s="15"/>
      <c r="AA215" s="15"/>
      <c r="AB215" s="15"/>
      <c r="AC215" s="15"/>
      <c r="AD215" s="15"/>
      <c r="AE215" s="15"/>
      <c r="AT215" s="314" t="s">
        <v>398</v>
      </c>
      <c r="AU215" s="314" t="s">
        <v>92</v>
      </c>
      <c r="AV215" s="15" t="s">
        <v>92</v>
      </c>
      <c r="AW215" s="15" t="s">
        <v>30</v>
      </c>
      <c r="AX215" s="15" t="s">
        <v>76</v>
      </c>
      <c r="AY215" s="314" t="s">
        <v>387</v>
      </c>
    </row>
    <row r="216" s="15" customFormat="1">
      <c r="A216" s="15"/>
      <c r="B216" s="304"/>
      <c r="C216" s="305"/>
      <c r="D216" s="295" t="s">
        <v>398</v>
      </c>
      <c r="E216" s="306" t="s">
        <v>1</v>
      </c>
      <c r="F216" s="307" t="s">
        <v>2494</v>
      </c>
      <c r="G216" s="305"/>
      <c r="H216" s="308">
        <v>2</v>
      </c>
      <c r="I216" s="309"/>
      <c r="J216" s="305"/>
      <c r="K216" s="305"/>
      <c r="L216" s="310"/>
      <c r="M216" s="311"/>
      <c r="N216" s="312"/>
      <c r="O216" s="312"/>
      <c r="P216" s="312"/>
      <c r="Q216" s="312"/>
      <c r="R216" s="312"/>
      <c r="S216" s="312"/>
      <c r="T216" s="313"/>
      <c r="U216" s="15"/>
      <c r="V216" s="15"/>
      <c r="W216" s="15"/>
      <c r="X216" s="15"/>
      <c r="Y216" s="15"/>
      <c r="Z216" s="15"/>
      <c r="AA216" s="15"/>
      <c r="AB216" s="15"/>
      <c r="AC216" s="15"/>
      <c r="AD216" s="15"/>
      <c r="AE216" s="15"/>
      <c r="AT216" s="314" t="s">
        <v>398</v>
      </c>
      <c r="AU216" s="314" t="s">
        <v>92</v>
      </c>
      <c r="AV216" s="15" t="s">
        <v>92</v>
      </c>
      <c r="AW216" s="15" t="s">
        <v>30</v>
      </c>
      <c r="AX216" s="15" t="s">
        <v>76</v>
      </c>
      <c r="AY216" s="314" t="s">
        <v>387</v>
      </c>
    </row>
    <row r="217" s="15" customFormat="1">
      <c r="A217" s="15"/>
      <c r="B217" s="304"/>
      <c r="C217" s="305"/>
      <c r="D217" s="295" t="s">
        <v>398</v>
      </c>
      <c r="E217" s="306" t="s">
        <v>1</v>
      </c>
      <c r="F217" s="307" t="s">
        <v>2495</v>
      </c>
      <c r="G217" s="305"/>
      <c r="H217" s="308">
        <v>2</v>
      </c>
      <c r="I217" s="309"/>
      <c r="J217" s="305"/>
      <c r="K217" s="305"/>
      <c r="L217" s="310"/>
      <c r="M217" s="311"/>
      <c r="N217" s="312"/>
      <c r="O217" s="312"/>
      <c r="P217" s="312"/>
      <c r="Q217" s="312"/>
      <c r="R217" s="312"/>
      <c r="S217" s="312"/>
      <c r="T217" s="313"/>
      <c r="U217" s="15"/>
      <c r="V217" s="15"/>
      <c r="W217" s="15"/>
      <c r="X217" s="15"/>
      <c r="Y217" s="15"/>
      <c r="Z217" s="15"/>
      <c r="AA217" s="15"/>
      <c r="AB217" s="15"/>
      <c r="AC217" s="15"/>
      <c r="AD217" s="15"/>
      <c r="AE217" s="15"/>
      <c r="AT217" s="314" t="s">
        <v>398</v>
      </c>
      <c r="AU217" s="314" t="s">
        <v>92</v>
      </c>
      <c r="AV217" s="15" t="s">
        <v>92</v>
      </c>
      <c r="AW217" s="15" t="s">
        <v>30</v>
      </c>
      <c r="AX217" s="15" t="s">
        <v>76</v>
      </c>
      <c r="AY217" s="314" t="s">
        <v>387</v>
      </c>
    </row>
    <row r="218" s="15" customFormat="1">
      <c r="A218" s="15"/>
      <c r="B218" s="304"/>
      <c r="C218" s="305"/>
      <c r="D218" s="295" t="s">
        <v>398</v>
      </c>
      <c r="E218" s="306" t="s">
        <v>1</v>
      </c>
      <c r="F218" s="307" t="s">
        <v>2496</v>
      </c>
      <c r="G218" s="305"/>
      <c r="H218" s="308">
        <v>4</v>
      </c>
      <c r="I218" s="309"/>
      <c r="J218" s="305"/>
      <c r="K218" s="305"/>
      <c r="L218" s="310"/>
      <c r="M218" s="311"/>
      <c r="N218" s="312"/>
      <c r="O218" s="312"/>
      <c r="P218" s="312"/>
      <c r="Q218" s="312"/>
      <c r="R218" s="312"/>
      <c r="S218" s="312"/>
      <c r="T218" s="313"/>
      <c r="U218" s="15"/>
      <c r="V218" s="15"/>
      <c r="W218" s="15"/>
      <c r="X218" s="15"/>
      <c r="Y218" s="15"/>
      <c r="Z218" s="15"/>
      <c r="AA218" s="15"/>
      <c r="AB218" s="15"/>
      <c r="AC218" s="15"/>
      <c r="AD218" s="15"/>
      <c r="AE218" s="15"/>
      <c r="AT218" s="314" t="s">
        <v>398</v>
      </c>
      <c r="AU218" s="314" t="s">
        <v>92</v>
      </c>
      <c r="AV218" s="15" t="s">
        <v>92</v>
      </c>
      <c r="AW218" s="15" t="s">
        <v>30</v>
      </c>
      <c r="AX218" s="15" t="s">
        <v>76</v>
      </c>
      <c r="AY218" s="314" t="s">
        <v>387</v>
      </c>
    </row>
    <row r="219" s="15" customFormat="1">
      <c r="A219" s="15"/>
      <c r="B219" s="304"/>
      <c r="C219" s="305"/>
      <c r="D219" s="295" t="s">
        <v>398</v>
      </c>
      <c r="E219" s="306" t="s">
        <v>1</v>
      </c>
      <c r="F219" s="307" t="s">
        <v>2497</v>
      </c>
      <c r="G219" s="305"/>
      <c r="H219" s="308">
        <v>2</v>
      </c>
      <c r="I219" s="309"/>
      <c r="J219" s="305"/>
      <c r="K219" s="305"/>
      <c r="L219" s="310"/>
      <c r="M219" s="311"/>
      <c r="N219" s="312"/>
      <c r="O219" s="312"/>
      <c r="P219" s="312"/>
      <c r="Q219" s="312"/>
      <c r="R219" s="312"/>
      <c r="S219" s="312"/>
      <c r="T219" s="313"/>
      <c r="U219" s="15"/>
      <c r="V219" s="15"/>
      <c r="W219" s="15"/>
      <c r="X219" s="15"/>
      <c r="Y219" s="15"/>
      <c r="Z219" s="15"/>
      <c r="AA219" s="15"/>
      <c r="AB219" s="15"/>
      <c r="AC219" s="15"/>
      <c r="AD219" s="15"/>
      <c r="AE219" s="15"/>
      <c r="AT219" s="314" t="s">
        <v>398</v>
      </c>
      <c r="AU219" s="314" t="s">
        <v>92</v>
      </c>
      <c r="AV219" s="15" t="s">
        <v>92</v>
      </c>
      <c r="AW219" s="15" t="s">
        <v>30</v>
      </c>
      <c r="AX219" s="15" t="s">
        <v>76</v>
      </c>
      <c r="AY219" s="314" t="s">
        <v>387</v>
      </c>
    </row>
    <row r="220" s="15" customFormat="1">
      <c r="A220" s="15"/>
      <c r="B220" s="304"/>
      <c r="C220" s="305"/>
      <c r="D220" s="295" t="s">
        <v>398</v>
      </c>
      <c r="E220" s="306" t="s">
        <v>1</v>
      </c>
      <c r="F220" s="307" t="s">
        <v>2498</v>
      </c>
      <c r="G220" s="305"/>
      <c r="H220" s="308">
        <v>2</v>
      </c>
      <c r="I220" s="309"/>
      <c r="J220" s="305"/>
      <c r="K220" s="305"/>
      <c r="L220" s="310"/>
      <c r="M220" s="311"/>
      <c r="N220" s="312"/>
      <c r="O220" s="312"/>
      <c r="P220" s="312"/>
      <c r="Q220" s="312"/>
      <c r="R220" s="312"/>
      <c r="S220" s="312"/>
      <c r="T220" s="313"/>
      <c r="U220" s="15"/>
      <c r="V220" s="15"/>
      <c r="W220" s="15"/>
      <c r="X220" s="15"/>
      <c r="Y220" s="15"/>
      <c r="Z220" s="15"/>
      <c r="AA220" s="15"/>
      <c r="AB220" s="15"/>
      <c r="AC220" s="15"/>
      <c r="AD220" s="15"/>
      <c r="AE220" s="15"/>
      <c r="AT220" s="314" t="s">
        <v>398</v>
      </c>
      <c r="AU220" s="314" t="s">
        <v>92</v>
      </c>
      <c r="AV220" s="15" t="s">
        <v>92</v>
      </c>
      <c r="AW220" s="15" t="s">
        <v>30</v>
      </c>
      <c r="AX220" s="15" t="s">
        <v>76</v>
      </c>
      <c r="AY220" s="314" t="s">
        <v>387</v>
      </c>
    </row>
    <row r="221" s="16" customFormat="1">
      <c r="A221" s="16"/>
      <c r="B221" s="315"/>
      <c r="C221" s="316"/>
      <c r="D221" s="295" t="s">
        <v>398</v>
      </c>
      <c r="E221" s="317" t="s">
        <v>1</v>
      </c>
      <c r="F221" s="318" t="s">
        <v>401</v>
      </c>
      <c r="G221" s="316"/>
      <c r="H221" s="319">
        <v>77</v>
      </c>
      <c r="I221" s="320"/>
      <c r="J221" s="316"/>
      <c r="K221" s="316"/>
      <c r="L221" s="321"/>
      <c r="M221" s="322"/>
      <c r="N221" s="323"/>
      <c r="O221" s="323"/>
      <c r="P221" s="323"/>
      <c r="Q221" s="323"/>
      <c r="R221" s="323"/>
      <c r="S221" s="323"/>
      <c r="T221" s="324"/>
      <c r="U221" s="16"/>
      <c r="V221" s="16"/>
      <c r="W221" s="16"/>
      <c r="X221" s="16"/>
      <c r="Y221" s="16"/>
      <c r="Z221" s="16"/>
      <c r="AA221" s="16"/>
      <c r="AB221" s="16"/>
      <c r="AC221" s="16"/>
      <c r="AD221" s="16"/>
      <c r="AE221" s="16"/>
      <c r="AT221" s="325" t="s">
        <v>398</v>
      </c>
      <c r="AU221" s="325" t="s">
        <v>92</v>
      </c>
      <c r="AV221" s="16" t="s">
        <v>386</v>
      </c>
      <c r="AW221" s="16" t="s">
        <v>30</v>
      </c>
      <c r="AX221" s="16" t="s">
        <v>84</v>
      </c>
      <c r="AY221" s="325" t="s">
        <v>387</v>
      </c>
    </row>
    <row r="222" s="2" customFormat="1" ht="33" customHeight="1">
      <c r="A222" s="42"/>
      <c r="B222" s="43"/>
      <c r="C222" s="337" t="s">
        <v>433</v>
      </c>
      <c r="D222" s="337" t="s">
        <v>592</v>
      </c>
      <c r="E222" s="338" t="s">
        <v>2499</v>
      </c>
      <c r="F222" s="339" t="s">
        <v>2500</v>
      </c>
      <c r="G222" s="340" t="s">
        <v>436</v>
      </c>
      <c r="H222" s="341">
        <v>2</v>
      </c>
      <c r="I222" s="342"/>
      <c r="J222" s="343">
        <f>ROUND(I222*H222,2)</f>
        <v>0</v>
      </c>
      <c r="K222" s="344"/>
      <c r="L222" s="345"/>
      <c r="M222" s="346" t="s">
        <v>1</v>
      </c>
      <c r="N222" s="347" t="s">
        <v>42</v>
      </c>
      <c r="O222" s="101"/>
      <c r="P222" s="290">
        <f>O222*H222</f>
        <v>0</v>
      </c>
      <c r="Q222" s="290">
        <v>0.00093000000000000005</v>
      </c>
      <c r="R222" s="290">
        <f>Q222*H222</f>
        <v>0.0018600000000000001</v>
      </c>
      <c r="S222" s="290">
        <v>0</v>
      </c>
      <c r="T222" s="291">
        <f>S222*H222</f>
        <v>0</v>
      </c>
      <c r="U222" s="42"/>
      <c r="V222" s="42"/>
      <c r="W222" s="42"/>
      <c r="X222" s="42"/>
      <c r="Y222" s="42"/>
      <c r="Z222" s="42"/>
      <c r="AA222" s="42"/>
      <c r="AB222" s="42"/>
      <c r="AC222" s="42"/>
      <c r="AD222" s="42"/>
      <c r="AE222" s="42"/>
      <c r="AR222" s="292" t="s">
        <v>443</v>
      </c>
      <c r="AT222" s="292" t="s">
        <v>592</v>
      </c>
      <c r="AU222" s="292" t="s">
        <v>92</v>
      </c>
      <c r="AY222" s="19" t="s">
        <v>387</v>
      </c>
      <c r="BE222" s="162">
        <f>IF(N222="základná",J222,0)</f>
        <v>0</v>
      </c>
      <c r="BF222" s="162">
        <f>IF(N222="znížená",J222,0)</f>
        <v>0</v>
      </c>
      <c r="BG222" s="162">
        <f>IF(N222="zákl. prenesená",J222,0)</f>
        <v>0</v>
      </c>
      <c r="BH222" s="162">
        <f>IF(N222="zníž. prenesená",J222,0)</f>
        <v>0</v>
      </c>
      <c r="BI222" s="162">
        <f>IF(N222="nulová",J222,0)</f>
        <v>0</v>
      </c>
      <c r="BJ222" s="19" t="s">
        <v>92</v>
      </c>
      <c r="BK222" s="162">
        <f>ROUND(I222*H222,2)</f>
        <v>0</v>
      </c>
      <c r="BL222" s="19" t="s">
        <v>386</v>
      </c>
      <c r="BM222" s="292" t="s">
        <v>467</v>
      </c>
    </row>
    <row r="223" s="2" customFormat="1" ht="33" customHeight="1">
      <c r="A223" s="42"/>
      <c r="B223" s="43"/>
      <c r="C223" s="337" t="s">
        <v>439</v>
      </c>
      <c r="D223" s="337" t="s">
        <v>592</v>
      </c>
      <c r="E223" s="338" t="s">
        <v>2501</v>
      </c>
      <c r="F223" s="339" t="s">
        <v>2502</v>
      </c>
      <c r="G223" s="340" t="s">
        <v>436</v>
      </c>
      <c r="H223" s="341">
        <v>2</v>
      </c>
      <c r="I223" s="342"/>
      <c r="J223" s="343">
        <f>ROUND(I223*H223,2)</f>
        <v>0</v>
      </c>
      <c r="K223" s="344"/>
      <c r="L223" s="345"/>
      <c r="M223" s="346" t="s">
        <v>1</v>
      </c>
      <c r="N223" s="347" t="s">
        <v>42</v>
      </c>
      <c r="O223" s="101"/>
      <c r="P223" s="290">
        <f>O223*H223</f>
        <v>0</v>
      </c>
      <c r="Q223" s="290">
        <v>0.00093000000000000005</v>
      </c>
      <c r="R223" s="290">
        <f>Q223*H223</f>
        <v>0.0018600000000000001</v>
      </c>
      <c r="S223" s="290">
        <v>0</v>
      </c>
      <c r="T223" s="291">
        <f>S223*H223</f>
        <v>0</v>
      </c>
      <c r="U223" s="42"/>
      <c r="V223" s="42"/>
      <c r="W223" s="42"/>
      <c r="X223" s="42"/>
      <c r="Y223" s="42"/>
      <c r="Z223" s="42"/>
      <c r="AA223" s="42"/>
      <c r="AB223" s="42"/>
      <c r="AC223" s="42"/>
      <c r="AD223" s="42"/>
      <c r="AE223" s="42"/>
      <c r="AR223" s="292" t="s">
        <v>443</v>
      </c>
      <c r="AT223" s="292" t="s">
        <v>592</v>
      </c>
      <c r="AU223" s="292" t="s">
        <v>92</v>
      </c>
      <c r="AY223" s="19" t="s">
        <v>387</v>
      </c>
      <c r="BE223" s="162">
        <f>IF(N223="základná",J223,0)</f>
        <v>0</v>
      </c>
      <c r="BF223" s="162">
        <f>IF(N223="znížená",J223,0)</f>
        <v>0</v>
      </c>
      <c r="BG223" s="162">
        <f>IF(N223="zákl. prenesená",J223,0)</f>
        <v>0</v>
      </c>
      <c r="BH223" s="162">
        <f>IF(N223="zníž. prenesená",J223,0)</f>
        <v>0</v>
      </c>
      <c r="BI223" s="162">
        <f>IF(N223="nulová",J223,0)</f>
        <v>0</v>
      </c>
      <c r="BJ223" s="19" t="s">
        <v>92</v>
      </c>
      <c r="BK223" s="162">
        <f>ROUND(I223*H223,2)</f>
        <v>0</v>
      </c>
      <c r="BL223" s="19" t="s">
        <v>386</v>
      </c>
      <c r="BM223" s="292" t="s">
        <v>475</v>
      </c>
    </row>
    <row r="224" s="2" customFormat="1" ht="24.15" customHeight="1">
      <c r="A224" s="42"/>
      <c r="B224" s="43"/>
      <c r="C224" s="337" t="s">
        <v>443</v>
      </c>
      <c r="D224" s="337" t="s">
        <v>592</v>
      </c>
      <c r="E224" s="338" t="s">
        <v>2503</v>
      </c>
      <c r="F224" s="339" t="s">
        <v>2504</v>
      </c>
      <c r="G224" s="340" t="s">
        <v>436</v>
      </c>
      <c r="H224" s="341">
        <v>4</v>
      </c>
      <c r="I224" s="342"/>
      <c r="J224" s="343">
        <f>ROUND(I224*H224,2)</f>
        <v>0</v>
      </c>
      <c r="K224" s="344"/>
      <c r="L224" s="345"/>
      <c r="M224" s="346" t="s">
        <v>1</v>
      </c>
      <c r="N224" s="347" t="s">
        <v>42</v>
      </c>
      <c r="O224" s="101"/>
      <c r="P224" s="290">
        <f>O224*H224</f>
        <v>0</v>
      </c>
      <c r="Q224" s="290">
        <v>0.00093000000000000005</v>
      </c>
      <c r="R224" s="290">
        <f>Q224*H224</f>
        <v>0.0037200000000000002</v>
      </c>
      <c r="S224" s="290">
        <v>0</v>
      </c>
      <c r="T224" s="291">
        <f>S224*H224</f>
        <v>0</v>
      </c>
      <c r="U224" s="42"/>
      <c r="V224" s="42"/>
      <c r="W224" s="42"/>
      <c r="X224" s="42"/>
      <c r="Y224" s="42"/>
      <c r="Z224" s="42"/>
      <c r="AA224" s="42"/>
      <c r="AB224" s="42"/>
      <c r="AC224" s="42"/>
      <c r="AD224" s="42"/>
      <c r="AE224" s="42"/>
      <c r="AR224" s="292" t="s">
        <v>443</v>
      </c>
      <c r="AT224" s="292" t="s">
        <v>592</v>
      </c>
      <c r="AU224" s="292" t="s">
        <v>92</v>
      </c>
      <c r="AY224" s="19" t="s">
        <v>387</v>
      </c>
      <c r="BE224" s="162">
        <f>IF(N224="základná",J224,0)</f>
        <v>0</v>
      </c>
      <c r="BF224" s="162">
        <f>IF(N224="znížená",J224,0)</f>
        <v>0</v>
      </c>
      <c r="BG224" s="162">
        <f>IF(N224="zákl. prenesená",J224,0)</f>
        <v>0</v>
      </c>
      <c r="BH224" s="162">
        <f>IF(N224="zníž. prenesená",J224,0)</f>
        <v>0</v>
      </c>
      <c r="BI224" s="162">
        <f>IF(N224="nulová",J224,0)</f>
        <v>0</v>
      </c>
      <c r="BJ224" s="19" t="s">
        <v>92</v>
      </c>
      <c r="BK224" s="162">
        <f>ROUND(I224*H224,2)</f>
        <v>0</v>
      </c>
      <c r="BL224" s="19" t="s">
        <v>386</v>
      </c>
      <c r="BM224" s="292" t="s">
        <v>422</v>
      </c>
    </row>
    <row r="225" s="2" customFormat="1" ht="37.8" customHeight="1">
      <c r="A225" s="42"/>
      <c r="B225" s="43"/>
      <c r="C225" s="337" t="s">
        <v>427</v>
      </c>
      <c r="D225" s="337" t="s">
        <v>592</v>
      </c>
      <c r="E225" s="338" t="s">
        <v>2505</v>
      </c>
      <c r="F225" s="339" t="s">
        <v>2506</v>
      </c>
      <c r="G225" s="340" t="s">
        <v>436</v>
      </c>
      <c r="H225" s="341">
        <v>1</v>
      </c>
      <c r="I225" s="342"/>
      <c r="J225" s="343">
        <f>ROUND(I225*H225,2)</f>
        <v>0</v>
      </c>
      <c r="K225" s="344"/>
      <c r="L225" s="345"/>
      <c r="M225" s="346" t="s">
        <v>1</v>
      </c>
      <c r="N225" s="347" t="s">
        <v>42</v>
      </c>
      <c r="O225" s="101"/>
      <c r="P225" s="290">
        <f>O225*H225</f>
        <v>0</v>
      </c>
      <c r="Q225" s="290">
        <v>0.00066</v>
      </c>
      <c r="R225" s="290">
        <f>Q225*H225</f>
        <v>0.00066</v>
      </c>
      <c r="S225" s="290">
        <v>0</v>
      </c>
      <c r="T225" s="291">
        <f>S225*H225</f>
        <v>0</v>
      </c>
      <c r="U225" s="42"/>
      <c r="V225" s="42"/>
      <c r="W225" s="42"/>
      <c r="X225" s="42"/>
      <c r="Y225" s="42"/>
      <c r="Z225" s="42"/>
      <c r="AA225" s="42"/>
      <c r="AB225" s="42"/>
      <c r="AC225" s="42"/>
      <c r="AD225" s="42"/>
      <c r="AE225" s="42"/>
      <c r="AR225" s="292" t="s">
        <v>443</v>
      </c>
      <c r="AT225" s="292" t="s">
        <v>592</v>
      </c>
      <c r="AU225" s="292" t="s">
        <v>92</v>
      </c>
      <c r="AY225" s="19" t="s">
        <v>387</v>
      </c>
      <c r="BE225" s="162">
        <f>IF(N225="základná",J225,0)</f>
        <v>0</v>
      </c>
      <c r="BF225" s="162">
        <f>IF(N225="znížená",J225,0)</f>
        <v>0</v>
      </c>
      <c r="BG225" s="162">
        <f>IF(N225="zákl. prenesená",J225,0)</f>
        <v>0</v>
      </c>
      <c r="BH225" s="162">
        <f>IF(N225="zníž. prenesená",J225,0)</f>
        <v>0</v>
      </c>
      <c r="BI225" s="162">
        <f>IF(N225="nulová",J225,0)</f>
        <v>0</v>
      </c>
      <c r="BJ225" s="19" t="s">
        <v>92</v>
      </c>
      <c r="BK225" s="162">
        <f>ROUND(I225*H225,2)</f>
        <v>0</v>
      </c>
      <c r="BL225" s="19" t="s">
        <v>386</v>
      </c>
      <c r="BM225" s="292" t="s">
        <v>493</v>
      </c>
    </row>
    <row r="226" s="2" customFormat="1" ht="37.8" customHeight="1">
      <c r="A226" s="42"/>
      <c r="B226" s="43"/>
      <c r="C226" s="337" t="s">
        <v>128</v>
      </c>
      <c r="D226" s="337" t="s">
        <v>592</v>
      </c>
      <c r="E226" s="338" t="s">
        <v>2507</v>
      </c>
      <c r="F226" s="339" t="s">
        <v>2508</v>
      </c>
      <c r="G226" s="340" t="s">
        <v>436</v>
      </c>
      <c r="H226" s="341">
        <v>1</v>
      </c>
      <c r="I226" s="342"/>
      <c r="J226" s="343">
        <f>ROUND(I226*H226,2)</f>
        <v>0</v>
      </c>
      <c r="K226" s="344"/>
      <c r="L226" s="345"/>
      <c r="M226" s="346" t="s">
        <v>1</v>
      </c>
      <c r="N226" s="347" t="s">
        <v>42</v>
      </c>
      <c r="O226" s="101"/>
      <c r="P226" s="290">
        <f>O226*H226</f>
        <v>0</v>
      </c>
      <c r="Q226" s="290">
        <v>0.00059999999999999995</v>
      </c>
      <c r="R226" s="290">
        <f>Q226*H226</f>
        <v>0.00059999999999999995</v>
      </c>
      <c r="S226" s="290">
        <v>0</v>
      </c>
      <c r="T226" s="291">
        <f>S226*H226</f>
        <v>0</v>
      </c>
      <c r="U226" s="42"/>
      <c r="V226" s="42"/>
      <c r="W226" s="42"/>
      <c r="X226" s="42"/>
      <c r="Y226" s="42"/>
      <c r="Z226" s="42"/>
      <c r="AA226" s="42"/>
      <c r="AB226" s="42"/>
      <c r="AC226" s="42"/>
      <c r="AD226" s="42"/>
      <c r="AE226" s="42"/>
      <c r="AR226" s="292" t="s">
        <v>443</v>
      </c>
      <c r="AT226" s="292" t="s">
        <v>592</v>
      </c>
      <c r="AU226" s="292" t="s">
        <v>92</v>
      </c>
      <c r="AY226" s="19" t="s">
        <v>387</v>
      </c>
      <c r="BE226" s="162">
        <f>IF(N226="základná",J226,0)</f>
        <v>0</v>
      </c>
      <c r="BF226" s="162">
        <f>IF(N226="znížená",J226,0)</f>
        <v>0</v>
      </c>
      <c r="BG226" s="162">
        <f>IF(N226="zákl. prenesená",J226,0)</f>
        <v>0</v>
      </c>
      <c r="BH226" s="162">
        <f>IF(N226="zníž. prenesená",J226,0)</f>
        <v>0</v>
      </c>
      <c r="BI226" s="162">
        <f>IF(N226="nulová",J226,0)</f>
        <v>0</v>
      </c>
      <c r="BJ226" s="19" t="s">
        <v>92</v>
      </c>
      <c r="BK226" s="162">
        <f>ROUND(I226*H226,2)</f>
        <v>0</v>
      </c>
      <c r="BL226" s="19" t="s">
        <v>386</v>
      </c>
      <c r="BM226" s="292" t="s">
        <v>7</v>
      </c>
    </row>
    <row r="227" s="2" customFormat="1" ht="49.05" customHeight="1">
      <c r="A227" s="42"/>
      <c r="B227" s="43"/>
      <c r="C227" s="337" t="s">
        <v>131</v>
      </c>
      <c r="D227" s="337" t="s">
        <v>592</v>
      </c>
      <c r="E227" s="338" t="s">
        <v>2509</v>
      </c>
      <c r="F227" s="339" t="s">
        <v>2510</v>
      </c>
      <c r="G227" s="340" t="s">
        <v>436</v>
      </c>
      <c r="H227" s="341">
        <v>1</v>
      </c>
      <c r="I227" s="342"/>
      <c r="J227" s="343">
        <f>ROUND(I227*H227,2)</f>
        <v>0</v>
      </c>
      <c r="K227" s="344"/>
      <c r="L227" s="345"/>
      <c r="M227" s="346" t="s">
        <v>1</v>
      </c>
      <c r="N227" s="347" t="s">
        <v>42</v>
      </c>
      <c r="O227" s="101"/>
      <c r="P227" s="290">
        <f>O227*H227</f>
        <v>0</v>
      </c>
      <c r="Q227" s="290">
        <v>0.00066</v>
      </c>
      <c r="R227" s="290">
        <f>Q227*H227</f>
        <v>0.00066</v>
      </c>
      <c r="S227" s="290">
        <v>0</v>
      </c>
      <c r="T227" s="291">
        <f>S227*H227</f>
        <v>0</v>
      </c>
      <c r="U227" s="42"/>
      <c r="V227" s="42"/>
      <c r="W227" s="42"/>
      <c r="X227" s="42"/>
      <c r="Y227" s="42"/>
      <c r="Z227" s="42"/>
      <c r="AA227" s="42"/>
      <c r="AB227" s="42"/>
      <c r="AC227" s="42"/>
      <c r="AD227" s="42"/>
      <c r="AE227" s="42"/>
      <c r="AR227" s="292" t="s">
        <v>443</v>
      </c>
      <c r="AT227" s="292" t="s">
        <v>592</v>
      </c>
      <c r="AU227" s="292" t="s">
        <v>92</v>
      </c>
      <c r="AY227" s="19" t="s">
        <v>387</v>
      </c>
      <c r="BE227" s="162">
        <f>IF(N227="základná",J227,0)</f>
        <v>0</v>
      </c>
      <c r="BF227" s="162">
        <f>IF(N227="znížená",J227,0)</f>
        <v>0</v>
      </c>
      <c r="BG227" s="162">
        <f>IF(N227="zákl. prenesená",J227,0)</f>
        <v>0</v>
      </c>
      <c r="BH227" s="162">
        <f>IF(N227="zníž. prenesená",J227,0)</f>
        <v>0</v>
      </c>
      <c r="BI227" s="162">
        <f>IF(N227="nulová",J227,0)</f>
        <v>0</v>
      </c>
      <c r="BJ227" s="19" t="s">
        <v>92</v>
      </c>
      <c r="BK227" s="162">
        <f>ROUND(I227*H227,2)</f>
        <v>0</v>
      </c>
      <c r="BL227" s="19" t="s">
        <v>386</v>
      </c>
      <c r="BM227" s="292" t="s">
        <v>515</v>
      </c>
    </row>
    <row r="228" s="15" customFormat="1">
      <c r="A228" s="15"/>
      <c r="B228" s="304"/>
      <c r="C228" s="305"/>
      <c r="D228" s="295" t="s">
        <v>398</v>
      </c>
      <c r="E228" s="306" t="s">
        <v>1</v>
      </c>
      <c r="F228" s="307" t="s">
        <v>2511</v>
      </c>
      <c r="G228" s="305"/>
      <c r="H228" s="308">
        <v>1</v>
      </c>
      <c r="I228" s="309"/>
      <c r="J228" s="305"/>
      <c r="K228" s="305"/>
      <c r="L228" s="310"/>
      <c r="M228" s="311"/>
      <c r="N228" s="312"/>
      <c r="O228" s="312"/>
      <c r="P228" s="312"/>
      <c r="Q228" s="312"/>
      <c r="R228" s="312"/>
      <c r="S228" s="312"/>
      <c r="T228" s="313"/>
      <c r="U228" s="15"/>
      <c r="V228" s="15"/>
      <c r="W228" s="15"/>
      <c r="X228" s="15"/>
      <c r="Y228" s="15"/>
      <c r="Z228" s="15"/>
      <c r="AA228" s="15"/>
      <c r="AB228" s="15"/>
      <c r="AC228" s="15"/>
      <c r="AD228" s="15"/>
      <c r="AE228" s="15"/>
      <c r="AT228" s="314" t="s">
        <v>398</v>
      </c>
      <c r="AU228" s="314" t="s">
        <v>92</v>
      </c>
      <c r="AV228" s="15" t="s">
        <v>92</v>
      </c>
      <c r="AW228" s="15" t="s">
        <v>30</v>
      </c>
      <c r="AX228" s="15" t="s">
        <v>76</v>
      </c>
      <c r="AY228" s="314" t="s">
        <v>387</v>
      </c>
    </row>
    <row r="229" s="16" customFormat="1">
      <c r="A229" s="16"/>
      <c r="B229" s="315"/>
      <c r="C229" s="316"/>
      <c r="D229" s="295" t="s">
        <v>398</v>
      </c>
      <c r="E229" s="317" t="s">
        <v>1</v>
      </c>
      <c r="F229" s="318" t="s">
        <v>412</v>
      </c>
      <c r="G229" s="316"/>
      <c r="H229" s="319">
        <v>1</v>
      </c>
      <c r="I229" s="320"/>
      <c r="J229" s="316"/>
      <c r="K229" s="316"/>
      <c r="L229" s="321"/>
      <c r="M229" s="322"/>
      <c r="N229" s="323"/>
      <c r="O229" s="323"/>
      <c r="P229" s="323"/>
      <c r="Q229" s="323"/>
      <c r="R229" s="323"/>
      <c r="S229" s="323"/>
      <c r="T229" s="324"/>
      <c r="U229" s="16"/>
      <c r="V229" s="16"/>
      <c r="W229" s="16"/>
      <c r="X229" s="16"/>
      <c r="Y229" s="16"/>
      <c r="Z229" s="16"/>
      <c r="AA229" s="16"/>
      <c r="AB229" s="16"/>
      <c r="AC229" s="16"/>
      <c r="AD229" s="16"/>
      <c r="AE229" s="16"/>
      <c r="AT229" s="325" t="s">
        <v>398</v>
      </c>
      <c r="AU229" s="325" t="s">
        <v>92</v>
      </c>
      <c r="AV229" s="16" t="s">
        <v>386</v>
      </c>
      <c r="AW229" s="16" t="s">
        <v>30</v>
      </c>
      <c r="AX229" s="16" t="s">
        <v>84</v>
      </c>
      <c r="AY229" s="325" t="s">
        <v>387</v>
      </c>
    </row>
    <row r="230" s="2" customFormat="1" ht="21.75" customHeight="1">
      <c r="A230" s="42"/>
      <c r="B230" s="43"/>
      <c r="C230" s="280" t="s">
        <v>467</v>
      </c>
      <c r="D230" s="280" t="s">
        <v>393</v>
      </c>
      <c r="E230" s="281" t="s">
        <v>2512</v>
      </c>
      <c r="F230" s="282" t="s">
        <v>2513</v>
      </c>
      <c r="G230" s="283" t="s">
        <v>436</v>
      </c>
      <c r="H230" s="284">
        <v>21</v>
      </c>
      <c r="I230" s="285"/>
      <c r="J230" s="286">
        <f>ROUND(I230*H230,2)</f>
        <v>0</v>
      </c>
      <c r="K230" s="287"/>
      <c r="L230" s="45"/>
      <c r="M230" s="288" t="s">
        <v>1</v>
      </c>
      <c r="N230" s="289" t="s">
        <v>42</v>
      </c>
      <c r="O230" s="101"/>
      <c r="P230" s="290">
        <f>O230*H230</f>
        <v>0</v>
      </c>
      <c r="Q230" s="290">
        <v>0</v>
      </c>
      <c r="R230" s="290">
        <f>Q230*H230</f>
        <v>0</v>
      </c>
      <c r="S230" s="290">
        <v>0</v>
      </c>
      <c r="T230" s="291">
        <f>S230*H230</f>
        <v>0</v>
      </c>
      <c r="U230" s="42"/>
      <c r="V230" s="42"/>
      <c r="W230" s="42"/>
      <c r="X230" s="42"/>
      <c r="Y230" s="42"/>
      <c r="Z230" s="42"/>
      <c r="AA230" s="42"/>
      <c r="AB230" s="42"/>
      <c r="AC230" s="42"/>
      <c r="AD230" s="42"/>
      <c r="AE230" s="42"/>
      <c r="AR230" s="292" t="s">
        <v>386</v>
      </c>
      <c r="AT230" s="292" t="s">
        <v>393</v>
      </c>
      <c r="AU230" s="292" t="s">
        <v>92</v>
      </c>
      <c r="AY230" s="19" t="s">
        <v>387</v>
      </c>
      <c r="BE230" s="162">
        <f>IF(N230="základná",J230,0)</f>
        <v>0</v>
      </c>
      <c r="BF230" s="162">
        <f>IF(N230="znížená",J230,0)</f>
        <v>0</v>
      </c>
      <c r="BG230" s="162">
        <f>IF(N230="zákl. prenesená",J230,0)</f>
        <v>0</v>
      </c>
      <c r="BH230" s="162">
        <f>IF(N230="zníž. prenesená",J230,0)</f>
        <v>0</v>
      </c>
      <c r="BI230" s="162">
        <f>IF(N230="nulová",J230,0)</f>
        <v>0</v>
      </c>
      <c r="BJ230" s="19" t="s">
        <v>92</v>
      </c>
      <c r="BK230" s="162">
        <f>ROUND(I230*H230,2)</f>
        <v>0</v>
      </c>
      <c r="BL230" s="19" t="s">
        <v>386</v>
      </c>
      <c r="BM230" s="292" t="s">
        <v>296</v>
      </c>
    </row>
    <row r="231" s="15" customFormat="1">
      <c r="A231" s="15"/>
      <c r="B231" s="304"/>
      <c r="C231" s="305"/>
      <c r="D231" s="295" t="s">
        <v>398</v>
      </c>
      <c r="E231" s="306" t="s">
        <v>1</v>
      </c>
      <c r="F231" s="307" t="s">
        <v>2514</v>
      </c>
      <c r="G231" s="305"/>
      <c r="H231" s="308">
        <v>1</v>
      </c>
      <c r="I231" s="309"/>
      <c r="J231" s="305"/>
      <c r="K231" s="305"/>
      <c r="L231" s="310"/>
      <c r="M231" s="311"/>
      <c r="N231" s="312"/>
      <c r="O231" s="312"/>
      <c r="P231" s="312"/>
      <c r="Q231" s="312"/>
      <c r="R231" s="312"/>
      <c r="S231" s="312"/>
      <c r="T231" s="313"/>
      <c r="U231" s="15"/>
      <c r="V231" s="15"/>
      <c r="W231" s="15"/>
      <c r="X231" s="15"/>
      <c r="Y231" s="15"/>
      <c r="Z231" s="15"/>
      <c r="AA231" s="15"/>
      <c r="AB231" s="15"/>
      <c r="AC231" s="15"/>
      <c r="AD231" s="15"/>
      <c r="AE231" s="15"/>
      <c r="AT231" s="314" t="s">
        <v>398</v>
      </c>
      <c r="AU231" s="314" t="s">
        <v>92</v>
      </c>
      <c r="AV231" s="15" t="s">
        <v>92</v>
      </c>
      <c r="AW231" s="15" t="s">
        <v>30</v>
      </c>
      <c r="AX231" s="15" t="s">
        <v>76</v>
      </c>
      <c r="AY231" s="314" t="s">
        <v>387</v>
      </c>
    </row>
    <row r="232" s="15" customFormat="1">
      <c r="A232" s="15"/>
      <c r="B232" s="304"/>
      <c r="C232" s="305"/>
      <c r="D232" s="295" t="s">
        <v>398</v>
      </c>
      <c r="E232" s="306" t="s">
        <v>1</v>
      </c>
      <c r="F232" s="307" t="s">
        <v>2515</v>
      </c>
      <c r="G232" s="305"/>
      <c r="H232" s="308">
        <v>1</v>
      </c>
      <c r="I232" s="309"/>
      <c r="J232" s="305"/>
      <c r="K232" s="305"/>
      <c r="L232" s="310"/>
      <c r="M232" s="311"/>
      <c r="N232" s="312"/>
      <c r="O232" s="312"/>
      <c r="P232" s="312"/>
      <c r="Q232" s="312"/>
      <c r="R232" s="312"/>
      <c r="S232" s="312"/>
      <c r="T232" s="313"/>
      <c r="U232" s="15"/>
      <c r="V232" s="15"/>
      <c r="W232" s="15"/>
      <c r="X232" s="15"/>
      <c r="Y232" s="15"/>
      <c r="Z232" s="15"/>
      <c r="AA232" s="15"/>
      <c r="AB232" s="15"/>
      <c r="AC232" s="15"/>
      <c r="AD232" s="15"/>
      <c r="AE232" s="15"/>
      <c r="AT232" s="314" t="s">
        <v>398</v>
      </c>
      <c r="AU232" s="314" t="s">
        <v>92</v>
      </c>
      <c r="AV232" s="15" t="s">
        <v>92</v>
      </c>
      <c r="AW232" s="15" t="s">
        <v>30</v>
      </c>
      <c r="AX232" s="15" t="s">
        <v>76</v>
      </c>
      <c r="AY232" s="314" t="s">
        <v>387</v>
      </c>
    </row>
    <row r="233" s="15" customFormat="1">
      <c r="A233" s="15"/>
      <c r="B233" s="304"/>
      <c r="C233" s="305"/>
      <c r="D233" s="295" t="s">
        <v>398</v>
      </c>
      <c r="E233" s="306" t="s">
        <v>1</v>
      </c>
      <c r="F233" s="307" t="s">
        <v>2516</v>
      </c>
      <c r="G233" s="305"/>
      <c r="H233" s="308">
        <v>1</v>
      </c>
      <c r="I233" s="309"/>
      <c r="J233" s="305"/>
      <c r="K233" s="305"/>
      <c r="L233" s="310"/>
      <c r="M233" s="311"/>
      <c r="N233" s="312"/>
      <c r="O233" s="312"/>
      <c r="P233" s="312"/>
      <c r="Q233" s="312"/>
      <c r="R233" s="312"/>
      <c r="S233" s="312"/>
      <c r="T233" s="313"/>
      <c r="U233" s="15"/>
      <c r="V233" s="15"/>
      <c r="W233" s="15"/>
      <c r="X233" s="15"/>
      <c r="Y233" s="15"/>
      <c r="Z233" s="15"/>
      <c r="AA233" s="15"/>
      <c r="AB233" s="15"/>
      <c r="AC233" s="15"/>
      <c r="AD233" s="15"/>
      <c r="AE233" s="15"/>
      <c r="AT233" s="314" t="s">
        <v>398</v>
      </c>
      <c r="AU233" s="314" t="s">
        <v>92</v>
      </c>
      <c r="AV233" s="15" t="s">
        <v>92</v>
      </c>
      <c r="AW233" s="15" t="s">
        <v>30</v>
      </c>
      <c r="AX233" s="15" t="s">
        <v>76</v>
      </c>
      <c r="AY233" s="314" t="s">
        <v>387</v>
      </c>
    </row>
    <row r="234" s="14" customFormat="1">
      <c r="A234" s="14"/>
      <c r="B234" s="293"/>
      <c r="C234" s="294"/>
      <c r="D234" s="295" t="s">
        <v>398</v>
      </c>
      <c r="E234" s="296" t="s">
        <v>1</v>
      </c>
      <c r="F234" s="297" t="s">
        <v>2517</v>
      </c>
      <c r="G234" s="294"/>
      <c r="H234" s="296" t="s">
        <v>1</v>
      </c>
      <c r="I234" s="298"/>
      <c r="J234" s="294"/>
      <c r="K234" s="294"/>
      <c r="L234" s="299"/>
      <c r="M234" s="300"/>
      <c r="N234" s="301"/>
      <c r="O234" s="301"/>
      <c r="P234" s="301"/>
      <c r="Q234" s="301"/>
      <c r="R234" s="301"/>
      <c r="S234" s="301"/>
      <c r="T234" s="302"/>
      <c r="U234" s="14"/>
      <c r="V234" s="14"/>
      <c r="W234" s="14"/>
      <c r="X234" s="14"/>
      <c r="Y234" s="14"/>
      <c r="Z234" s="14"/>
      <c r="AA234" s="14"/>
      <c r="AB234" s="14"/>
      <c r="AC234" s="14"/>
      <c r="AD234" s="14"/>
      <c r="AE234" s="14"/>
      <c r="AT234" s="303" t="s">
        <v>398</v>
      </c>
      <c r="AU234" s="303" t="s">
        <v>92</v>
      </c>
      <c r="AV234" s="14" t="s">
        <v>84</v>
      </c>
      <c r="AW234" s="14" t="s">
        <v>30</v>
      </c>
      <c r="AX234" s="14" t="s">
        <v>76</v>
      </c>
      <c r="AY234" s="303" t="s">
        <v>387</v>
      </c>
    </row>
    <row r="235" s="15" customFormat="1">
      <c r="A235" s="15"/>
      <c r="B235" s="304"/>
      <c r="C235" s="305"/>
      <c r="D235" s="295" t="s">
        <v>398</v>
      </c>
      <c r="E235" s="306" t="s">
        <v>1</v>
      </c>
      <c r="F235" s="307" t="s">
        <v>2518</v>
      </c>
      <c r="G235" s="305"/>
      <c r="H235" s="308">
        <v>1</v>
      </c>
      <c r="I235" s="309"/>
      <c r="J235" s="305"/>
      <c r="K235" s="305"/>
      <c r="L235" s="310"/>
      <c r="M235" s="311"/>
      <c r="N235" s="312"/>
      <c r="O235" s="312"/>
      <c r="P235" s="312"/>
      <c r="Q235" s="312"/>
      <c r="R235" s="312"/>
      <c r="S235" s="312"/>
      <c r="T235" s="313"/>
      <c r="U235" s="15"/>
      <c r="V235" s="15"/>
      <c r="W235" s="15"/>
      <c r="X235" s="15"/>
      <c r="Y235" s="15"/>
      <c r="Z235" s="15"/>
      <c r="AA235" s="15"/>
      <c r="AB235" s="15"/>
      <c r="AC235" s="15"/>
      <c r="AD235" s="15"/>
      <c r="AE235" s="15"/>
      <c r="AT235" s="314" t="s">
        <v>398</v>
      </c>
      <c r="AU235" s="314" t="s">
        <v>92</v>
      </c>
      <c r="AV235" s="15" t="s">
        <v>92</v>
      </c>
      <c r="AW235" s="15" t="s">
        <v>30</v>
      </c>
      <c r="AX235" s="15" t="s">
        <v>76</v>
      </c>
      <c r="AY235" s="314" t="s">
        <v>387</v>
      </c>
    </row>
    <row r="236" s="15" customFormat="1">
      <c r="A236" s="15"/>
      <c r="B236" s="304"/>
      <c r="C236" s="305"/>
      <c r="D236" s="295" t="s">
        <v>398</v>
      </c>
      <c r="E236" s="306" t="s">
        <v>1</v>
      </c>
      <c r="F236" s="307" t="s">
        <v>2519</v>
      </c>
      <c r="G236" s="305"/>
      <c r="H236" s="308">
        <v>1</v>
      </c>
      <c r="I236" s="309"/>
      <c r="J236" s="305"/>
      <c r="K236" s="305"/>
      <c r="L236" s="310"/>
      <c r="M236" s="311"/>
      <c r="N236" s="312"/>
      <c r="O236" s="312"/>
      <c r="P236" s="312"/>
      <c r="Q236" s="312"/>
      <c r="R236" s="312"/>
      <c r="S236" s="312"/>
      <c r="T236" s="313"/>
      <c r="U236" s="15"/>
      <c r="V236" s="15"/>
      <c r="W236" s="15"/>
      <c r="X236" s="15"/>
      <c r="Y236" s="15"/>
      <c r="Z236" s="15"/>
      <c r="AA236" s="15"/>
      <c r="AB236" s="15"/>
      <c r="AC236" s="15"/>
      <c r="AD236" s="15"/>
      <c r="AE236" s="15"/>
      <c r="AT236" s="314" t="s">
        <v>398</v>
      </c>
      <c r="AU236" s="314" t="s">
        <v>92</v>
      </c>
      <c r="AV236" s="15" t="s">
        <v>92</v>
      </c>
      <c r="AW236" s="15" t="s">
        <v>30</v>
      </c>
      <c r="AX236" s="15" t="s">
        <v>76</v>
      </c>
      <c r="AY236" s="314" t="s">
        <v>387</v>
      </c>
    </row>
    <row r="237" s="15" customFormat="1">
      <c r="A237" s="15"/>
      <c r="B237" s="304"/>
      <c r="C237" s="305"/>
      <c r="D237" s="295" t="s">
        <v>398</v>
      </c>
      <c r="E237" s="306" t="s">
        <v>1</v>
      </c>
      <c r="F237" s="307" t="s">
        <v>2520</v>
      </c>
      <c r="G237" s="305"/>
      <c r="H237" s="308">
        <v>1</v>
      </c>
      <c r="I237" s="309"/>
      <c r="J237" s="305"/>
      <c r="K237" s="305"/>
      <c r="L237" s="310"/>
      <c r="M237" s="311"/>
      <c r="N237" s="312"/>
      <c r="O237" s="312"/>
      <c r="P237" s="312"/>
      <c r="Q237" s="312"/>
      <c r="R237" s="312"/>
      <c r="S237" s="312"/>
      <c r="T237" s="313"/>
      <c r="U237" s="15"/>
      <c r="V237" s="15"/>
      <c r="W237" s="15"/>
      <c r="X237" s="15"/>
      <c r="Y237" s="15"/>
      <c r="Z237" s="15"/>
      <c r="AA237" s="15"/>
      <c r="AB237" s="15"/>
      <c r="AC237" s="15"/>
      <c r="AD237" s="15"/>
      <c r="AE237" s="15"/>
      <c r="AT237" s="314" t="s">
        <v>398</v>
      </c>
      <c r="AU237" s="314" t="s">
        <v>92</v>
      </c>
      <c r="AV237" s="15" t="s">
        <v>92</v>
      </c>
      <c r="AW237" s="15" t="s">
        <v>30</v>
      </c>
      <c r="AX237" s="15" t="s">
        <v>76</v>
      </c>
      <c r="AY237" s="314" t="s">
        <v>387</v>
      </c>
    </row>
    <row r="238" s="15" customFormat="1">
      <c r="A238" s="15"/>
      <c r="B238" s="304"/>
      <c r="C238" s="305"/>
      <c r="D238" s="295" t="s">
        <v>398</v>
      </c>
      <c r="E238" s="306" t="s">
        <v>1</v>
      </c>
      <c r="F238" s="307" t="s">
        <v>2521</v>
      </c>
      <c r="G238" s="305"/>
      <c r="H238" s="308">
        <v>1</v>
      </c>
      <c r="I238" s="309"/>
      <c r="J238" s="305"/>
      <c r="K238" s="305"/>
      <c r="L238" s="310"/>
      <c r="M238" s="311"/>
      <c r="N238" s="312"/>
      <c r="O238" s="312"/>
      <c r="P238" s="312"/>
      <c r="Q238" s="312"/>
      <c r="R238" s="312"/>
      <c r="S238" s="312"/>
      <c r="T238" s="313"/>
      <c r="U238" s="15"/>
      <c r="V238" s="15"/>
      <c r="W238" s="15"/>
      <c r="X238" s="15"/>
      <c r="Y238" s="15"/>
      <c r="Z238" s="15"/>
      <c r="AA238" s="15"/>
      <c r="AB238" s="15"/>
      <c r="AC238" s="15"/>
      <c r="AD238" s="15"/>
      <c r="AE238" s="15"/>
      <c r="AT238" s="314" t="s">
        <v>398</v>
      </c>
      <c r="AU238" s="314" t="s">
        <v>92</v>
      </c>
      <c r="AV238" s="15" t="s">
        <v>92</v>
      </c>
      <c r="AW238" s="15" t="s">
        <v>30</v>
      </c>
      <c r="AX238" s="15" t="s">
        <v>76</v>
      </c>
      <c r="AY238" s="314" t="s">
        <v>387</v>
      </c>
    </row>
    <row r="239" s="15" customFormat="1">
      <c r="A239" s="15"/>
      <c r="B239" s="304"/>
      <c r="C239" s="305"/>
      <c r="D239" s="295" t="s">
        <v>398</v>
      </c>
      <c r="E239" s="306" t="s">
        <v>1</v>
      </c>
      <c r="F239" s="307" t="s">
        <v>2522</v>
      </c>
      <c r="G239" s="305"/>
      <c r="H239" s="308">
        <v>1</v>
      </c>
      <c r="I239" s="309"/>
      <c r="J239" s="305"/>
      <c r="K239" s="305"/>
      <c r="L239" s="310"/>
      <c r="M239" s="311"/>
      <c r="N239" s="312"/>
      <c r="O239" s="312"/>
      <c r="P239" s="312"/>
      <c r="Q239" s="312"/>
      <c r="R239" s="312"/>
      <c r="S239" s="312"/>
      <c r="T239" s="313"/>
      <c r="U239" s="15"/>
      <c r="V239" s="15"/>
      <c r="W239" s="15"/>
      <c r="X239" s="15"/>
      <c r="Y239" s="15"/>
      <c r="Z239" s="15"/>
      <c r="AA239" s="15"/>
      <c r="AB239" s="15"/>
      <c r="AC239" s="15"/>
      <c r="AD239" s="15"/>
      <c r="AE239" s="15"/>
      <c r="AT239" s="314" t="s">
        <v>398</v>
      </c>
      <c r="AU239" s="314" t="s">
        <v>92</v>
      </c>
      <c r="AV239" s="15" t="s">
        <v>92</v>
      </c>
      <c r="AW239" s="15" t="s">
        <v>30</v>
      </c>
      <c r="AX239" s="15" t="s">
        <v>76</v>
      </c>
      <c r="AY239" s="314" t="s">
        <v>387</v>
      </c>
    </row>
    <row r="240" s="15" customFormat="1">
      <c r="A240" s="15"/>
      <c r="B240" s="304"/>
      <c r="C240" s="305"/>
      <c r="D240" s="295" t="s">
        <v>398</v>
      </c>
      <c r="E240" s="306" t="s">
        <v>1</v>
      </c>
      <c r="F240" s="307" t="s">
        <v>2523</v>
      </c>
      <c r="G240" s="305"/>
      <c r="H240" s="308">
        <v>1</v>
      </c>
      <c r="I240" s="309"/>
      <c r="J240" s="305"/>
      <c r="K240" s="305"/>
      <c r="L240" s="310"/>
      <c r="M240" s="311"/>
      <c r="N240" s="312"/>
      <c r="O240" s="312"/>
      <c r="P240" s="312"/>
      <c r="Q240" s="312"/>
      <c r="R240" s="312"/>
      <c r="S240" s="312"/>
      <c r="T240" s="313"/>
      <c r="U240" s="15"/>
      <c r="V240" s="15"/>
      <c r="W240" s="15"/>
      <c r="X240" s="15"/>
      <c r="Y240" s="15"/>
      <c r="Z240" s="15"/>
      <c r="AA240" s="15"/>
      <c r="AB240" s="15"/>
      <c r="AC240" s="15"/>
      <c r="AD240" s="15"/>
      <c r="AE240" s="15"/>
      <c r="AT240" s="314" t="s">
        <v>398</v>
      </c>
      <c r="AU240" s="314" t="s">
        <v>92</v>
      </c>
      <c r="AV240" s="15" t="s">
        <v>92</v>
      </c>
      <c r="AW240" s="15" t="s">
        <v>30</v>
      </c>
      <c r="AX240" s="15" t="s">
        <v>76</v>
      </c>
      <c r="AY240" s="314" t="s">
        <v>387</v>
      </c>
    </row>
    <row r="241" s="15" customFormat="1">
      <c r="A241" s="15"/>
      <c r="B241" s="304"/>
      <c r="C241" s="305"/>
      <c r="D241" s="295" t="s">
        <v>398</v>
      </c>
      <c r="E241" s="306" t="s">
        <v>1</v>
      </c>
      <c r="F241" s="307" t="s">
        <v>2524</v>
      </c>
      <c r="G241" s="305"/>
      <c r="H241" s="308">
        <v>1</v>
      </c>
      <c r="I241" s="309"/>
      <c r="J241" s="305"/>
      <c r="K241" s="305"/>
      <c r="L241" s="310"/>
      <c r="M241" s="311"/>
      <c r="N241" s="312"/>
      <c r="O241" s="312"/>
      <c r="P241" s="312"/>
      <c r="Q241" s="312"/>
      <c r="R241" s="312"/>
      <c r="S241" s="312"/>
      <c r="T241" s="313"/>
      <c r="U241" s="15"/>
      <c r="V241" s="15"/>
      <c r="W241" s="15"/>
      <c r="X241" s="15"/>
      <c r="Y241" s="15"/>
      <c r="Z241" s="15"/>
      <c r="AA241" s="15"/>
      <c r="AB241" s="15"/>
      <c r="AC241" s="15"/>
      <c r="AD241" s="15"/>
      <c r="AE241" s="15"/>
      <c r="AT241" s="314" t="s">
        <v>398</v>
      </c>
      <c r="AU241" s="314" t="s">
        <v>92</v>
      </c>
      <c r="AV241" s="15" t="s">
        <v>92</v>
      </c>
      <c r="AW241" s="15" t="s">
        <v>30</v>
      </c>
      <c r="AX241" s="15" t="s">
        <v>76</v>
      </c>
      <c r="AY241" s="314" t="s">
        <v>387</v>
      </c>
    </row>
    <row r="242" s="15" customFormat="1">
      <c r="A242" s="15"/>
      <c r="B242" s="304"/>
      <c r="C242" s="305"/>
      <c r="D242" s="295" t="s">
        <v>398</v>
      </c>
      <c r="E242" s="306" t="s">
        <v>1</v>
      </c>
      <c r="F242" s="307" t="s">
        <v>2525</v>
      </c>
      <c r="G242" s="305"/>
      <c r="H242" s="308">
        <v>1</v>
      </c>
      <c r="I242" s="309"/>
      <c r="J242" s="305"/>
      <c r="K242" s="305"/>
      <c r="L242" s="310"/>
      <c r="M242" s="311"/>
      <c r="N242" s="312"/>
      <c r="O242" s="312"/>
      <c r="P242" s="312"/>
      <c r="Q242" s="312"/>
      <c r="R242" s="312"/>
      <c r="S242" s="312"/>
      <c r="T242" s="313"/>
      <c r="U242" s="15"/>
      <c r="V242" s="15"/>
      <c r="W242" s="15"/>
      <c r="X242" s="15"/>
      <c r="Y242" s="15"/>
      <c r="Z242" s="15"/>
      <c r="AA242" s="15"/>
      <c r="AB242" s="15"/>
      <c r="AC242" s="15"/>
      <c r="AD242" s="15"/>
      <c r="AE242" s="15"/>
      <c r="AT242" s="314" t="s">
        <v>398</v>
      </c>
      <c r="AU242" s="314" t="s">
        <v>92</v>
      </c>
      <c r="AV242" s="15" t="s">
        <v>92</v>
      </c>
      <c r="AW242" s="15" t="s">
        <v>30</v>
      </c>
      <c r="AX242" s="15" t="s">
        <v>76</v>
      </c>
      <c r="AY242" s="314" t="s">
        <v>387</v>
      </c>
    </row>
    <row r="243" s="15" customFormat="1">
      <c r="A243" s="15"/>
      <c r="B243" s="304"/>
      <c r="C243" s="305"/>
      <c r="D243" s="295" t="s">
        <v>398</v>
      </c>
      <c r="E243" s="306" t="s">
        <v>1</v>
      </c>
      <c r="F243" s="307" t="s">
        <v>2526</v>
      </c>
      <c r="G243" s="305"/>
      <c r="H243" s="308">
        <v>1</v>
      </c>
      <c r="I243" s="309"/>
      <c r="J243" s="305"/>
      <c r="K243" s="305"/>
      <c r="L243" s="310"/>
      <c r="M243" s="311"/>
      <c r="N243" s="312"/>
      <c r="O243" s="312"/>
      <c r="P243" s="312"/>
      <c r="Q243" s="312"/>
      <c r="R243" s="312"/>
      <c r="S243" s="312"/>
      <c r="T243" s="313"/>
      <c r="U243" s="15"/>
      <c r="V243" s="15"/>
      <c r="W243" s="15"/>
      <c r="X243" s="15"/>
      <c r="Y243" s="15"/>
      <c r="Z243" s="15"/>
      <c r="AA243" s="15"/>
      <c r="AB243" s="15"/>
      <c r="AC243" s="15"/>
      <c r="AD243" s="15"/>
      <c r="AE243" s="15"/>
      <c r="AT243" s="314" t="s">
        <v>398</v>
      </c>
      <c r="AU243" s="314" t="s">
        <v>92</v>
      </c>
      <c r="AV243" s="15" t="s">
        <v>92</v>
      </c>
      <c r="AW243" s="15" t="s">
        <v>30</v>
      </c>
      <c r="AX243" s="15" t="s">
        <v>76</v>
      </c>
      <c r="AY243" s="314" t="s">
        <v>387</v>
      </c>
    </row>
    <row r="244" s="15" customFormat="1">
      <c r="A244" s="15"/>
      <c r="B244" s="304"/>
      <c r="C244" s="305"/>
      <c r="D244" s="295" t="s">
        <v>398</v>
      </c>
      <c r="E244" s="306" t="s">
        <v>1</v>
      </c>
      <c r="F244" s="307" t="s">
        <v>2527</v>
      </c>
      <c r="G244" s="305"/>
      <c r="H244" s="308">
        <v>1</v>
      </c>
      <c r="I244" s="309"/>
      <c r="J244" s="305"/>
      <c r="K244" s="305"/>
      <c r="L244" s="310"/>
      <c r="M244" s="311"/>
      <c r="N244" s="312"/>
      <c r="O244" s="312"/>
      <c r="P244" s="312"/>
      <c r="Q244" s="312"/>
      <c r="R244" s="312"/>
      <c r="S244" s="312"/>
      <c r="T244" s="313"/>
      <c r="U244" s="15"/>
      <c r="V244" s="15"/>
      <c r="W244" s="15"/>
      <c r="X244" s="15"/>
      <c r="Y244" s="15"/>
      <c r="Z244" s="15"/>
      <c r="AA244" s="15"/>
      <c r="AB244" s="15"/>
      <c r="AC244" s="15"/>
      <c r="AD244" s="15"/>
      <c r="AE244" s="15"/>
      <c r="AT244" s="314" t="s">
        <v>398</v>
      </c>
      <c r="AU244" s="314" t="s">
        <v>92</v>
      </c>
      <c r="AV244" s="15" t="s">
        <v>92</v>
      </c>
      <c r="AW244" s="15" t="s">
        <v>30</v>
      </c>
      <c r="AX244" s="15" t="s">
        <v>76</v>
      </c>
      <c r="AY244" s="314" t="s">
        <v>387</v>
      </c>
    </row>
    <row r="245" s="15" customFormat="1">
      <c r="A245" s="15"/>
      <c r="B245" s="304"/>
      <c r="C245" s="305"/>
      <c r="D245" s="295" t="s">
        <v>398</v>
      </c>
      <c r="E245" s="306" t="s">
        <v>1</v>
      </c>
      <c r="F245" s="307" t="s">
        <v>2528</v>
      </c>
      <c r="G245" s="305"/>
      <c r="H245" s="308">
        <v>1</v>
      </c>
      <c r="I245" s="309"/>
      <c r="J245" s="305"/>
      <c r="K245" s="305"/>
      <c r="L245" s="310"/>
      <c r="M245" s="311"/>
      <c r="N245" s="312"/>
      <c r="O245" s="312"/>
      <c r="P245" s="312"/>
      <c r="Q245" s="312"/>
      <c r="R245" s="312"/>
      <c r="S245" s="312"/>
      <c r="T245" s="313"/>
      <c r="U245" s="15"/>
      <c r="V245" s="15"/>
      <c r="W245" s="15"/>
      <c r="X245" s="15"/>
      <c r="Y245" s="15"/>
      <c r="Z245" s="15"/>
      <c r="AA245" s="15"/>
      <c r="AB245" s="15"/>
      <c r="AC245" s="15"/>
      <c r="AD245" s="15"/>
      <c r="AE245" s="15"/>
      <c r="AT245" s="314" t="s">
        <v>398</v>
      </c>
      <c r="AU245" s="314" t="s">
        <v>92</v>
      </c>
      <c r="AV245" s="15" t="s">
        <v>92</v>
      </c>
      <c r="AW245" s="15" t="s">
        <v>30</v>
      </c>
      <c r="AX245" s="15" t="s">
        <v>76</v>
      </c>
      <c r="AY245" s="314" t="s">
        <v>387</v>
      </c>
    </row>
    <row r="246" s="15" customFormat="1">
      <c r="A246" s="15"/>
      <c r="B246" s="304"/>
      <c r="C246" s="305"/>
      <c r="D246" s="295" t="s">
        <v>398</v>
      </c>
      <c r="E246" s="306" t="s">
        <v>1</v>
      </c>
      <c r="F246" s="307" t="s">
        <v>2529</v>
      </c>
      <c r="G246" s="305"/>
      <c r="H246" s="308">
        <v>1</v>
      </c>
      <c r="I246" s="309"/>
      <c r="J246" s="305"/>
      <c r="K246" s="305"/>
      <c r="L246" s="310"/>
      <c r="M246" s="311"/>
      <c r="N246" s="312"/>
      <c r="O246" s="312"/>
      <c r="P246" s="312"/>
      <c r="Q246" s="312"/>
      <c r="R246" s="312"/>
      <c r="S246" s="312"/>
      <c r="T246" s="313"/>
      <c r="U246" s="15"/>
      <c r="V246" s="15"/>
      <c r="W246" s="15"/>
      <c r="X246" s="15"/>
      <c r="Y246" s="15"/>
      <c r="Z246" s="15"/>
      <c r="AA246" s="15"/>
      <c r="AB246" s="15"/>
      <c r="AC246" s="15"/>
      <c r="AD246" s="15"/>
      <c r="AE246" s="15"/>
      <c r="AT246" s="314" t="s">
        <v>398</v>
      </c>
      <c r="AU246" s="314" t="s">
        <v>92</v>
      </c>
      <c r="AV246" s="15" t="s">
        <v>92</v>
      </c>
      <c r="AW246" s="15" t="s">
        <v>30</v>
      </c>
      <c r="AX246" s="15" t="s">
        <v>76</v>
      </c>
      <c r="AY246" s="314" t="s">
        <v>387</v>
      </c>
    </row>
    <row r="247" s="15" customFormat="1">
      <c r="A247" s="15"/>
      <c r="B247" s="304"/>
      <c r="C247" s="305"/>
      <c r="D247" s="295" t="s">
        <v>398</v>
      </c>
      <c r="E247" s="306" t="s">
        <v>1</v>
      </c>
      <c r="F247" s="307" t="s">
        <v>2530</v>
      </c>
      <c r="G247" s="305"/>
      <c r="H247" s="308">
        <v>1</v>
      </c>
      <c r="I247" s="309"/>
      <c r="J247" s="305"/>
      <c r="K247" s="305"/>
      <c r="L247" s="310"/>
      <c r="M247" s="311"/>
      <c r="N247" s="312"/>
      <c r="O247" s="312"/>
      <c r="P247" s="312"/>
      <c r="Q247" s="312"/>
      <c r="R247" s="312"/>
      <c r="S247" s="312"/>
      <c r="T247" s="313"/>
      <c r="U247" s="15"/>
      <c r="V247" s="15"/>
      <c r="W247" s="15"/>
      <c r="X247" s="15"/>
      <c r="Y247" s="15"/>
      <c r="Z247" s="15"/>
      <c r="AA247" s="15"/>
      <c r="AB247" s="15"/>
      <c r="AC247" s="15"/>
      <c r="AD247" s="15"/>
      <c r="AE247" s="15"/>
      <c r="AT247" s="314" t="s">
        <v>398</v>
      </c>
      <c r="AU247" s="314" t="s">
        <v>92</v>
      </c>
      <c r="AV247" s="15" t="s">
        <v>92</v>
      </c>
      <c r="AW247" s="15" t="s">
        <v>30</v>
      </c>
      <c r="AX247" s="15" t="s">
        <v>76</v>
      </c>
      <c r="AY247" s="314" t="s">
        <v>387</v>
      </c>
    </row>
    <row r="248" s="15" customFormat="1">
      <c r="A248" s="15"/>
      <c r="B248" s="304"/>
      <c r="C248" s="305"/>
      <c r="D248" s="295" t="s">
        <v>398</v>
      </c>
      <c r="E248" s="306" t="s">
        <v>1</v>
      </c>
      <c r="F248" s="307" t="s">
        <v>2531</v>
      </c>
      <c r="G248" s="305"/>
      <c r="H248" s="308">
        <v>1</v>
      </c>
      <c r="I248" s="309"/>
      <c r="J248" s="305"/>
      <c r="K248" s="305"/>
      <c r="L248" s="310"/>
      <c r="M248" s="311"/>
      <c r="N248" s="312"/>
      <c r="O248" s="312"/>
      <c r="P248" s="312"/>
      <c r="Q248" s="312"/>
      <c r="R248" s="312"/>
      <c r="S248" s="312"/>
      <c r="T248" s="313"/>
      <c r="U248" s="15"/>
      <c r="V248" s="15"/>
      <c r="W248" s="15"/>
      <c r="X248" s="15"/>
      <c r="Y248" s="15"/>
      <c r="Z248" s="15"/>
      <c r="AA248" s="15"/>
      <c r="AB248" s="15"/>
      <c r="AC248" s="15"/>
      <c r="AD248" s="15"/>
      <c r="AE248" s="15"/>
      <c r="AT248" s="314" t="s">
        <v>398</v>
      </c>
      <c r="AU248" s="314" t="s">
        <v>92</v>
      </c>
      <c r="AV248" s="15" t="s">
        <v>92</v>
      </c>
      <c r="AW248" s="15" t="s">
        <v>30</v>
      </c>
      <c r="AX248" s="15" t="s">
        <v>76</v>
      </c>
      <c r="AY248" s="314" t="s">
        <v>387</v>
      </c>
    </row>
    <row r="249" s="15" customFormat="1">
      <c r="A249" s="15"/>
      <c r="B249" s="304"/>
      <c r="C249" s="305"/>
      <c r="D249" s="295" t="s">
        <v>398</v>
      </c>
      <c r="E249" s="306" t="s">
        <v>1</v>
      </c>
      <c r="F249" s="307" t="s">
        <v>2532</v>
      </c>
      <c r="G249" s="305"/>
      <c r="H249" s="308">
        <v>1</v>
      </c>
      <c r="I249" s="309"/>
      <c r="J249" s="305"/>
      <c r="K249" s="305"/>
      <c r="L249" s="310"/>
      <c r="M249" s="311"/>
      <c r="N249" s="312"/>
      <c r="O249" s="312"/>
      <c r="P249" s="312"/>
      <c r="Q249" s="312"/>
      <c r="R249" s="312"/>
      <c r="S249" s="312"/>
      <c r="T249" s="313"/>
      <c r="U249" s="15"/>
      <c r="V249" s="15"/>
      <c r="W249" s="15"/>
      <c r="X249" s="15"/>
      <c r="Y249" s="15"/>
      <c r="Z249" s="15"/>
      <c r="AA249" s="15"/>
      <c r="AB249" s="15"/>
      <c r="AC249" s="15"/>
      <c r="AD249" s="15"/>
      <c r="AE249" s="15"/>
      <c r="AT249" s="314" t="s">
        <v>398</v>
      </c>
      <c r="AU249" s="314" t="s">
        <v>92</v>
      </c>
      <c r="AV249" s="15" t="s">
        <v>92</v>
      </c>
      <c r="AW249" s="15" t="s">
        <v>30</v>
      </c>
      <c r="AX249" s="15" t="s">
        <v>76</v>
      </c>
      <c r="AY249" s="314" t="s">
        <v>387</v>
      </c>
    </row>
    <row r="250" s="15" customFormat="1">
      <c r="A250" s="15"/>
      <c r="B250" s="304"/>
      <c r="C250" s="305"/>
      <c r="D250" s="295" t="s">
        <v>398</v>
      </c>
      <c r="E250" s="306" t="s">
        <v>1</v>
      </c>
      <c r="F250" s="307" t="s">
        <v>2533</v>
      </c>
      <c r="G250" s="305"/>
      <c r="H250" s="308">
        <v>1</v>
      </c>
      <c r="I250" s="309"/>
      <c r="J250" s="305"/>
      <c r="K250" s="305"/>
      <c r="L250" s="310"/>
      <c r="M250" s="311"/>
      <c r="N250" s="312"/>
      <c r="O250" s="312"/>
      <c r="P250" s="312"/>
      <c r="Q250" s="312"/>
      <c r="R250" s="312"/>
      <c r="S250" s="312"/>
      <c r="T250" s="313"/>
      <c r="U250" s="15"/>
      <c r="V250" s="15"/>
      <c r="W250" s="15"/>
      <c r="X250" s="15"/>
      <c r="Y250" s="15"/>
      <c r="Z250" s="15"/>
      <c r="AA250" s="15"/>
      <c r="AB250" s="15"/>
      <c r="AC250" s="15"/>
      <c r="AD250" s="15"/>
      <c r="AE250" s="15"/>
      <c r="AT250" s="314" t="s">
        <v>398</v>
      </c>
      <c r="AU250" s="314" t="s">
        <v>92</v>
      </c>
      <c r="AV250" s="15" t="s">
        <v>92</v>
      </c>
      <c r="AW250" s="15" t="s">
        <v>30</v>
      </c>
      <c r="AX250" s="15" t="s">
        <v>76</v>
      </c>
      <c r="AY250" s="314" t="s">
        <v>387</v>
      </c>
    </row>
    <row r="251" s="15" customFormat="1">
      <c r="A251" s="15"/>
      <c r="B251" s="304"/>
      <c r="C251" s="305"/>
      <c r="D251" s="295" t="s">
        <v>398</v>
      </c>
      <c r="E251" s="306" t="s">
        <v>1</v>
      </c>
      <c r="F251" s="307" t="s">
        <v>2534</v>
      </c>
      <c r="G251" s="305"/>
      <c r="H251" s="308">
        <v>1</v>
      </c>
      <c r="I251" s="309"/>
      <c r="J251" s="305"/>
      <c r="K251" s="305"/>
      <c r="L251" s="310"/>
      <c r="M251" s="311"/>
      <c r="N251" s="312"/>
      <c r="O251" s="312"/>
      <c r="P251" s="312"/>
      <c r="Q251" s="312"/>
      <c r="R251" s="312"/>
      <c r="S251" s="312"/>
      <c r="T251" s="313"/>
      <c r="U251" s="15"/>
      <c r="V251" s="15"/>
      <c r="W251" s="15"/>
      <c r="X251" s="15"/>
      <c r="Y251" s="15"/>
      <c r="Z251" s="15"/>
      <c r="AA251" s="15"/>
      <c r="AB251" s="15"/>
      <c r="AC251" s="15"/>
      <c r="AD251" s="15"/>
      <c r="AE251" s="15"/>
      <c r="AT251" s="314" t="s">
        <v>398</v>
      </c>
      <c r="AU251" s="314" t="s">
        <v>92</v>
      </c>
      <c r="AV251" s="15" t="s">
        <v>92</v>
      </c>
      <c r="AW251" s="15" t="s">
        <v>30</v>
      </c>
      <c r="AX251" s="15" t="s">
        <v>76</v>
      </c>
      <c r="AY251" s="314" t="s">
        <v>387</v>
      </c>
    </row>
    <row r="252" s="15" customFormat="1">
      <c r="A252" s="15"/>
      <c r="B252" s="304"/>
      <c r="C252" s="305"/>
      <c r="D252" s="295" t="s">
        <v>398</v>
      </c>
      <c r="E252" s="306" t="s">
        <v>1</v>
      </c>
      <c r="F252" s="307" t="s">
        <v>2535</v>
      </c>
      <c r="G252" s="305"/>
      <c r="H252" s="308">
        <v>1</v>
      </c>
      <c r="I252" s="309"/>
      <c r="J252" s="305"/>
      <c r="K252" s="305"/>
      <c r="L252" s="310"/>
      <c r="M252" s="311"/>
      <c r="N252" s="312"/>
      <c r="O252" s="312"/>
      <c r="P252" s="312"/>
      <c r="Q252" s="312"/>
      <c r="R252" s="312"/>
      <c r="S252" s="312"/>
      <c r="T252" s="313"/>
      <c r="U252" s="15"/>
      <c r="V252" s="15"/>
      <c r="W252" s="15"/>
      <c r="X252" s="15"/>
      <c r="Y252" s="15"/>
      <c r="Z252" s="15"/>
      <c r="AA252" s="15"/>
      <c r="AB252" s="15"/>
      <c r="AC252" s="15"/>
      <c r="AD252" s="15"/>
      <c r="AE252" s="15"/>
      <c r="AT252" s="314" t="s">
        <v>398</v>
      </c>
      <c r="AU252" s="314" t="s">
        <v>92</v>
      </c>
      <c r="AV252" s="15" t="s">
        <v>92</v>
      </c>
      <c r="AW252" s="15" t="s">
        <v>30</v>
      </c>
      <c r="AX252" s="15" t="s">
        <v>76</v>
      </c>
      <c r="AY252" s="314" t="s">
        <v>387</v>
      </c>
    </row>
    <row r="253" s="16" customFormat="1">
      <c r="A253" s="16"/>
      <c r="B253" s="315"/>
      <c r="C253" s="316"/>
      <c r="D253" s="295" t="s">
        <v>398</v>
      </c>
      <c r="E253" s="317" t="s">
        <v>1</v>
      </c>
      <c r="F253" s="318" t="s">
        <v>401</v>
      </c>
      <c r="G253" s="316"/>
      <c r="H253" s="319">
        <v>21</v>
      </c>
      <c r="I253" s="320"/>
      <c r="J253" s="316"/>
      <c r="K253" s="316"/>
      <c r="L253" s="321"/>
      <c r="M253" s="322"/>
      <c r="N253" s="323"/>
      <c r="O253" s="323"/>
      <c r="P253" s="323"/>
      <c r="Q253" s="323"/>
      <c r="R253" s="323"/>
      <c r="S253" s="323"/>
      <c r="T253" s="324"/>
      <c r="U253" s="16"/>
      <c r="V253" s="16"/>
      <c r="W253" s="16"/>
      <c r="X253" s="16"/>
      <c r="Y253" s="16"/>
      <c r="Z253" s="16"/>
      <c r="AA253" s="16"/>
      <c r="AB253" s="16"/>
      <c r="AC253" s="16"/>
      <c r="AD253" s="16"/>
      <c r="AE253" s="16"/>
      <c r="AT253" s="325" t="s">
        <v>398</v>
      </c>
      <c r="AU253" s="325" t="s">
        <v>92</v>
      </c>
      <c r="AV253" s="16" t="s">
        <v>386</v>
      </c>
      <c r="AW253" s="16" t="s">
        <v>30</v>
      </c>
      <c r="AX253" s="16" t="s">
        <v>84</v>
      </c>
      <c r="AY253" s="325" t="s">
        <v>387</v>
      </c>
    </row>
    <row r="254" s="2" customFormat="1" ht="37.8" customHeight="1">
      <c r="A254" s="42"/>
      <c r="B254" s="43"/>
      <c r="C254" s="337" t="s">
        <v>471</v>
      </c>
      <c r="D254" s="337" t="s">
        <v>592</v>
      </c>
      <c r="E254" s="338" t="s">
        <v>2536</v>
      </c>
      <c r="F254" s="339" t="s">
        <v>2537</v>
      </c>
      <c r="G254" s="340" t="s">
        <v>436</v>
      </c>
      <c r="H254" s="341">
        <v>2</v>
      </c>
      <c r="I254" s="342"/>
      <c r="J254" s="343">
        <f>ROUND(I254*H254,2)</f>
        <v>0</v>
      </c>
      <c r="K254" s="344"/>
      <c r="L254" s="345"/>
      <c r="M254" s="346" t="s">
        <v>1</v>
      </c>
      <c r="N254" s="347" t="s">
        <v>42</v>
      </c>
      <c r="O254" s="101"/>
      <c r="P254" s="290">
        <f>O254*H254</f>
        <v>0</v>
      </c>
      <c r="Q254" s="290">
        <v>0.010500000000000001</v>
      </c>
      <c r="R254" s="290">
        <f>Q254*H254</f>
        <v>0.021000000000000001</v>
      </c>
      <c r="S254" s="290">
        <v>0</v>
      </c>
      <c r="T254" s="291">
        <f>S254*H254</f>
        <v>0</v>
      </c>
      <c r="U254" s="42"/>
      <c r="V254" s="42"/>
      <c r="W254" s="42"/>
      <c r="X254" s="42"/>
      <c r="Y254" s="42"/>
      <c r="Z254" s="42"/>
      <c r="AA254" s="42"/>
      <c r="AB254" s="42"/>
      <c r="AC254" s="42"/>
      <c r="AD254" s="42"/>
      <c r="AE254" s="42"/>
      <c r="AR254" s="292" t="s">
        <v>443</v>
      </c>
      <c r="AT254" s="292" t="s">
        <v>592</v>
      </c>
      <c r="AU254" s="292" t="s">
        <v>92</v>
      </c>
      <c r="AY254" s="19" t="s">
        <v>387</v>
      </c>
      <c r="BE254" s="162">
        <f>IF(N254="základná",J254,0)</f>
        <v>0</v>
      </c>
      <c r="BF254" s="162">
        <f>IF(N254="znížená",J254,0)</f>
        <v>0</v>
      </c>
      <c r="BG254" s="162">
        <f>IF(N254="zákl. prenesená",J254,0)</f>
        <v>0</v>
      </c>
      <c r="BH254" s="162">
        <f>IF(N254="zníž. prenesená",J254,0)</f>
        <v>0</v>
      </c>
      <c r="BI254" s="162">
        <f>IF(N254="nulová",J254,0)</f>
        <v>0</v>
      </c>
      <c r="BJ254" s="19" t="s">
        <v>92</v>
      </c>
      <c r="BK254" s="162">
        <f>ROUND(I254*H254,2)</f>
        <v>0</v>
      </c>
      <c r="BL254" s="19" t="s">
        <v>386</v>
      </c>
      <c r="BM254" s="292" t="s">
        <v>535</v>
      </c>
    </row>
    <row r="255" s="2" customFormat="1" ht="24.15" customHeight="1">
      <c r="A255" s="42"/>
      <c r="B255" s="43"/>
      <c r="C255" s="280" t="s">
        <v>475</v>
      </c>
      <c r="D255" s="280" t="s">
        <v>393</v>
      </c>
      <c r="E255" s="281" t="s">
        <v>1888</v>
      </c>
      <c r="F255" s="282" t="s">
        <v>1889</v>
      </c>
      <c r="G255" s="283" t="s">
        <v>436</v>
      </c>
      <c r="H255" s="284">
        <v>40</v>
      </c>
      <c r="I255" s="285"/>
      <c r="J255" s="286">
        <f>ROUND(I255*H255,2)</f>
        <v>0</v>
      </c>
      <c r="K255" s="287"/>
      <c r="L255" s="45"/>
      <c r="M255" s="288" t="s">
        <v>1</v>
      </c>
      <c r="N255" s="289" t="s">
        <v>42</v>
      </c>
      <c r="O255" s="101"/>
      <c r="P255" s="290">
        <f>O255*H255</f>
        <v>0</v>
      </c>
      <c r="Q255" s="290">
        <v>0</v>
      </c>
      <c r="R255" s="290">
        <f>Q255*H255</f>
        <v>0</v>
      </c>
      <c r="S255" s="290">
        <v>0</v>
      </c>
      <c r="T255" s="291">
        <f>S255*H255</f>
        <v>0</v>
      </c>
      <c r="U255" s="42"/>
      <c r="V255" s="42"/>
      <c r="W255" s="42"/>
      <c r="X255" s="42"/>
      <c r="Y255" s="42"/>
      <c r="Z255" s="42"/>
      <c r="AA255" s="42"/>
      <c r="AB255" s="42"/>
      <c r="AC255" s="42"/>
      <c r="AD255" s="42"/>
      <c r="AE255" s="42"/>
      <c r="AR255" s="292" t="s">
        <v>386</v>
      </c>
      <c r="AT255" s="292" t="s">
        <v>393</v>
      </c>
      <c r="AU255" s="292" t="s">
        <v>92</v>
      </c>
      <c r="AY255" s="19" t="s">
        <v>387</v>
      </c>
      <c r="BE255" s="162">
        <f>IF(N255="základná",J255,0)</f>
        <v>0</v>
      </c>
      <c r="BF255" s="162">
        <f>IF(N255="znížená",J255,0)</f>
        <v>0</v>
      </c>
      <c r="BG255" s="162">
        <f>IF(N255="zákl. prenesená",J255,0)</f>
        <v>0</v>
      </c>
      <c r="BH255" s="162">
        <f>IF(N255="zníž. prenesená",J255,0)</f>
        <v>0</v>
      </c>
      <c r="BI255" s="162">
        <f>IF(N255="nulová",J255,0)</f>
        <v>0</v>
      </c>
      <c r="BJ255" s="19" t="s">
        <v>92</v>
      </c>
      <c r="BK255" s="162">
        <f>ROUND(I255*H255,2)</f>
        <v>0</v>
      </c>
      <c r="BL255" s="19" t="s">
        <v>386</v>
      </c>
      <c r="BM255" s="292" t="s">
        <v>546</v>
      </c>
    </row>
    <row r="256" s="2" customFormat="1" ht="24.15" customHeight="1">
      <c r="A256" s="42"/>
      <c r="B256" s="43"/>
      <c r="C256" s="280" t="s">
        <v>479</v>
      </c>
      <c r="D256" s="280" t="s">
        <v>393</v>
      </c>
      <c r="E256" s="281" t="s">
        <v>1890</v>
      </c>
      <c r="F256" s="282" t="s">
        <v>1891</v>
      </c>
      <c r="G256" s="283" t="s">
        <v>436</v>
      </c>
      <c r="H256" s="284">
        <v>40</v>
      </c>
      <c r="I256" s="285"/>
      <c r="J256" s="286">
        <f>ROUND(I256*H256,2)</f>
        <v>0</v>
      </c>
      <c r="K256" s="287"/>
      <c r="L256" s="45"/>
      <c r="M256" s="288" t="s">
        <v>1</v>
      </c>
      <c r="N256" s="289" t="s">
        <v>42</v>
      </c>
      <c r="O256" s="101"/>
      <c r="P256" s="290">
        <f>O256*H256</f>
        <v>0</v>
      </c>
      <c r="Q256" s="290">
        <v>0</v>
      </c>
      <c r="R256" s="290">
        <f>Q256*H256</f>
        <v>0</v>
      </c>
      <c r="S256" s="290">
        <v>0</v>
      </c>
      <c r="T256" s="291">
        <f>S256*H256</f>
        <v>0</v>
      </c>
      <c r="U256" s="42"/>
      <c r="V256" s="42"/>
      <c r="W256" s="42"/>
      <c r="X256" s="42"/>
      <c r="Y256" s="42"/>
      <c r="Z256" s="42"/>
      <c r="AA256" s="42"/>
      <c r="AB256" s="42"/>
      <c r="AC256" s="42"/>
      <c r="AD256" s="42"/>
      <c r="AE256" s="42"/>
      <c r="AR256" s="292" t="s">
        <v>386</v>
      </c>
      <c r="AT256" s="292" t="s">
        <v>393</v>
      </c>
      <c r="AU256" s="292" t="s">
        <v>92</v>
      </c>
      <c r="AY256" s="19" t="s">
        <v>387</v>
      </c>
      <c r="BE256" s="162">
        <f>IF(N256="základná",J256,0)</f>
        <v>0</v>
      </c>
      <c r="BF256" s="162">
        <f>IF(N256="znížená",J256,0)</f>
        <v>0</v>
      </c>
      <c r="BG256" s="162">
        <f>IF(N256="zákl. prenesená",J256,0)</f>
        <v>0</v>
      </c>
      <c r="BH256" s="162">
        <f>IF(N256="zníž. prenesená",J256,0)</f>
        <v>0</v>
      </c>
      <c r="BI256" s="162">
        <f>IF(N256="nulová",J256,0)</f>
        <v>0</v>
      </c>
      <c r="BJ256" s="19" t="s">
        <v>92</v>
      </c>
      <c r="BK256" s="162">
        <f>ROUND(I256*H256,2)</f>
        <v>0</v>
      </c>
      <c r="BL256" s="19" t="s">
        <v>386</v>
      </c>
      <c r="BM256" s="292" t="s">
        <v>560</v>
      </c>
    </row>
    <row r="257" s="2" customFormat="1" ht="24.15" customHeight="1">
      <c r="A257" s="42"/>
      <c r="B257" s="43"/>
      <c r="C257" s="280" t="s">
        <v>422</v>
      </c>
      <c r="D257" s="280" t="s">
        <v>393</v>
      </c>
      <c r="E257" s="281" t="s">
        <v>1892</v>
      </c>
      <c r="F257" s="282" t="s">
        <v>1893</v>
      </c>
      <c r="G257" s="283" t="s">
        <v>436</v>
      </c>
      <c r="H257" s="284">
        <v>77</v>
      </c>
      <c r="I257" s="285"/>
      <c r="J257" s="286">
        <f>ROUND(I257*H257,2)</f>
        <v>0</v>
      </c>
      <c r="K257" s="287"/>
      <c r="L257" s="45"/>
      <c r="M257" s="288" t="s">
        <v>1</v>
      </c>
      <c r="N257" s="289" t="s">
        <v>42</v>
      </c>
      <c r="O257" s="101"/>
      <c r="P257" s="290">
        <f>O257*H257</f>
        <v>0</v>
      </c>
      <c r="Q257" s="290">
        <v>0</v>
      </c>
      <c r="R257" s="290">
        <f>Q257*H257</f>
        <v>0</v>
      </c>
      <c r="S257" s="290">
        <v>0</v>
      </c>
      <c r="T257" s="291">
        <f>S257*H257</f>
        <v>0</v>
      </c>
      <c r="U257" s="42"/>
      <c r="V257" s="42"/>
      <c r="W257" s="42"/>
      <c r="X257" s="42"/>
      <c r="Y257" s="42"/>
      <c r="Z257" s="42"/>
      <c r="AA257" s="42"/>
      <c r="AB257" s="42"/>
      <c r="AC257" s="42"/>
      <c r="AD257" s="42"/>
      <c r="AE257" s="42"/>
      <c r="AR257" s="292" t="s">
        <v>386</v>
      </c>
      <c r="AT257" s="292" t="s">
        <v>393</v>
      </c>
      <c r="AU257" s="292" t="s">
        <v>92</v>
      </c>
      <c r="AY257" s="19" t="s">
        <v>387</v>
      </c>
      <c r="BE257" s="162">
        <f>IF(N257="základná",J257,0)</f>
        <v>0</v>
      </c>
      <c r="BF257" s="162">
        <f>IF(N257="znížená",J257,0)</f>
        <v>0</v>
      </c>
      <c r="BG257" s="162">
        <f>IF(N257="zákl. prenesená",J257,0)</f>
        <v>0</v>
      </c>
      <c r="BH257" s="162">
        <f>IF(N257="zníž. prenesená",J257,0)</f>
        <v>0</v>
      </c>
      <c r="BI257" s="162">
        <f>IF(N257="nulová",J257,0)</f>
        <v>0</v>
      </c>
      <c r="BJ257" s="19" t="s">
        <v>92</v>
      </c>
      <c r="BK257" s="162">
        <f>ROUND(I257*H257,2)</f>
        <v>0</v>
      </c>
      <c r="BL257" s="19" t="s">
        <v>386</v>
      </c>
      <c r="BM257" s="292" t="s">
        <v>575</v>
      </c>
    </row>
    <row r="258" s="2" customFormat="1" ht="24.15" customHeight="1">
      <c r="A258" s="42"/>
      <c r="B258" s="43"/>
      <c r="C258" s="280" t="s">
        <v>488</v>
      </c>
      <c r="D258" s="280" t="s">
        <v>393</v>
      </c>
      <c r="E258" s="281" t="s">
        <v>2538</v>
      </c>
      <c r="F258" s="282" t="s">
        <v>2539</v>
      </c>
      <c r="G258" s="283" t="s">
        <v>436</v>
      </c>
      <c r="H258" s="284">
        <v>21</v>
      </c>
      <c r="I258" s="285"/>
      <c r="J258" s="286">
        <f>ROUND(I258*H258,2)</f>
        <v>0</v>
      </c>
      <c r="K258" s="287"/>
      <c r="L258" s="45"/>
      <c r="M258" s="288" t="s">
        <v>1</v>
      </c>
      <c r="N258" s="289" t="s">
        <v>42</v>
      </c>
      <c r="O258" s="101"/>
      <c r="P258" s="290">
        <f>O258*H258</f>
        <v>0</v>
      </c>
      <c r="Q258" s="290">
        <v>0</v>
      </c>
      <c r="R258" s="290">
        <f>Q258*H258</f>
        <v>0</v>
      </c>
      <c r="S258" s="290">
        <v>0</v>
      </c>
      <c r="T258" s="291">
        <f>S258*H258</f>
        <v>0</v>
      </c>
      <c r="U258" s="42"/>
      <c r="V258" s="42"/>
      <c r="W258" s="42"/>
      <c r="X258" s="42"/>
      <c r="Y258" s="42"/>
      <c r="Z258" s="42"/>
      <c r="AA258" s="42"/>
      <c r="AB258" s="42"/>
      <c r="AC258" s="42"/>
      <c r="AD258" s="42"/>
      <c r="AE258" s="42"/>
      <c r="AR258" s="292" t="s">
        <v>386</v>
      </c>
      <c r="AT258" s="292" t="s">
        <v>393</v>
      </c>
      <c r="AU258" s="292" t="s">
        <v>92</v>
      </c>
      <c r="AY258" s="19" t="s">
        <v>387</v>
      </c>
      <c r="BE258" s="162">
        <f>IF(N258="základná",J258,0)</f>
        <v>0</v>
      </c>
      <c r="BF258" s="162">
        <f>IF(N258="znížená",J258,0)</f>
        <v>0</v>
      </c>
      <c r="BG258" s="162">
        <f>IF(N258="zákl. prenesená",J258,0)</f>
        <v>0</v>
      </c>
      <c r="BH258" s="162">
        <f>IF(N258="zníž. prenesená",J258,0)</f>
        <v>0</v>
      </c>
      <c r="BI258" s="162">
        <f>IF(N258="nulová",J258,0)</f>
        <v>0</v>
      </c>
      <c r="BJ258" s="19" t="s">
        <v>92</v>
      </c>
      <c r="BK258" s="162">
        <f>ROUND(I258*H258,2)</f>
        <v>0</v>
      </c>
      <c r="BL258" s="19" t="s">
        <v>386</v>
      </c>
      <c r="BM258" s="292" t="s">
        <v>584</v>
      </c>
    </row>
    <row r="259" s="12" customFormat="1" ht="22.8" customHeight="1">
      <c r="A259" s="12"/>
      <c r="B259" s="252"/>
      <c r="C259" s="253"/>
      <c r="D259" s="254" t="s">
        <v>75</v>
      </c>
      <c r="E259" s="265" t="s">
        <v>544</v>
      </c>
      <c r="F259" s="265" t="s">
        <v>1907</v>
      </c>
      <c r="G259" s="253"/>
      <c r="H259" s="253"/>
      <c r="I259" s="256"/>
      <c r="J259" s="266">
        <f>BK259</f>
        <v>0</v>
      </c>
      <c r="K259" s="253"/>
      <c r="L259" s="257"/>
      <c r="M259" s="258"/>
      <c r="N259" s="259"/>
      <c r="O259" s="259"/>
      <c r="P259" s="260">
        <f>P260</f>
        <v>0</v>
      </c>
      <c r="Q259" s="259"/>
      <c r="R259" s="260">
        <f>R260</f>
        <v>0</v>
      </c>
      <c r="S259" s="259"/>
      <c r="T259" s="261">
        <f>T260</f>
        <v>0</v>
      </c>
      <c r="U259" s="12"/>
      <c r="V259" s="12"/>
      <c r="W259" s="12"/>
      <c r="X259" s="12"/>
      <c r="Y259" s="12"/>
      <c r="Z259" s="12"/>
      <c r="AA259" s="12"/>
      <c r="AB259" s="12"/>
      <c r="AC259" s="12"/>
      <c r="AD259" s="12"/>
      <c r="AE259" s="12"/>
      <c r="AR259" s="262" t="s">
        <v>84</v>
      </c>
      <c r="AT259" s="263" t="s">
        <v>75</v>
      </c>
      <c r="AU259" s="263" t="s">
        <v>84</v>
      </c>
      <c r="AY259" s="262" t="s">
        <v>387</v>
      </c>
      <c r="BK259" s="264">
        <f>BK260</f>
        <v>0</v>
      </c>
    </row>
    <row r="260" s="2" customFormat="1" ht="33" customHeight="1">
      <c r="A260" s="42"/>
      <c r="B260" s="43"/>
      <c r="C260" s="280" t="s">
        <v>493</v>
      </c>
      <c r="D260" s="280" t="s">
        <v>393</v>
      </c>
      <c r="E260" s="281" t="s">
        <v>2540</v>
      </c>
      <c r="F260" s="282" t="s">
        <v>2541</v>
      </c>
      <c r="G260" s="283" t="s">
        <v>525</v>
      </c>
      <c r="H260" s="284">
        <v>0.17699999999999999</v>
      </c>
      <c r="I260" s="285"/>
      <c r="J260" s="286">
        <f>ROUND(I260*H260,2)</f>
        <v>0</v>
      </c>
      <c r="K260" s="287"/>
      <c r="L260" s="45"/>
      <c r="M260" s="288" t="s">
        <v>1</v>
      </c>
      <c r="N260" s="289" t="s">
        <v>42</v>
      </c>
      <c r="O260" s="101"/>
      <c r="P260" s="290">
        <f>O260*H260</f>
        <v>0</v>
      </c>
      <c r="Q260" s="290">
        <v>0</v>
      </c>
      <c r="R260" s="290">
        <f>Q260*H260</f>
        <v>0</v>
      </c>
      <c r="S260" s="290">
        <v>0</v>
      </c>
      <c r="T260" s="291">
        <f>S260*H260</f>
        <v>0</v>
      </c>
      <c r="U260" s="42"/>
      <c r="V260" s="42"/>
      <c r="W260" s="42"/>
      <c r="X260" s="42"/>
      <c r="Y260" s="42"/>
      <c r="Z260" s="42"/>
      <c r="AA260" s="42"/>
      <c r="AB260" s="42"/>
      <c r="AC260" s="42"/>
      <c r="AD260" s="42"/>
      <c r="AE260" s="42"/>
      <c r="AR260" s="292" t="s">
        <v>386</v>
      </c>
      <c r="AT260" s="292" t="s">
        <v>393</v>
      </c>
      <c r="AU260" s="292" t="s">
        <v>92</v>
      </c>
      <c r="AY260" s="19" t="s">
        <v>387</v>
      </c>
      <c r="BE260" s="162">
        <f>IF(N260="základná",J260,0)</f>
        <v>0</v>
      </c>
      <c r="BF260" s="162">
        <f>IF(N260="znížená",J260,0)</f>
        <v>0</v>
      </c>
      <c r="BG260" s="162">
        <f>IF(N260="zákl. prenesená",J260,0)</f>
        <v>0</v>
      </c>
      <c r="BH260" s="162">
        <f>IF(N260="zníž. prenesená",J260,0)</f>
        <v>0</v>
      </c>
      <c r="BI260" s="162">
        <f>IF(N260="nulová",J260,0)</f>
        <v>0</v>
      </c>
      <c r="BJ260" s="19" t="s">
        <v>92</v>
      </c>
      <c r="BK260" s="162">
        <f>ROUND(I260*H260,2)</f>
        <v>0</v>
      </c>
      <c r="BL260" s="19" t="s">
        <v>386</v>
      </c>
      <c r="BM260" s="292" t="s">
        <v>292</v>
      </c>
    </row>
    <row r="261" s="2" customFormat="1" ht="49.92" customHeight="1">
      <c r="A261" s="42"/>
      <c r="B261" s="43"/>
      <c r="C261" s="44"/>
      <c r="D261" s="44"/>
      <c r="E261" s="255" t="s">
        <v>1777</v>
      </c>
      <c r="F261" s="255" t="s">
        <v>1778</v>
      </c>
      <c r="G261" s="44"/>
      <c r="H261" s="44"/>
      <c r="I261" s="44"/>
      <c r="J261" s="231">
        <f>BK261</f>
        <v>0</v>
      </c>
      <c r="K261" s="44"/>
      <c r="L261" s="45"/>
      <c r="M261" s="349"/>
      <c r="N261" s="350"/>
      <c r="O261" s="101"/>
      <c r="P261" s="101"/>
      <c r="Q261" s="101"/>
      <c r="R261" s="101"/>
      <c r="S261" s="101"/>
      <c r="T261" s="102"/>
      <c r="U261" s="42"/>
      <c r="V261" s="42"/>
      <c r="W261" s="42"/>
      <c r="X261" s="42"/>
      <c r="Y261" s="42"/>
      <c r="Z261" s="42"/>
      <c r="AA261" s="42"/>
      <c r="AB261" s="42"/>
      <c r="AC261" s="42"/>
      <c r="AD261" s="42"/>
      <c r="AE261" s="42"/>
      <c r="AT261" s="19" t="s">
        <v>75</v>
      </c>
      <c r="AU261" s="19" t="s">
        <v>76</v>
      </c>
      <c r="AY261" s="19" t="s">
        <v>1779</v>
      </c>
      <c r="BK261" s="162">
        <f>SUM(BK262:BK266)</f>
        <v>0</v>
      </c>
    </row>
    <row r="262" s="2" customFormat="1" ht="16.32" customHeight="1">
      <c r="A262" s="42"/>
      <c r="B262" s="43"/>
      <c r="C262" s="352" t="s">
        <v>1</v>
      </c>
      <c r="D262" s="352" t="s">
        <v>393</v>
      </c>
      <c r="E262" s="353" t="s">
        <v>1</v>
      </c>
      <c r="F262" s="354" t="s">
        <v>1</v>
      </c>
      <c r="G262" s="355" t="s">
        <v>1</v>
      </c>
      <c r="H262" s="356"/>
      <c r="I262" s="357"/>
      <c r="J262" s="358">
        <f>BK262</f>
        <v>0</v>
      </c>
      <c r="K262" s="287"/>
      <c r="L262" s="45"/>
      <c r="M262" s="359" t="s">
        <v>1</v>
      </c>
      <c r="N262" s="360" t="s">
        <v>42</v>
      </c>
      <c r="O262" s="101"/>
      <c r="P262" s="101"/>
      <c r="Q262" s="101"/>
      <c r="R262" s="101"/>
      <c r="S262" s="101"/>
      <c r="T262" s="102"/>
      <c r="U262" s="42"/>
      <c r="V262" s="42"/>
      <c r="W262" s="42"/>
      <c r="X262" s="42"/>
      <c r="Y262" s="42"/>
      <c r="Z262" s="42"/>
      <c r="AA262" s="42"/>
      <c r="AB262" s="42"/>
      <c r="AC262" s="42"/>
      <c r="AD262" s="42"/>
      <c r="AE262" s="42"/>
      <c r="AT262" s="19" t="s">
        <v>1779</v>
      </c>
      <c r="AU262" s="19" t="s">
        <v>84</v>
      </c>
      <c r="AY262" s="19" t="s">
        <v>1779</v>
      </c>
      <c r="BE262" s="162">
        <f>IF(N262="základná",J262,0)</f>
        <v>0</v>
      </c>
      <c r="BF262" s="162">
        <f>IF(N262="znížená",J262,0)</f>
        <v>0</v>
      </c>
      <c r="BG262" s="162">
        <f>IF(N262="zákl. prenesená",J262,0)</f>
        <v>0</v>
      </c>
      <c r="BH262" s="162">
        <f>IF(N262="zníž. prenesená",J262,0)</f>
        <v>0</v>
      </c>
      <c r="BI262" s="162">
        <f>IF(N262="nulová",J262,0)</f>
        <v>0</v>
      </c>
      <c r="BJ262" s="19" t="s">
        <v>92</v>
      </c>
      <c r="BK262" s="162">
        <f>I262*H262</f>
        <v>0</v>
      </c>
    </row>
    <row r="263" s="2" customFormat="1" ht="16.32" customHeight="1">
      <c r="A263" s="42"/>
      <c r="B263" s="43"/>
      <c r="C263" s="352" t="s">
        <v>1</v>
      </c>
      <c r="D263" s="352" t="s">
        <v>393</v>
      </c>
      <c r="E263" s="353" t="s">
        <v>1</v>
      </c>
      <c r="F263" s="354" t="s">
        <v>1</v>
      </c>
      <c r="G263" s="355" t="s">
        <v>1</v>
      </c>
      <c r="H263" s="356"/>
      <c r="I263" s="357"/>
      <c r="J263" s="358">
        <f>BK263</f>
        <v>0</v>
      </c>
      <c r="K263" s="287"/>
      <c r="L263" s="45"/>
      <c r="M263" s="359" t="s">
        <v>1</v>
      </c>
      <c r="N263" s="360" t="s">
        <v>42</v>
      </c>
      <c r="O263" s="101"/>
      <c r="P263" s="101"/>
      <c r="Q263" s="101"/>
      <c r="R263" s="101"/>
      <c r="S263" s="101"/>
      <c r="T263" s="102"/>
      <c r="U263" s="42"/>
      <c r="V263" s="42"/>
      <c r="W263" s="42"/>
      <c r="X263" s="42"/>
      <c r="Y263" s="42"/>
      <c r="Z263" s="42"/>
      <c r="AA263" s="42"/>
      <c r="AB263" s="42"/>
      <c r="AC263" s="42"/>
      <c r="AD263" s="42"/>
      <c r="AE263" s="42"/>
      <c r="AT263" s="19" t="s">
        <v>1779</v>
      </c>
      <c r="AU263" s="19" t="s">
        <v>84</v>
      </c>
      <c r="AY263" s="19" t="s">
        <v>1779</v>
      </c>
      <c r="BE263" s="162">
        <f>IF(N263="základná",J263,0)</f>
        <v>0</v>
      </c>
      <c r="BF263" s="162">
        <f>IF(N263="znížená",J263,0)</f>
        <v>0</v>
      </c>
      <c r="BG263" s="162">
        <f>IF(N263="zákl. prenesená",J263,0)</f>
        <v>0</v>
      </c>
      <c r="BH263" s="162">
        <f>IF(N263="zníž. prenesená",J263,0)</f>
        <v>0</v>
      </c>
      <c r="BI263" s="162">
        <f>IF(N263="nulová",J263,0)</f>
        <v>0</v>
      </c>
      <c r="BJ263" s="19" t="s">
        <v>92</v>
      </c>
      <c r="BK263" s="162">
        <f>I263*H263</f>
        <v>0</v>
      </c>
    </row>
    <row r="264" s="2" customFormat="1" ht="16.32" customHeight="1">
      <c r="A264" s="42"/>
      <c r="B264" s="43"/>
      <c r="C264" s="352" t="s">
        <v>1</v>
      </c>
      <c r="D264" s="352" t="s">
        <v>393</v>
      </c>
      <c r="E264" s="353" t="s">
        <v>1</v>
      </c>
      <c r="F264" s="354" t="s">
        <v>1</v>
      </c>
      <c r="G264" s="355" t="s">
        <v>1</v>
      </c>
      <c r="H264" s="356"/>
      <c r="I264" s="357"/>
      <c r="J264" s="358">
        <f>BK264</f>
        <v>0</v>
      </c>
      <c r="K264" s="287"/>
      <c r="L264" s="45"/>
      <c r="M264" s="359" t="s">
        <v>1</v>
      </c>
      <c r="N264" s="360" t="s">
        <v>42</v>
      </c>
      <c r="O264" s="101"/>
      <c r="P264" s="101"/>
      <c r="Q264" s="101"/>
      <c r="R264" s="101"/>
      <c r="S264" s="101"/>
      <c r="T264" s="102"/>
      <c r="U264" s="42"/>
      <c r="V264" s="42"/>
      <c r="W264" s="42"/>
      <c r="X264" s="42"/>
      <c r="Y264" s="42"/>
      <c r="Z264" s="42"/>
      <c r="AA264" s="42"/>
      <c r="AB264" s="42"/>
      <c r="AC264" s="42"/>
      <c r="AD264" s="42"/>
      <c r="AE264" s="42"/>
      <c r="AT264" s="19" t="s">
        <v>1779</v>
      </c>
      <c r="AU264" s="19" t="s">
        <v>84</v>
      </c>
      <c r="AY264" s="19" t="s">
        <v>1779</v>
      </c>
      <c r="BE264" s="162">
        <f>IF(N264="základná",J264,0)</f>
        <v>0</v>
      </c>
      <c r="BF264" s="162">
        <f>IF(N264="znížená",J264,0)</f>
        <v>0</v>
      </c>
      <c r="BG264" s="162">
        <f>IF(N264="zákl. prenesená",J264,0)</f>
        <v>0</v>
      </c>
      <c r="BH264" s="162">
        <f>IF(N264="zníž. prenesená",J264,0)</f>
        <v>0</v>
      </c>
      <c r="BI264" s="162">
        <f>IF(N264="nulová",J264,0)</f>
        <v>0</v>
      </c>
      <c r="BJ264" s="19" t="s">
        <v>92</v>
      </c>
      <c r="BK264" s="162">
        <f>I264*H264</f>
        <v>0</v>
      </c>
    </row>
    <row r="265" s="2" customFormat="1" ht="16.32" customHeight="1">
      <c r="A265" s="42"/>
      <c r="B265" s="43"/>
      <c r="C265" s="352" t="s">
        <v>1</v>
      </c>
      <c r="D265" s="352" t="s">
        <v>393</v>
      </c>
      <c r="E265" s="353" t="s">
        <v>1</v>
      </c>
      <c r="F265" s="354" t="s">
        <v>1</v>
      </c>
      <c r="G265" s="355" t="s">
        <v>1</v>
      </c>
      <c r="H265" s="356"/>
      <c r="I265" s="357"/>
      <c r="J265" s="358">
        <f>BK265</f>
        <v>0</v>
      </c>
      <c r="K265" s="287"/>
      <c r="L265" s="45"/>
      <c r="M265" s="359" t="s">
        <v>1</v>
      </c>
      <c r="N265" s="360" t="s">
        <v>42</v>
      </c>
      <c r="O265" s="101"/>
      <c r="P265" s="101"/>
      <c r="Q265" s="101"/>
      <c r="R265" s="101"/>
      <c r="S265" s="101"/>
      <c r="T265" s="102"/>
      <c r="U265" s="42"/>
      <c r="V265" s="42"/>
      <c r="W265" s="42"/>
      <c r="X265" s="42"/>
      <c r="Y265" s="42"/>
      <c r="Z265" s="42"/>
      <c r="AA265" s="42"/>
      <c r="AB265" s="42"/>
      <c r="AC265" s="42"/>
      <c r="AD265" s="42"/>
      <c r="AE265" s="42"/>
      <c r="AT265" s="19" t="s">
        <v>1779</v>
      </c>
      <c r="AU265" s="19" t="s">
        <v>84</v>
      </c>
      <c r="AY265" s="19" t="s">
        <v>1779</v>
      </c>
      <c r="BE265" s="162">
        <f>IF(N265="základná",J265,0)</f>
        <v>0</v>
      </c>
      <c r="BF265" s="162">
        <f>IF(N265="znížená",J265,0)</f>
        <v>0</v>
      </c>
      <c r="BG265" s="162">
        <f>IF(N265="zákl. prenesená",J265,0)</f>
        <v>0</v>
      </c>
      <c r="BH265" s="162">
        <f>IF(N265="zníž. prenesená",J265,0)</f>
        <v>0</v>
      </c>
      <c r="BI265" s="162">
        <f>IF(N265="nulová",J265,0)</f>
        <v>0</v>
      </c>
      <c r="BJ265" s="19" t="s">
        <v>92</v>
      </c>
      <c r="BK265" s="162">
        <f>I265*H265</f>
        <v>0</v>
      </c>
    </row>
    <row r="266" s="2" customFormat="1" ht="16.32" customHeight="1">
      <c r="A266" s="42"/>
      <c r="B266" s="43"/>
      <c r="C266" s="352" t="s">
        <v>1</v>
      </c>
      <c r="D266" s="352" t="s">
        <v>393</v>
      </c>
      <c r="E266" s="353" t="s">
        <v>1</v>
      </c>
      <c r="F266" s="354" t="s">
        <v>1</v>
      </c>
      <c r="G266" s="355" t="s">
        <v>1</v>
      </c>
      <c r="H266" s="356"/>
      <c r="I266" s="357"/>
      <c r="J266" s="358">
        <f>BK266</f>
        <v>0</v>
      </c>
      <c r="K266" s="287"/>
      <c r="L266" s="45"/>
      <c r="M266" s="359" t="s">
        <v>1</v>
      </c>
      <c r="N266" s="360" t="s">
        <v>42</v>
      </c>
      <c r="O266" s="361"/>
      <c r="P266" s="361"/>
      <c r="Q266" s="361"/>
      <c r="R266" s="361"/>
      <c r="S266" s="361"/>
      <c r="T266" s="362"/>
      <c r="U266" s="42"/>
      <c r="V266" s="42"/>
      <c r="W266" s="42"/>
      <c r="X266" s="42"/>
      <c r="Y266" s="42"/>
      <c r="Z266" s="42"/>
      <c r="AA266" s="42"/>
      <c r="AB266" s="42"/>
      <c r="AC266" s="42"/>
      <c r="AD266" s="42"/>
      <c r="AE266" s="42"/>
      <c r="AT266" s="19" t="s">
        <v>1779</v>
      </c>
      <c r="AU266" s="19" t="s">
        <v>84</v>
      </c>
      <c r="AY266" s="19" t="s">
        <v>1779</v>
      </c>
      <c r="BE266" s="162">
        <f>IF(N266="základná",J266,0)</f>
        <v>0</v>
      </c>
      <c r="BF266" s="162">
        <f>IF(N266="znížená",J266,0)</f>
        <v>0</v>
      </c>
      <c r="BG266" s="162">
        <f>IF(N266="zákl. prenesená",J266,0)</f>
        <v>0</v>
      </c>
      <c r="BH266" s="162">
        <f>IF(N266="zníž. prenesená",J266,0)</f>
        <v>0</v>
      </c>
      <c r="BI266" s="162">
        <f>IF(N266="nulová",J266,0)</f>
        <v>0</v>
      </c>
      <c r="BJ266" s="19" t="s">
        <v>92</v>
      </c>
      <c r="BK266" s="162">
        <f>I266*H266</f>
        <v>0</v>
      </c>
    </row>
    <row r="267" s="2" customFormat="1" ht="6.96" customHeight="1">
      <c r="A267" s="42"/>
      <c r="B267" s="76"/>
      <c r="C267" s="77"/>
      <c r="D267" s="77"/>
      <c r="E267" s="77"/>
      <c r="F267" s="77"/>
      <c r="G267" s="77"/>
      <c r="H267" s="77"/>
      <c r="I267" s="77"/>
      <c r="J267" s="77"/>
      <c r="K267" s="77"/>
      <c r="L267" s="45"/>
      <c r="M267" s="42"/>
      <c r="O267" s="42"/>
      <c r="P267" s="42"/>
      <c r="Q267" s="42"/>
      <c r="R267" s="42"/>
      <c r="S267" s="42"/>
      <c r="T267" s="42"/>
      <c r="U267" s="42"/>
      <c r="V267" s="42"/>
      <c r="W267" s="42"/>
      <c r="X267" s="42"/>
      <c r="Y267" s="42"/>
      <c r="Z267" s="42"/>
      <c r="AA267" s="42"/>
      <c r="AB267" s="42"/>
      <c r="AC267" s="42"/>
      <c r="AD267" s="42"/>
      <c r="AE267" s="42"/>
    </row>
  </sheetData>
  <sheetProtection sheet="1" autoFilter="0" formatColumns="0" formatRows="0" objects="1" scenarios="1" spinCount="100000" saltValue="d7gNS0NhRvqTH4bLY7HFN3C7V4m95AfP75eHfpDmHDaTbjjQme4km3HXV0ds6xhzY8Lztw1UHOFqU7BWhpGBkg==" hashValue="XG+fiIVssaivtillPUncZx8Y1rb21jfLtSnANVk8Fp1nWyo9oUG+uDPd3bDBECxVh+f5W+Kyy8HOowrhHuBeLg==" algorithmName="SHA-512" password="C551"/>
  <autoFilter ref="C129:K266"/>
  <mergeCells count="14">
    <mergeCell ref="E7:H7"/>
    <mergeCell ref="E9:H9"/>
    <mergeCell ref="E18:H18"/>
    <mergeCell ref="E27:H27"/>
    <mergeCell ref="E85:H85"/>
    <mergeCell ref="E87:H87"/>
    <mergeCell ref="D104:F104"/>
    <mergeCell ref="D105:F105"/>
    <mergeCell ref="D106:F106"/>
    <mergeCell ref="D107:F107"/>
    <mergeCell ref="D108:F108"/>
    <mergeCell ref="E120:H120"/>
    <mergeCell ref="E122:H122"/>
    <mergeCell ref="L2:V2"/>
  </mergeCells>
  <dataValidations count="2">
    <dataValidation type="list" allowBlank="1" showInputMessage="1" showErrorMessage="1" error="Povolené sú hodnoty K, M." sqref="D262:D267">
      <formula1>"K, M"</formula1>
    </dataValidation>
    <dataValidation type="list" allowBlank="1" showInputMessage="1" showErrorMessage="1" error="Povolené sú hodnoty základná, znížená, nulová." sqref="N262:N267">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112</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s="2" customFormat="1" ht="12" customHeight="1">
      <c r="A8" s="42"/>
      <c r="B8" s="45"/>
      <c r="C8" s="42"/>
      <c r="D8" s="175" t="s">
        <v>160</v>
      </c>
      <c r="E8" s="42"/>
      <c r="F8" s="42"/>
      <c r="G8" s="42"/>
      <c r="H8" s="42"/>
      <c r="I8" s="42"/>
      <c r="J8" s="42"/>
      <c r="K8" s="42"/>
      <c r="L8" s="73"/>
      <c r="S8" s="42"/>
      <c r="T8" s="42"/>
      <c r="U8" s="42"/>
      <c r="V8" s="42"/>
      <c r="W8" s="42"/>
      <c r="X8" s="42"/>
      <c r="Y8" s="42"/>
      <c r="Z8" s="42"/>
      <c r="AA8" s="42"/>
      <c r="AB8" s="42"/>
      <c r="AC8" s="42"/>
      <c r="AD8" s="42"/>
      <c r="AE8" s="42"/>
    </row>
    <row r="9" s="2" customFormat="1" ht="16.5" customHeight="1">
      <c r="A9" s="42"/>
      <c r="B9" s="45"/>
      <c r="C9" s="42"/>
      <c r="D9" s="42"/>
      <c r="E9" s="177" t="s">
        <v>2542</v>
      </c>
      <c r="F9" s="42"/>
      <c r="G9" s="42"/>
      <c r="H9" s="42"/>
      <c r="I9" s="42"/>
      <c r="J9" s="42"/>
      <c r="K9" s="42"/>
      <c r="L9" s="73"/>
      <c r="S9" s="42"/>
      <c r="T9" s="42"/>
      <c r="U9" s="42"/>
      <c r="V9" s="42"/>
      <c r="W9" s="42"/>
      <c r="X9" s="42"/>
      <c r="Y9" s="42"/>
      <c r="Z9" s="42"/>
      <c r="AA9" s="42"/>
      <c r="AB9" s="42"/>
      <c r="AC9" s="42"/>
      <c r="AD9" s="42"/>
      <c r="AE9" s="42"/>
    </row>
    <row r="10" s="2" customFormat="1">
      <c r="A10" s="42"/>
      <c r="B10" s="45"/>
      <c r="C10" s="42"/>
      <c r="D10" s="42"/>
      <c r="E10" s="42"/>
      <c r="F10" s="42"/>
      <c r="G10" s="42"/>
      <c r="H10" s="42"/>
      <c r="I10" s="42"/>
      <c r="J10" s="42"/>
      <c r="K10" s="42"/>
      <c r="L10" s="73"/>
      <c r="S10" s="42"/>
      <c r="T10" s="42"/>
      <c r="U10" s="42"/>
      <c r="V10" s="42"/>
      <c r="W10" s="42"/>
      <c r="X10" s="42"/>
      <c r="Y10" s="42"/>
      <c r="Z10" s="42"/>
      <c r="AA10" s="42"/>
      <c r="AB10" s="42"/>
      <c r="AC10" s="42"/>
      <c r="AD10" s="42"/>
      <c r="AE10" s="42"/>
    </row>
    <row r="11" s="2" customFormat="1" ht="12" customHeight="1">
      <c r="A11" s="42"/>
      <c r="B11" s="45"/>
      <c r="C11" s="42"/>
      <c r="D11" s="175" t="s">
        <v>17</v>
      </c>
      <c r="E11" s="42"/>
      <c r="F11" s="151" t="s">
        <v>1</v>
      </c>
      <c r="G11" s="42"/>
      <c r="H11" s="42"/>
      <c r="I11" s="175" t="s">
        <v>18</v>
      </c>
      <c r="J11" s="151" t="s">
        <v>1</v>
      </c>
      <c r="K11" s="42"/>
      <c r="L11" s="73"/>
      <c r="S11" s="42"/>
      <c r="T11" s="42"/>
      <c r="U11" s="42"/>
      <c r="V11" s="42"/>
      <c r="W11" s="42"/>
      <c r="X11" s="42"/>
      <c r="Y11" s="42"/>
      <c r="Z11" s="42"/>
      <c r="AA11" s="42"/>
      <c r="AB11" s="42"/>
      <c r="AC11" s="42"/>
      <c r="AD11" s="42"/>
      <c r="AE11" s="42"/>
    </row>
    <row r="12" s="2" customFormat="1" ht="12" customHeight="1">
      <c r="A12" s="42"/>
      <c r="B12" s="45"/>
      <c r="C12" s="42"/>
      <c r="D12" s="175" t="s">
        <v>19</v>
      </c>
      <c r="E12" s="42"/>
      <c r="F12" s="151" t="s">
        <v>1783</v>
      </c>
      <c r="G12" s="42"/>
      <c r="H12" s="42"/>
      <c r="I12" s="175" t="s">
        <v>21</v>
      </c>
      <c r="J12" s="178" t="str">
        <f>'Rekapitulácia stavby'!AN8</f>
        <v>9. 5. 2022</v>
      </c>
      <c r="K12" s="42"/>
      <c r="L12" s="73"/>
      <c r="S12" s="42"/>
      <c r="T12" s="42"/>
      <c r="U12" s="42"/>
      <c r="V12" s="42"/>
      <c r="W12" s="42"/>
      <c r="X12" s="42"/>
      <c r="Y12" s="42"/>
      <c r="Z12" s="42"/>
      <c r="AA12" s="42"/>
      <c r="AB12" s="42"/>
      <c r="AC12" s="42"/>
      <c r="AD12" s="42"/>
      <c r="AE12" s="42"/>
    </row>
    <row r="13" s="2" customFormat="1" ht="10.8" customHeight="1">
      <c r="A13" s="42"/>
      <c r="B13" s="45"/>
      <c r="C13" s="42"/>
      <c r="D13" s="42"/>
      <c r="E13" s="42"/>
      <c r="F13" s="42"/>
      <c r="G13" s="42"/>
      <c r="H13" s="42"/>
      <c r="I13" s="42"/>
      <c r="J13" s="42"/>
      <c r="K13" s="42"/>
      <c r="L13" s="73"/>
      <c r="S13" s="42"/>
      <c r="T13" s="42"/>
      <c r="U13" s="42"/>
      <c r="V13" s="42"/>
      <c r="W13" s="42"/>
      <c r="X13" s="42"/>
      <c r="Y13" s="42"/>
      <c r="Z13" s="42"/>
      <c r="AA13" s="42"/>
      <c r="AB13" s="42"/>
      <c r="AC13" s="42"/>
      <c r="AD13" s="42"/>
      <c r="AE13" s="42"/>
    </row>
    <row r="14" s="2" customFormat="1" ht="12" customHeight="1">
      <c r="A14" s="42"/>
      <c r="B14" s="45"/>
      <c r="C14" s="42"/>
      <c r="D14" s="175" t="s">
        <v>23</v>
      </c>
      <c r="E14" s="42"/>
      <c r="F14" s="42"/>
      <c r="G14" s="42"/>
      <c r="H14" s="42"/>
      <c r="I14" s="175" t="s">
        <v>24</v>
      </c>
      <c r="J14" s="151" t="str">
        <f>IF('Rekapitulácia stavby'!AN10="","",'Rekapitulácia stavby'!AN10)</f>
        <v/>
      </c>
      <c r="K14" s="42"/>
      <c r="L14" s="73"/>
      <c r="S14" s="42"/>
      <c r="T14" s="42"/>
      <c r="U14" s="42"/>
      <c r="V14" s="42"/>
      <c r="W14" s="42"/>
      <c r="X14" s="42"/>
      <c r="Y14" s="42"/>
      <c r="Z14" s="42"/>
      <c r="AA14" s="42"/>
      <c r="AB14" s="42"/>
      <c r="AC14" s="42"/>
      <c r="AD14" s="42"/>
      <c r="AE14" s="42"/>
    </row>
    <row r="15" s="2" customFormat="1" ht="18" customHeight="1">
      <c r="A15" s="42"/>
      <c r="B15" s="45"/>
      <c r="C15" s="42"/>
      <c r="D15" s="42"/>
      <c r="E15" s="151" t="str">
        <f>IF('Rekapitulácia stavby'!E11="","",'Rekapitulácia stavby'!E11)</f>
        <v>A BKPŠ, SPOL. S.R.O.</v>
      </c>
      <c r="F15" s="42"/>
      <c r="G15" s="42"/>
      <c r="H15" s="42"/>
      <c r="I15" s="175" t="s">
        <v>26</v>
      </c>
      <c r="J15" s="151" t="str">
        <f>IF('Rekapitulácia stavby'!AN11="","",'Rekapitulácia stavby'!AN11)</f>
        <v/>
      </c>
      <c r="K15" s="42"/>
      <c r="L15" s="73"/>
      <c r="S15" s="42"/>
      <c r="T15" s="42"/>
      <c r="U15" s="42"/>
      <c r="V15" s="42"/>
      <c r="W15" s="42"/>
      <c r="X15" s="42"/>
      <c r="Y15" s="42"/>
      <c r="Z15" s="42"/>
      <c r="AA15" s="42"/>
      <c r="AB15" s="42"/>
      <c r="AC15" s="42"/>
      <c r="AD15" s="42"/>
      <c r="AE15" s="42"/>
    </row>
    <row r="16" s="2" customFormat="1" ht="6.96" customHeight="1">
      <c r="A16" s="42"/>
      <c r="B16" s="45"/>
      <c r="C16" s="42"/>
      <c r="D16" s="42"/>
      <c r="E16" s="42"/>
      <c r="F16" s="42"/>
      <c r="G16" s="42"/>
      <c r="H16" s="42"/>
      <c r="I16" s="42"/>
      <c r="J16" s="42"/>
      <c r="K16" s="42"/>
      <c r="L16" s="73"/>
      <c r="S16" s="42"/>
      <c r="T16" s="42"/>
      <c r="U16" s="42"/>
      <c r="V16" s="42"/>
      <c r="W16" s="42"/>
      <c r="X16" s="42"/>
      <c r="Y16" s="42"/>
      <c r="Z16" s="42"/>
      <c r="AA16" s="42"/>
      <c r="AB16" s="42"/>
      <c r="AC16" s="42"/>
      <c r="AD16" s="42"/>
      <c r="AE16" s="42"/>
    </row>
    <row r="17" s="2" customFormat="1" ht="12" customHeight="1">
      <c r="A17" s="42"/>
      <c r="B17" s="45"/>
      <c r="C17" s="42"/>
      <c r="D17" s="175" t="s">
        <v>27</v>
      </c>
      <c r="E17" s="42"/>
      <c r="F17" s="42"/>
      <c r="G17" s="42"/>
      <c r="H17" s="42"/>
      <c r="I17" s="175" t="s">
        <v>24</v>
      </c>
      <c r="J17" s="35" t="str">
        <f>'Rekapitulácia stavby'!AN13</f>
        <v>Vyplň údaj</v>
      </c>
      <c r="K17" s="42"/>
      <c r="L17" s="73"/>
      <c r="S17" s="42"/>
      <c r="T17" s="42"/>
      <c r="U17" s="42"/>
      <c r="V17" s="42"/>
      <c r="W17" s="42"/>
      <c r="X17" s="42"/>
      <c r="Y17" s="42"/>
      <c r="Z17" s="42"/>
      <c r="AA17" s="42"/>
      <c r="AB17" s="42"/>
      <c r="AC17" s="42"/>
      <c r="AD17" s="42"/>
      <c r="AE17" s="42"/>
    </row>
    <row r="18" s="2" customFormat="1" ht="18" customHeight="1">
      <c r="A18" s="42"/>
      <c r="B18" s="45"/>
      <c r="C18" s="42"/>
      <c r="D18" s="42"/>
      <c r="E18" s="35" t="str">
        <f>'Rekapitulácia stavby'!E14</f>
        <v>Vyplň údaj</v>
      </c>
      <c r="F18" s="151"/>
      <c r="G18" s="151"/>
      <c r="H18" s="151"/>
      <c r="I18" s="175" t="s">
        <v>26</v>
      </c>
      <c r="J18" s="35" t="str">
        <f>'Rekapitulácia stavby'!AN14</f>
        <v>Vyplň údaj</v>
      </c>
      <c r="K18" s="42"/>
      <c r="L18" s="73"/>
      <c r="S18" s="42"/>
      <c r="T18" s="42"/>
      <c r="U18" s="42"/>
      <c r="V18" s="42"/>
      <c r="W18" s="42"/>
      <c r="X18" s="42"/>
      <c r="Y18" s="42"/>
      <c r="Z18" s="42"/>
      <c r="AA18" s="42"/>
      <c r="AB18" s="42"/>
      <c r="AC18" s="42"/>
      <c r="AD18" s="42"/>
      <c r="AE18" s="42"/>
    </row>
    <row r="19" s="2" customFormat="1" ht="6.96" customHeight="1">
      <c r="A19" s="42"/>
      <c r="B19" s="45"/>
      <c r="C19" s="42"/>
      <c r="D19" s="42"/>
      <c r="E19" s="42"/>
      <c r="F19" s="42"/>
      <c r="G19" s="42"/>
      <c r="H19" s="42"/>
      <c r="I19" s="42"/>
      <c r="J19" s="42"/>
      <c r="K19" s="42"/>
      <c r="L19" s="73"/>
      <c r="S19" s="42"/>
      <c r="T19" s="42"/>
      <c r="U19" s="42"/>
      <c r="V19" s="42"/>
      <c r="W19" s="42"/>
      <c r="X19" s="42"/>
      <c r="Y19" s="42"/>
      <c r="Z19" s="42"/>
      <c r="AA19" s="42"/>
      <c r="AB19" s="42"/>
      <c r="AC19" s="42"/>
      <c r="AD19" s="42"/>
      <c r="AE19" s="42"/>
    </row>
    <row r="20" s="2" customFormat="1" ht="12" customHeight="1">
      <c r="A20" s="42"/>
      <c r="B20" s="45"/>
      <c r="C20" s="42"/>
      <c r="D20" s="175" t="s">
        <v>29</v>
      </c>
      <c r="E20" s="42"/>
      <c r="F20" s="42"/>
      <c r="G20" s="42"/>
      <c r="H20" s="42"/>
      <c r="I20" s="175" t="s">
        <v>24</v>
      </c>
      <c r="J20" s="151" t="s">
        <v>1</v>
      </c>
      <c r="K20" s="42"/>
      <c r="L20" s="73"/>
      <c r="S20" s="42"/>
      <c r="T20" s="42"/>
      <c r="U20" s="42"/>
      <c r="V20" s="42"/>
      <c r="W20" s="42"/>
      <c r="X20" s="42"/>
      <c r="Y20" s="42"/>
      <c r="Z20" s="42"/>
      <c r="AA20" s="42"/>
      <c r="AB20" s="42"/>
      <c r="AC20" s="42"/>
      <c r="AD20" s="42"/>
      <c r="AE20" s="42"/>
    </row>
    <row r="21" s="2" customFormat="1" ht="18" customHeight="1">
      <c r="A21" s="42"/>
      <c r="B21" s="45"/>
      <c r="C21" s="42"/>
      <c r="D21" s="42"/>
      <c r="E21" s="151" t="s">
        <v>2441</v>
      </c>
      <c r="F21" s="42"/>
      <c r="G21" s="42"/>
      <c r="H21" s="42"/>
      <c r="I21" s="175" t="s">
        <v>26</v>
      </c>
      <c r="J21" s="151" t="s">
        <v>1</v>
      </c>
      <c r="K21" s="42"/>
      <c r="L21" s="73"/>
      <c r="S21" s="42"/>
      <c r="T21" s="42"/>
      <c r="U21" s="42"/>
      <c r="V21" s="42"/>
      <c r="W21" s="42"/>
      <c r="X21" s="42"/>
      <c r="Y21" s="42"/>
      <c r="Z21" s="42"/>
      <c r="AA21" s="42"/>
      <c r="AB21" s="42"/>
      <c r="AC21" s="42"/>
      <c r="AD21" s="42"/>
      <c r="AE21" s="42"/>
    </row>
    <row r="22" s="2" customFormat="1" ht="6.96" customHeight="1">
      <c r="A22" s="42"/>
      <c r="B22" s="45"/>
      <c r="C22" s="42"/>
      <c r="D22" s="42"/>
      <c r="E22" s="42"/>
      <c r="F22" s="42"/>
      <c r="G22" s="42"/>
      <c r="H22" s="42"/>
      <c r="I22" s="42"/>
      <c r="J22" s="42"/>
      <c r="K22" s="42"/>
      <c r="L22" s="73"/>
      <c r="S22" s="42"/>
      <c r="T22" s="42"/>
      <c r="U22" s="42"/>
      <c r="V22" s="42"/>
      <c r="W22" s="42"/>
      <c r="X22" s="42"/>
      <c r="Y22" s="42"/>
      <c r="Z22" s="42"/>
      <c r="AA22" s="42"/>
      <c r="AB22" s="42"/>
      <c r="AC22" s="42"/>
      <c r="AD22" s="42"/>
      <c r="AE22" s="42"/>
    </row>
    <row r="23" s="2" customFormat="1" ht="12" customHeight="1">
      <c r="A23" s="42"/>
      <c r="B23" s="45"/>
      <c r="C23" s="42"/>
      <c r="D23" s="175" t="s">
        <v>31</v>
      </c>
      <c r="E23" s="42"/>
      <c r="F23" s="42"/>
      <c r="G23" s="42"/>
      <c r="H23" s="42"/>
      <c r="I23" s="175" t="s">
        <v>24</v>
      </c>
      <c r="J23" s="151" t="s">
        <v>1</v>
      </c>
      <c r="K23" s="42"/>
      <c r="L23" s="73"/>
      <c r="S23" s="42"/>
      <c r="T23" s="42"/>
      <c r="U23" s="42"/>
      <c r="V23" s="42"/>
      <c r="W23" s="42"/>
      <c r="X23" s="42"/>
      <c r="Y23" s="42"/>
      <c r="Z23" s="42"/>
      <c r="AA23" s="42"/>
      <c r="AB23" s="42"/>
      <c r="AC23" s="42"/>
      <c r="AD23" s="42"/>
      <c r="AE23" s="42"/>
    </row>
    <row r="24" s="2" customFormat="1" ht="18" customHeight="1">
      <c r="A24" s="42"/>
      <c r="B24" s="45"/>
      <c r="C24" s="42"/>
      <c r="D24" s="42"/>
      <c r="E24" s="151" t="s">
        <v>2442</v>
      </c>
      <c r="F24" s="42"/>
      <c r="G24" s="42"/>
      <c r="H24" s="42"/>
      <c r="I24" s="175" t="s">
        <v>26</v>
      </c>
      <c r="J24" s="151" t="s">
        <v>1</v>
      </c>
      <c r="K24" s="42"/>
      <c r="L24" s="73"/>
      <c r="S24" s="42"/>
      <c r="T24" s="42"/>
      <c r="U24" s="42"/>
      <c r="V24" s="42"/>
      <c r="W24" s="42"/>
      <c r="X24" s="42"/>
      <c r="Y24" s="42"/>
      <c r="Z24" s="42"/>
      <c r="AA24" s="42"/>
      <c r="AB24" s="42"/>
      <c r="AC24" s="42"/>
      <c r="AD24" s="42"/>
      <c r="AE24" s="42"/>
    </row>
    <row r="25" s="2" customFormat="1" ht="6.96" customHeight="1">
      <c r="A25" s="42"/>
      <c r="B25" s="45"/>
      <c r="C25" s="42"/>
      <c r="D25" s="42"/>
      <c r="E25" s="42"/>
      <c r="F25" s="42"/>
      <c r="G25" s="42"/>
      <c r="H25" s="42"/>
      <c r="I25" s="42"/>
      <c r="J25" s="42"/>
      <c r="K25" s="42"/>
      <c r="L25" s="73"/>
      <c r="S25" s="42"/>
      <c r="T25" s="42"/>
      <c r="U25" s="42"/>
      <c r="V25" s="42"/>
      <c r="W25" s="42"/>
      <c r="X25" s="42"/>
      <c r="Y25" s="42"/>
      <c r="Z25" s="42"/>
      <c r="AA25" s="42"/>
      <c r="AB25" s="42"/>
      <c r="AC25" s="42"/>
      <c r="AD25" s="42"/>
      <c r="AE25" s="42"/>
    </row>
    <row r="26" s="2" customFormat="1" ht="12" customHeight="1">
      <c r="A26" s="42"/>
      <c r="B26" s="45"/>
      <c r="C26" s="42"/>
      <c r="D26" s="175" t="s">
        <v>33</v>
      </c>
      <c r="E26" s="42"/>
      <c r="F26" s="42"/>
      <c r="G26" s="42"/>
      <c r="H26" s="42"/>
      <c r="I26" s="42"/>
      <c r="J26" s="42"/>
      <c r="K26" s="42"/>
      <c r="L26" s="73"/>
      <c r="S26" s="42"/>
      <c r="T26" s="42"/>
      <c r="U26" s="42"/>
      <c r="V26" s="42"/>
      <c r="W26" s="42"/>
      <c r="X26" s="42"/>
      <c r="Y26" s="42"/>
      <c r="Z26" s="42"/>
      <c r="AA26" s="42"/>
      <c r="AB26" s="42"/>
      <c r="AC26" s="42"/>
      <c r="AD26" s="42"/>
      <c r="AE26" s="42"/>
    </row>
    <row r="27" s="8" customFormat="1" ht="16.5" customHeight="1">
      <c r="A27" s="179"/>
      <c r="B27" s="180"/>
      <c r="C27" s="179"/>
      <c r="D27" s="179"/>
      <c r="E27" s="181" t="s">
        <v>1</v>
      </c>
      <c r="F27" s="181"/>
      <c r="G27" s="181"/>
      <c r="H27" s="181"/>
      <c r="I27" s="179"/>
      <c r="J27" s="179"/>
      <c r="K27" s="179"/>
      <c r="L27" s="182"/>
      <c r="S27" s="179"/>
      <c r="T27" s="179"/>
      <c r="U27" s="179"/>
      <c r="V27" s="179"/>
      <c r="W27" s="179"/>
      <c r="X27" s="179"/>
      <c r="Y27" s="179"/>
      <c r="Z27" s="179"/>
      <c r="AA27" s="179"/>
      <c r="AB27" s="179"/>
      <c r="AC27" s="179"/>
      <c r="AD27" s="179"/>
      <c r="AE27" s="179"/>
    </row>
    <row r="28" s="2" customFormat="1" ht="6.96" customHeight="1">
      <c r="A28" s="42"/>
      <c r="B28" s="45"/>
      <c r="C28" s="42"/>
      <c r="D28" s="42"/>
      <c r="E28" s="42"/>
      <c r="F28" s="42"/>
      <c r="G28" s="42"/>
      <c r="H28" s="42"/>
      <c r="I28" s="42"/>
      <c r="J28" s="42"/>
      <c r="K28" s="42"/>
      <c r="L28" s="73"/>
      <c r="S28" s="42"/>
      <c r="T28" s="42"/>
      <c r="U28" s="42"/>
      <c r="V28" s="42"/>
      <c r="W28" s="42"/>
      <c r="X28" s="42"/>
      <c r="Y28" s="42"/>
      <c r="Z28" s="42"/>
      <c r="AA28" s="42"/>
      <c r="AB28" s="42"/>
      <c r="AC28" s="42"/>
      <c r="AD28" s="42"/>
      <c r="AE28" s="42"/>
    </row>
    <row r="29" s="2" customFormat="1" ht="6.96" customHeight="1">
      <c r="A29" s="42"/>
      <c r="B29" s="45"/>
      <c r="C29" s="42"/>
      <c r="D29" s="184"/>
      <c r="E29" s="184"/>
      <c r="F29" s="184"/>
      <c r="G29" s="184"/>
      <c r="H29" s="184"/>
      <c r="I29" s="184"/>
      <c r="J29" s="184"/>
      <c r="K29" s="184"/>
      <c r="L29" s="73"/>
      <c r="S29" s="42"/>
      <c r="T29" s="42"/>
      <c r="U29" s="42"/>
      <c r="V29" s="42"/>
      <c r="W29" s="42"/>
      <c r="X29" s="42"/>
      <c r="Y29" s="42"/>
      <c r="Z29" s="42"/>
      <c r="AA29" s="42"/>
      <c r="AB29" s="42"/>
      <c r="AC29" s="42"/>
      <c r="AD29" s="42"/>
      <c r="AE29" s="42"/>
    </row>
    <row r="30" s="2" customFormat="1" ht="14.4" customHeight="1">
      <c r="A30" s="42"/>
      <c r="B30" s="45"/>
      <c r="C30" s="42"/>
      <c r="D30" s="151" t="s">
        <v>212</v>
      </c>
      <c r="E30" s="42"/>
      <c r="F30" s="42"/>
      <c r="G30" s="42"/>
      <c r="H30" s="42"/>
      <c r="I30" s="42"/>
      <c r="J30" s="185">
        <f>J96</f>
        <v>0</v>
      </c>
      <c r="K30" s="42"/>
      <c r="L30" s="73"/>
      <c r="S30" s="42"/>
      <c r="T30" s="42"/>
      <c r="U30" s="42"/>
      <c r="V30" s="42"/>
      <c r="W30" s="42"/>
      <c r="X30" s="42"/>
      <c r="Y30" s="42"/>
      <c r="Z30" s="42"/>
      <c r="AA30" s="42"/>
      <c r="AB30" s="42"/>
      <c r="AC30" s="42"/>
      <c r="AD30" s="42"/>
      <c r="AE30" s="42"/>
    </row>
    <row r="31" s="2" customFormat="1" ht="14.4" customHeight="1">
      <c r="A31" s="42"/>
      <c r="B31" s="45"/>
      <c r="C31" s="42"/>
      <c r="D31" s="186" t="s">
        <v>137</v>
      </c>
      <c r="E31" s="42"/>
      <c r="F31" s="42"/>
      <c r="G31" s="42"/>
      <c r="H31" s="42"/>
      <c r="I31" s="42"/>
      <c r="J31" s="185">
        <f>J105</f>
        <v>0</v>
      </c>
      <c r="K31" s="42"/>
      <c r="L31" s="73"/>
      <c r="S31" s="42"/>
      <c r="T31" s="42"/>
      <c r="U31" s="42"/>
      <c r="V31" s="42"/>
      <c r="W31" s="42"/>
      <c r="X31" s="42"/>
      <c r="Y31" s="42"/>
      <c r="Z31" s="42"/>
      <c r="AA31" s="42"/>
      <c r="AB31" s="42"/>
      <c r="AC31" s="42"/>
      <c r="AD31" s="42"/>
      <c r="AE31" s="42"/>
    </row>
    <row r="32" s="2" customFormat="1" ht="25.44" customHeight="1">
      <c r="A32" s="42"/>
      <c r="B32" s="45"/>
      <c r="C32" s="42"/>
      <c r="D32" s="187" t="s">
        <v>36</v>
      </c>
      <c r="E32" s="42"/>
      <c r="F32" s="42"/>
      <c r="G32" s="42"/>
      <c r="H32" s="42"/>
      <c r="I32" s="42"/>
      <c r="J32" s="188">
        <f>ROUND(J30 + J31, 2)</f>
        <v>0</v>
      </c>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42"/>
      <c r="E34" s="42"/>
      <c r="F34" s="189" t="s">
        <v>38</v>
      </c>
      <c r="G34" s="42"/>
      <c r="H34" s="42"/>
      <c r="I34" s="189" t="s">
        <v>37</v>
      </c>
      <c r="J34" s="189" t="s">
        <v>39</v>
      </c>
      <c r="K34" s="42"/>
      <c r="L34" s="73"/>
      <c r="S34" s="42"/>
      <c r="T34" s="42"/>
      <c r="U34" s="42"/>
      <c r="V34" s="42"/>
      <c r="W34" s="42"/>
      <c r="X34" s="42"/>
      <c r="Y34" s="42"/>
      <c r="Z34" s="42"/>
      <c r="AA34" s="42"/>
      <c r="AB34" s="42"/>
      <c r="AC34" s="42"/>
      <c r="AD34" s="42"/>
      <c r="AE34" s="42"/>
    </row>
    <row r="35" s="2" customFormat="1" ht="14.4" customHeight="1">
      <c r="A35" s="42"/>
      <c r="B35" s="45"/>
      <c r="C35" s="42"/>
      <c r="D35" s="190" t="s">
        <v>40</v>
      </c>
      <c r="E35" s="191" t="s">
        <v>41</v>
      </c>
      <c r="F35" s="192">
        <f>ROUND((ROUND((SUM(BE105:BE112) + SUM(BE132:BE205)),  2) + SUM(BE207:BE211)), 2)</f>
        <v>0</v>
      </c>
      <c r="G35" s="193"/>
      <c r="H35" s="193"/>
      <c r="I35" s="194">
        <v>0.20000000000000001</v>
      </c>
      <c r="J35" s="192">
        <f>ROUND((ROUND(((SUM(BE105:BE112) + SUM(BE132:BE205))*I35),  2) + (SUM(BE207:BE211)*I35)), 2)</f>
        <v>0</v>
      </c>
      <c r="K35" s="42"/>
      <c r="L35" s="73"/>
      <c r="S35" s="42"/>
      <c r="T35" s="42"/>
      <c r="U35" s="42"/>
      <c r="V35" s="42"/>
      <c r="W35" s="42"/>
      <c r="X35" s="42"/>
      <c r="Y35" s="42"/>
      <c r="Z35" s="42"/>
      <c r="AA35" s="42"/>
      <c r="AB35" s="42"/>
      <c r="AC35" s="42"/>
      <c r="AD35" s="42"/>
      <c r="AE35" s="42"/>
    </row>
    <row r="36" s="2" customFormat="1" ht="14.4" customHeight="1">
      <c r="A36" s="42"/>
      <c r="B36" s="45"/>
      <c r="C36" s="42"/>
      <c r="D36" s="42"/>
      <c r="E36" s="191" t="s">
        <v>42</v>
      </c>
      <c r="F36" s="192">
        <f>ROUND((ROUND((SUM(BF105:BF112) + SUM(BF132:BF205)),  2) + SUM(BF207:BF211)), 2)</f>
        <v>0</v>
      </c>
      <c r="G36" s="193"/>
      <c r="H36" s="193"/>
      <c r="I36" s="194">
        <v>0.20000000000000001</v>
      </c>
      <c r="J36" s="192">
        <f>ROUND((ROUND(((SUM(BF105:BF112) + SUM(BF132:BF205))*I36),  2) + (SUM(BF207:BF211)*I36)), 2)</f>
        <v>0</v>
      </c>
      <c r="K36" s="42"/>
      <c r="L36" s="73"/>
      <c r="S36" s="42"/>
      <c r="T36" s="42"/>
      <c r="U36" s="42"/>
      <c r="V36" s="42"/>
      <c r="W36" s="42"/>
      <c r="X36" s="42"/>
      <c r="Y36" s="42"/>
      <c r="Z36" s="42"/>
      <c r="AA36" s="42"/>
      <c r="AB36" s="42"/>
      <c r="AC36" s="42"/>
      <c r="AD36" s="42"/>
      <c r="AE36" s="42"/>
    </row>
    <row r="37" hidden="1" s="2" customFormat="1" ht="14.4" customHeight="1">
      <c r="A37" s="42"/>
      <c r="B37" s="45"/>
      <c r="C37" s="42"/>
      <c r="D37" s="42"/>
      <c r="E37" s="175" t="s">
        <v>43</v>
      </c>
      <c r="F37" s="195">
        <f>ROUND((ROUND((SUM(BG105:BG112) + SUM(BG132:BG205)),  2) + SUM(BG207:BG211)), 2)</f>
        <v>0</v>
      </c>
      <c r="G37" s="42"/>
      <c r="H37" s="42"/>
      <c r="I37" s="196">
        <v>0.20000000000000001</v>
      </c>
      <c r="J37" s="195">
        <f>0</f>
        <v>0</v>
      </c>
      <c r="K37" s="42"/>
      <c r="L37" s="73"/>
      <c r="S37" s="42"/>
      <c r="T37" s="42"/>
      <c r="U37" s="42"/>
      <c r="V37" s="42"/>
      <c r="W37" s="42"/>
      <c r="X37" s="42"/>
      <c r="Y37" s="42"/>
      <c r="Z37" s="42"/>
      <c r="AA37" s="42"/>
      <c r="AB37" s="42"/>
      <c r="AC37" s="42"/>
      <c r="AD37" s="42"/>
      <c r="AE37" s="42"/>
    </row>
    <row r="38" hidden="1" s="2" customFormat="1" ht="14.4" customHeight="1">
      <c r="A38" s="42"/>
      <c r="B38" s="45"/>
      <c r="C38" s="42"/>
      <c r="D38" s="42"/>
      <c r="E38" s="175" t="s">
        <v>44</v>
      </c>
      <c r="F38" s="195">
        <f>ROUND((ROUND((SUM(BH105:BH112) + SUM(BH132:BH205)),  2) + SUM(BH207:BH211)), 2)</f>
        <v>0</v>
      </c>
      <c r="G38" s="42"/>
      <c r="H38" s="42"/>
      <c r="I38" s="196">
        <v>0.20000000000000001</v>
      </c>
      <c r="J38" s="195">
        <f>0</f>
        <v>0</v>
      </c>
      <c r="K38" s="42"/>
      <c r="L38" s="73"/>
      <c r="S38" s="42"/>
      <c r="T38" s="42"/>
      <c r="U38" s="42"/>
      <c r="V38" s="42"/>
      <c r="W38" s="42"/>
      <c r="X38" s="42"/>
      <c r="Y38" s="42"/>
      <c r="Z38" s="42"/>
      <c r="AA38" s="42"/>
      <c r="AB38" s="42"/>
      <c r="AC38" s="42"/>
      <c r="AD38" s="42"/>
      <c r="AE38" s="42"/>
    </row>
    <row r="39" hidden="1" s="2" customFormat="1" ht="14.4" customHeight="1">
      <c r="A39" s="42"/>
      <c r="B39" s="45"/>
      <c r="C39" s="42"/>
      <c r="D39" s="42"/>
      <c r="E39" s="191" t="s">
        <v>45</v>
      </c>
      <c r="F39" s="192">
        <f>ROUND((ROUND((SUM(BI105:BI112) + SUM(BI132:BI205)),  2) + SUM(BI207:BI211)), 2)</f>
        <v>0</v>
      </c>
      <c r="G39" s="193"/>
      <c r="H39" s="193"/>
      <c r="I39" s="194">
        <v>0</v>
      </c>
      <c r="J39" s="192">
        <f>0</f>
        <v>0</v>
      </c>
      <c r="K39" s="42"/>
      <c r="L39" s="73"/>
      <c r="S39" s="42"/>
      <c r="T39" s="42"/>
      <c r="U39" s="42"/>
      <c r="V39" s="42"/>
      <c r="W39" s="42"/>
      <c r="X39" s="42"/>
      <c r="Y39" s="42"/>
      <c r="Z39" s="42"/>
      <c r="AA39" s="42"/>
      <c r="AB39" s="42"/>
      <c r="AC39" s="42"/>
      <c r="AD39" s="42"/>
      <c r="AE39" s="42"/>
    </row>
    <row r="40" s="2" customFormat="1" ht="6.96" customHeight="1">
      <c r="A40" s="42"/>
      <c r="B40" s="45"/>
      <c r="C40" s="42"/>
      <c r="D40" s="42"/>
      <c r="E40" s="42"/>
      <c r="F40" s="42"/>
      <c r="G40" s="42"/>
      <c r="H40" s="42"/>
      <c r="I40" s="42"/>
      <c r="J40" s="42"/>
      <c r="K40" s="42"/>
      <c r="L40" s="73"/>
      <c r="S40" s="42"/>
      <c r="T40" s="42"/>
      <c r="U40" s="42"/>
      <c r="V40" s="42"/>
      <c r="W40" s="42"/>
      <c r="X40" s="42"/>
      <c r="Y40" s="42"/>
      <c r="Z40" s="42"/>
      <c r="AA40" s="42"/>
      <c r="AB40" s="42"/>
      <c r="AC40" s="42"/>
      <c r="AD40" s="42"/>
      <c r="AE40" s="42"/>
    </row>
    <row r="41" s="2" customFormat="1" ht="25.44" customHeight="1">
      <c r="A41" s="42"/>
      <c r="B41" s="45"/>
      <c r="C41" s="197"/>
      <c r="D41" s="198" t="s">
        <v>46</v>
      </c>
      <c r="E41" s="199"/>
      <c r="F41" s="199"/>
      <c r="G41" s="200" t="s">
        <v>47</v>
      </c>
      <c r="H41" s="201" t="s">
        <v>48</v>
      </c>
      <c r="I41" s="199"/>
      <c r="J41" s="202">
        <f>SUM(J32:J39)</f>
        <v>0</v>
      </c>
      <c r="K41" s="203"/>
      <c r="L41" s="73"/>
      <c r="S41" s="42"/>
      <c r="T41" s="42"/>
      <c r="U41" s="42"/>
      <c r="V41" s="42"/>
      <c r="W41" s="42"/>
      <c r="X41" s="42"/>
      <c r="Y41" s="42"/>
      <c r="Z41" s="42"/>
      <c r="AA41" s="42"/>
      <c r="AB41" s="42"/>
      <c r="AC41" s="42"/>
      <c r="AD41" s="42"/>
      <c r="AE41" s="42"/>
    </row>
    <row r="42" s="2" customFormat="1" ht="14.4"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row>
    <row r="43" s="1" customFormat="1" ht="14.4" customHeight="1">
      <c r="B43" s="22"/>
      <c r="L43" s="22"/>
    </row>
    <row r="44" s="1" customFormat="1" ht="14.4" customHeight="1">
      <c r="B44" s="22"/>
      <c r="L44" s="22"/>
    </row>
    <row r="45" s="1" customFormat="1" ht="14.4" customHeight="1">
      <c r="B45" s="22"/>
      <c r="L45" s="22"/>
    </row>
    <row r="46" s="1" customFormat="1" ht="14.4" customHeight="1">
      <c r="B46" s="22"/>
      <c r="L46" s="2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2" customFormat="1" ht="12" customHeight="1">
      <c r="A86" s="42"/>
      <c r="B86" s="43"/>
      <c r="C86" s="34" t="s">
        <v>160</v>
      </c>
      <c r="D86" s="44"/>
      <c r="E86" s="44"/>
      <c r="F86" s="44"/>
      <c r="G86" s="44"/>
      <c r="H86" s="44"/>
      <c r="I86" s="44"/>
      <c r="J86" s="44"/>
      <c r="K86" s="44"/>
      <c r="L86" s="73"/>
      <c r="S86" s="42"/>
      <c r="T86" s="42"/>
      <c r="U86" s="42"/>
      <c r="V86" s="42"/>
      <c r="W86" s="42"/>
      <c r="X86" s="42"/>
      <c r="Y86" s="42"/>
      <c r="Z86" s="42"/>
      <c r="AA86" s="42"/>
      <c r="AB86" s="42"/>
      <c r="AC86" s="42"/>
      <c r="AD86" s="42"/>
      <c r="AE86" s="42"/>
    </row>
    <row r="87" s="2" customFormat="1" ht="16.5" customHeight="1">
      <c r="A87" s="42"/>
      <c r="B87" s="43"/>
      <c r="C87" s="44"/>
      <c r="D87" s="44"/>
      <c r="E87" s="86" t="str">
        <f>E9</f>
        <v>04 - Obnova trvalého dopravného značenia</v>
      </c>
      <c r="F87" s="44"/>
      <c r="G87" s="44"/>
      <c r="H87" s="44"/>
      <c r="I87" s="44"/>
      <c r="J87" s="44"/>
      <c r="K87" s="44"/>
      <c r="L87" s="73"/>
      <c r="S87" s="42"/>
      <c r="T87" s="42"/>
      <c r="U87" s="42"/>
      <c r="V87" s="42"/>
      <c r="W87" s="42"/>
      <c r="X87" s="42"/>
      <c r="Y87" s="42"/>
      <c r="Z87" s="42"/>
      <c r="AA87" s="42"/>
      <c r="AB87" s="42"/>
      <c r="AC87" s="42"/>
      <c r="AD87" s="42"/>
      <c r="AE87" s="42"/>
    </row>
    <row r="88" s="2" customFormat="1" ht="6.96" customHeight="1">
      <c r="A88" s="42"/>
      <c r="B88" s="43"/>
      <c r="C88" s="44"/>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2" customHeight="1">
      <c r="A89" s="42"/>
      <c r="B89" s="43"/>
      <c r="C89" s="34" t="s">
        <v>19</v>
      </c>
      <c r="D89" s="44"/>
      <c r="E89" s="44"/>
      <c r="F89" s="29" t="str">
        <f>F12</f>
        <v xml:space="preserve"> </v>
      </c>
      <c r="G89" s="44"/>
      <c r="H89" s="44"/>
      <c r="I89" s="34" t="s">
        <v>21</v>
      </c>
      <c r="J89" s="89" t="str">
        <f>IF(J12="","",J12)</f>
        <v>9. 5. 2022</v>
      </c>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15.15" customHeight="1">
      <c r="A91" s="42"/>
      <c r="B91" s="43"/>
      <c r="C91" s="34" t="s">
        <v>23</v>
      </c>
      <c r="D91" s="44"/>
      <c r="E91" s="44"/>
      <c r="F91" s="29" t="str">
        <f>E15</f>
        <v>A BKPŠ, SPOL. S.R.O.</v>
      </c>
      <c r="G91" s="44"/>
      <c r="H91" s="44"/>
      <c r="I91" s="34" t="s">
        <v>29</v>
      </c>
      <c r="J91" s="38" t="str">
        <f>E21</f>
        <v xml:space="preserve">DS-projekt s.r.o.   </v>
      </c>
      <c r="K91" s="44"/>
      <c r="L91" s="73"/>
      <c r="S91" s="42"/>
      <c r="T91" s="42"/>
      <c r="U91" s="42"/>
      <c r="V91" s="42"/>
      <c r="W91" s="42"/>
      <c r="X91" s="42"/>
      <c r="Y91" s="42"/>
      <c r="Z91" s="42"/>
      <c r="AA91" s="42"/>
      <c r="AB91" s="42"/>
      <c r="AC91" s="42"/>
      <c r="AD91" s="42"/>
      <c r="AE91" s="42"/>
    </row>
    <row r="92" s="2" customFormat="1" ht="15.15" customHeight="1">
      <c r="A92" s="42"/>
      <c r="B92" s="43"/>
      <c r="C92" s="34" t="s">
        <v>27</v>
      </c>
      <c r="D92" s="44"/>
      <c r="E92" s="44"/>
      <c r="F92" s="29" t="str">
        <f>IF(E18="","",E18)</f>
        <v>Vyplň údaj</v>
      </c>
      <c r="G92" s="44"/>
      <c r="H92" s="44"/>
      <c r="I92" s="34" t="s">
        <v>31</v>
      </c>
      <c r="J92" s="38" t="str">
        <f>E24</f>
        <v>Ing. Peter Steiner</v>
      </c>
      <c r="K92" s="44"/>
      <c r="L92" s="73"/>
      <c r="S92" s="42"/>
      <c r="T92" s="42"/>
      <c r="U92" s="42"/>
      <c r="V92" s="42"/>
      <c r="W92" s="42"/>
      <c r="X92" s="42"/>
      <c r="Y92" s="42"/>
      <c r="Z92" s="42"/>
      <c r="AA92" s="42"/>
      <c r="AB92" s="42"/>
      <c r="AC92" s="42"/>
      <c r="AD92" s="42"/>
      <c r="AE92" s="42"/>
    </row>
    <row r="93" s="2" customFormat="1" ht="10.32" customHeight="1">
      <c r="A93" s="42"/>
      <c r="B93" s="43"/>
      <c r="C93" s="44"/>
      <c r="D93" s="44"/>
      <c r="E93" s="44"/>
      <c r="F93" s="44"/>
      <c r="G93" s="44"/>
      <c r="H93" s="44"/>
      <c r="I93" s="44"/>
      <c r="J93" s="44"/>
      <c r="K93" s="44"/>
      <c r="L93" s="73"/>
      <c r="S93" s="42"/>
      <c r="T93" s="42"/>
      <c r="U93" s="42"/>
      <c r="V93" s="42"/>
      <c r="W93" s="42"/>
      <c r="X93" s="42"/>
      <c r="Y93" s="42"/>
      <c r="Z93" s="42"/>
      <c r="AA93" s="42"/>
      <c r="AB93" s="42"/>
      <c r="AC93" s="42"/>
      <c r="AD93" s="42"/>
      <c r="AE93" s="42"/>
    </row>
    <row r="94" s="2" customFormat="1" ht="29.28" customHeight="1">
      <c r="A94" s="42"/>
      <c r="B94" s="43"/>
      <c r="C94" s="216" t="s">
        <v>335</v>
      </c>
      <c r="D94" s="168"/>
      <c r="E94" s="168"/>
      <c r="F94" s="168"/>
      <c r="G94" s="168"/>
      <c r="H94" s="168"/>
      <c r="I94" s="168"/>
      <c r="J94" s="217" t="s">
        <v>336</v>
      </c>
      <c r="K94" s="168"/>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2.8" customHeight="1">
      <c r="A96" s="42"/>
      <c r="B96" s="43"/>
      <c r="C96" s="218" t="s">
        <v>337</v>
      </c>
      <c r="D96" s="44"/>
      <c r="E96" s="44"/>
      <c r="F96" s="44"/>
      <c r="G96" s="44"/>
      <c r="H96" s="44"/>
      <c r="I96" s="44"/>
      <c r="J96" s="120">
        <f>J132</f>
        <v>0</v>
      </c>
      <c r="K96" s="44"/>
      <c r="L96" s="73"/>
      <c r="S96" s="42"/>
      <c r="T96" s="42"/>
      <c r="U96" s="42"/>
      <c r="V96" s="42"/>
      <c r="W96" s="42"/>
      <c r="X96" s="42"/>
      <c r="Y96" s="42"/>
      <c r="Z96" s="42"/>
      <c r="AA96" s="42"/>
      <c r="AB96" s="42"/>
      <c r="AC96" s="42"/>
      <c r="AD96" s="42"/>
      <c r="AE96" s="42"/>
      <c r="AU96" s="19" t="s">
        <v>338</v>
      </c>
    </row>
    <row r="97" s="9" customFormat="1" ht="24.96" customHeight="1">
      <c r="A97" s="9"/>
      <c r="B97" s="219"/>
      <c r="C97" s="220"/>
      <c r="D97" s="221" t="s">
        <v>1785</v>
      </c>
      <c r="E97" s="222"/>
      <c r="F97" s="222"/>
      <c r="G97" s="222"/>
      <c r="H97" s="222"/>
      <c r="I97" s="222"/>
      <c r="J97" s="223">
        <f>J133</f>
        <v>0</v>
      </c>
      <c r="K97" s="220"/>
      <c r="L97" s="224"/>
      <c r="S97" s="9"/>
      <c r="T97" s="9"/>
      <c r="U97" s="9"/>
      <c r="V97" s="9"/>
      <c r="W97" s="9"/>
      <c r="X97" s="9"/>
      <c r="Y97" s="9"/>
      <c r="Z97" s="9"/>
      <c r="AA97" s="9"/>
      <c r="AB97" s="9"/>
      <c r="AC97" s="9"/>
      <c r="AD97" s="9"/>
      <c r="AE97" s="9"/>
    </row>
    <row r="98" s="10" customFormat="1" ht="19.92" customHeight="1">
      <c r="A98" s="10"/>
      <c r="B98" s="225"/>
      <c r="C98" s="143"/>
      <c r="D98" s="226" t="s">
        <v>1789</v>
      </c>
      <c r="E98" s="227"/>
      <c r="F98" s="227"/>
      <c r="G98" s="227"/>
      <c r="H98" s="227"/>
      <c r="I98" s="227"/>
      <c r="J98" s="228">
        <f>J134</f>
        <v>0</v>
      </c>
      <c r="K98" s="143"/>
      <c r="L98" s="229"/>
      <c r="S98" s="10"/>
      <c r="T98" s="10"/>
      <c r="U98" s="10"/>
      <c r="V98" s="10"/>
      <c r="W98" s="10"/>
      <c r="X98" s="10"/>
      <c r="Y98" s="10"/>
      <c r="Z98" s="10"/>
      <c r="AA98" s="10"/>
      <c r="AB98" s="10"/>
      <c r="AC98" s="10"/>
      <c r="AD98" s="10"/>
      <c r="AE98" s="10"/>
    </row>
    <row r="99" s="10" customFormat="1" ht="19.92" customHeight="1">
      <c r="A99" s="10"/>
      <c r="B99" s="225"/>
      <c r="C99" s="143"/>
      <c r="D99" s="226" t="s">
        <v>1790</v>
      </c>
      <c r="E99" s="227"/>
      <c r="F99" s="227"/>
      <c r="G99" s="227"/>
      <c r="H99" s="227"/>
      <c r="I99" s="227"/>
      <c r="J99" s="228">
        <f>J198</f>
        <v>0</v>
      </c>
      <c r="K99" s="143"/>
      <c r="L99" s="229"/>
      <c r="S99" s="10"/>
      <c r="T99" s="10"/>
      <c r="U99" s="10"/>
      <c r="V99" s="10"/>
      <c r="W99" s="10"/>
      <c r="X99" s="10"/>
      <c r="Y99" s="10"/>
      <c r="Z99" s="10"/>
      <c r="AA99" s="10"/>
      <c r="AB99" s="10"/>
      <c r="AC99" s="10"/>
      <c r="AD99" s="10"/>
      <c r="AE99" s="10"/>
    </row>
    <row r="100" s="9" customFormat="1" ht="24.96" customHeight="1">
      <c r="A100" s="9"/>
      <c r="B100" s="219"/>
      <c r="C100" s="220"/>
      <c r="D100" s="221" t="s">
        <v>2543</v>
      </c>
      <c r="E100" s="222"/>
      <c r="F100" s="222"/>
      <c r="G100" s="222"/>
      <c r="H100" s="222"/>
      <c r="I100" s="222"/>
      <c r="J100" s="223">
        <f>J200</f>
        <v>0</v>
      </c>
      <c r="K100" s="220"/>
      <c r="L100" s="224"/>
      <c r="S100" s="9"/>
      <c r="T100" s="9"/>
      <c r="U100" s="9"/>
      <c r="V100" s="9"/>
      <c r="W100" s="9"/>
      <c r="X100" s="9"/>
      <c r="Y100" s="9"/>
      <c r="Z100" s="9"/>
      <c r="AA100" s="9"/>
      <c r="AB100" s="9"/>
      <c r="AC100" s="9"/>
      <c r="AD100" s="9"/>
      <c r="AE100" s="9"/>
    </row>
    <row r="101" s="10" customFormat="1" ht="19.92" customHeight="1">
      <c r="A101" s="10"/>
      <c r="B101" s="225"/>
      <c r="C101" s="143"/>
      <c r="D101" s="226" t="s">
        <v>2544</v>
      </c>
      <c r="E101" s="227"/>
      <c r="F101" s="227"/>
      <c r="G101" s="227"/>
      <c r="H101" s="227"/>
      <c r="I101" s="227"/>
      <c r="J101" s="228">
        <f>J201</f>
        <v>0</v>
      </c>
      <c r="K101" s="143"/>
      <c r="L101" s="229"/>
      <c r="S101" s="10"/>
      <c r="T101" s="10"/>
      <c r="U101" s="10"/>
      <c r="V101" s="10"/>
      <c r="W101" s="10"/>
      <c r="X101" s="10"/>
      <c r="Y101" s="10"/>
      <c r="Z101" s="10"/>
      <c r="AA101" s="10"/>
      <c r="AB101" s="10"/>
      <c r="AC101" s="10"/>
      <c r="AD101" s="10"/>
      <c r="AE101" s="10"/>
    </row>
    <row r="102" s="9" customFormat="1" ht="21.84" customHeight="1">
      <c r="A102" s="9"/>
      <c r="B102" s="219"/>
      <c r="C102" s="220"/>
      <c r="D102" s="230" t="s">
        <v>364</v>
      </c>
      <c r="E102" s="220"/>
      <c r="F102" s="220"/>
      <c r="G102" s="220"/>
      <c r="H102" s="220"/>
      <c r="I102" s="220"/>
      <c r="J102" s="231">
        <f>J206</f>
        <v>0</v>
      </c>
      <c r="K102" s="220"/>
      <c r="L102" s="224"/>
      <c r="S102" s="9"/>
      <c r="T102" s="9"/>
      <c r="U102" s="9"/>
      <c r="V102" s="9"/>
      <c r="W102" s="9"/>
      <c r="X102" s="9"/>
      <c r="Y102" s="9"/>
      <c r="Z102" s="9"/>
      <c r="AA102" s="9"/>
      <c r="AB102" s="9"/>
      <c r="AC102" s="9"/>
      <c r="AD102" s="9"/>
      <c r="AE102" s="9"/>
    </row>
    <row r="103" s="2" customFormat="1" ht="21.84" customHeight="1">
      <c r="A103" s="42"/>
      <c r="B103" s="43"/>
      <c r="C103" s="44"/>
      <c r="D103" s="44"/>
      <c r="E103" s="44"/>
      <c r="F103" s="44"/>
      <c r="G103" s="44"/>
      <c r="H103" s="44"/>
      <c r="I103" s="44"/>
      <c r="J103" s="44"/>
      <c r="K103" s="44"/>
      <c r="L103" s="73"/>
      <c r="S103" s="42"/>
      <c r="T103" s="42"/>
      <c r="U103" s="42"/>
      <c r="V103" s="42"/>
      <c r="W103" s="42"/>
      <c r="X103" s="42"/>
      <c r="Y103" s="42"/>
      <c r="Z103" s="42"/>
      <c r="AA103" s="42"/>
      <c r="AB103" s="42"/>
      <c r="AC103" s="42"/>
      <c r="AD103" s="42"/>
      <c r="AE103" s="42"/>
    </row>
    <row r="104" s="2" customFormat="1" ht="6.96" customHeight="1">
      <c r="A104" s="42"/>
      <c r="B104" s="43"/>
      <c r="C104" s="44"/>
      <c r="D104" s="44"/>
      <c r="E104" s="44"/>
      <c r="F104" s="44"/>
      <c r="G104" s="44"/>
      <c r="H104" s="44"/>
      <c r="I104" s="44"/>
      <c r="J104" s="44"/>
      <c r="K104" s="44"/>
      <c r="L104" s="73"/>
      <c r="S104" s="42"/>
      <c r="T104" s="42"/>
      <c r="U104" s="42"/>
      <c r="V104" s="42"/>
      <c r="W104" s="42"/>
      <c r="X104" s="42"/>
      <c r="Y104" s="42"/>
      <c r="Z104" s="42"/>
      <c r="AA104" s="42"/>
      <c r="AB104" s="42"/>
      <c r="AC104" s="42"/>
      <c r="AD104" s="42"/>
      <c r="AE104" s="42"/>
    </row>
    <row r="105" s="2" customFormat="1" ht="29.28" customHeight="1">
      <c r="A105" s="42"/>
      <c r="B105" s="43"/>
      <c r="C105" s="218" t="s">
        <v>365</v>
      </c>
      <c r="D105" s="44"/>
      <c r="E105" s="44"/>
      <c r="F105" s="44"/>
      <c r="G105" s="44"/>
      <c r="H105" s="44"/>
      <c r="I105" s="44"/>
      <c r="J105" s="232">
        <f>ROUND(J106 + J107 + J108 + J109 + J110 + J111,2)</f>
        <v>0</v>
      </c>
      <c r="K105" s="44"/>
      <c r="L105" s="73"/>
      <c r="N105" s="233" t="s">
        <v>40</v>
      </c>
      <c r="S105" s="42"/>
      <c r="T105" s="42"/>
      <c r="U105" s="42"/>
      <c r="V105" s="42"/>
      <c r="W105" s="42"/>
      <c r="X105" s="42"/>
      <c r="Y105" s="42"/>
      <c r="Z105" s="42"/>
      <c r="AA105" s="42"/>
      <c r="AB105" s="42"/>
      <c r="AC105" s="42"/>
      <c r="AD105" s="42"/>
      <c r="AE105" s="42"/>
    </row>
    <row r="106" s="2" customFormat="1" ht="18" customHeight="1">
      <c r="A106" s="42"/>
      <c r="B106" s="43"/>
      <c r="C106" s="44"/>
      <c r="D106" s="163" t="s">
        <v>366</v>
      </c>
      <c r="E106" s="158"/>
      <c r="F106" s="158"/>
      <c r="G106" s="44"/>
      <c r="H106" s="44"/>
      <c r="I106" s="44"/>
      <c r="J106" s="159">
        <v>0</v>
      </c>
      <c r="K106" s="44"/>
      <c r="L106" s="234"/>
      <c r="M106" s="235"/>
      <c r="N106" s="236" t="s">
        <v>42</v>
      </c>
      <c r="O106" s="235"/>
      <c r="P106" s="235"/>
      <c r="Q106" s="235"/>
      <c r="R106" s="235"/>
      <c r="S106" s="237"/>
      <c r="T106" s="237"/>
      <c r="U106" s="237"/>
      <c r="V106" s="237"/>
      <c r="W106" s="237"/>
      <c r="X106" s="237"/>
      <c r="Y106" s="237"/>
      <c r="Z106" s="237"/>
      <c r="AA106" s="237"/>
      <c r="AB106" s="237"/>
      <c r="AC106" s="237"/>
      <c r="AD106" s="237"/>
      <c r="AE106" s="237"/>
      <c r="AF106" s="235"/>
      <c r="AG106" s="235"/>
      <c r="AH106" s="235"/>
      <c r="AI106" s="235"/>
      <c r="AJ106" s="235"/>
      <c r="AK106" s="235"/>
      <c r="AL106" s="235"/>
      <c r="AM106" s="235"/>
      <c r="AN106" s="235"/>
      <c r="AO106" s="235"/>
      <c r="AP106" s="235"/>
      <c r="AQ106" s="235"/>
      <c r="AR106" s="235"/>
      <c r="AS106" s="235"/>
      <c r="AT106" s="235"/>
      <c r="AU106" s="235"/>
      <c r="AV106" s="235"/>
      <c r="AW106" s="235"/>
      <c r="AX106" s="235"/>
      <c r="AY106" s="238" t="s">
        <v>367</v>
      </c>
      <c r="AZ106" s="235"/>
      <c r="BA106" s="235"/>
      <c r="BB106" s="235"/>
      <c r="BC106" s="235"/>
      <c r="BD106" s="235"/>
      <c r="BE106" s="239">
        <f>IF(N106="základná",J106,0)</f>
        <v>0</v>
      </c>
      <c r="BF106" s="239">
        <f>IF(N106="znížená",J106,0)</f>
        <v>0</v>
      </c>
      <c r="BG106" s="239">
        <f>IF(N106="zákl. prenesená",J106,0)</f>
        <v>0</v>
      </c>
      <c r="BH106" s="239">
        <f>IF(N106="zníž. prenesená",J106,0)</f>
        <v>0</v>
      </c>
      <c r="BI106" s="239">
        <f>IF(N106="nulová",J106,0)</f>
        <v>0</v>
      </c>
      <c r="BJ106" s="238" t="s">
        <v>92</v>
      </c>
      <c r="BK106" s="235"/>
      <c r="BL106" s="235"/>
      <c r="BM106" s="235"/>
    </row>
    <row r="107" s="2" customFormat="1" ht="18" customHeight="1">
      <c r="A107" s="42"/>
      <c r="B107" s="43"/>
      <c r="C107" s="44"/>
      <c r="D107" s="163" t="s">
        <v>368</v>
      </c>
      <c r="E107" s="158"/>
      <c r="F107" s="158"/>
      <c r="G107" s="44"/>
      <c r="H107" s="44"/>
      <c r="I107" s="44"/>
      <c r="J107" s="159">
        <v>0</v>
      </c>
      <c r="K107" s="44"/>
      <c r="L107" s="234"/>
      <c r="M107" s="235"/>
      <c r="N107" s="236" t="s">
        <v>42</v>
      </c>
      <c r="O107" s="235"/>
      <c r="P107" s="235"/>
      <c r="Q107" s="235"/>
      <c r="R107" s="235"/>
      <c r="S107" s="237"/>
      <c r="T107" s="237"/>
      <c r="U107" s="237"/>
      <c r="V107" s="237"/>
      <c r="W107" s="237"/>
      <c r="X107" s="237"/>
      <c r="Y107" s="237"/>
      <c r="Z107" s="237"/>
      <c r="AA107" s="237"/>
      <c r="AB107" s="237"/>
      <c r="AC107" s="237"/>
      <c r="AD107" s="237"/>
      <c r="AE107" s="237"/>
      <c r="AF107" s="235"/>
      <c r="AG107" s="235"/>
      <c r="AH107" s="235"/>
      <c r="AI107" s="235"/>
      <c r="AJ107" s="235"/>
      <c r="AK107" s="235"/>
      <c r="AL107" s="235"/>
      <c r="AM107" s="235"/>
      <c r="AN107" s="235"/>
      <c r="AO107" s="235"/>
      <c r="AP107" s="235"/>
      <c r="AQ107" s="235"/>
      <c r="AR107" s="235"/>
      <c r="AS107" s="235"/>
      <c r="AT107" s="235"/>
      <c r="AU107" s="235"/>
      <c r="AV107" s="235"/>
      <c r="AW107" s="235"/>
      <c r="AX107" s="235"/>
      <c r="AY107" s="238" t="s">
        <v>367</v>
      </c>
      <c r="AZ107" s="235"/>
      <c r="BA107" s="235"/>
      <c r="BB107" s="235"/>
      <c r="BC107" s="235"/>
      <c r="BD107" s="235"/>
      <c r="BE107" s="239">
        <f>IF(N107="základná",J107,0)</f>
        <v>0</v>
      </c>
      <c r="BF107" s="239">
        <f>IF(N107="znížená",J107,0)</f>
        <v>0</v>
      </c>
      <c r="BG107" s="239">
        <f>IF(N107="zákl. prenesená",J107,0)</f>
        <v>0</v>
      </c>
      <c r="BH107" s="239">
        <f>IF(N107="zníž. prenesená",J107,0)</f>
        <v>0</v>
      </c>
      <c r="BI107" s="239">
        <f>IF(N107="nulová",J107,0)</f>
        <v>0</v>
      </c>
      <c r="BJ107" s="238" t="s">
        <v>92</v>
      </c>
      <c r="BK107" s="235"/>
      <c r="BL107" s="235"/>
      <c r="BM107" s="235"/>
    </row>
    <row r="108" s="2" customFormat="1" ht="18" customHeight="1">
      <c r="A108" s="42"/>
      <c r="B108" s="43"/>
      <c r="C108" s="44"/>
      <c r="D108" s="163" t="s">
        <v>368</v>
      </c>
      <c r="E108" s="158"/>
      <c r="F108" s="158"/>
      <c r="G108" s="44"/>
      <c r="H108" s="44"/>
      <c r="I108" s="44"/>
      <c r="J108" s="159">
        <v>0</v>
      </c>
      <c r="K108" s="44"/>
      <c r="L108" s="234"/>
      <c r="M108" s="235"/>
      <c r="N108" s="236" t="s">
        <v>42</v>
      </c>
      <c r="O108" s="235"/>
      <c r="P108" s="235"/>
      <c r="Q108" s="235"/>
      <c r="R108" s="235"/>
      <c r="S108" s="237"/>
      <c r="T108" s="237"/>
      <c r="U108" s="237"/>
      <c r="V108" s="237"/>
      <c r="W108" s="237"/>
      <c r="X108" s="237"/>
      <c r="Y108" s="237"/>
      <c r="Z108" s="237"/>
      <c r="AA108" s="237"/>
      <c r="AB108" s="237"/>
      <c r="AC108" s="237"/>
      <c r="AD108" s="237"/>
      <c r="AE108" s="237"/>
      <c r="AF108" s="235"/>
      <c r="AG108" s="235"/>
      <c r="AH108" s="235"/>
      <c r="AI108" s="235"/>
      <c r="AJ108" s="235"/>
      <c r="AK108" s="235"/>
      <c r="AL108" s="235"/>
      <c r="AM108" s="235"/>
      <c r="AN108" s="235"/>
      <c r="AO108" s="235"/>
      <c r="AP108" s="235"/>
      <c r="AQ108" s="235"/>
      <c r="AR108" s="235"/>
      <c r="AS108" s="235"/>
      <c r="AT108" s="235"/>
      <c r="AU108" s="235"/>
      <c r="AV108" s="235"/>
      <c r="AW108" s="235"/>
      <c r="AX108" s="235"/>
      <c r="AY108" s="238" t="s">
        <v>367</v>
      </c>
      <c r="AZ108" s="235"/>
      <c r="BA108" s="235"/>
      <c r="BB108" s="235"/>
      <c r="BC108" s="235"/>
      <c r="BD108" s="235"/>
      <c r="BE108" s="239">
        <f>IF(N108="základná",J108,0)</f>
        <v>0</v>
      </c>
      <c r="BF108" s="239">
        <f>IF(N108="znížená",J108,0)</f>
        <v>0</v>
      </c>
      <c r="BG108" s="239">
        <f>IF(N108="zákl. prenesená",J108,0)</f>
        <v>0</v>
      </c>
      <c r="BH108" s="239">
        <f>IF(N108="zníž. prenesená",J108,0)</f>
        <v>0</v>
      </c>
      <c r="BI108" s="239">
        <f>IF(N108="nulová",J108,0)</f>
        <v>0</v>
      </c>
      <c r="BJ108" s="238" t="s">
        <v>92</v>
      </c>
      <c r="BK108" s="235"/>
      <c r="BL108" s="235"/>
      <c r="BM108" s="235"/>
    </row>
    <row r="109" s="2" customFormat="1" ht="18" customHeight="1">
      <c r="A109" s="42"/>
      <c r="B109" s="43"/>
      <c r="C109" s="44"/>
      <c r="D109" s="163" t="s">
        <v>369</v>
      </c>
      <c r="E109" s="158"/>
      <c r="F109" s="158"/>
      <c r="G109" s="44"/>
      <c r="H109" s="44"/>
      <c r="I109" s="44"/>
      <c r="J109" s="159">
        <v>0</v>
      </c>
      <c r="K109" s="44"/>
      <c r="L109" s="234"/>
      <c r="M109" s="235"/>
      <c r="N109" s="236" t="s">
        <v>42</v>
      </c>
      <c r="O109" s="235"/>
      <c r="P109" s="235"/>
      <c r="Q109" s="235"/>
      <c r="R109" s="235"/>
      <c r="S109" s="237"/>
      <c r="T109" s="237"/>
      <c r="U109" s="237"/>
      <c r="V109" s="237"/>
      <c r="W109" s="237"/>
      <c r="X109" s="237"/>
      <c r="Y109" s="237"/>
      <c r="Z109" s="237"/>
      <c r="AA109" s="237"/>
      <c r="AB109" s="237"/>
      <c r="AC109" s="237"/>
      <c r="AD109" s="237"/>
      <c r="AE109" s="237"/>
      <c r="AF109" s="235"/>
      <c r="AG109" s="235"/>
      <c r="AH109" s="235"/>
      <c r="AI109" s="235"/>
      <c r="AJ109" s="235"/>
      <c r="AK109" s="235"/>
      <c r="AL109" s="235"/>
      <c r="AM109" s="235"/>
      <c r="AN109" s="235"/>
      <c r="AO109" s="235"/>
      <c r="AP109" s="235"/>
      <c r="AQ109" s="235"/>
      <c r="AR109" s="235"/>
      <c r="AS109" s="235"/>
      <c r="AT109" s="235"/>
      <c r="AU109" s="235"/>
      <c r="AV109" s="235"/>
      <c r="AW109" s="235"/>
      <c r="AX109" s="235"/>
      <c r="AY109" s="238" t="s">
        <v>367</v>
      </c>
      <c r="AZ109" s="235"/>
      <c r="BA109" s="235"/>
      <c r="BB109" s="235"/>
      <c r="BC109" s="235"/>
      <c r="BD109" s="235"/>
      <c r="BE109" s="239">
        <f>IF(N109="základná",J109,0)</f>
        <v>0</v>
      </c>
      <c r="BF109" s="239">
        <f>IF(N109="znížená",J109,0)</f>
        <v>0</v>
      </c>
      <c r="BG109" s="239">
        <f>IF(N109="zákl. prenesená",J109,0)</f>
        <v>0</v>
      </c>
      <c r="BH109" s="239">
        <f>IF(N109="zníž. prenesená",J109,0)</f>
        <v>0</v>
      </c>
      <c r="BI109" s="239">
        <f>IF(N109="nulová",J109,0)</f>
        <v>0</v>
      </c>
      <c r="BJ109" s="238" t="s">
        <v>92</v>
      </c>
      <c r="BK109" s="235"/>
      <c r="BL109" s="235"/>
      <c r="BM109" s="235"/>
    </row>
    <row r="110" s="2" customFormat="1" ht="18" customHeight="1">
      <c r="A110" s="42"/>
      <c r="B110" s="43"/>
      <c r="C110" s="44"/>
      <c r="D110" s="163" t="s">
        <v>370</v>
      </c>
      <c r="E110" s="158"/>
      <c r="F110" s="158"/>
      <c r="G110" s="44"/>
      <c r="H110" s="44"/>
      <c r="I110" s="44"/>
      <c r="J110" s="159">
        <v>0</v>
      </c>
      <c r="K110" s="44"/>
      <c r="L110" s="234"/>
      <c r="M110" s="235"/>
      <c r="N110" s="236" t="s">
        <v>42</v>
      </c>
      <c r="O110" s="235"/>
      <c r="P110" s="235"/>
      <c r="Q110" s="235"/>
      <c r="R110" s="235"/>
      <c r="S110" s="237"/>
      <c r="T110" s="237"/>
      <c r="U110" s="237"/>
      <c r="V110" s="237"/>
      <c r="W110" s="237"/>
      <c r="X110" s="237"/>
      <c r="Y110" s="237"/>
      <c r="Z110" s="237"/>
      <c r="AA110" s="237"/>
      <c r="AB110" s="237"/>
      <c r="AC110" s="237"/>
      <c r="AD110" s="237"/>
      <c r="AE110" s="237"/>
      <c r="AF110" s="235"/>
      <c r="AG110" s="235"/>
      <c r="AH110" s="235"/>
      <c r="AI110" s="235"/>
      <c r="AJ110" s="235"/>
      <c r="AK110" s="235"/>
      <c r="AL110" s="235"/>
      <c r="AM110" s="235"/>
      <c r="AN110" s="235"/>
      <c r="AO110" s="235"/>
      <c r="AP110" s="235"/>
      <c r="AQ110" s="235"/>
      <c r="AR110" s="235"/>
      <c r="AS110" s="235"/>
      <c r="AT110" s="235"/>
      <c r="AU110" s="235"/>
      <c r="AV110" s="235"/>
      <c r="AW110" s="235"/>
      <c r="AX110" s="235"/>
      <c r="AY110" s="238" t="s">
        <v>367</v>
      </c>
      <c r="AZ110" s="235"/>
      <c r="BA110" s="235"/>
      <c r="BB110" s="235"/>
      <c r="BC110" s="235"/>
      <c r="BD110" s="235"/>
      <c r="BE110" s="239">
        <f>IF(N110="základná",J110,0)</f>
        <v>0</v>
      </c>
      <c r="BF110" s="239">
        <f>IF(N110="znížená",J110,0)</f>
        <v>0</v>
      </c>
      <c r="BG110" s="239">
        <f>IF(N110="zákl. prenesená",J110,0)</f>
        <v>0</v>
      </c>
      <c r="BH110" s="239">
        <f>IF(N110="zníž. prenesená",J110,0)</f>
        <v>0</v>
      </c>
      <c r="BI110" s="239">
        <f>IF(N110="nulová",J110,0)</f>
        <v>0</v>
      </c>
      <c r="BJ110" s="238" t="s">
        <v>92</v>
      </c>
      <c r="BK110" s="235"/>
      <c r="BL110" s="235"/>
      <c r="BM110" s="235"/>
    </row>
    <row r="111" s="2" customFormat="1" ht="18" customHeight="1">
      <c r="A111" s="42"/>
      <c r="B111" s="43"/>
      <c r="C111" s="44"/>
      <c r="D111" s="158" t="s">
        <v>371</v>
      </c>
      <c r="E111" s="44"/>
      <c r="F111" s="44"/>
      <c r="G111" s="44"/>
      <c r="H111" s="44"/>
      <c r="I111" s="44"/>
      <c r="J111" s="159">
        <f>ROUND(J30*T111,2)</f>
        <v>0</v>
      </c>
      <c r="K111" s="44"/>
      <c r="L111" s="234"/>
      <c r="M111" s="235"/>
      <c r="N111" s="236" t="s">
        <v>42</v>
      </c>
      <c r="O111" s="235"/>
      <c r="P111" s="235"/>
      <c r="Q111" s="235"/>
      <c r="R111" s="235"/>
      <c r="S111" s="237"/>
      <c r="T111" s="237"/>
      <c r="U111" s="237"/>
      <c r="V111" s="237"/>
      <c r="W111" s="237"/>
      <c r="X111" s="237"/>
      <c r="Y111" s="237"/>
      <c r="Z111" s="237"/>
      <c r="AA111" s="237"/>
      <c r="AB111" s="237"/>
      <c r="AC111" s="237"/>
      <c r="AD111" s="237"/>
      <c r="AE111" s="237"/>
      <c r="AF111" s="235"/>
      <c r="AG111" s="235"/>
      <c r="AH111" s="235"/>
      <c r="AI111" s="235"/>
      <c r="AJ111" s="235"/>
      <c r="AK111" s="235"/>
      <c r="AL111" s="235"/>
      <c r="AM111" s="235"/>
      <c r="AN111" s="235"/>
      <c r="AO111" s="235"/>
      <c r="AP111" s="235"/>
      <c r="AQ111" s="235"/>
      <c r="AR111" s="235"/>
      <c r="AS111" s="235"/>
      <c r="AT111" s="235"/>
      <c r="AU111" s="235"/>
      <c r="AV111" s="235"/>
      <c r="AW111" s="235"/>
      <c r="AX111" s="235"/>
      <c r="AY111" s="238" t="s">
        <v>372</v>
      </c>
      <c r="AZ111" s="235"/>
      <c r="BA111" s="235"/>
      <c r="BB111" s="235"/>
      <c r="BC111" s="235"/>
      <c r="BD111" s="235"/>
      <c r="BE111" s="239">
        <f>IF(N111="základná",J111,0)</f>
        <v>0</v>
      </c>
      <c r="BF111" s="239">
        <f>IF(N111="znížená",J111,0)</f>
        <v>0</v>
      </c>
      <c r="BG111" s="239">
        <f>IF(N111="zákl. prenesená",J111,0)</f>
        <v>0</v>
      </c>
      <c r="BH111" s="239">
        <f>IF(N111="zníž. prenesená",J111,0)</f>
        <v>0</v>
      </c>
      <c r="BI111" s="239">
        <f>IF(N111="nulová",J111,0)</f>
        <v>0</v>
      </c>
      <c r="BJ111" s="238" t="s">
        <v>92</v>
      </c>
      <c r="BK111" s="235"/>
      <c r="BL111" s="235"/>
      <c r="BM111" s="235"/>
    </row>
    <row r="112" s="2" customFormat="1">
      <c r="A112" s="42"/>
      <c r="B112" s="43"/>
      <c r="C112" s="44"/>
      <c r="D112" s="44"/>
      <c r="E112" s="44"/>
      <c r="F112" s="44"/>
      <c r="G112" s="44"/>
      <c r="H112" s="44"/>
      <c r="I112" s="44"/>
      <c r="J112" s="44"/>
      <c r="K112" s="44"/>
      <c r="L112" s="73"/>
      <c r="S112" s="42"/>
      <c r="T112" s="42"/>
      <c r="U112" s="42"/>
      <c r="V112" s="42"/>
      <c r="W112" s="42"/>
      <c r="X112" s="42"/>
      <c r="Y112" s="42"/>
      <c r="Z112" s="42"/>
      <c r="AA112" s="42"/>
      <c r="AB112" s="42"/>
      <c r="AC112" s="42"/>
      <c r="AD112" s="42"/>
      <c r="AE112" s="42"/>
    </row>
    <row r="113" s="2" customFormat="1" ht="29.28" customHeight="1">
      <c r="A113" s="42"/>
      <c r="B113" s="43"/>
      <c r="C113" s="167" t="s">
        <v>142</v>
      </c>
      <c r="D113" s="168"/>
      <c r="E113" s="168"/>
      <c r="F113" s="168"/>
      <c r="G113" s="168"/>
      <c r="H113" s="168"/>
      <c r="I113" s="168"/>
      <c r="J113" s="169">
        <f>ROUND(J96+J105,2)</f>
        <v>0</v>
      </c>
      <c r="K113" s="168"/>
      <c r="L113" s="73"/>
      <c r="S113" s="42"/>
      <c r="T113" s="42"/>
      <c r="U113" s="42"/>
      <c r="V113" s="42"/>
      <c r="W113" s="42"/>
      <c r="X113" s="42"/>
      <c r="Y113" s="42"/>
      <c r="Z113" s="42"/>
      <c r="AA113" s="42"/>
      <c r="AB113" s="42"/>
      <c r="AC113" s="42"/>
      <c r="AD113" s="42"/>
      <c r="AE113" s="42"/>
    </row>
    <row r="114" s="2" customFormat="1" ht="6.96" customHeight="1">
      <c r="A114" s="42"/>
      <c r="B114" s="76"/>
      <c r="C114" s="77"/>
      <c r="D114" s="77"/>
      <c r="E114" s="77"/>
      <c r="F114" s="77"/>
      <c r="G114" s="77"/>
      <c r="H114" s="77"/>
      <c r="I114" s="77"/>
      <c r="J114" s="77"/>
      <c r="K114" s="77"/>
      <c r="L114" s="73"/>
      <c r="S114" s="42"/>
      <c r="T114" s="42"/>
      <c r="U114" s="42"/>
      <c r="V114" s="42"/>
      <c r="W114" s="42"/>
      <c r="X114" s="42"/>
      <c r="Y114" s="42"/>
      <c r="Z114" s="42"/>
      <c r="AA114" s="42"/>
      <c r="AB114" s="42"/>
      <c r="AC114" s="42"/>
      <c r="AD114" s="42"/>
      <c r="AE114" s="42"/>
    </row>
    <row r="118" s="2" customFormat="1" ht="6.96" customHeight="1">
      <c r="A118" s="42"/>
      <c r="B118" s="78"/>
      <c r="C118" s="79"/>
      <c r="D118" s="79"/>
      <c r="E118" s="79"/>
      <c r="F118" s="79"/>
      <c r="G118" s="79"/>
      <c r="H118" s="79"/>
      <c r="I118" s="79"/>
      <c r="J118" s="79"/>
      <c r="K118" s="79"/>
      <c r="L118" s="73"/>
      <c r="S118" s="42"/>
      <c r="T118" s="42"/>
      <c r="U118" s="42"/>
      <c r="V118" s="42"/>
      <c r="W118" s="42"/>
      <c r="X118" s="42"/>
      <c r="Y118" s="42"/>
      <c r="Z118" s="42"/>
      <c r="AA118" s="42"/>
      <c r="AB118" s="42"/>
      <c r="AC118" s="42"/>
      <c r="AD118" s="42"/>
      <c r="AE118" s="42"/>
    </row>
    <row r="119" s="2" customFormat="1" ht="24.96" customHeight="1">
      <c r="A119" s="42"/>
      <c r="B119" s="43"/>
      <c r="C119" s="25" t="s">
        <v>373</v>
      </c>
      <c r="D119" s="44"/>
      <c r="E119" s="44"/>
      <c r="F119" s="44"/>
      <c r="G119" s="44"/>
      <c r="H119" s="44"/>
      <c r="I119" s="44"/>
      <c r="J119" s="44"/>
      <c r="K119" s="44"/>
      <c r="L119" s="73"/>
      <c r="S119" s="42"/>
      <c r="T119" s="42"/>
      <c r="U119" s="42"/>
      <c r="V119" s="42"/>
      <c r="W119" s="42"/>
      <c r="X119" s="42"/>
      <c r="Y119" s="42"/>
      <c r="Z119" s="42"/>
      <c r="AA119" s="42"/>
      <c r="AB119" s="42"/>
      <c r="AC119" s="42"/>
      <c r="AD119" s="42"/>
      <c r="AE119" s="42"/>
    </row>
    <row r="120" s="2" customFormat="1" ht="6.96" customHeight="1">
      <c r="A120" s="42"/>
      <c r="B120" s="43"/>
      <c r="C120" s="44"/>
      <c r="D120" s="44"/>
      <c r="E120" s="44"/>
      <c r="F120" s="44"/>
      <c r="G120" s="44"/>
      <c r="H120" s="44"/>
      <c r="I120" s="44"/>
      <c r="J120" s="44"/>
      <c r="K120" s="44"/>
      <c r="L120" s="73"/>
      <c r="S120" s="42"/>
      <c r="T120" s="42"/>
      <c r="U120" s="42"/>
      <c r="V120" s="42"/>
      <c r="W120" s="42"/>
      <c r="X120" s="42"/>
      <c r="Y120" s="42"/>
      <c r="Z120" s="42"/>
      <c r="AA120" s="42"/>
      <c r="AB120" s="42"/>
      <c r="AC120" s="42"/>
      <c r="AD120" s="42"/>
      <c r="AE120" s="42"/>
    </row>
    <row r="121" s="2" customFormat="1" ht="12" customHeight="1">
      <c r="A121" s="42"/>
      <c r="B121" s="43"/>
      <c r="C121" s="34" t="s">
        <v>15</v>
      </c>
      <c r="D121" s="44"/>
      <c r="E121" s="44"/>
      <c r="F121" s="44"/>
      <c r="G121" s="44"/>
      <c r="H121" s="44"/>
      <c r="I121" s="44"/>
      <c r="J121" s="44"/>
      <c r="K121" s="44"/>
      <c r="L121" s="73"/>
      <c r="S121" s="42"/>
      <c r="T121" s="42"/>
      <c r="U121" s="42"/>
      <c r="V121" s="42"/>
      <c r="W121" s="42"/>
      <c r="X121" s="42"/>
      <c r="Y121" s="42"/>
      <c r="Z121" s="42"/>
      <c r="AA121" s="42"/>
      <c r="AB121" s="42"/>
      <c r="AC121" s="42"/>
      <c r="AD121" s="42"/>
      <c r="AE121" s="42"/>
    </row>
    <row r="122" s="2" customFormat="1" ht="39.75" customHeight="1">
      <c r="A122" s="42"/>
      <c r="B122" s="43"/>
      <c r="C122" s="44"/>
      <c r="D122" s="44"/>
      <c r="E122" s="215" t="str">
        <f>E7</f>
        <v>OPRAVA POŠKODENÝCH PODLÁH A PRIESTOROV GARÁŽÍ NA 3.PP, 2.PP, 1.PP, MEZANÍNU, HOSPODÁRSKEHO A BANK. DVORA V OBJEKTE NBS</v>
      </c>
      <c r="F122" s="34"/>
      <c r="G122" s="34"/>
      <c r="H122" s="34"/>
      <c r="I122" s="44"/>
      <c r="J122" s="44"/>
      <c r="K122" s="44"/>
      <c r="L122" s="73"/>
      <c r="S122" s="42"/>
      <c r="T122" s="42"/>
      <c r="U122" s="42"/>
      <c r="V122" s="42"/>
      <c r="W122" s="42"/>
      <c r="X122" s="42"/>
      <c r="Y122" s="42"/>
      <c r="Z122" s="42"/>
      <c r="AA122" s="42"/>
      <c r="AB122" s="42"/>
      <c r="AC122" s="42"/>
      <c r="AD122" s="42"/>
      <c r="AE122" s="42"/>
    </row>
    <row r="123" s="2" customFormat="1" ht="12" customHeight="1">
      <c r="A123" s="42"/>
      <c r="B123" s="43"/>
      <c r="C123" s="34" t="s">
        <v>160</v>
      </c>
      <c r="D123" s="44"/>
      <c r="E123" s="44"/>
      <c r="F123" s="44"/>
      <c r="G123" s="44"/>
      <c r="H123" s="44"/>
      <c r="I123" s="44"/>
      <c r="J123" s="44"/>
      <c r="K123" s="44"/>
      <c r="L123" s="73"/>
      <c r="S123" s="42"/>
      <c r="T123" s="42"/>
      <c r="U123" s="42"/>
      <c r="V123" s="42"/>
      <c r="W123" s="42"/>
      <c r="X123" s="42"/>
      <c r="Y123" s="42"/>
      <c r="Z123" s="42"/>
      <c r="AA123" s="42"/>
      <c r="AB123" s="42"/>
      <c r="AC123" s="42"/>
      <c r="AD123" s="42"/>
      <c r="AE123" s="42"/>
    </row>
    <row r="124" s="2" customFormat="1" ht="16.5" customHeight="1">
      <c r="A124" s="42"/>
      <c r="B124" s="43"/>
      <c r="C124" s="44"/>
      <c r="D124" s="44"/>
      <c r="E124" s="86" t="str">
        <f>E9</f>
        <v>04 - Obnova trvalého dopravného značenia</v>
      </c>
      <c r="F124" s="44"/>
      <c r="G124" s="44"/>
      <c r="H124" s="44"/>
      <c r="I124" s="44"/>
      <c r="J124" s="44"/>
      <c r="K124" s="44"/>
      <c r="L124" s="73"/>
      <c r="S124" s="42"/>
      <c r="T124" s="42"/>
      <c r="U124" s="42"/>
      <c r="V124" s="42"/>
      <c r="W124" s="42"/>
      <c r="X124" s="42"/>
      <c r="Y124" s="42"/>
      <c r="Z124" s="42"/>
      <c r="AA124" s="42"/>
      <c r="AB124" s="42"/>
      <c r="AC124" s="42"/>
      <c r="AD124" s="42"/>
      <c r="AE124" s="42"/>
    </row>
    <row r="125" s="2" customFormat="1" ht="6.96" customHeight="1">
      <c r="A125" s="42"/>
      <c r="B125" s="43"/>
      <c r="C125" s="44"/>
      <c r="D125" s="44"/>
      <c r="E125" s="44"/>
      <c r="F125" s="44"/>
      <c r="G125" s="44"/>
      <c r="H125" s="44"/>
      <c r="I125" s="44"/>
      <c r="J125" s="44"/>
      <c r="K125" s="44"/>
      <c r="L125" s="73"/>
      <c r="S125" s="42"/>
      <c r="T125" s="42"/>
      <c r="U125" s="42"/>
      <c r="V125" s="42"/>
      <c r="W125" s="42"/>
      <c r="X125" s="42"/>
      <c r="Y125" s="42"/>
      <c r="Z125" s="42"/>
      <c r="AA125" s="42"/>
      <c r="AB125" s="42"/>
      <c r="AC125" s="42"/>
      <c r="AD125" s="42"/>
      <c r="AE125" s="42"/>
    </row>
    <row r="126" s="2" customFormat="1" ht="12" customHeight="1">
      <c r="A126" s="42"/>
      <c r="B126" s="43"/>
      <c r="C126" s="34" t="s">
        <v>19</v>
      </c>
      <c r="D126" s="44"/>
      <c r="E126" s="44"/>
      <c r="F126" s="29" t="str">
        <f>F12</f>
        <v xml:space="preserve"> </v>
      </c>
      <c r="G126" s="44"/>
      <c r="H126" s="44"/>
      <c r="I126" s="34" t="s">
        <v>21</v>
      </c>
      <c r="J126" s="89" t="str">
        <f>IF(J12="","",J12)</f>
        <v>9. 5. 2022</v>
      </c>
      <c r="K126" s="44"/>
      <c r="L126" s="73"/>
      <c r="S126" s="42"/>
      <c r="T126" s="42"/>
      <c r="U126" s="42"/>
      <c r="V126" s="42"/>
      <c r="W126" s="42"/>
      <c r="X126" s="42"/>
      <c r="Y126" s="42"/>
      <c r="Z126" s="42"/>
      <c r="AA126" s="42"/>
      <c r="AB126" s="42"/>
      <c r="AC126" s="42"/>
      <c r="AD126" s="42"/>
      <c r="AE126" s="42"/>
    </row>
    <row r="127" s="2" customFormat="1" ht="6.96" customHeight="1">
      <c r="A127" s="42"/>
      <c r="B127" s="43"/>
      <c r="C127" s="44"/>
      <c r="D127" s="44"/>
      <c r="E127" s="44"/>
      <c r="F127" s="44"/>
      <c r="G127" s="44"/>
      <c r="H127" s="44"/>
      <c r="I127" s="44"/>
      <c r="J127" s="44"/>
      <c r="K127" s="44"/>
      <c r="L127" s="73"/>
      <c r="S127" s="42"/>
      <c r="T127" s="42"/>
      <c r="U127" s="42"/>
      <c r="V127" s="42"/>
      <c r="W127" s="42"/>
      <c r="X127" s="42"/>
      <c r="Y127" s="42"/>
      <c r="Z127" s="42"/>
      <c r="AA127" s="42"/>
      <c r="AB127" s="42"/>
      <c r="AC127" s="42"/>
      <c r="AD127" s="42"/>
      <c r="AE127" s="42"/>
    </row>
    <row r="128" s="2" customFormat="1" ht="15.15" customHeight="1">
      <c r="A128" s="42"/>
      <c r="B128" s="43"/>
      <c r="C128" s="34" t="s">
        <v>23</v>
      </c>
      <c r="D128" s="44"/>
      <c r="E128" s="44"/>
      <c r="F128" s="29" t="str">
        <f>E15</f>
        <v>A BKPŠ, SPOL. S.R.O.</v>
      </c>
      <c r="G128" s="44"/>
      <c r="H128" s="44"/>
      <c r="I128" s="34" t="s">
        <v>29</v>
      </c>
      <c r="J128" s="38" t="str">
        <f>E21</f>
        <v xml:space="preserve">DS-projekt s.r.o.   </v>
      </c>
      <c r="K128" s="44"/>
      <c r="L128" s="73"/>
      <c r="S128" s="42"/>
      <c r="T128" s="42"/>
      <c r="U128" s="42"/>
      <c r="V128" s="42"/>
      <c r="W128" s="42"/>
      <c r="X128" s="42"/>
      <c r="Y128" s="42"/>
      <c r="Z128" s="42"/>
      <c r="AA128" s="42"/>
      <c r="AB128" s="42"/>
      <c r="AC128" s="42"/>
      <c r="AD128" s="42"/>
      <c r="AE128" s="42"/>
    </row>
    <row r="129" s="2" customFormat="1" ht="15.15" customHeight="1">
      <c r="A129" s="42"/>
      <c r="B129" s="43"/>
      <c r="C129" s="34" t="s">
        <v>27</v>
      </c>
      <c r="D129" s="44"/>
      <c r="E129" s="44"/>
      <c r="F129" s="29" t="str">
        <f>IF(E18="","",E18)</f>
        <v>Vyplň údaj</v>
      </c>
      <c r="G129" s="44"/>
      <c r="H129" s="44"/>
      <c r="I129" s="34" t="s">
        <v>31</v>
      </c>
      <c r="J129" s="38" t="str">
        <f>E24</f>
        <v>Ing. Peter Steiner</v>
      </c>
      <c r="K129" s="44"/>
      <c r="L129" s="73"/>
      <c r="S129" s="42"/>
      <c r="T129" s="42"/>
      <c r="U129" s="42"/>
      <c r="V129" s="42"/>
      <c r="W129" s="42"/>
      <c r="X129" s="42"/>
      <c r="Y129" s="42"/>
      <c r="Z129" s="42"/>
      <c r="AA129" s="42"/>
      <c r="AB129" s="42"/>
      <c r="AC129" s="42"/>
      <c r="AD129" s="42"/>
      <c r="AE129" s="42"/>
    </row>
    <row r="130" s="2" customFormat="1" ht="10.32" customHeight="1">
      <c r="A130" s="42"/>
      <c r="B130" s="43"/>
      <c r="C130" s="44"/>
      <c r="D130" s="44"/>
      <c r="E130" s="44"/>
      <c r="F130" s="44"/>
      <c r="G130" s="44"/>
      <c r="H130" s="44"/>
      <c r="I130" s="44"/>
      <c r="J130" s="44"/>
      <c r="K130" s="44"/>
      <c r="L130" s="73"/>
      <c r="S130" s="42"/>
      <c r="T130" s="42"/>
      <c r="U130" s="42"/>
      <c r="V130" s="42"/>
      <c r="W130" s="42"/>
      <c r="X130" s="42"/>
      <c r="Y130" s="42"/>
      <c r="Z130" s="42"/>
      <c r="AA130" s="42"/>
      <c r="AB130" s="42"/>
      <c r="AC130" s="42"/>
      <c r="AD130" s="42"/>
      <c r="AE130" s="42"/>
    </row>
    <row r="131" s="11" customFormat="1" ht="29.28" customHeight="1">
      <c r="A131" s="240"/>
      <c r="B131" s="241"/>
      <c r="C131" s="242" t="s">
        <v>374</v>
      </c>
      <c r="D131" s="243" t="s">
        <v>61</v>
      </c>
      <c r="E131" s="243" t="s">
        <v>57</v>
      </c>
      <c r="F131" s="243" t="s">
        <v>58</v>
      </c>
      <c r="G131" s="243" t="s">
        <v>375</v>
      </c>
      <c r="H131" s="243" t="s">
        <v>376</v>
      </c>
      <c r="I131" s="243" t="s">
        <v>377</v>
      </c>
      <c r="J131" s="244" t="s">
        <v>336</v>
      </c>
      <c r="K131" s="245" t="s">
        <v>378</v>
      </c>
      <c r="L131" s="246"/>
      <c r="M131" s="110" t="s">
        <v>1</v>
      </c>
      <c r="N131" s="111" t="s">
        <v>40</v>
      </c>
      <c r="O131" s="111" t="s">
        <v>379</v>
      </c>
      <c r="P131" s="111" t="s">
        <v>380</v>
      </c>
      <c r="Q131" s="111" t="s">
        <v>381</v>
      </c>
      <c r="R131" s="111" t="s">
        <v>382</v>
      </c>
      <c r="S131" s="111" t="s">
        <v>383</v>
      </c>
      <c r="T131" s="112" t="s">
        <v>384</v>
      </c>
      <c r="U131" s="240"/>
      <c r="V131" s="240"/>
      <c r="W131" s="240"/>
      <c r="X131" s="240"/>
      <c r="Y131" s="240"/>
      <c r="Z131" s="240"/>
      <c r="AA131" s="240"/>
      <c r="AB131" s="240"/>
      <c r="AC131" s="240"/>
      <c r="AD131" s="240"/>
      <c r="AE131" s="240"/>
    </row>
    <row r="132" s="2" customFormat="1" ht="22.8" customHeight="1">
      <c r="A132" s="42"/>
      <c r="B132" s="43"/>
      <c r="C132" s="117" t="s">
        <v>212</v>
      </c>
      <c r="D132" s="44"/>
      <c r="E132" s="44"/>
      <c r="F132" s="44"/>
      <c r="G132" s="44"/>
      <c r="H132" s="44"/>
      <c r="I132" s="44"/>
      <c r="J132" s="247">
        <f>BK132</f>
        <v>0</v>
      </c>
      <c r="K132" s="44"/>
      <c r="L132" s="45"/>
      <c r="M132" s="113"/>
      <c r="N132" s="248"/>
      <c r="O132" s="114"/>
      <c r="P132" s="249">
        <f>P133+P200+P206</f>
        <v>0</v>
      </c>
      <c r="Q132" s="114"/>
      <c r="R132" s="249">
        <f>R133+R200+R206</f>
        <v>56.152180500000007</v>
      </c>
      <c r="S132" s="114"/>
      <c r="T132" s="250">
        <f>T133+T200+T206</f>
        <v>0</v>
      </c>
      <c r="U132" s="42"/>
      <c r="V132" s="42"/>
      <c r="W132" s="42"/>
      <c r="X132" s="42"/>
      <c r="Y132" s="42"/>
      <c r="Z132" s="42"/>
      <c r="AA132" s="42"/>
      <c r="AB132" s="42"/>
      <c r="AC132" s="42"/>
      <c r="AD132" s="42"/>
      <c r="AE132" s="42"/>
      <c r="AT132" s="19" t="s">
        <v>75</v>
      </c>
      <c r="AU132" s="19" t="s">
        <v>338</v>
      </c>
      <c r="BK132" s="251">
        <f>BK133+BK200+BK206</f>
        <v>0</v>
      </c>
    </row>
    <row r="133" s="12" customFormat="1" ht="25.92" customHeight="1">
      <c r="A133" s="12"/>
      <c r="B133" s="252"/>
      <c r="C133" s="253"/>
      <c r="D133" s="254" t="s">
        <v>75</v>
      </c>
      <c r="E133" s="255" t="s">
        <v>390</v>
      </c>
      <c r="F133" s="255" t="s">
        <v>1793</v>
      </c>
      <c r="G133" s="253"/>
      <c r="H133" s="253"/>
      <c r="I133" s="256"/>
      <c r="J133" s="231">
        <f>BK133</f>
        <v>0</v>
      </c>
      <c r="K133" s="253"/>
      <c r="L133" s="257"/>
      <c r="M133" s="258"/>
      <c r="N133" s="259"/>
      <c r="O133" s="259"/>
      <c r="P133" s="260">
        <f>P134+P198</f>
        <v>0</v>
      </c>
      <c r="Q133" s="259"/>
      <c r="R133" s="260">
        <f>R134+R198</f>
        <v>56.098449900000006</v>
      </c>
      <c r="S133" s="259"/>
      <c r="T133" s="261">
        <f>T134+T198</f>
        <v>0</v>
      </c>
      <c r="U133" s="12"/>
      <c r="V133" s="12"/>
      <c r="W133" s="12"/>
      <c r="X133" s="12"/>
      <c r="Y133" s="12"/>
      <c r="Z133" s="12"/>
      <c r="AA133" s="12"/>
      <c r="AB133" s="12"/>
      <c r="AC133" s="12"/>
      <c r="AD133" s="12"/>
      <c r="AE133" s="12"/>
      <c r="AR133" s="262" t="s">
        <v>84</v>
      </c>
      <c r="AT133" s="263" t="s">
        <v>75</v>
      </c>
      <c r="AU133" s="263" t="s">
        <v>76</v>
      </c>
      <c r="AY133" s="262" t="s">
        <v>387</v>
      </c>
      <c r="BK133" s="264">
        <f>BK134+BK198</f>
        <v>0</v>
      </c>
    </row>
    <row r="134" s="12" customFormat="1" ht="22.8" customHeight="1">
      <c r="A134" s="12"/>
      <c r="B134" s="252"/>
      <c r="C134" s="253"/>
      <c r="D134" s="254" t="s">
        <v>75</v>
      </c>
      <c r="E134" s="265" t="s">
        <v>427</v>
      </c>
      <c r="F134" s="265" t="s">
        <v>1842</v>
      </c>
      <c r="G134" s="253"/>
      <c r="H134" s="253"/>
      <c r="I134" s="256"/>
      <c r="J134" s="266">
        <f>BK134</f>
        <v>0</v>
      </c>
      <c r="K134" s="253"/>
      <c r="L134" s="257"/>
      <c r="M134" s="258"/>
      <c r="N134" s="259"/>
      <c r="O134" s="259"/>
      <c r="P134" s="260">
        <f>SUM(P135:P197)</f>
        <v>0</v>
      </c>
      <c r="Q134" s="259"/>
      <c r="R134" s="260">
        <f>SUM(R135:R197)</f>
        <v>56.098449900000006</v>
      </c>
      <c r="S134" s="259"/>
      <c r="T134" s="261">
        <f>SUM(T135:T197)</f>
        <v>0</v>
      </c>
      <c r="U134" s="12"/>
      <c r="V134" s="12"/>
      <c r="W134" s="12"/>
      <c r="X134" s="12"/>
      <c r="Y134" s="12"/>
      <c r="Z134" s="12"/>
      <c r="AA134" s="12"/>
      <c r="AB134" s="12"/>
      <c r="AC134" s="12"/>
      <c r="AD134" s="12"/>
      <c r="AE134" s="12"/>
      <c r="AR134" s="262" t="s">
        <v>84</v>
      </c>
      <c r="AT134" s="263" t="s">
        <v>75</v>
      </c>
      <c r="AU134" s="263" t="s">
        <v>84</v>
      </c>
      <c r="AY134" s="262" t="s">
        <v>387</v>
      </c>
      <c r="BK134" s="264">
        <f>SUM(BK135:BK197)</f>
        <v>0</v>
      </c>
    </row>
    <row r="135" s="2" customFormat="1" ht="24.15" customHeight="1">
      <c r="A135" s="42"/>
      <c r="B135" s="43"/>
      <c r="C135" s="280" t="s">
        <v>84</v>
      </c>
      <c r="D135" s="280" t="s">
        <v>393</v>
      </c>
      <c r="E135" s="281" t="s">
        <v>2545</v>
      </c>
      <c r="F135" s="282" t="s">
        <v>2546</v>
      </c>
      <c r="G135" s="283" t="s">
        <v>436</v>
      </c>
      <c r="H135" s="284">
        <v>246</v>
      </c>
      <c r="I135" s="285"/>
      <c r="J135" s="286">
        <f>ROUND(I135*H135,2)</f>
        <v>0</v>
      </c>
      <c r="K135" s="287"/>
      <c r="L135" s="45"/>
      <c r="M135" s="288" t="s">
        <v>1</v>
      </c>
      <c r="N135" s="289" t="s">
        <v>42</v>
      </c>
      <c r="O135" s="101"/>
      <c r="P135" s="290">
        <f>O135*H135</f>
        <v>0</v>
      </c>
      <c r="Q135" s="290">
        <v>0.22133</v>
      </c>
      <c r="R135" s="290">
        <f>Q135*H135</f>
        <v>54.447180000000003</v>
      </c>
      <c r="S135" s="290">
        <v>0</v>
      </c>
      <c r="T135" s="291">
        <f>S135*H135</f>
        <v>0</v>
      </c>
      <c r="U135" s="42"/>
      <c r="V135" s="42"/>
      <c r="W135" s="42"/>
      <c r="X135" s="42"/>
      <c r="Y135" s="42"/>
      <c r="Z135" s="42"/>
      <c r="AA135" s="42"/>
      <c r="AB135" s="42"/>
      <c r="AC135" s="42"/>
      <c r="AD135" s="42"/>
      <c r="AE135" s="42"/>
      <c r="AR135" s="292" t="s">
        <v>386</v>
      </c>
      <c r="AT135" s="292" t="s">
        <v>393</v>
      </c>
      <c r="AU135" s="292" t="s">
        <v>92</v>
      </c>
      <c r="AY135" s="19" t="s">
        <v>387</v>
      </c>
      <c r="BE135" s="162">
        <f>IF(N135="základná",J135,0)</f>
        <v>0</v>
      </c>
      <c r="BF135" s="162">
        <f>IF(N135="znížená",J135,0)</f>
        <v>0</v>
      </c>
      <c r="BG135" s="162">
        <f>IF(N135="zákl. prenesená",J135,0)</f>
        <v>0</v>
      </c>
      <c r="BH135" s="162">
        <f>IF(N135="zníž. prenesená",J135,0)</f>
        <v>0</v>
      </c>
      <c r="BI135" s="162">
        <f>IF(N135="nulová",J135,0)</f>
        <v>0</v>
      </c>
      <c r="BJ135" s="19" t="s">
        <v>92</v>
      </c>
      <c r="BK135" s="162">
        <f>ROUND(I135*H135,2)</f>
        <v>0</v>
      </c>
      <c r="BL135" s="19" t="s">
        <v>386</v>
      </c>
      <c r="BM135" s="292" t="s">
        <v>92</v>
      </c>
    </row>
    <row r="136" s="15" customFormat="1">
      <c r="A136" s="15"/>
      <c r="B136" s="304"/>
      <c r="C136" s="305"/>
      <c r="D136" s="295" t="s">
        <v>398</v>
      </c>
      <c r="E136" s="306" t="s">
        <v>1</v>
      </c>
      <c r="F136" s="307" t="s">
        <v>2547</v>
      </c>
      <c r="G136" s="305"/>
      <c r="H136" s="308">
        <v>26</v>
      </c>
      <c r="I136" s="309"/>
      <c r="J136" s="305"/>
      <c r="K136" s="305"/>
      <c r="L136" s="310"/>
      <c r="M136" s="311"/>
      <c r="N136" s="312"/>
      <c r="O136" s="312"/>
      <c r="P136" s="312"/>
      <c r="Q136" s="312"/>
      <c r="R136" s="312"/>
      <c r="S136" s="312"/>
      <c r="T136" s="313"/>
      <c r="U136" s="15"/>
      <c r="V136" s="15"/>
      <c r="W136" s="15"/>
      <c r="X136" s="15"/>
      <c r="Y136" s="15"/>
      <c r="Z136" s="15"/>
      <c r="AA136" s="15"/>
      <c r="AB136" s="15"/>
      <c r="AC136" s="15"/>
      <c r="AD136" s="15"/>
      <c r="AE136" s="15"/>
      <c r="AT136" s="314" t="s">
        <v>398</v>
      </c>
      <c r="AU136" s="314" t="s">
        <v>92</v>
      </c>
      <c r="AV136" s="15" t="s">
        <v>92</v>
      </c>
      <c r="AW136" s="15" t="s">
        <v>30</v>
      </c>
      <c r="AX136" s="15" t="s">
        <v>76</v>
      </c>
      <c r="AY136" s="314" t="s">
        <v>387</v>
      </c>
    </row>
    <row r="137" s="15" customFormat="1">
      <c r="A137" s="15"/>
      <c r="B137" s="304"/>
      <c r="C137" s="305"/>
      <c r="D137" s="295" t="s">
        <v>398</v>
      </c>
      <c r="E137" s="306" t="s">
        <v>1</v>
      </c>
      <c r="F137" s="307" t="s">
        <v>2548</v>
      </c>
      <c r="G137" s="305"/>
      <c r="H137" s="308">
        <v>220</v>
      </c>
      <c r="I137" s="309"/>
      <c r="J137" s="305"/>
      <c r="K137" s="305"/>
      <c r="L137" s="310"/>
      <c r="M137" s="311"/>
      <c r="N137" s="312"/>
      <c r="O137" s="312"/>
      <c r="P137" s="312"/>
      <c r="Q137" s="312"/>
      <c r="R137" s="312"/>
      <c r="S137" s="312"/>
      <c r="T137" s="313"/>
      <c r="U137" s="15"/>
      <c r="V137" s="15"/>
      <c r="W137" s="15"/>
      <c r="X137" s="15"/>
      <c r="Y137" s="15"/>
      <c r="Z137" s="15"/>
      <c r="AA137" s="15"/>
      <c r="AB137" s="15"/>
      <c r="AC137" s="15"/>
      <c r="AD137" s="15"/>
      <c r="AE137" s="15"/>
      <c r="AT137" s="314" t="s">
        <v>398</v>
      </c>
      <c r="AU137" s="314" t="s">
        <v>92</v>
      </c>
      <c r="AV137" s="15" t="s">
        <v>92</v>
      </c>
      <c r="AW137" s="15" t="s">
        <v>30</v>
      </c>
      <c r="AX137" s="15" t="s">
        <v>76</v>
      </c>
      <c r="AY137" s="314" t="s">
        <v>387</v>
      </c>
    </row>
    <row r="138" s="16" customFormat="1">
      <c r="A138" s="16"/>
      <c r="B138" s="315"/>
      <c r="C138" s="316"/>
      <c r="D138" s="295" t="s">
        <v>398</v>
      </c>
      <c r="E138" s="317" t="s">
        <v>1</v>
      </c>
      <c r="F138" s="318" t="s">
        <v>401</v>
      </c>
      <c r="G138" s="316"/>
      <c r="H138" s="319">
        <v>246</v>
      </c>
      <c r="I138" s="320"/>
      <c r="J138" s="316"/>
      <c r="K138" s="316"/>
      <c r="L138" s="321"/>
      <c r="M138" s="322"/>
      <c r="N138" s="323"/>
      <c r="O138" s="323"/>
      <c r="P138" s="323"/>
      <c r="Q138" s="323"/>
      <c r="R138" s="323"/>
      <c r="S138" s="323"/>
      <c r="T138" s="324"/>
      <c r="U138" s="16"/>
      <c r="V138" s="16"/>
      <c r="W138" s="16"/>
      <c r="X138" s="16"/>
      <c r="Y138" s="16"/>
      <c r="Z138" s="16"/>
      <c r="AA138" s="16"/>
      <c r="AB138" s="16"/>
      <c r="AC138" s="16"/>
      <c r="AD138" s="16"/>
      <c r="AE138" s="16"/>
      <c r="AT138" s="325" t="s">
        <v>398</v>
      </c>
      <c r="AU138" s="325" t="s">
        <v>92</v>
      </c>
      <c r="AV138" s="16" t="s">
        <v>386</v>
      </c>
      <c r="AW138" s="16" t="s">
        <v>30</v>
      </c>
      <c r="AX138" s="16" t="s">
        <v>84</v>
      </c>
      <c r="AY138" s="325" t="s">
        <v>387</v>
      </c>
    </row>
    <row r="139" s="2" customFormat="1" ht="37.8" customHeight="1">
      <c r="A139" s="42"/>
      <c r="B139" s="43"/>
      <c r="C139" s="337" t="s">
        <v>92</v>
      </c>
      <c r="D139" s="337" t="s">
        <v>592</v>
      </c>
      <c r="E139" s="338" t="s">
        <v>2549</v>
      </c>
      <c r="F139" s="339" t="s">
        <v>2550</v>
      </c>
      <c r="G139" s="340" t="s">
        <v>436</v>
      </c>
      <c r="H139" s="341">
        <v>6</v>
      </c>
      <c r="I139" s="342"/>
      <c r="J139" s="343">
        <f>ROUND(I139*H139,2)</f>
        <v>0</v>
      </c>
      <c r="K139" s="344"/>
      <c r="L139" s="345"/>
      <c r="M139" s="346" t="s">
        <v>1</v>
      </c>
      <c r="N139" s="347" t="s">
        <v>42</v>
      </c>
      <c r="O139" s="101"/>
      <c r="P139" s="290">
        <f>O139*H139</f>
        <v>0</v>
      </c>
      <c r="Q139" s="290">
        <v>0.00069999999999999999</v>
      </c>
      <c r="R139" s="290">
        <f>Q139*H139</f>
        <v>0.0041999999999999997</v>
      </c>
      <c r="S139" s="290">
        <v>0</v>
      </c>
      <c r="T139" s="291">
        <f>S139*H139</f>
        <v>0</v>
      </c>
      <c r="U139" s="42"/>
      <c r="V139" s="42"/>
      <c r="W139" s="42"/>
      <c r="X139" s="42"/>
      <c r="Y139" s="42"/>
      <c r="Z139" s="42"/>
      <c r="AA139" s="42"/>
      <c r="AB139" s="42"/>
      <c r="AC139" s="42"/>
      <c r="AD139" s="42"/>
      <c r="AE139" s="42"/>
      <c r="AR139" s="292" t="s">
        <v>443</v>
      </c>
      <c r="AT139" s="292" t="s">
        <v>592</v>
      </c>
      <c r="AU139" s="292" t="s">
        <v>92</v>
      </c>
      <c r="AY139" s="19" t="s">
        <v>387</v>
      </c>
      <c r="BE139" s="162">
        <f>IF(N139="základná",J139,0)</f>
        <v>0</v>
      </c>
      <c r="BF139" s="162">
        <f>IF(N139="znížená",J139,0)</f>
        <v>0</v>
      </c>
      <c r="BG139" s="162">
        <f>IF(N139="zákl. prenesená",J139,0)</f>
        <v>0</v>
      </c>
      <c r="BH139" s="162">
        <f>IF(N139="zníž. prenesená",J139,0)</f>
        <v>0</v>
      </c>
      <c r="BI139" s="162">
        <f>IF(N139="nulová",J139,0)</f>
        <v>0</v>
      </c>
      <c r="BJ139" s="19" t="s">
        <v>92</v>
      </c>
      <c r="BK139" s="162">
        <f>ROUND(I139*H139,2)</f>
        <v>0</v>
      </c>
      <c r="BL139" s="19" t="s">
        <v>386</v>
      </c>
      <c r="BM139" s="292" t="s">
        <v>386</v>
      </c>
    </row>
    <row r="140" s="2" customFormat="1" ht="37.8" customHeight="1">
      <c r="A140" s="42"/>
      <c r="B140" s="43"/>
      <c r="C140" s="337" t="s">
        <v>99</v>
      </c>
      <c r="D140" s="337" t="s">
        <v>592</v>
      </c>
      <c r="E140" s="338" t="s">
        <v>2551</v>
      </c>
      <c r="F140" s="339" t="s">
        <v>2552</v>
      </c>
      <c r="G140" s="340" t="s">
        <v>436</v>
      </c>
      <c r="H140" s="341">
        <v>7</v>
      </c>
      <c r="I140" s="342"/>
      <c r="J140" s="343">
        <f>ROUND(I140*H140,2)</f>
        <v>0</v>
      </c>
      <c r="K140" s="344"/>
      <c r="L140" s="345"/>
      <c r="M140" s="346" t="s">
        <v>1</v>
      </c>
      <c r="N140" s="347" t="s">
        <v>42</v>
      </c>
      <c r="O140" s="101"/>
      <c r="P140" s="290">
        <f>O140*H140</f>
        <v>0</v>
      </c>
      <c r="Q140" s="290">
        <v>0.00069999999999999999</v>
      </c>
      <c r="R140" s="290">
        <f>Q140*H140</f>
        <v>0.0048999999999999998</v>
      </c>
      <c r="S140" s="290">
        <v>0</v>
      </c>
      <c r="T140" s="291">
        <f>S140*H140</f>
        <v>0</v>
      </c>
      <c r="U140" s="42"/>
      <c r="V140" s="42"/>
      <c r="W140" s="42"/>
      <c r="X140" s="42"/>
      <c r="Y140" s="42"/>
      <c r="Z140" s="42"/>
      <c r="AA140" s="42"/>
      <c r="AB140" s="42"/>
      <c r="AC140" s="42"/>
      <c r="AD140" s="42"/>
      <c r="AE140" s="42"/>
      <c r="AR140" s="292" t="s">
        <v>443</v>
      </c>
      <c r="AT140" s="292" t="s">
        <v>592</v>
      </c>
      <c r="AU140" s="292" t="s">
        <v>92</v>
      </c>
      <c r="AY140" s="19" t="s">
        <v>387</v>
      </c>
      <c r="BE140" s="162">
        <f>IF(N140="základná",J140,0)</f>
        <v>0</v>
      </c>
      <c r="BF140" s="162">
        <f>IF(N140="znížená",J140,0)</f>
        <v>0</v>
      </c>
      <c r="BG140" s="162">
        <f>IF(N140="zákl. prenesená",J140,0)</f>
        <v>0</v>
      </c>
      <c r="BH140" s="162">
        <f>IF(N140="zníž. prenesená",J140,0)</f>
        <v>0</v>
      </c>
      <c r="BI140" s="162">
        <f>IF(N140="nulová",J140,0)</f>
        <v>0</v>
      </c>
      <c r="BJ140" s="19" t="s">
        <v>92</v>
      </c>
      <c r="BK140" s="162">
        <f>ROUND(I140*H140,2)</f>
        <v>0</v>
      </c>
      <c r="BL140" s="19" t="s">
        <v>386</v>
      </c>
      <c r="BM140" s="292" t="s">
        <v>433</v>
      </c>
    </row>
    <row r="141" s="2" customFormat="1" ht="37.8" customHeight="1">
      <c r="A141" s="42"/>
      <c r="B141" s="43"/>
      <c r="C141" s="337" t="s">
        <v>386</v>
      </c>
      <c r="D141" s="337" t="s">
        <v>592</v>
      </c>
      <c r="E141" s="338" t="s">
        <v>2553</v>
      </c>
      <c r="F141" s="339" t="s">
        <v>2554</v>
      </c>
      <c r="G141" s="340" t="s">
        <v>436</v>
      </c>
      <c r="H141" s="341">
        <v>4</v>
      </c>
      <c r="I141" s="342"/>
      <c r="J141" s="343">
        <f>ROUND(I141*H141,2)</f>
        <v>0</v>
      </c>
      <c r="K141" s="344"/>
      <c r="L141" s="345"/>
      <c r="M141" s="346" t="s">
        <v>1</v>
      </c>
      <c r="N141" s="347" t="s">
        <v>42</v>
      </c>
      <c r="O141" s="101"/>
      <c r="P141" s="290">
        <f>O141*H141</f>
        <v>0</v>
      </c>
      <c r="Q141" s="290">
        <v>0.00059999999999999995</v>
      </c>
      <c r="R141" s="290">
        <f>Q141*H141</f>
        <v>0.0023999999999999998</v>
      </c>
      <c r="S141" s="290">
        <v>0</v>
      </c>
      <c r="T141" s="291">
        <f>S141*H141</f>
        <v>0</v>
      </c>
      <c r="U141" s="42"/>
      <c r="V141" s="42"/>
      <c r="W141" s="42"/>
      <c r="X141" s="42"/>
      <c r="Y141" s="42"/>
      <c r="Z141" s="42"/>
      <c r="AA141" s="42"/>
      <c r="AB141" s="42"/>
      <c r="AC141" s="42"/>
      <c r="AD141" s="42"/>
      <c r="AE141" s="42"/>
      <c r="AR141" s="292" t="s">
        <v>443</v>
      </c>
      <c r="AT141" s="292" t="s">
        <v>592</v>
      </c>
      <c r="AU141" s="292" t="s">
        <v>92</v>
      </c>
      <c r="AY141" s="19" t="s">
        <v>387</v>
      </c>
      <c r="BE141" s="162">
        <f>IF(N141="základná",J141,0)</f>
        <v>0</v>
      </c>
      <c r="BF141" s="162">
        <f>IF(N141="znížená",J141,0)</f>
        <v>0</v>
      </c>
      <c r="BG141" s="162">
        <f>IF(N141="zákl. prenesená",J141,0)</f>
        <v>0</v>
      </c>
      <c r="BH141" s="162">
        <f>IF(N141="zníž. prenesená",J141,0)</f>
        <v>0</v>
      </c>
      <c r="BI141" s="162">
        <f>IF(N141="nulová",J141,0)</f>
        <v>0</v>
      </c>
      <c r="BJ141" s="19" t="s">
        <v>92</v>
      </c>
      <c r="BK141" s="162">
        <f>ROUND(I141*H141,2)</f>
        <v>0</v>
      </c>
      <c r="BL141" s="19" t="s">
        <v>386</v>
      </c>
      <c r="BM141" s="292" t="s">
        <v>443</v>
      </c>
    </row>
    <row r="142" s="2" customFormat="1" ht="37.8" customHeight="1">
      <c r="A142" s="42"/>
      <c r="B142" s="43"/>
      <c r="C142" s="337" t="s">
        <v>429</v>
      </c>
      <c r="D142" s="337" t="s">
        <v>592</v>
      </c>
      <c r="E142" s="338" t="s">
        <v>2555</v>
      </c>
      <c r="F142" s="339" t="s">
        <v>2556</v>
      </c>
      <c r="G142" s="340" t="s">
        <v>436</v>
      </c>
      <c r="H142" s="341">
        <v>9</v>
      </c>
      <c r="I142" s="342"/>
      <c r="J142" s="343">
        <f>ROUND(I142*H142,2)</f>
        <v>0</v>
      </c>
      <c r="K142" s="344"/>
      <c r="L142" s="345"/>
      <c r="M142" s="346" t="s">
        <v>1</v>
      </c>
      <c r="N142" s="347" t="s">
        <v>42</v>
      </c>
      <c r="O142" s="101"/>
      <c r="P142" s="290">
        <f>O142*H142</f>
        <v>0</v>
      </c>
      <c r="Q142" s="290">
        <v>0.00059999999999999995</v>
      </c>
      <c r="R142" s="290">
        <f>Q142*H142</f>
        <v>0.0053999999999999994</v>
      </c>
      <c r="S142" s="290">
        <v>0</v>
      </c>
      <c r="T142" s="291">
        <f>S142*H142</f>
        <v>0</v>
      </c>
      <c r="U142" s="42"/>
      <c r="V142" s="42"/>
      <c r="W142" s="42"/>
      <c r="X142" s="42"/>
      <c r="Y142" s="42"/>
      <c r="Z142" s="42"/>
      <c r="AA142" s="42"/>
      <c r="AB142" s="42"/>
      <c r="AC142" s="42"/>
      <c r="AD142" s="42"/>
      <c r="AE142" s="42"/>
      <c r="AR142" s="292" t="s">
        <v>443</v>
      </c>
      <c r="AT142" s="292" t="s">
        <v>592</v>
      </c>
      <c r="AU142" s="292" t="s">
        <v>92</v>
      </c>
      <c r="AY142" s="19" t="s">
        <v>387</v>
      </c>
      <c r="BE142" s="162">
        <f>IF(N142="základná",J142,0)</f>
        <v>0</v>
      </c>
      <c r="BF142" s="162">
        <f>IF(N142="znížená",J142,0)</f>
        <v>0</v>
      </c>
      <c r="BG142" s="162">
        <f>IF(N142="zákl. prenesená",J142,0)</f>
        <v>0</v>
      </c>
      <c r="BH142" s="162">
        <f>IF(N142="zníž. prenesená",J142,0)</f>
        <v>0</v>
      </c>
      <c r="BI142" s="162">
        <f>IF(N142="nulová",J142,0)</f>
        <v>0</v>
      </c>
      <c r="BJ142" s="19" t="s">
        <v>92</v>
      </c>
      <c r="BK142" s="162">
        <f>ROUND(I142*H142,2)</f>
        <v>0</v>
      </c>
      <c r="BL142" s="19" t="s">
        <v>386</v>
      </c>
      <c r="BM142" s="292" t="s">
        <v>128</v>
      </c>
    </row>
    <row r="143" s="2" customFormat="1" ht="24.15" customHeight="1">
      <c r="A143" s="42"/>
      <c r="B143" s="43"/>
      <c r="C143" s="280" t="s">
        <v>433</v>
      </c>
      <c r="D143" s="280" t="s">
        <v>393</v>
      </c>
      <c r="E143" s="281" t="s">
        <v>2557</v>
      </c>
      <c r="F143" s="282" t="s">
        <v>2558</v>
      </c>
      <c r="G143" s="283" t="s">
        <v>436</v>
      </c>
      <c r="H143" s="284">
        <v>1</v>
      </c>
      <c r="I143" s="285"/>
      <c r="J143" s="286">
        <f>ROUND(I143*H143,2)</f>
        <v>0</v>
      </c>
      <c r="K143" s="287"/>
      <c r="L143" s="45"/>
      <c r="M143" s="288" t="s">
        <v>1</v>
      </c>
      <c r="N143" s="289" t="s">
        <v>42</v>
      </c>
      <c r="O143" s="101"/>
      <c r="P143" s="290">
        <f>O143*H143</f>
        <v>0</v>
      </c>
      <c r="Q143" s="290">
        <v>0.22033</v>
      </c>
      <c r="R143" s="290">
        <f>Q143*H143</f>
        <v>0.22033</v>
      </c>
      <c r="S143" s="290">
        <v>0</v>
      </c>
      <c r="T143" s="291">
        <f>S143*H143</f>
        <v>0</v>
      </c>
      <c r="U143" s="42"/>
      <c r="V143" s="42"/>
      <c r="W143" s="42"/>
      <c r="X143" s="42"/>
      <c r="Y143" s="42"/>
      <c r="Z143" s="42"/>
      <c r="AA143" s="42"/>
      <c r="AB143" s="42"/>
      <c r="AC143" s="42"/>
      <c r="AD143" s="42"/>
      <c r="AE143" s="42"/>
      <c r="AR143" s="292" t="s">
        <v>386</v>
      </c>
      <c r="AT143" s="292" t="s">
        <v>393</v>
      </c>
      <c r="AU143" s="292" t="s">
        <v>92</v>
      </c>
      <c r="AY143" s="19" t="s">
        <v>387</v>
      </c>
      <c r="BE143" s="162">
        <f>IF(N143="základná",J143,0)</f>
        <v>0</v>
      </c>
      <c r="BF143" s="162">
        <f>IF(N143="znížená",J143,0)</f>
        <v>0</v>
      </c>
      <c r="BG143" s="162">
        <f>IF(N143="zákl. prenesená",J143,0)</f>
        <v>0</v>
      </c>
      <c r="BH143" s="162">
        <f>IF(N143="zníž. prenesená",J143,0)</f>
        <v>0</v>
      </c>
      <c r="BI143" s="162">
        <f>IF(N143="nulová",J143,0)</f>
        <v>0</v>
      </c>
      <c r="BJ143" s="19" t="s">
        <v>92</v>
      </c>
      <c r="BK143" s="162">
        <f>ROUND(I143*H143,2)</f>
        <v>0</v>
      </c>
      <c r="BL143" s="19" t="s">
        <v>386</v>
      </c>
      <c r="BM143" s="292" t="s">
        <v>467</v>
      </c>
    </row>
    <row r="144" s="15" customFormat="1">
      <c r="A144" s="15"/>
      <c r="B144" s="304"/>
      <c r="C144" s="305"/>
      <c r="D144" s="295" t="s">
        <v>398</v>
      </c>
      <c r="E144" s="306" t="s">
        <v>1</v>
      </c>
      <c r="F144" s="307" t="s">
        <v>2559</v>
      </c>
      <c r="G144" s="305"/>
      <c r="H144" s="308">
        <v>1</v>
      </c>
      <c r="I144" s="309"/>
      <c r="J144" s="305"/>
      <c r="K144" s="305"/>
      <c r="L144" s="310"/>
      <c r="M144" s="311"/>
      <c r="N144" s="312"/>
      <c r="O144" s="312"/>
      <c r="P144" s="312"/>
      <c r="Q144" s="312"/>
      <c r="R144" s="312"/>
      <c r="S144" s="312"/>
      <c r="T144" s="313"/>
      <c r="U144" s="15"/>
      <c r="V144" s="15"/>
      <c r="W144" s="15"/>
      <c r="X144" s="15"/>
      <c r="Y144" s="15"/>
      <c r="Z144" s="15"/>
      <c r="AA144" s="15"/>
      <c r="AB144" s="15"/>
      <c r="AC144" s="15"/>
      <c r="AD144" s="15"/>
      <c r="AE144" s="15"/>
      <c r="AT144" s="314" t="s">
        <v>398</v>
      </c>
      <c r="AU144" s="314" t="s">
        <v>92</v>
      </c>
      <c r="AV144" s="15" t="s">
        <v>92</v>
      </c>
      <c r="AW144" s="15" t="s">
        <v>30</v>
      </c>
      <c r="AX144" s="15" t="s">
        <v>76</v>
      </c>
      <c r="AY144" s="314" t="s">
        <v>387</v>
      </c>
    </row>
    <row r="145" s="16" customFormat="1">
      <c r="A145" s="16"/>
      <c r="B145" s="315"/>
      <c r="C145" s="316"/>
      <c r="D145" s="295" t="s">
        <v>398</v>
      </c>
      <c r="E145" s="317" t="s">
        <v>1</v>
      </c>
      <c r="F145" s="318" t="s">
        <v>412</v>
      </c>
      <c r="G145" s="316"/>
      <c r="H145" s="319">
        <v>1</v>
      </c>
      <c r="I145" s="320"/>
      <c r="J145" s="316"/>
      <c r="K145" s="316"/>
      <c r="L145" s="321"/>
      <c r="M145" s="322"/>
      <c r="N145" s="323"/>
      <c r="O145" s="323"/>
      <c r="P145" s="323"/>
      <c r="Q145" s="323"/>
      <c r="R145" s="323"/>
      <c r="S145" s="323"/>
      <c r="T145" s="324"/>
      <c r="U145" s="16"/>
      <c r="V145" s="16"/>
      <c r="W145" s="16"/>
      <c r="X145" s="16"/>
      <c r="Y145" s="16"/>
      <c r="Z145" s="16"/>
      <c r="AA145" s="16"/>
      <c r="AB145" s="16"/>
      <c r="AC145" s="16"/>
      <c r="AD145" s="16"/>
      <c r="AE145" s="16"/>
      <c r="AT145" s="325" t="s">
        <v>398</v>
      </c>
      <c r="AU145" s="325" t="s">
        <v>92</v>
      </c>
      <c r="AV145" s="16" t="s">
        <v>386</v>
      </c>
      <c r="AW145" s="16" t="s">
        <v>30</v>
      </c>
      <c r="AX145" s="16" t="s">
        <v>84</v>
      </c>
      <c r="AY145" s="325" t="s">
        <v>387</v>
      </c>
    </row>
    <row r="146" s="2" customFormat="1" ht="37.8" customHeight="1">
      <c r="A146" s="42"/>
      <c r="B146" s="43"/>
      <c r="C146" s="280" t="s">
        <v>439</v>
      </c>
      <c r="D146" s="280" t="s">
        <v>393</v>
      </c>
      <c r="E146" s="281" t="s">
        <v>2560</v>
      </c>
      <c r="F146" s="282" t="s">
        <v>2561</v>
      </c>
      <c r="G146" s="283" t="s">
        <v>396</v>
      </c>
      <c r="H146" s="284">
        <v>2009.8699999999999</v>
      </c>
      <c r="I146" s="285"/>
      <c r="J146" s="286">
        <f>ROUND(I146*H146,2)</f>
        <v>0</v>
      </c>
      <c r="K146" s="287"/>
      <c r="L146" s="45"/>
      <c r="M146" s="288" t="s">
        <v>1</v>
      </c>
      <c r="N146" s="289" t="s">
        <v>42</v>
      </c>
      <c r="O146" s="101"/>
      <c r="P146" s="290">
        <f>O146*H146</f>
        <v>0</v>
      </c>
      <c r="Q146" s="290">
        <v>0.00036000000000000002</v>
      </c>
      <c r="R146" s="290">
        <f>Q146*H146</f>
        <v>0.72355320000000001</v>
      </c>
      <c r="S146" s="290">
        <v>0</v>
      </c>
      <c r="T146" s="291">
        <f>S146*H146</f>
        <v>0</v>
      </c>
      <c r="U146" s="42"/>
      <c r="V146" s="42"/>
      <c r="W146" s="42"/>
      <c r="X146" s="42"/>
      <c r="Y146" s="42"/>
      <c r="Z146" s="42"/>
      <c r="AA146" s="42"/>
      <c r="AB146" s="42"/>
      <c r="AC146" s="42"/>
      <c r="AD146" s="42"/>
      <c r="AE146" s="42"/>
      <c r="AR146" s="292" t="s">
        <v>386</v>
      </c>
      <c r="AT146" s="292" t="s">
        <v>393</v>
      </c>
      <c r="AU146" s="292" t="s">
        <v>92</v>
      </c>
      <c r="AY146" s="19" t="s">
        <v>387</v>
      </c>
      <c r="BE146" s="162">
        <f>IF(N146="základná",J146,0)</f>
        <v>0</v>
      </c>
      <c r="BF146" s="162">
        <f>IF(N146="znížená",J146,0)</f>
        <v>0</v>
      </c>
      <c r="BG146" s="162">
        <f>IF(N146="zákl. prenesená",J146,0)</f>
        <v>0</v>
      </c>
      <c r="BH146" s="162">
        <f>IF(N146="zníž. prenesená",J146,0)</f>
        <v>0</v>
      </c>
      <c r="BI146" s="162">
        <f>IF(N146="nulová",J146,0)</f>
        <v>0</v>
      </c>
      <c r="BJ146" s="19" t="s">
        <v>92</v>
      </c>
      <c r="BK146" s="162">
        <f>ROUND(I146*H146,2)</f>
        <v>0</v>
      </c>
      <c r="BL146" s="19" t="s">
        <v>386</v>
      </c>
      <c r="BM146" s="292" t="s">
        <v>475</v>
      </c>
    </row>
    <row r="147" s="14" customFormat="1">
      <c r="A147" s="14"/>
      <c r="B147" s="293"/>
      <c r="C147" s="294"/>
      <c r="D147" s="295" t="s">
        <v>398</v>
      </c>
      <c r="E147" s="296" t="s">
        <v>1</v>
      </c>
      <c r="F147" s="297" t="s">
        <v>2562</v>
      </c>
      <c r="G147" s="294"/>
      <c r="H147" s="296" t="s">
        <v>1</v>
      </c>
      <c r="I147" s="298"/>
      <c r="J147" s="294"/>
      <c r="K147" s="294"/>
      <c r="L147" s="299"/>
      <c r="M147" s="300"/>
      <c r="N147" s="301"/>
      <c r="O147" s="301"/>
      <c r="P147" s="301"/>
      <c r="Q147" s="301"/>
      <c r="R147" s="301"/>
      <c r="S147" s="301"/>
      <c r="T147" s="302"/>
      <c r="U147" s="14"/>
      <c r="V147" s="14"/>
      <c r="W147" s="14"/>
      <c r="X147" s="14"/>
      <c r="Y147" s="14"/>
      <c r="Z147" s="14"/>
      <c r="AA147" s="14"/>
      <c r="AB147" s="14"/>
      <c r="AC147" s="14"/>
      <c r="AD147" s="14"/>
      <c r="AE147" s="14"/>
      <c r="AT147" s="303" t="s">
        <v>398</v>
      </c>
      <c r="AU147" s="303" t="s">
        <v>92</v>
      </c>
      <c r="AV147" s="14" t="s">
        <v>84</v>
      </c>
      <c r="AW147" s="14" t="s">
        <v>30</v>
      </c>
      <c r="AX147" s="14" t="s">
        <v>76</v>
      </c>
      <c r="AY147" s="303" t="s">
        <v>387</v>
      </c>
    </row>
    <row r="148" s="15" customFormat="1">
      <c r="A148" s="15"/>
      <c r="B148" s="304"/>
      <c r="C148" s="305"/>
      <c r="D148" s="295" t="s">
        <v>398</v>
      </c>
      <c r="E148" s="306" t="s">
        <v>1</v>
      </c>
      <c r="F148" s="307" t="s">
        <v>2563</v>
      </c>
      <c r="G148" s="305"/>
      <c r="H148" s="308">
        <v>1915.47</v>
      </c>
      <c r="I148" s="309"/>
      <c r="J148" s="305"/>
      <c r="K148" s="305"/>
      <c r="L148" s="310"/>
      <c r="M148" s="311"/>
      <c r="N148" s="312"/>
      <c r="O148" s="312"/>
      <c r="P148" s="312"/>
      <c r="Q148" s="312"/>
      <c r="R148" s="312"/>
      <c r="S148" s="312"/>
      <c r="T148" s="313"/>
      <c r="U148" s="15"/>
      <c r="V148" s="15"/>
      <c r="W148" s="15"/>
      <c r="X148" s="15"/>
      <c r="Y148" s="15"/>
      <c r="Z148" s="15"/>
      <c r="AA148" s="15"/>
      <c r="AB148" s="15"/>
      <c r="AC148" s="15"/>
      <c r="AD148" s="15"/>
      <c r="AE148" s="15"/>
      <c r="AT148" s="314" t="s">
        <v>398</v>
      </c>
      <c r="AU148" s="314" t="s">
        <v>92</v>
      </c>
      <c r="AV148" s="15" t="s">
        <v>92</v>
      </c>
      <c r="AW148" s="15" t="s">
        <v>30</v>
      </c>
      <c r="AX148" s="15" t="s">
        <v>76</v>
      </c>
      <c r="AY148" s="314" t="s">
        <v>387</v>
      </c>
    </row>
    <row r="149" s="15" customFormat="1">
      <c r="A149" s="15"/>
      <c r="B149" s="304"/>
      <c r="C149" s="305"/>
      <c r="D149" s="295" t="s">
        <v>398</v>
      </c>
      <c r="E149" s="306" t="s">
        <v>1</v>
      </c>
      <c r="F149" s="307" t="s">
        <v>2564</v>
      </c>
      <c r="G149" s="305"/>
      <c r="H149" s="308">
        <v>94.400000000000006</v>
      </c>
      <c r="I149" s="309"/>
      <c r="J149" s="305"/>
      <c r="K149" s="305"/>
      <c r="L149" s="310"/>
      <c r="M149" s="311"/>
      <c r="N149" s="312"/>
      <c r="O149" s="312"/>
      <c r="P149" s="312"/>
      <c r="Q149" s="312"/>
      <c r="R149" s="312"/>
      <c r="S149" s="312"/>
      <c r="T149" s="313"/>
      <c r="U149" s="15"/>
      <c r="V149" s="15"/>
      <c r="W149" s="15"/>
      <c r="X149" s="15"/>
      <c r="Y149" s="15"/>
      <c r="Z149" s="15"/>
      <c r="AA149" s="15"/>
      <c r="AB149" s="15"/>
      <c r="AC149" s="15"/>
      <c r="AD149" s="15"/>
      <c r="AE149" s="15"/>
      <c r="AT149" s="314" t="s">
        <v>398</v>
      </c>
      <c r="AU149" s="314" t="s">
        <v>92</v>
      </c>
      <c r="AV149" s="15" t="s">
        <v>92</v>
      </c>
      <c r="AW149" s="15" t="s">
        <v>30</v>
      </c>
      <c r="AX149" s="15" t="s">
        <v>76</v>
      </c>
      <c r="AY149" s="314" t="s">
        <v>387</v>
      </c>
    </row>
    <row r="150" s="16" customFormat="1">
      <c r="A150" s="16"/>
      <c r="B150" s="315"/>
      <c r="C150" s="316"/>
      <c r="D150" s="295" t="s">
        <v>398</v>
      </c>
      <c r="E150" s="317" t="s">
        <v>1</v>
      </c>
      <c r="F150" s="318" t="s">
        <v>401</v>
      </c>
      <c r="G150" s="316"/>
      <c r="H150" s="319">
        <v>2009.8700000000001</v>
      </c>
      <c r="I150" s="320"/>
      <c r="J150" s="316"/>
      <c r="K150" s="316"/>
      <c r="L150" s="321"/>
      <c r="M150" s="322"/>
      <c r="N150" s="323"/>
      <c r="O150" s="323"/>
      <c r="P150" s="323"/>
      <c r="Q150" s="323"/>
      <c r="R150" s="323"/>
      <c r="S150" s="323"/>
      <c r="T150" s="324"/>
      <c r="U150" s="16"/>
      <c r="V150" s="16"/>
      <c r="W150" s="16"/>
      <c r="X150" s="16"/>
      <c r="Y150" s="16"/>
      <c r="Z150" s="16"/>
      <c r="AA150" s="16"/>
      <c r="AB150" s="16"/>
      <c r="AC150" s="16"/>
      <c r="AD150" s="16"/>
      <c r="AE150" s="16"/>
      <c r="AT150" s="325" t="s">
        <v>398</v>
      </c>
      <c r="AU150" s="325" t="s">
        <v>92</v>
      </c>
      <c r="AV150" s="16" t="s">
        <v>386</v>
      </c>
      <c r="AW150" s="16" t="s">
        <v>30</v>
      </c>
      <c r="AX150" s="16" t="s">
        <v>84</v>
      </c>
      <c r="AY150" s="325" t="s">
        <v>387</v>
      </c>
    </row>
    <row r="151" s="2" customFormat="1" ht="37.8" customHeight="1">
      <c r="A151" s="42"/>
      <c r="B151" s="43"/>
      <c r="C151" s="280" t="s">
        <v>443</v>
      </c>
      <c r="D151" s="280" t="s">
        <v>393</v>
      </c>
      <c r="E151" s="281" t="s">
        <v>2565</v>
      </c>
      <c r="F151" s="282" t="s">
        <v>2566</v>
      </c>
      <c r="G151" s="283" t="s">
        <v>396</v>
      </c>
      <c r="H151" s="284">
        <v>511.64999999999998</v>
      </c>
      <c r="I151" s="285"/>
      <c r="J151" s="286">
        <f>ROUND(I151*H151,2)</f>
        <v>0</v>
      </c>
      <c r="K151" s="287"/>
      <c r="L151" s="45"/>
      <c r="M151" s="288" t="s">
        <v>1</v>
      </c>
      <c r="N151" s="289" t="s">
        <v>42</v>
      </c>
      <c r="O151" s="101"/>
      <c r="P151" s="290">
        <f>O151*H151</f>
        <v>0</v>
      </c>
      <c r="Q151" s="290">
        <v>0.00012</v>
      </c>
      <c r="R151" s="290">
        <f>Q151*H151</f>
        <v>0.061398000000000001</v>
      </c>
      <c r="S151" s="290">
        <v>0</v>
      </c>
      <c r="T151" s="291">
        <f>S151*H151</f>
        <v>0</v>
      </c>
      <c r="U151" s="42"/>
      <c r="V151" s="42"/>
      <c r="W151" s="42"/>
      <c r="X151" s="42"/>
      <c r="Y151" s="42"/>
      <c r="Z151" s="42"/>
      <c r="AA151" s="42"/>
      <c r="AB151" s="42"/>
      <c r="AC151" s="42"/>
      <c r="AD151" s="42"/>
      <c r="AE151" s="42"/>
      <c r="AR151" s="292" t="s">
        <v>386</v>
      </c>
      <c r="AT151" s="292" t="s">
        <v>393</v>
      </c>
      <c r="AU151" s="292" t="s">
        <v>92</v>
      </c>
      <c r="AY151" s="19" t="s">
        <v>387</v>
      </c>
      <c r="BE151" s="162">
        <f>IF(N151="základná",J151,0)</f>
        <v>0</v>
      </c>
      <c r="BF151" s="162">
        <f>IF(N151="znížená",J151,0)</f>
        <v>0</v>
      </c>
      <c r="BG151" s="162">
        <f>IF(N151="zákl. prenesená",J151,0)</f>
        <v>0</v>
      </c>
      <c r="BH151" s="162">
        <f>IF(N151="zníž. prenesená",J151,0)</f>
        <v>0</v>
      </c>
      <c r="BI151" s="162">
        <f>IF(N151="nulová",J151,0)</f>
        <v>0</v>
      </c>
      <c r="BJ151" s="19" t="s">
        <v>92</v>
      </c>
      <c r="BK151" s="162">
        <f>ROUND(I151*H151,2)</f>
        <v>0</v>
      </c>
      <c r="BL151" s="19" t="s">
        <v>386</v>
      </c>
      <c r="BM151" s="292" t="s">
        <v>422</v>
      </c>
    </row>
    <row r="152" s="14" customFormat="1">
      <c r="A152" s="14"/>
      <c r="B152" s="293"/>
      <c r="C152" s="294"/>
      <c r="D152" s="295" t="s">
        <v>398</v>
      </c>
      <c r="E152" s="296" t="s">
        <v>1</v>
      </c>
      <c r="F152" s="297" t="s">
        <v>2562</v>
      </c>
      <c r="G152" s="294"/>
      <c r="H152" s="296" t="s">
        <v>1</v>
      </c>
      <c r="I152" s="298"/>
      <c r="J152" s="294"/>
      <c r="K152" s="294"/>
      <c r="L152" s="299"/>
      <c r="M152" s="300"/>
      <c r="N152" s="301"/>
      <c r="O152" s="301"/>
      <c r="P152" s="301"/>
      <c r="Q152" s="301"/>
      <c r="R152" s="301"/>
      <c r="S152" s="301"/>
      <c r="T152" s="302"/>
      <c r="U152" s="14"/>
      <c r="V152" s="14"/>
      <c r="W152" s="14"/>
      <c r="X152" s="14"/>
      <c r="Y152" s="14"/>
      <c r="Z152" s="14"/>
      <c r="AA152" s="14"/>
      <c r="AB152" s="14"/>
      <c r="AC152" s="14"/>
      <c r="AD152" s="14"/>
      <c r="AE152" s="14"/>
      <c r="AT152" s="303" t="s">
        <v>398</v>
      </c>
      <c r="AU152" s="303" t="s">
        <v>92</v>
      </c>
      <c r="AV152" s="14" t="s">
        <v>84</v>
      </c>
      <c r="AW152" s="14" t="s">
        <v>30</v>
      </c>
      <c r="AX152" s="14" t="s">
        <v>76</v>
      </c>
      <c r="AY152" s="303" t="s">
        <v>387</v>
      </c>
    </row>
    <row r="153" s="15" customFormat="1">
      <c r="A153" s="15"/>
      <c r="B153" s="304"/>
      <c r="C153" s="305"/>
      <c r="D153" s="295" t="s">
        <v>398</v>
      </c>
      <c r="E153" s="306" t="s">
        <v>1</v>
      </c>
      <c r="F153" s="307" t="s">
        <v>2567</v>
      </c>
      <c r="G153" s="305"/>
      <c r="H153" s="308">
        <v>511.64999999999998</v>
      </c>
      <c r="I153" s="309"/>
      <c r="J153" s="305"/>
      <c r="K153" s="305"/>
      <c r="L153" s="310"/>
      <c r="M153" s="311"/>
      <c r="N153" s="312"/>
      <c r="O153" s="312"/>
      <c r="P153" s="312"/>
      <c r="Q153" s="312"/>
      <c r="R153" s="312"/>
      <c r="S153" s="312"/>
      <c r="T153" s="313"/>
      <c r="U153" s="15"/>
      <c r="V153" s="15"/>
      <c r="W153" s="15"/>
      <c r="X153" s="15"/>
      <c r="Y153" s="15"/>
      <c r="Z153" s="15"/>
      <c r="AA153" s="15"/>
      <c r="AB153" s="15"/>
      <c r="AC153" s="15"/>
      <c r="AD153" s="15"/>
      <c r="AE153" s="15"/>
      <c r="AT153" s="314" t="s">
        <v>398</v>
      </c>
      <c r="AU153" s="314" t="s">
        <v>92</v>
      </c>
      <c r="AV153" s="15" t="s">
        <v>92</v>
      </c>
      <c r="AW153" s="15" t="s">
        <v>30</v>
      </c>
      <c r="AX153" s="15" t="s">
        <v>76</v>
      </c>
      <c r="AY153" s="314" t="s">
        <v>387</v>
      </c>
    </row>
    <row r="154" s="16" customFormat="1">
      <c r="A154" s="16"/>
      <c r="B154" s="315"/>
      <c r="C154" s="316"/>
      <c r="D154" s="295" t="s">
        <v>398</v>
      </c>
      <c r="E154" s="317" t="s">
        <v>1</v>
      </c>
      <c r="F154" s="318" t="s">
        <v>412</v>
      </c>
      <c r="G154" s="316"/>
      <c r="H154" s="319">
        <v>511.64999999999998</v>
      </c>
      <c r="I154" s="320"/>
      <c r="J154" s="316"/>
      <c r="K154" s="316"/>
      <c r="L154" s="321"/>
      <c r="M154" s="322"/>
      <c r="N154" s="323"/>
      <c r="O154" s="323"/>
      <c r="P154" s="323"/>
      <c r="Q154" s="323"/>
      <c r="R154" s="323"/>
      <c r="S154" s="323"/>
      <c r="T154" s="324"/>
      <c r="U154" s="16"/>
      <c r="V154" s="16"/>
      <c r="W154" s="16"/>
      <c r="X154" s="16"/>
      <c r="Y154" s="16"/>
      <c r="Z154" s="16"/>
      <c r="AA154" s="16"/>
      <c r="AB154" s="16"/>
      <c r="AC154" s="16"/>
      <c r="AD154" s="16"/>
      <c r="AE154" s="16"/>
      <c r="AT154" s="325" t="s">
        <v>398</v>
      </c>
      <c r="AU154" s="325" t="s">
        <v>92</v>
      </c>
      <c r="AV154" s="16" t="s">
        <v>386</v>
      </c>
      <c r="AW154" s="16" t="s">
        <v>30</v>
      </c>
      <c r="AX154" s="16" t="s">
        <v>84</v>
      </c>
      <c r="AY154" s="325" t="s">
        <v>387</v>
      </c>
    </row>
    <row r="155" s="2" customFormat="1" ht="37.8" customHeight="1">
      <c r="A155" s="42"/>
      <c r="B155" s="43"/>
      <c r="C155" s="280" t="s">
        <v>427</v>
      </c>
      <c r="D155" s="280" t="s">
        <v>393</v>
      </c>
      <c r="E155" s="281" t="s">
        <v>2568</v>
      </c>
      <c r="F155" s="282" t="s">
        <v>2569</v>
      </c>
      <c r="G155" s="283" t="s">
        <v>396</v>
      </c>
      <c r="H155" s="284">
        <v>418.31</v>
      </c>
      <c r="I155" s="285"/>
      <c r="J155" s="286">
        <f>ROUND(I155*H155,2)</f>
        <v>0</v>
      </c>
      <c r="K155" s="287"/>
      <c r="L155" s="45"/>
      <c r="M155" s="288" t="s">
        <v>1</v>
      </c>
      <c r="N155" s="289" t="s">
        <v>42</v>
      </c>
      <c r="O155" s="101"/>
      <c r="P155" s="290">
        <f>O155*H155</f>
        <v>0</v>
      </c>
      <c r="Q155" s="290">
        <v>0.00072999999999999996</v>
      </c>
      <c r="R155" s="290">
        <f>Q155*H155</f>
        <v>0.30536629999999998</v>
      </c>
      <c r="S155" s="290">
        <v>0</v>
      </c>
      <c r="T155" s="291">
        <f>S155*H155</f>
        <v>0</v>
      </c>
      <c r="U155" s="42"/>
      <c r="V155" s="42"/>
      <c r="W155" s="42"/>
      <c r="X155" s="42"/>
      <c r="Y155" s="42"/>
      <c r="Z155" s="42"/>
      <c r="AA155" s="42"/>
      <c r="AB155" s="42"/>
      <c r="AC155" s="42"/>
      <c r="AD155" s="42"/>
      <c r="AE155" s="42"/>
      <c r="AR155" s="292" t="s">
        <v>386</v>
      </c>
      <c r="AT155" s="292" t="s">
        <v>393</v>
      </c>
      <c r="AU155" s="292" t="s">
        <v>92</v>
      </c>
      <c r="AY155" s="19" t="s">
        <v>387</v>
      </c>
      <c r="BE155" s="162">
        <f>IF(N155="základná",J155,0)</f>
        <v>0</v>
      </c>
      <c r="BF155" s="162">
        <f>IF(N155="znížená",J155,0)</f>
        <v>0</v>
      </c>
      <c r="BG155" s="162">
        <f>IF(N155="zákl. prenesená",J155,0)</f>
        <v>0</v>
      </c>
      <c r="BH155" s="162">
        <f>IF(N155="zníž. prenesená",J155,0)</f>
        <v>0</v>
      </c>
      <c r="BI155" s="162">
        <f>IF(N155="nulová",J155,0)</f>
        <v>0</v>
      </c>
      <c r="BJ155" s="19" t="s">
        <v>92</v>
      </c>
      <c r="BK155" s="162">
        <f>ROUND(I155*H155,2)</f>
        <v>0</v>
      </c>
      <c r="BL155" s="19" t="s">
        <v>386</v>
      </c>
      <c r="BM155" s="292" t="s">
        <v>493</v>
      </c>
    </row>
    <row r="156" s="14" customFormat="1">
      <c r="A156" s="14"/>
      <c r="B156" s="293"/>
      <c r="C156" s="294"/>
      <c r="D156" s="295" t="s">
        <v>398</v>
      </c>
      <c r="E156" s="296" t="s">
        <v>1</v>
      </c>
      <c r="F156" s="297" t="s">
        <v>2570</v>
      </c>
      <c r="G156" s="294"/>
      <c r="H156" s="296" t="s">
        <v>1</v>
      </c>
      <c r="I156" s="298"/>
      <c r="J156" s="294"/>
      <c r="K156" s="294"/>
      <c r="L156" s="299"/>
      <c r="M156" s="300"/>
      <c r="N156" s="301"/>
      <c r="O156" s="301"/>
      <c r="P156" s="301"/>
      <c r="Q156" s="301"/>
      <c r="R156" s="301"/>
      <c r="S156" s="301"/>
      <c r="T156" s="302"/>
      <c r="U156" s="14"/>
      <c r="V156" s="14"/>
      <c r="W156" s="14"/>
      <c r="X156" s="14"/>
      <c r="Y156" s="14"/>
      <c r="Z156" s="14"/>
      <c r="AA156" s="14"/>
      <c r="AB156" s="14"/>
      <c r="AC156" s="14"/>
      <c r="AD156" s="14"/>
      <c r="AE156" s="14"/>
      <c r="AT156" s="303" t="s">
        <v>398</v>
      </c>
      <c r="AU156" s="303" t="s">
        <v>92</v>
      </c>
      <c r="AV156" s="14" t="s">
        <v>84</v>
      </c>
      <c r="AW156" s="14" t="s">
        <v>30</v>
      </c>
      <c r="AX156" s="14" t="s">
        <v>76</v>
      </c>
      <c r="AY156" s="303" t="s">
        <v>387</v>
      </c>
    </row>
    <row r="157" s="15" customFormat="1">
      <c r="A157" s="15"/>
      <c r="B157" s="304"/>
      <c r="C157" s="305"/>
      <c r="D157" s="295" t="s">
        <v>398</v>
      </c>
      <c r="E157" s="306" t="s">
        <v>1</v>
      </c>
      <c r="F157" s="307" t="s">
        <v>2571</v>
      </c>
      <c r="G157" s="305"/>
      <c r="H157" s="308">
        <v>418.31</v>
      </c>
      <c r="I157" s="309"/>
      <c r="J157" s="305"/>
      <c r="K157" s="305"/>
      <c r="L157" s="310"/>
      <c r="M157" s="311"/>
      <c r="N157" s="312"/>
      <c r="O157" s="312"/>
      <c r="P157" s="312"/>
      <c r="Q157" s="312"/>
      <c r="R157" s="312"/>
      <c r="S157" s="312"/>
      <c r="T157" s="313"/>
      <c r="U157" s="15"/>
      <c r="V157" s="15"/>
      <c r="W157" s="15"/>
      <c r="X157" s="15"/>
      <c r="Y157" s="15"/>
      <c r="Z157" s="15"/>
      <c r="AA157" s="15"/>
      <c r="AB157" s="15"/>
      <c r="AC157" s="15"/>
      <c r="AD157" s="15"/>
      <c r="AE157" s="15"/>
      <c r="AT157" s="314" t="s">
        <v>398</v>
      </c>
      <c r="AU157" s="314" t="s">
        <v>92</v>
      </c>
      <c r="AV157" s="15" t="s">
        <v>92</v>
      </c>
      <c r="AW157" s="15" t="s">
        <v>30</v>
      </c>
      <c r="AX157" s="15" t="s">
        <v>76</v>
      </c>
      <c r="AY157" s="314" t="s">
        <v>387</v>
      </c>
    </row>
    <row r="158" s="16" customFormat="1">
      <c r="A158" s="16"/>
      <c r="B158" s="315"/>
      <c r="C158" s="316"/>
      <c r="D158" s="295" t="s">
        <v>398</v>
      </c>
      <c r="E158" s="317" t="s">
        <v>1</v>
      </c>
      <c r="F158" s="318" t="s">
        <v>412</v>
      </c>
      <c r="G158" s="316"/>
      <c r="H158" s="319">
        <v>418.31</v>
      </c>
      <c r="I158" s="320"/>
      <c r="J158" s="316"/>
      <c r="K158" s="316"/>
      <c r="L158" s="321"/>
      <c r="M158" s="322"/>
      <c r="N158" s="323"/>
      <c r="O158" s="323"/>
      <c r="P158" s="323"/>
      <c r="Q158" s="323"/>
      <c r="R158" s="323"/>
      <c r="S158" s="323"/>
      <c r="T158" s="324"/>
      <c r="U158" s="16"/>
      <c r="V158" s="16"/>
      <c r="W158" s="16"/>
      <c r="X158" s="16"/>
      <c r="Y158" s="16"/>
      <c r="Z158" s="16"/>
      <c r="AA158" s="16"/>
      <c r="AB158" s="16"/>
      <c r="AC158" s="16"/>
      <c r="AD158" s="16"/>
      <c r="AE158" s="16"/>
      <c r="AT158" s="325" t="s">
        <v>398</v>
      </c>
      <c r="AU158" s="325" t="s">
        <v>92</v>
      </c>
      <c r="AV158" s="16" t="s">
        <v>386</v>
      </c>
      <c r="AW158" s="16" t="s">
        <v>30</v>
      </c>
      <c r="AX158" s="16" t="s">
        <v>84</v>
      </c>
      <c r="AY158" s="325" t="s">
        <v>387</v>
      </c>
    </row>
    <row r="159" s="2" customFormat="1" ht="37.8" customHeight="1">
      <c r="A159" s="42"/>
      <c r="B159" s="43"/>
      <c r="C159" s="280" t="s">
        <v>128</v>
      </c>
      <c r="D159" s="280" t="s">
        <v>393</v>
      </c>
      <c r="E159" s="281" t="s">
        <v>2572</v>
      </c>
      <c r="F159" s="282" t="s">
        <v>2573</v>
      </c>
      <c r="G159" s="283" t="s">
        <v>396</v>
      </c>
      <c r="H159" s="284">
        <v>739.15999999999997</v>
      </c>
      <c r="I159" s="285"/>
      <c r="J159" s="286">
        <f>ROUND(I159*H159,2)</f>
        <v>0</v>
      </c>
      <c r="K159" s="287"/>
      <c r="L159" s="45"/>
      <c r="M159" s="288" t="s">
        <v>1</v>
      </c>
      <c r="N159" s="289" t="s">
        <v>42</v>
      </c>
      <c r="O159" s="101"/>
      <c r="P159" s="290">
        <f>O159*H159</f>
        <v>0</v>
      </c>
      <c r="Q159" s="290">
        <v>0.00024000000000000001</v>
      </c>
      <c r="R159" s="290">
        <f>Q159*H159</f>
        <v>0.17739839999999998</v>
      </c>
      <c r="S159" s="290">
        <v>0</v>
      </c>
      <c r="T159" s="291">
        <f>S159*H159</f>
        <v>0</v>
      </c>
      <c r="U159" s="42"/>
      <c r="V159" s="42"/>
      <c r="W159" s="42"/>
      <c r="X159" s="42"/>
      <c r="Y159" s="42"/>
      <c r="Z159" s="42"/>
      <c r="AA159" s="42"/>
      <c r="AB159" s="42"/>
      <c r="AC159" s="42"/>
      <c r="AD159" s="42"/>
      <c r="AE159" s="42"/>
      <c r="AR159" s="292" t="s">
        <v>386</v>
      </c>
      <c r="AT159" s="292" t="s">
        <v>393</v>
      </c>
      <c r="AU159" s="292" t="s">
        <v>92</v>
      </c>
      <c r="AY159" s="19" t="s">
        <v>387</v>
      </c>
      <c r="BE159" s="162">
        <f>IF(N159="základná",J159,0)</f>
        <v>0</v>
      </c>
      <c r="BF159" s="162">
        <f>IF(N159="znížená",J159,0)</f>
        <v>0</v>
      </c>
      <c r="BG159" s="162">
        <f>IF(N159="zákl. prenesená",J159,0)</f>
        <v>0</v>
      </c>
      <c r="BH159" s="162">
        <f>IF(N159="zníž. prenesená",J159,0)</f>
        <v>0</v>
      </c>
      <c r="BI159" s="162">
        <f>IF(N159="nulová",J159,0)</f>
        <v>0</v>
      </c>
      <c r="BJ159" s="19" t="s">
        <v>92</v>
      </c>
      <c r="BK159" s="162">
        <f>ROUND(I159*H159,2)</f>
        <v>0</v>
      </c>
      <c r="BL159" s="19" t="s">
        <v>386</v>
      </c>
      <c r="BM159" s="292" t="s">
        <v>7</v>
      </c>
    </row>
    <row r="160" s="14" customFormat="1">
      <c r="A160" s="14"/>
      <c r="B160" s="293"/>
      <c r="C160" s="294"/>
      <c r="D160" s="295" t="s">
        <v>398</v>
      </c>
      <c r="E160" s="296" t="s">
        <v>1</v>
      </c>
      <c r="F160" s="297" t="s">
        <v>2570</v>
      </c>
      <c r="G160" s="294"/>
      <c r="H160" s="296" t="s">
        <v>1</v>
      </c>
      <c r="I160" s="298"/>
      <c r="J160" s="294"/>
      <c r="K160" s="294"/>
      <c r="L160" s="299"/>
      <c r="M160" s="300"/>
      <c r="N160" s="301"/>
      <c r="O160" s="301"/>
      <c r="P160" s="301"/>
      <c r="Q160" s="301"/>
      <c r="R160" s="301"/>
      <c r="S160" s="301"/>
      <c r="T160" s="302"/>
      <c r="U160" s="14"/>
      <c r="V160" s="14"/>
      <c r="W160" s="14"/>
      <c r="X160" s="14"/>
      <c r="Y160" s="14"/>
      <c r="Z160" s="14"/>
      <c r="AA160" s="14"/>
      <c r="AB160" s="14"/>
      <c r="AC160" s="14"/>
      <c r="AD160" s="14"/>
      <c r="AE160" s="14"/>
      <c r="AT160" s="303" t="s">
        <v>398</v>
      </c>
      <c r="AU160" s="303" t="s">
        <v>92</v>
      </c>
      <c r="AV160" s="14" t="s">
        <v>84</v>
      </c>
      <c r="AW160" s="14" t="s">
        <v>30</v>
      </c>
      <c r="AX160" s="14" t="s">
        <v>76</v>
      </c>
      <c r="AY160" s="303" t="s">
        <v>387</v>
      </c>
    </row>
    <row r="161" s="15" customFormat="1">
      <c r="A161" s="15"/>
      <c r="B161" s="304"/>
      <c r="C161" s="305"/>
      <c r="D161" s="295" t="s">
        <v>398</v>
      </c>
      <c r="E161" s="306" t="s">
        <v>1</v>
      </c>
      <c r="F161" s="307" t="s">
        <v>2574</v>
      </c>
      <c r="G161" s="305"/>
      <c r="H161" s="308">
        <v>716.15999999999997</v>
      </c>
      <c r="I161" s="309"/>
      <c r="J161" s="305"/>
      <c r="K161" s="305"/>
      <c r="L161" s="310"/>
      <c r="M161" s="311"/>
      <c r="N161" s="312"/>
      <c r="O161" s="312"/>
      <c r="P161" s="312"/>
      <c r="Q161" s="312"/>
      <c r="R161" s="312"/>
      <c r="S161" s="312"/>
      <c r="T161" s="313"/>
      <c r="U161" s="15"/>
      <c r="V161" s="15"/>
      <c r="W161" s="15"/>
      <c r="X161" s="15"/>
      <c r="Y161" s="15"/>
      <c r="Z161" s="15"/>
      <c r="AA161" s="15"/>
      <c r="AB161" s="15"/>
      <c r="AC161" s="15"/>
      <c r="AD161" s="15"/>
      <c r="AE161" s="15"/>
      <c r="AT161" s="314" t="s">
        <v>398</v>
      </c>
      <c r="AU161" s="314" t="s">
        <v>92</v>
      </c>
      <c r="AV161" s="15" t="s">
        <v>92</v>
      </c>
      <c r="AW161" s="15" t="s">
        <v>30</v>
      </c>
      <c r="AX161" s="15" t="s">
        <v>76</v>
      </c>
      <c r="AY161" s="314" t="s">
        <v>387</v>
      </c>
    </row>
    <row r="162" s="15" customFormat="1">
      <c r="A162" s="15"/>
      <c r="B162" s="304"/>
      <c r="C162" s="305"/>
      <c r="D162" s="295" t="s">
        <v>398</v>
      </c>
      <c r="E162" s="306" t="s">
        <v>1</v>
      </c>
      <c r="F162" s="307" t="s">
        <v>2575</v>
      </c>
      <c r="G162" s="305"/>
      <c r="H162" s="308">
        <v>23</v>
      </c>
      <c r="I162" s="309"/>
      <c r="J162" s="305"/>
      <c r="K162" s="305"/>
      <c r="L162" s="310"/>
      <c r="M162" s="311"/>
      <c r="N162" s="312"/>
      <c r="O162" s="312"/>
      <c r="P162" s="312"/>
      <c r="Q162" s="312"/>
      <c r="R162" s="312"/>
      <c r="S162" s="312"/>
      <c r="T162" s="313"/>
      <c r="U162" s="15"/>
      <c r="V162" s="15"/>
      <c r="W162" s="15"/>
      <c r="X162" s="15"/>
      <c r="Y162" s="15"/>
      <c r="Z162" s="15"/>
      <c r="AA162" s="15"/>
      <c r="AB162" s="15"/>
      <c r="AC162" s="15"/>
      <c r="AD162" s="15"/>
      <c r="AE162" s="15"/>
      <c r="AT162" s="314" t="s">
        <v>398</v>
      </c>
      <c r="AU162" s="314" t="s">
        <v>92</v>
      </c>
      <c r="AV162" s="15" t="s">
        <v>92</v>
      </c>
      <c r="AW162" s="15" t="s">
        <v>30</v>
      </c>
      <c r="AX162" s="15" t="s">
        <v>76</v>
      </c>
      <c r="AY162" s="314" t="s">
        <v>387</v>
      </c>
    </row>
    <row r="163" s="16" customFormat="1">
      <c r="A163" s="16"/>
      <c r="B163" s="315"/>
      <c r="C163" s="316"/>
      <c r="D163" s="295" t="s">
        <v>398</v>
      </c>
      <c r="E163" s="317" t="s">
        <v>1</v>
      </c>
      <c r="F163" s="318" t="s">
        <v>401</v>
      </c>
      <c r="G163" s="316"/>
      <c r="H163" s="319">
        <v>739.15999999999997</v>
      </c>
      <c r="I163" s="320"/>
      <c r="J163" s="316"/>
      <c r="K163" s="316"/>
      <c r="L163" s="321"/>
      <c r="M163" s="322"/>
      <c r="N163" s="323"/>
      <c r="O163" s="323"/>
      <c r="P163" s="323"/>
      <c r="Q163" s="323"/>
      <c r="R163" s="323"/>
      <c r="S163" s="323"/>
      <c r="T163" s="324"/>
      <c r="U163" s="16"/>
      <c r="V163" s="16"/>
      <c r="W163" s="16"/>
      <c r="X163" s="16"/>
      <c r="Y163" s="16"/>
      <c r="Z163" s="16"/>
      <c r="AA163" s="16"/>
      <c r="AB163" s="16"/>
      <c r="AC163" s="16"/>
      <c r="AD163" s="16"/>
      <c r="AE163" s="16"/>
      <c r="AT163" s="325" t="s">
        <v>398</v>
      </c>
      <c r="AU163" s="325" t="s">
        <v>92</v>
      </c>
      <c r="AV163" s="16" t="s">
        <v>386</v>
      </c>
      <c r="AW163" s="16" t="s">
        <v>30</v>
      </c>
      <c r="AX163" s="16" t="s">
        <v>84</v>
      </c>
      <c r="AY163" s="325" t="s">
        <v>387</v>
      </c>
    </row>
    <row r="164" s="2" customFormat="1" ht="37.8" customHeight="1">
      <c r="A164" s="42"/>
      <c r="B164" s="43"/>
      <c r="C164" s="280" t="s">
        <v>131</v>
      </c>
      <c r="D164" s="280" t="s">
        <v>393</v>
      </c>
      <c r="E164" s="281" t="s">
        <v>2576</v>
      </c>
      <c r="F164" s="282" t="s">
        <v>2577</v>
      </c>
      <c r="G164" s="283" t="s">
        <v>405</v>
      </c>
      <c r="H164" s="284">
        <v>46.799999999999997</v>
      </c>
      <c r="I164" s="285"/>
      <c r="J164" s="286">
        <f>ROUND(I164*H164,2)</f>
        <v>0</v>
      </c>
      <c r="K164" s="287"/>
      <c r="L164" s="45"/>
      <c r="M164" s="288" t="s">
        <v>1</v>
      </c>
      <c r="N164" s="289" t="s">
        <v>42</v>
      </c>
      <c r="O164" s="101"/>
      <c r="P164" s="290">
        <f>O164*H164</f>
        <v>0</v>
      </c>
      <c r="Q164" s="290">
        <v>0.0029199999999999999</v>
      </c>
      <c r="R164" s="290">
        <f>Q164*H164</f>
        <v>0.13665599999999997</v>
      </c>
      <c r="S164" s="290">
        <v>0</v>
      </c>
      <c r="T164" s="291">
        <f>S164*H164</f>
        <v>0</v>
      </c>
      <c r="U164" s="42"/>
      <c r="V164" s="42"/>
      <c r="W164" s="42"/>
      <c r="X164" s="42"/>
      <c r="Y164" s="42"/>
      <c r="Z164" s="42"/>
      <c r="AA164" s="42"/>
      <c r="AB164" s="42"/>
      <c r="AC164" s="42"/>
      <c r="AD164" s="42"/>
      <c r="AE164" s="42"/>
      <c r="AR164" s="292" t="s">
        <v>386</v>
      </c>
      <c r="AT164" s="292" t="s">
        <v>393</v>
      </c>
      <c r="AU164" s="292" t="s">
        <v>92</v>
      </c>
      <c r="AY164" s="19" t="s">
        <v>387</v>
      </c>
      <c r="BE164" s="162">
        <f>IF(N164="základná",J164,0)</f>
        <v>0</v>
      </c>
      <c r="BF164" s="162">
        <f>IF(N164="znížená",J164,0)</f>
        <v>0</v>
      </c>
      <c r="BG164" s="162">
        <f>IF(N164="zákl. prenesená",J164,0)</f>
        <v>0</v>
      </c>
      <c r="BH164" s="162">
        <f>IF(N164="zníž. prenesená",J164,0)</f>
        <v>0</v>
      </c>
      <c r="BI164" s="162">
        <f>IF(N164="nulová",J164,0)</f>
        <v>0</v>
      </c>
      <c r="BJ164" s="19" t="s">
        <v>92</v>
      </c>
      <c r="BK164" s="162">
        <f>ROUND(I164*H164,2)</f>
        <v>0</v>
      </c>
      <c r="BL164" s="19" t="s">
        <v>386</v>
      </c>
      <c r="BM164" s="292" t="s">
        <v>515</v>
      </c>
    </row>
    <row r="165" s="15" customFormat="1">
      <c r="A165" s="15"/>
      <c r="B165" s="304"/>
      <c r="C165" s="305"/>
      <c r="D165" s="295" t="s">
        <v>398</v>
      </c>
      <c r="E165" s="306" t="s">
        <v>1</v>
      </c>
      <c r="F165" s="307" t="s">
        <v>2578</v>
      </c>
      <c r="G165" s="305"/>
      <c r="H165" s="308">
        <v>42</v>
      </c>
      <c r="I165" s="309"/>
      <c r="J165" s="305"/>
      <c r="K165" s="305"/>
      <c r="L165" s="310"/>
      <c r="M165" s="311"/>
      <c r="N165" s="312"/>
      <c r="O165" s="312"/>
      <c r="P165" s="312"/>
      <c r="Q165" s="312"/>
      <c r="R165" s="312"/>
      <c r="S165" s="312"/>
      <c r="T165" s="313"/>
      <c r="U165" s="15"/>
      <c r="V165" s="15"/>
      <c r="W165" s="15"/>
      <c r="X165" s="15"/>
      <c r="Y165" s="15"/>
      <c r="Z165" s="15"/>
      <c r="AA165" s="15"/>
      <c r="AB165" s="15"/>
      <c r="AC165" s="15"/>
      <c r="AD165" s="15"/>
      <c r="AE165" s="15"/>
      <c r="AT165" s="314" t="s">
        <v>398</v>
      </c>
      <c r="AU165" s="314" t="s">
        <v>92</v>
      </c>
      <c r="AV165" s="15" t="s">
        <v>92</v>
      </c>
      <c r="AW165" s="15" t="s">
        <v>30</v>
      </c>
      <c r="AX165" s="15" t="s">
        <v>76</v>
      </c>
      <c r="AY165" s="314" t="s">
        <v>387</v>
      </c>
    </row>
    <row r="166" s="15" customFormat="1">
      <c r="A166" s="15"/>
      <c r="B166" s="304"/>
      <c r="C166" s="305"/>
      <c r="D166" s="295" t="s">
        <v>398</v>
      </c>
      <c r="E166" s="306" t="s">
        <v>1</v>
      </c>
      <c r="F166" s="307" t="s">
        <v>2579</v>
      </c>
      <c r="G166" s="305"/>
      <c r="H166" s="308">
        <v>3.3999999999999999</v>
      </c>
      <c r="I166" s="309"/>
      <c r="J166" s="305"/>
      <c r="K166" s="305"/>
      <c r="L166" s="310"/>
      <c r="M166" s="311"/>
      <c r="N166" s="312"/>
      <c r="O166" s="312"/>
      <c r="P166" s="312"/>
      <c r="Q166" s="312"/>
      <c r="R166" s="312"/>
      <c r="S166" s="312"/>
      <c r="T166" s="313"/>
      <c r="U166" s="15"/>
      <c r="V166" s="15"/>
      <c r="W166" s="15"/>
      <c r="X166" s="15"/>
      <c r="Y166" s="15"/>
      <c r="Z166" s="15"/>
      <c r="AA166" s="15"/>
      <c r="AB166" s="15"/>
      <c r="AC166" s="15"/>
      <c r="AD166" s="15"/>
      <c r="AE166" s="15"/>
      <c r="AT166" s="314" t="s">
        <v>398</v>
      </c>
      <c r="AU166" s="314" t="s">
        <v>92</v>
      </c>
      <c r="AV166" s="15" t="s">
        <v>92</v>
      </c>
      <c r="AW166" s="15" t="s">
        <v>30</v>
      </c>
      <c r="AX166" s="15" t="s">
        <v>76</v>
      </c>
      <c r="AY166" s="314" t="s">
        <v>387</v>
      </c>
    </row>
    <row r="167" s="15" customFormat="1">
      <c r="A167" s="15"/>
      <c r="B167" s="304"/>
      <c r="C167" s="305"/>
      <c r="D167" s="295" t="s">
        <v>398</v>
      </c>
      <c r="E167" s="306" t="s">
        <v>1</v>
      </c>
      <c r="F167" s="307" t="s">
        <v>2580</v>
      </c>
      <c r="G167" s="305"/>
      <c r="H167" s="308">
        <v>1.3999999999999999</v>
      </c>
      <c r="I167" s="309"/>
      <c r="J167" s="305"/>
      <c r="K167" s="305"/>
      <c r="L167" s="310"/>
      <c r="M167" s="311"/>
      <c r="N167" s="312"/>
      <c r="O167" s="312"/>
      <c r="P167" s="312"/>
      <c r="Q167" s="312"/>
      <c r="R167" s="312"/>
      <c r="S167" s="312"/>
      <c r="T167" s="313"/>
      <c r="U167" s="15"/>
      <c r="V167" s="15"/>
      <c r="W167" s="15"/>
      <c r="X167" s="15"/>
      <c r="Y167" s="15"/>
      <c r="Z167" s="15"/>
      <c r="AA167" s="15"/>
      <c r="AB167" s="15"/>
      <c r="AC167" s="15"/>
      <c r="AD167" s="15"/>
      <c r="AE167" s="15"/>
      <c r="AT167" s="314" t="s">
        <v>398</v>
      </c>
      <c r="AU167" s="314" t="s">
        <v>92</v>
      </c>
      <c r="AV167" s="15" t="s">
        <v>92</v>
      </c>
      <c r="AW167" s="15" t="s">
        <v>30</v>
      </c>
      <c r="AX167" s="15" t="s">
        <v>76</v>
      </c>
      <c r="AY167" s="314" t="s">
        <v>387</v>
      </c>
    </row>
    <row r="168" s="16" customFormat="1">
      <c r="A168" s="16"/>
      <c r="B168" s="315"/>
      <c r="C168" s="316"/>
      <c r="D168" s="295" t="s">
        <v>398</v>
      </c>
      <c r="E168" s="317" t="s">
        <v>1</v>
      </c>
      <c r="F168" s="318" t="s">
        <v>401</v>
      </c>
      <c r="G168" s="316"/>
      <c r="H168" s="319">
        <v>46.799999999999997</v>
      </c>
      <c r="I168" s="320"/>
      <c r="J168" s="316"/>
      <c r="K168" s="316"/>
      <c r="L168" s="321"/>
      <c r="M168" s="322"/>
      <c r="N168" s="323"/>
      <c r="O168" s="323"/>
      <c r="P168" s="323"/>
      <c r="Q168" s="323"/>
      <c r="R168" s="323"/>
      <c r="S168" s="323"/>
      <c r="T168" s="324"/>
      <c r="U168" s="16"/>
      <c r="V168" s="16"/>
      <c r="W168" s="16"/>
      <c r="X168" s="16"/>
      <c r="Y168" s="16"/>
      <c r="Z168" s="16"/>
      <c r="AA168" s="16"/>
      <c r="AB168" s="16"/>
      <c r="AC168" s="16"/>
      <c r="AD168" s="16"/>
      <c r="AE168" s="16"/>
      <c r="AT168" s="325" t="s">
        <v>398</v>
      </c>
      <c r="AU168" s="325" t="s">
        <v>92</v>
      </c>
      <c r="AV168" s="16" t="s">
        <v>386</v>
      </c>
      <c r="AW168" s="16" t="s">
        <v>30</v>
      </c>
      <c r="AX168" s="16" t="s">
        <v>84</v>
      </c>
      <c r="AY168" s="325" t="s">
        <v>387</v>
      </c>
    </row>
    <row r="169" s="2" customFormat="1" ht="24.15" customHeight="1">
      <c r="A169" s="42"/>
      <c r="B169" s="43"/>
      <c r="C169" s="280" t="s">
        <v>467</v>
      </c>
      <c r="D169" s="280" t="s">
        <v>393</v>
      </c>
      <c r="E169" s="281" t="s">
        <v>2581</v>
      </c>
      <c r="F169" s="282" t="s">
        <v>2582</v>
      </c>
      <c r="G169" s="283" t="s">
        <v>396</v>
      </c>
      <c r="H169" s="284">
        <v>3678.9899999999998</v>
      </c>
      <c r="I169" s="285"/>
      <c r="J169" s="286">
        <f>ROUND(I169*H169,2)</f>
        <v>0</v>
      </c>
      <c r="K169" s="287"/>
      <c r="L169" s="45"/>
      <c r="M169" s="288" t="s">
        <v>1</v>
      </c>
      <c r="N169" s="289" t="s">
        <v>42</v>
      </c>
      <c r="O169" s="101"/>
      <c r="P169" s="290">
        <f>O169*H169</f>
        <v>0</v>
      </c>
      <c r="Q169" s="290">
        <v>0</v>
      </c>
      <c r="R169" s="290">
        <f>Q169*H169</f>
        <v>0</v>
      </c>
      <c r="S169" s="290">
        <v>0</v>
      </c>
      <c r="T169" s="291">
        <f>S169*H169</f>
        <v>0</v>
      </c>
      <c r="U169" s="42"/>
      <c r="V169" s="42"/>
      <c r="W169" s="42"/>
      <c r="X169" s="42"/>
      <c r="Y169" s="42"/>
      <c r="Z169" s="42"/>
      <c r="AA169" s="42"/>
      <c r="AB169" s="42"/>
      <c r="AC169" s="42"/>
      <c r="AD169" s="42"/>
      <c r="AE169" s="42"/>
      <c r="AR169" s="292" t="s">
        <v>386</v>
      </c>
      <c r="AT169" s="292" t="s">
        <v>393</v>
      </c>
      <c r="AU169" s="292" t="s">
        <v>92</v>
      </c>
      <c r="AY169" s="19" t="s">
        <v>387</v>
      </c>
      <c r="BE169" s="162">
        <f>IF(N169="základná",J169,0)</f>
        <v>0</v>
      </c>
      <c r="BF169" s="162">
        <f>IF(N169="znížená",J169,0)</f>
        <v>0</v>
      </c>
      <c r="BG169" s="162">
        <f>IF(N169="zákl. prenesená",J169,0)</f>
        <v>0</v>
      </c>
      <c r="BH169" s="162">
        <f>IF(N169="zníž. prenesená",J169,0)</f>
        <v>0</v>
      </c>
      <c r="BI169" s="162">
        <f>IF(N169="nulová",J169,0)</f>
        <v>0</v>
      </c>
      <c r="BJ169" s="19" t="s">
        <v>92</v>
      </c>
      <c r="BK169" s="162">
        <f>ROUND(I169*H169,2)</f>
        <v>0</v>
      </c>
      <c r="BL169" s="19" t="s">
        <v>386</v>
      </c>
      <c r="BM169" s="292" t="s">
        <v>296</v>
      </c>
    </row>
    <row r="170" s="15" customFormat="1">
      <c r="A170" s="15"/>
      <c r="B170" s="304"/>
      <c r="C170" s="305"/>
      <c r="D170" s="295" t="s">
        <v>398</v>
      </c>
      <c r="E170" s="306" t="s">
        <v>1</v>
      </c>
      <c r="F170" s="307" t="s">
        <v>2563</v>
      </c>
      <c r="G170" s="305"/>
      <c r="H170" s="308">
        <v>1915.47</v>
      </c>
      <c r="I170" s="309"/>
      <c r="J170" s="305"/>
      <c r="K170" s="305"/>
      <c r="L170" s="310"/>
      <c r="M170" s="311"/>
      <c r="N170" s="312"/>
      <c r="O170" s="312"/>
      <c r="P170" s="312"/>
      <c r="Q170" s="312"/>
      <c r="R170" s="312"/>
      <c r="S170" s="312"/>
      <c r="T170" s="313"/>
      <c r="U170" s="15"/>
      <c r="V170" s="15"/>
      <c r="W170" s="15"/>
      <c r="X170" s="15"/>
      <c r="Y170" s="15"/>
      <c r="Z170" s="15"/>
      <c r="AA170" s="15"/>
      <c r="AB170" s="15"/>
      <c r="AC170" s="15"/>
      <c r="AD170" s="15"/>
      <c r="AE170" s="15"/>
      <c r="AT170" s="314" t="s">
        <v>398</v>
      </c>
      <c r="AU170" s="314" t="s">
        <v>92</v>
      </c>
      <c r="AV170" s="15" t="s">
        <v>92</v>
      </c>
      <c r="AW170" s="15" t="s">
        <v>30</v>
      </c>
      <c r="AX170" s="15" t="s">
        <v>76</v>
      </c>
      <c r="AY170" s="314" t="s">
        <v>387</v>
      </c>
    </row>
    <row r="171" s="15" customFormat="1">
      <c r="A171" s="15"/>
      <c r="B171" s="304"/>
      <c r="C171" s="305"/>
      <c r="D171" s="295" t="s">
        <v>398</v>
      </c>
      <c r="E171" s="306" t="s">
        <v>1</v>
      </c>
      <c r="F171" s="307" t="s">
        <v>2564</v>
      </c>
      <c r="G171" s="305"/>
      <c r="H171" s="308">
        <v>94.400000000000006</v>
      </c>
      <c r="I171" s="309"/>
      <c r="J171" s="305"/>
      <c r="K171" s="305"/>
      <c r="L171" s="310"/>
      <c r="M171" s="311"/>
      <c r="N171" s="312"/>
      <c r="O171" s="312"/>
      <c r="P171" s="312"/>
      <c r="Q171" s="312"/>
      <c r="R171" s="312"/>
      <c r="S171" s="312"/>
      <c r="T171" s="313"/>
      <c r="U171" s="15"/>
      <c r="V171" s="15"/>
      <c r="W171" s="15"/>
      <c r="X171" s="15"/>
      <c r="Y171" s="15"/>
      <c r="Z171" s="15"/>
      <c r="AA171" s="15"/>
      <c r="AB171" s="15"/>
      <c r="AC171" s="15"/>
      <c r="AD171" s="15"/>
      <c r="AE171" s="15"/>
      <c r="AT171" s="314" t="s">
        <v>398</v>
      </c>
      <c r="AU171" s="314" t="s">
        <v>92</v>
      </c>
      <c r="AV171" s="15" t="s">
        <v>92</v>
      </c>
      <c r="AW171" s="15" t="s">
        <v>30</v>
      </c>
      <c r="AX171" s="15" t="s">
        <v>76</v>
      </c>
      <c r="AY171" s="314" t="s">
        <v>387</v>
      </c>
    </row>
    <row r="172" s="15" customFormat="1">
      <c r="A172" s="15"/>
      <c r="B172" s="304"/>
      <c r="C172" s="305"/>
      <c r="D172" s="295" t="s">
        <v>398</v>
      </c>
      <c r="E172" s="306" t="s">
        <v>1</v>
      </c>
      <c r="F172" s="307" t="s">
        <v>2567</v>
      </c>
      <c r="G172" s="305"/>
      <c r="H172" s="308">
        <v>511.64999999999998</v>
      </c>
      <c r="I172" s="309"/>
      <c r="J172" s="305"/>
      <c r="K172" s="305"/>
      <c r="L172" s="310"/>
      <c r="M172" s="311"/>
      <c r="N172" s="312"/>
      <c r="O172" s="312"/>
      <c r="P172" s="312"/>
      <c r="Q172" s="312"/>
      <c r="R172" s="312"/>
      <c r="S172" s="312"/>
      <c r="T172" s="313"/>
      <c r="U172" s="15"/>
      <c r="V172" s="15"/>
      <c r="W172" s="15"/>
      <c r="X172" s="15"/>
      <c r="Y172" s="15"/>
      <c r="Z172" s="15"/>
      <c r="AA172" s="15"/>
      <c r="AB172" s="15"/>
      <c r="AC172" s="15"/>
      <c r="AD172" s="15"/>
      <c r="AE172" s="15"/>
      <c r="AT172" s="314" t="s">
        <v>398</v>
      </c>
      <c r="AU172" s="314" t="s">
        <v>92</v>
      </c>
      <c r="AV172" s="15" t="s">
        <v>92</v>
      </c>
      <c r="AW172" s="15" t="s">
        <v>30</v>
      </c>
      <c r="AX172" s="15" t="s">
        <v>76</v>
      </c>
      <c r="AY172" s="314" t="s">
        <v>387</v>
      </c>
    </row>
    <row r="173" s="15" customFormat="1">
      <c r="A173" s="15"/>
      <c r="B173" s="304"/>
      <c r="C173" s="305"/>
      <c r="D173" s="295" t="s">
        <v>398</v>
      </c>
      <c r="E173" s="306" t="s">
        <v>1</v>
      </c>
      <c r="F173" s="307" t="s">
        <v>2571</v>
      </c>
      <c r="G173" s="305"/>
      <c r="H173" s="308">
        <v>418.31</v>
      </c>
      <c r="I173" s="309"/>
      <c r="J173" s="305"/>
      <c r="K173" s="305"/>
      <c r="L173" s="310"/>
      <c r="M173" s="311"/>
      <c r="N173" s="312"/>
      <c r="O173" s="312"/>
      <c r="P173" s="312"/>
      <c r="Q173" s="312"/>
      <c r="R173" s="312"/>
      <c r="S173" s="312"/>
      <c r="T173" s="313"/>
      <c r="U173" s="15"/>
      <c r="V173" s="15"/>
      <c r="W173" s="15"/>
      <c r="X173" s="15"/>
      <c r="Y173" s="15"/>
      <c r="Z173" s="15"/>
      <c r="AA173" s="15"/>
      <c r="AB173" s="15"/>
      <c r="AC173" s="15"/>
      <c r="AD173" s="15"/>
      <c r="AE173" s="15"/>
      <c r="AT173" s="314" t="s">
        <v>398</v>
      </c>
      <c r="AU173" s="314" t="s">
        <v>92</v>
      </c>
      <c r="AV173" s="15" t="s">
        <v>92</v>
      </c>
      <c r="AW173" s="15" t="s">
        <v>30</v>
      </c>
      <c r="AX173" s="15" t="s">
        <v>76</v>
      </c>
      <c r="AY173" s="314" t="s">
        <v>387</v>
      </c>
    </row>
    <row r="174" s="15" customFormat="1">
      <c r="A174" s="15"/>
      <c r="B174" s="304"/>
      <c r="C174" s="305"/>
      <c r="D174" s="295" t="s">
        <v>398</v>
      </c>
      <c r="E174" s="306" t="s">
        <v>1</v>
      </c>
      <c r="F174" s="307" t="s">
        <v>2574</v>
      </c>
      <c r="G174" s="305"/>
      <c r="H174" s="308">
        <v>716.15999999999997</v>
      </c>
      <c r="I174" s="309"/>
      <c r="J174" s="305"/>
      <c r="K174" s="305"/>
      <c r="L174" s="310"/>
      <c r="M174" s="311"/>
      <c r="N174" s="312"/>
      <c r="O174" s="312"/>
      <c r="P174" s="312"/>
      <c r="Q174" s="312"/>
      <c r="R174" s="312"/>
      <c r="S174" s="312"/>
      <c r="T174" s="313"/>
      <c r="U174" s="15"/>
      <c r="V174" s="15"/>
      <c r="W174" s="15"/>
      <c r="X174" s="15"/>
      <c r="Y174" s="15"/>
      <c r="Z174" s="15"/>
      <c r="AA174" s="15"/>
      <c r="AB174" s="15"/>
      <c r="AC174" s="15"/>
      <c r="AD174" s="15"/>
      <c r="AE174" s="15"/>
      <c r="AT174" s="314" t="s">
        <v>398</v>
      </c>
      <c r="AU174" s="314" t="s">
        <v>92</v>
      </c>
      <c r="AV174" s="15" t="s">
        <v>92</v>
      </c>
      <c r="AW174" s="15" t="s">
        <v>30</v>
      </c>
      <c r="AX174" s="15" t="s">
        <v>76</v>
      </c>
      <c r="AY174" s="314" t="s">
        <v>387</v>
      </c>
    </row>
    <row r="175" s="15" customFormat="1">
      <c r="A175" s="15"/>
      <c r="B175" s="304"/>
      <c r="C175" s="305"/>
      <c r="D175" s="295" t="s">
        <v>398</v>
      </c>
      <c r="E175" s="306" t="s">
        <v>1</v>
      </c>
      <c r="F175" s="307" t="s">
        <v>2575</v>
      </c>
      <c r="G175" s="305"/>
      <c r="H175" s="308">
        <v>23</v>
      </c>
      <c r="I175" s="309"/>
      <c r="J175" s="305"/>
      <c r="K175" s="305"/>
      <c r="L175" s="310"/>
      <c r="M175" s="311"/>
      <c r="N175" s="312"/>
      <c r="O175" s="312"/>
      <c r="P175" s="312"/>
      <c r="Q175" s="312"/>
      <c r="R175" s="312"/>
      <c r="S175" s="312"/>
      <c r="T175" s="313"/>
      <c r="U175" s="15"/>
      <c r="V175" s="15"/>
      <c r="W175" s="15"/>
      <c r="X175" s="15"/>
      <c r="Y175" s="15"/>
      <c r="Z175" s="15"/>
      <c r="AA175" s="15"/>
      <c r="AB175" s="15"/>
      <c r="AC175" s="15"/>
      <c r="AD175" s="15"/>
      <c r="AE175" s="15"/>
      <c r="AT175" s="314" t="s">
        <v>398</v>
      </c>
      <c r="AU175" s="314" t="s">
        <v>92</v>
      </c>
      <c r="AV175" s="15" t="s">
        <v>92</v>
      </c>
      <c r="AW175" s="15" t="s">
        <v>30</v>
      </c>
      <c r="AX175" s="15" t="s">
        <v>76</v>
      </c>
      <c r="AY175" s="314" t="s">
        <v>387</v>
      </c>
    </row>
    <row r="176" s="16" customFormat="1">
      <c r="A176" s="16"/>
      <c r="B176" s="315"/>
      <c r="C176" s="316"/>
      <c r="D176" s="295" t="s">
        <v>398</v>
      </c>
      <c r="E176" s="317" t="s">
        <v>1</v>
      </c>
      <c r="F176" s="318" t="s">
        <v>401</v>
      </c>
      <c r="G176" s="316"/>
      <c r="H176" s="319">
        <v>3678.9899999999998</v>
      </c>
      <c r="I176" s="320"/>
      <c r="J176" s="316"/>
      <c r="K176" s="316"/>
      <c r="L176" s="321"/>
      <c r="M176" s="322"/>
      <c r="N176" s="323"/>
      <c r="O176" s="323"/>
      <c r="P176" s="323"/>
      <c r="Q176" s="323"/>
      <c r="R176" s="323"/>
      <c r="S176" s="323"/>
      <c r="T176" s="324"/>
      <c r="U176" s="16"/>
      <c r="V176" s="16"/>
      <c r="W176" s="16"/>
      <c r="X176" s="16"/>
      <c r="Y176" s="16"/>
      <c r="Z176" s="16"/>
      <c r="AA176" s="16"/>
      <c r="AB176" s="16"/>
      <c r="AC176" s="16"/>
      <c r="AD176" s="16"/>
      <c r="AE176" s="16"/>
      <c r="AT176" s="325" t="s">
        <v>398</v>
      </c>
      <c r="AU176" s="325" t="s">
        <v>92</v>
      </c>
      <c r="AV176" s="16" t="s">
        <v>386</v>
      </c>
      <c r="AW176" s="16" t="s">
        <v>30</v>
      </c>
      <c r="AX176" s="16" t="s">
        <v>84</v>
      </c>
      <c r="AY176" s="325" t="s">
        <v>387</v>
      </c>
    </row>
    <row r="177" s="2" customFormat="1" ht="24.15" customHeight="1">
      <c r="A177" s="42"/>
      <c r="B177" s="43"/>
      <c r="C177" s="280" t="s">
        <v>471</v>
      </c>
      <c r="D177" s="280" t="s">
        <v>393</v>
      </c>
      <c r="E177" s="281" t="s">
        <v>2583</v>
      </c>
      <c r="F177" s="282" t="s">
        <v>2584</v>
      </c>
      <c r="G177" s="283" t="s">
        <v>405</v>
      </c>
      <c r="H177" s="284">
        <v>46.799999999999997</v>
      </c>
      <c r="I177" s="285"/>
      <c r="J177" s="286">
        <f>ROUND(I177*H177,2)</f>
        <v>0</v>
      </c>
      <c r="K177" s="287"/>
      <c r="L177" s="45"/>
      <c r="M177" s="288" t="s">
        <v>1</v>
      </c>
      <c r="N177" s="289" t="s">
        <v>42</v>
      </c>
      <c r="O177" s="101"/>
      <c r="P177" s="290">
        <f>O177*H177</f>
        <v>0</v>
      </c>
      <c r="Q177" s="290">
        <v>1.0000000000000001E-05</v>
      </c>
      <c r="R177" s="290">
        <f>Q177*H177</f>
        <v>0.00046799999999999999</v>
      </c>
      <c r="S177" s="290">
        <v>0</v>
      </c>
      <c r="T177" s="291">
        <f>S177*H177</f>
        <v>0</v>
      </c>
      <c r="U177" s="42"/>
      <c r="V177" s="42"/>
      <c r="W177" s="42"/>
      <c r="X177" s="42"/>
      <c r="Y177" s="42"/>
      <c r="Z177" s="42"/>
      <c r="AA177" s="42"/>
      <c r="AB177" s="42"/>
      <c r="AC177" s="42"/>
      <c r="AD177" s="42"/>
      <c r="AE177" s="42"/>
      <c r="AR177" s="292" t="s">
        <v>386</v>
      </c>
      <c r="AT177" s="292" t="s">
        <v>393</v>
      </c>
      <c r="AU177" s="292" t="s">
        <v>92</v>
      </c>
      <c r="AY177" s="19" t="s">
        <v>387</v>
      </c>
      <c r="BE177" s="162">
        <f>IF(N177="základná",J177,0)</f>
        <v>0</v>
      </c>
      <c r="BF177" s="162">
        <f>IF(N177="znížená",J177,0)</f>
        <v>0</v>
      </c>
      <c r="BG177" s="162">
        <f>IF(N177="zákl. prenesená",J177,0)</f>
        <v>0</v>
      </c>
      <c r="BH177" s="162">
        <f>IF(N177="zníž. prenesená",J177,0)</f>
        <v>0</v>
      </c>
      <c r="BI177" s="162">
        <f>IF(N177="nulová",J177,0)</f>
        <v>0</v>
      </c>
      <c r="BJ177" s="19" t="s">
        <v>92</v>
      </c>
      <c r="BK177" s="162">
        <f>ROUND(I177*H177,2)</f>
        <v>0</v>
      </c>
      <c r="BL177" s="19" t="s">
        <v>386</v>
      </c>
      <c r="BM177" s="292" t="s">
        <v>535</v>
      </c>
    </row>
    <row r="178" s="15" customFormat="1">
      <c r="A178" s="15"/>
      <c r="B178" s="304"/>
      <c r="C178" s="305"/>
      <c r="D178" s="295" t="s">
        <v>398</v>
      </c>
      <c r="E178" s="306" t="s">
        <v>1</v>
      </c>
      <c r="F178" s="307" t="s">
        <v>2578</v>
      </c>
      <c r="G178" s="305"/>
      <c r="H178" s="308">
        <v>42</v>
      </c>
      <c r="I178" s="309"/>
      <c r="J178" s="305"/>
      <c r="K178" s="305"/>
      <c r="L178" s="310"/>
      <c r="M178" s="311"/>
      <c r="N178" s="312"/>
      <c r="O178" s="312"/>
      <c r="P178" s="312"/>
      <c r="Q178" s="312"/>
      <c r="R178" s="312"/>
      <c r="S178" s="312"/>
      <c r="T178" s="313"/>
      <c r="U178" s="15"/>
      <c r="V178" s="15"/>
      <c r="W178" s="15"/>
      <c r="X178" s="15"/>
      <c r="Y178" s="15"/>
      <c r="Z178" s="15"/>
      <c r="AA178" s="15"/>
      <c r="AB178" s="15"/>
      <c r="AC178" s="15"/>
      <c r="AD178" s="15"/>
      <c r="AE178" s="15"/>
      <c r="AT178" s="314" t="s">
        <v>398</v>
      </c>
      <c r="AU178" s="314" t="s">
        <v>92</v>
      </c>
      <c r="AV178" s="15" t="s">
        <v>92</v>
      </c>
      <c r="AW178" s="15" t="s">
        <v>30</v>
      </c>
      <c r="AX178" s="15" t="s">
        <v>76</v>
      </c>
      <c r="AY178" s="314" t="s">
        <v>387</v>
      </c>
    </row>
    <row r="179" s="15" customFormat="1">
      <c r="A179" s="15"/>
      <c r="B179" s="304"/>
      <c r="C179" s="305"/>
      <c r="D179" s="295" t="s">
        <v>398</v>
      </c>
      <c r="E179" s="306" t="s">
        <v>1</v>
      </c>
      <c r="F179" s="307" t="s">
        <v>2579</v>
      </c>
      <c r="G179" s="305"/>
      <c r="H179" s="308">
        <v>3.3999999999999999</v>
      </c>
      <c r="I179" s="309"/>
      <c r="J179" s="305"/>
      <c r="K179" s="305"/>
      <c r="L179" s="310"/>
      <c r="M179" s="311"/>
      <c r="N179" s="312"/>
      <c r="O179" s="312"/>
      <c r="P179" s="312"/>
      <c r="Q179" s="312"/>
      <c r="R179" s="312"/>
      <c r="S179" s="312"/>
      <c r="T179" s="313"/>
      <c r="U179" s="15"/>
      <c r="V179" s="15"/>
      <c r="W179" s="15"/>
      <c r="X179" s="15"/>
      <c r="Y179" s="15"/>
      <c r="Z179" s="15"/>
      <c r="AA179" s="15"/>
      <c r="AB179" s="15"/>
      <c r="AC179" s="15"/>
      <c r="AD179" s="15"/>
      <c r="AE179" s="15"/>
      <c r="AT179" s="314" t="s">
        <v>398</v>
      </c>
      <c r="AU179" s="314" t="s">
        <v>92</v>
      </c>
      <c r="AV179" s="15" t="s">
        <v>92</v>
      </c>
      <c r="AW179" s="15" t="s">
        <v>30</v>
      </c>
      <c r="AX179" s="15" t="s">
        <v>76</v>
      </c>
      <c r="AY179" s="314" t="s">
        <v>387</v>
      </c>
    </row>
    <row r="180" s="15" customFormat="1">
      <c r="A180" s="15"/>
      <c r="B180" s="304"/>
      <c r="C180" s="305"/>
      <c r="D180" s="295" t="s">
        <v>398</v>
      </c>
      <c r="E180" s="306" t="s">
        <v>1</v>
      </c>
      <c r="F180" s="307" t="s">
        <v>2580</v>
      </c>
      <c r="G180" s="305"/>
      <c r="H180" s="308">
        <v>1.3999999999999999</v>
      </c>
      <c r="I180" s="309"/>
      <c r="J180" s="305"/>
      <c r="K180" s="305"/>
      <c r="L180" s="310"/>
      <c r="M180" s="311"/>
      <c r="N180" s="312"/>
      <c r="O180" s="312"/>
      <c r="P180" s="312"/>
      <c r="Q180" s="312"/>
      <c r="R180" s="312"/>
      <c r="S180" s="312"/>
      <c r="T180" s="313"/>
      <c r="U180" s="15"/>
      <c r="V180" s="15"/>
      <c r="W180" s="15"/>
      <c r="X180" s="15"/>
      <c r="Y180" s="15"/>
      <c r="Z180" s="15"/>
      <c r="AA180" s="15"/>
      <c r="AB180" s="15"/>
      <c r="AC180" s="15"/>
      <c r="AD180" s="15"/>
      <c r="AE180" s="15"/>
      <c r="AT180" s="314" t="s">
        <v>398</v>
      </c>
      <c r="AU180" s="314" t="s">
        <v>92</v>
      </c>
      <c r="AV180" s="15" t="s">
        <v>92</v>
      </c>
      <c r="AW180" s="15" t="s">
        <v>30</v>
      </c>
      <c r="AX180" s="15" t="s">
        <v>76</v>
      </c>
      <c r="AY180" s="314" t="s">
        <v>387</v>
      </c>
    </row>
    <row r="181" s="16" customFormat="1">
      <c r="A181" s="16"/>
      <c r="B181" s="315"/>
      <c r="C181" s="316"/>
      <c r="D181" s="295" t="s">
        <v>398</v>
      </c>
      <c r="E181" s="317" t="s">
        <v>1</v>
      </c>
      <c r="F181" s="318" t="s">
        <v>401</v>
      </c>
      <c r="G181" s="316"/>
      <c r="H181" s="319">
        <v>46.799999999999997</v>
      </c>
      <c r="I181" s="320"/>
      <c r="J181" s="316"/>
      <c r="K181" s="316"/>
      <c r="L181" s="321"/>
      <c r="M181" s="322"/>
      <c r="N181" s="323"/>
      <c r="O181" s="323"/>
      <c r="P181" s="323"/>
      <c r="Q181" s="323"/>
      <c r="R181" s="323"/>
      <c r="S181" s="323"/>
      <c r="T181" s="324"/>
      <c r="U181" s="16"/>
      <c r="V181" s="16"/>
      <c r="W181" s="16"/>
      <c r="X181" s="16"/>
      <c r="Y181" s="16"/>
      <c r="Z181" s="16"/>
      <c r="AA181" s="16"/>
      <c r="AB181" s="16"/>
      <c r="AC181" s="16"/>
      <c r="AD181" s="16"/>
      <c r="AE181" s="16"/>
      <c r="AT181" s="325" t="s">
        <v>398</v>
      </c>
      <c r="AU181" s="325" t="s">
        <v>92</v>
      </c>
      <c r="AV181" s="16" t="s">
        <v>386</v>
      </c>
      <c r="AW181" s="16" t="s">
        <v>30</v>
      </c>
      <c r="AX181" s="16" t="s">
        <v>84</v>
      </c>
      <c r="AY181" s="325" t="s">
        <v>387</v>
      </c>
    </row>
    <row r="182" s="2" customFormat="1" ht="24.15" customHeight="1">
      <c r="A182" s="42"/>
      <c r="B182" s="43"/>
      <c r="C182" s="280" t="s">
        <v>475</v>
      </c>
      <c r="D182" s="280" t="s">
        <v>393</v>
      </c>
      <c r="E182" s="281" t="s">
        <v>2585</v>
      </c>
      <c r="F182" s="282" t="s">
        <v>2586</v>
      </c>
      <c r="G182" s="283" t="s">
        <v>436</v>
      </c>
      <c r="H182" s="284">
        <v>184</v>
      </c>
      <c r="I182" s="285"/>
      <c r="J182" s="286">
        <f>ROUND(I182*H182,2)</f>
        <v>0</v>
      </c>
      <c r="K182" s="287"/>
      <c r="L182" s="45"/>
      <c r="M182" s="288" t="s">
        <v>1</v>
      </c>
      <c r="N182" s="289" t="s">
        <v>42</v>
      </c>
      <c r="O182" s="101"/>
      <c r="P182" s="290">
        <f>O182*H182</f>
        <v>0</v>
      </c>
      <c r="Q182" s="290">
        <v>5.0000000000000002E-05</v>
      </c>
      <c r="R182" s="290">
        <f>Q182*H182</f>
        <v>0.0091999999999999998</v>
      </c>
      <c r="S182" s="290">
        <v>0</v>
      </c>
      <c r="T182" s="291">
        <f>S182*H182</f>
        <v>0</v>
      </c>
      <c r="U182" s="42"/>
      <c r="V182" s="42"/>
      <c r="W182" s="42"/>
      <c r="X182" s="42"/>
      <c r="Y182" s="42"/>
      <c r="Z182" s="42"/>
      <c r="AA182" s="42"/>
      <c r="AB182" s="42"/>
      <c r="AC182" s="42"/>
      <c r="AD182" s="42"/>
      <c r="AE182" s="42"/>
      <c r="AR182" s="292" t="s">
        <v>386</v>
      </c>
      <c r="AT182" s="292" t="s">
        <v>393</v>
      </c>
      <c r="AU182" s="292" t="s">
        <v>92</v>
      </c>
      <c r="AY182" s="19" t="s">
        <v>387</v>
      </c>
      <c r="BE182" s="162">
        <f>IF(N182="základná",J182,0)</f>
        <v>0</v>
      </c>
      <c r="BF182" s="162">
        <f>IF(N182="znížená",J182,0)</f>
        <v>0</v>
      </c>
      <c r="BG182" s="162">
        <f>IF(N182="zákl. prenesená",J182,0)</f>
        <v>0</v>
      </c>
      <c r="BH182" s="162">
        <f>IF(N182="zníž. prenesená",J182,0)</f>
        <v>0</v>
      </c>
      <c r="BI182" s="162">
        <f>IF(N182="nulová",J182,0)</f>
        <v>0</v>
      </c>
      <c r="BJ182" s="19" t="s">
        <v>92</v>
      </c>
      <c r="BK182" s="162">
        <f>ROUND(I182*H182,2)</f>
        <v>0</v>
      </c>
      <c r="BL182" s="19" t="s">
        <v>386</v>
      </c>
      <c r="BM182" s="292" t="s">
        <v>546</v>
      </c>
    </row>
    <row r="183" s="15" customFormat="1">
      <c r="A183" s="15"/>
      <c r="B183" s="304"/>
      <c r="C183" s="305"/>
      <c r="D183" s="295" t="s">
        <v>398</v>
      </c>
      <c r="E183" s="306" t="s">
        <v>1</v>
      </c>
      <c r="F183" s="307" t="s">
        <v>2587</v>
      </c>
      <c r="G183" s="305"/>
      <c r="H183" s="308">
        <v>184</v>
      </c>
      <c r="I183" s="309"/>
      <c r="J183" s="305"/>
      <c r="K183" s="305"/>
      <c r="L183" s="310"/>
      <c r="M183" s="311"/>
      <c r="N183" s="312"/>
      <c r="O183" s="312"/>
      <c r="P183" s="312"/>
      <c r="Q183" s="312"/>
      <c r="R183" s="312"/>
      <c r="S183" s="312"/>
      <c r="T183" s="313"/>
      <c r="U183" s="15"/>
      <c r="V183" s="15"/>
      <c r="W183" s="15"/>
      <c r="X183" s="15"/>
      <c r="Y183" s="15"/>
      <c r="Z183" s="15"/>
      <c r="AA183" s="15"/>
      <c r="AB183" s="15"/>
      <c r="AC183" s="15"/>
      <c r="AD183" s="15"/>
      <c r="AE183" s="15"/>
      <c r="AT183" s="314" t="s">
        <v>398</v>
      </c>
      <c r="AU183" s="314" t="s">
        <v>92</v>
      </c>
      <c r="AV183" s="15" t="s">
        <v>92</v>
      </c>
      <c r="AW183" s="15" t="s">
        <v>30</v>
      </c>
      <c r="AX183" s="15" t="s">
        <v>76</v>
      </c>
      <c r="AY183" s="314" t="s">
        <v>387</v>
      </c>
    </row>
    <row r="184" s="16" customFormat="1">
      <c r="A184" s="16"/>
      <c r="B184" s="315"/>
      <c r="C184" s="316"/>
      <c r="D184" s="295" t="s">
        <v>398</v>
      </c>
      <c r="E184" s="317" t="s">
        <v>1</v>
      </c>
      <c r="F184" s="318" t="s">
        <v>412</v>
      </c>
      <c r="G184" s="316"/>
      <c r="H184" s="319">
        <v>184</v>
      </c>
      <c r="I184" s="320"/>
      <c r="J184" s="316"/>
      <c r="K184" s="316"/>
      <c r="L184" s="321"/>
      <c r="M184" s="322"/>
      <c r="N184" s="323"/>
      <c r="O184" s="323"/>
      <c r="P184" s="323"/>
      <c r="Q184" s="323"/>
      <c r="R184" s="323"/>
      <c r="S184" s="323"/>
      <c r="T184" s="324"/>
      <c r="U184" s="16"/>
      <c r="V184" s="16"/>
      <c r="W184" s="16"/>
      <c r="X184" s="16"/>
      <c r="Y184" s="16"/>
      <c r="Z184" s="16"/>
      <c r="AA184" s="16"/>
      <c r="AB184" s="16"/>
      <c r="AC184" s="16"/>
      <c r="AD184" s="16"/>
      <c r="AE184" s="16"/>
      <c r="AT184" s="325" t="s">
        <v>398</v>
      </c>
      <c r="AU184" s="325" t="s">
        <v>92</v>
      </c>
      <c r="AV184" s="16" t="s">
        <v>386</v>
      </c>
      <c r="AW184" s="16" t="s">
        <v>30</v>
      </c>
      <c r="AX184" s="16" t="s">
        <v>84</v>
      </c>
      <c r="AY184" s="325" t="s">
        <v>387</v>
      </c>
    </row>
    <row r="185" s="2" customFormat="1" ht="24.15" customHeight="1">
      <c r="A185" s="42"/>
      <c r="B185" s="43"/>
      <c r="C185" s="280" t="s">
        <v>479</v>
      </c>
      <c r="D185" s="280" t="s">
        <v>393</v>
      </c>
      <c r="E185" s="281" t="s">
        <v>2588</v>
      </c>
      <c r="F185" s="282" t="s">
        <v>2589</v>
      </c>
      <c r="G185" s="283" t="s">
        <v>436</v>
      </c>
      <c r="H185" s="284">
        <v>220</v>
      </c>
      <c r="I185" s="285"/>
      <c r="J185" s="286">
        <f>ROUND(I185*H185,2)</f>
        <v>0</v>
      </c>
      <c r="K185" s="287"/>
      <c r="L185" s="45"/>
      <c r="M185" s="288" t="s">
        <v>1</v>
      </c>
      <c r="N185" s="289" t="s">
        <v>42</v>
      </c>
      <c r="O185" s="101"/>
      <c r="P185" s="290">
        <f>O185*H185</f>
        <v>0</v>
      </c>
      <c r="Q185" s="290">
        <v>0</v>
      </c>
      <c r="R185" s="290">
        <f>Q185*H185</f>
        <v>0</v>
      </c>
      <c r="S185" s="290">
        <v>0</v>
      </c>
      <c r="T185" s="291">
        <f>S185*H185</f>
        <v>0</v>
      </c>
      <c r="U185" s="42"/>
      <c r="V185" s="42"/>
      <c r="W185" s="42"/>
      <c r="X185" s="42"/>
      <c r="Y185" s="42"/>
      <c r="Z185" s="42"/>
      <c r="AA185" s="42"/>
      <c r="AB185" s="42"/>
      <c r="AC185" s="42"/>
      <c r="AD185" s="42"/>
      <c r="AE185" s="42"/>
      <c r="AR185" s="292" t="s">
        <v>386</v>
      </c>
      <c r="AT185" s="292" t="s">
        <v>393</v>
      </c>
      <c r="AU185" s="292" t="s">
        <v>92</v>
      </c>
      <c r="AY185" s="19" t="s">
        <v>387</v>
      </c>
      <c r="BE185" s="162">
        <f>IF(N185="základná",J185,0)</f>
        <v>0</v>
      </c>
      <c r="BF185" s="162">
        <f>IF(N185="znížená",J185,0)</f>
        <v>0</v>
      </c>
      <c r="BG185" s="162">
        <f>IF(N185="zákl. prenesená",J185,0)</f>
        <v>0</v>
      </c>
      <c r="BH185" s="162">
        <f>IF(N185="zníž. prenesená",J185,0)</f>
        <v>0</v>
      </c>
      <c r="BI185" s="162">
        <f>IF(N185="nulová",J185,0)</f>
        <v>0</v>
      </c>
      <c r="BJ185" s="19" t="s">
        <v>92</v>
      </c>
      <c r="BK185" s="162">
        <f>ROUND(I185*H185,2)</f>
        <v>0</v>
      </c>
      <c r="BL185" s="19" t="s">
        <v>386</v>
      </c>
      <c r="BM185" s="292" t="s">
        <v>560</v>
      </c>
    </row>
    <row r="186" s="15" customFormat="1">
      <c r="A186" s="15"/>
      <c r="B186" s="304"/>
      <c r="C186" s="305"/>
      <c r="D186" s="295" t="s">
        <v>398</v>
      </c>
      <c r="E186" s="306" t="s">
        <v>1</v>
      </c>
      <c r="F186" s="307" t="s">
        <v>2590</v>
      </c>
      <c r="G186" s="305"/>
      <c r="H186" s="308">
        <v>220</v>
      </c>
      <c r="I186" s="309"/>
      <c r="J186" s="305"/>
      <c r="K186" s="305"/>
      <c r="L186" s="310"/>
      <c r="M186" s="311"/>
      <c r="N186" s="312"/>
      <c r="O186" s="312"/>
      <c r="P186" s="312"/>
      <c r="Q186" s="312"/>
      <c r="R186" s="312"/>
      <c r="S186" s="312"/>
      <c r="T186" s="313"/>
      <c r="U186" s="15"/>
      <c r="V186" s="15"/>
      <c r="W186" s="15"/>
      <c r="X186" s="15"/>
      <c r="Y186" s="15"/>
      <c r="Z186" s="15"/>
      <c r="AA186" s="15"/>
      <c r="AB186" s="15"/>
      <c r="AC186" s="15"/>
      <c r="AD186" s="15"/>
      <c r="AE186" s="15"/>
      <c r="AT186" s="314" t="s">
        <v>398</v>
      </c>
      <c r="AU186" s="314" t="s">
        <v>92</v>
      </c>
      <c r="AV186" s="15" t="s">
        <v>92</v>
      </c>
      <c r="AW186" s="15" t="s">
        <v>30</v>
      </c>
      <c r="AX186" s="15" t="s">
        <v>76</v>
      </c>
      <c r="AY186" s="314" t="s">
        <v>387</v>
      </c>
    </row>
    <row r="187" s="16" customFormat="1">
      <c r="A187" s="16"/>
      <c r="B187" s="315"/>
      <c r="C187" s="316"/>
      <c r="D187" s="295" t="s">
        <v>398</v>
      </c>
      <c r="E187" s="317" t="s">
        <v>1</v>
      </c>
      <c r="F187" s="318" t="s">
        <v>412</v>
      </c>
      <c r="G187" s="316"/>
      <c r="H187" s="319">
        <v>220</v>
      </c>
      <c r="I187" s="320"/>
      <c r="J187" s="316"/>
      <c r="K187" s="316"/>
      <c r="L187" s="321"/>
      <c r="M187" s="322"/>
      <c r="N187" s="323"/>
      <c r="O187" s="323"/>
      <c r="P187" s="323"/>
      <c r="Q187" s="323"/>
      <c r="R187" s="323"/>
      <c r="S187" s="323"/>
      <c r="T187" s="324"/>
      <c r="U187" s="16"/>
      <c r="V187" s="16"/>
      <c r="W187" s="16"/>
      <c r="X187" s="16"/>
      <c r="Y187" s="16"/>
      <c r="Z187" s="16"/>
      <c r="AA187" s="16"/>
      <c r="AB187" s="16"/>
      <c r="AC187" s="16"/>
      <c r="AD187" s="16"/>
      <c r="AE187" s="16"/>
      <c r="AT187" s="325" t="s">
        <v>398</v>
      </c>
      <c r="AU187" s="325" t="s">
        <v>92</v>
      </c>
      <c r="AV187" s="16" t="s">
        <v>386</v>
      </c>
      <c r="AW187" s="16" t="s">
        <v>30</v>
      </c>
      <c r="AX187" s="16" t="s">
        <v>84</v>
      </c>
      <c r="AY187" s="325" t="s">
        <v>387</v>
      </c>
    </row>
    <row r="188" s="2" customFormat="1" ht="37.8" customHeight="1">
      <c r="A188" s="42"/>
      <c r="B188" s="43"/>
      <c r="C188" s="280" t="s">
        <v>422</v>
      </c>
      <c r="D188" s="280" t="s">
        <v>393</v>
      </c>
      <c r="E188" s="281" t="s">
        <v>2591</v>
      </c>
      <c r="F188" s="282" t="s">
        <v>2592</v>
      </c>
      <c r="G188" s="283" t="s">
        <v>436</v>
      </c>
      <c r="H188" s="284">
        <v>1</v>
      </c>
      <c r="I188" s="285"/>
      <c r="J188" s="286">
        <f>ROUND(I188*H188,2)</f>
        <v>0</v>
      </c>
      <c r="K188" s="287"/>
      <c r="L188" s="45"/>
      <c r="M188" s="288" t="s">
        <v>1</v>
      </c>
      <c r="N188" s="289" t="s">
        <v>42</v>
      </c>
      <c r="O188" s="101"/>
      <c r="P188" s="290">
        <f>O188*H188</f>
        <v>0</v>
      </c>
      <c r="Q188" s="290">
        <v>0</v>
      </c>
      <c r="R188" s="290">
        <f>Q188*H188</f>
        <v>0</v>
      </c>
      <c r="S188" s="290">
        <v>0</v>
      </c>
      <c r="T188" s="291">
        <f>S188*H188</f>
        <v>0</v>
      </c>
      <c r="U188" s="42"/>
      <c r="V188" s="42"/>
      <c r="W188" s="42"/>
      <c r="X188" s="42"/>
      <c r="Y188" s="42"/>
      <c r="Z188" s="42"/>
      <c r="AA188" s="42"/>
      <c r="AB188" s="42"/>
      <c r="AC188" s="42"/>
      <c r="AD188" s="42"/>
      <c r="AE188" s="42"/>
      <c r="AR188" s="292" t="s">
        <v>386</v>
      </c>
      <c r="AT188" s="292" t="s">
        <v>393</v>
      </c>
      <c r="AU188" s="292" t="s">
        <v>92</v>
      </c>
      <c r="AY188" s="19" t="s">
        <v>387</v>
      </c>
      <c r="BE188" s="162">
        <f>IF(N188="základná",J188,0)</f>
        <v>0</v>
      </c>
      <c r="BF188" s="162">
        <f>IF(N188="znížená",J188,0)</f>
        <v>0</v>
      </c>
      <c r="BG188" s="162">
        <f>IF(N188="zákl. prenesená",J188,0)</f>
        <v>0</v>
      </c>
      <c r="BH188" s="162">
        <f>IF(N188="zníž. prenesená",J188,0)</f>
        <v>0</v>
      </c>
      <c r="BI188" s="162">
        <f>IF(N188="nulová",J188,0)</f>
        <v>0</v>
      </c>
      <c r="BJ188" s="19" t="s">
        <v>92</v>
      </c>
      <c r="BK188" s="162">
        <f>ROUND(I188*H188,2)</f>
        <v>0</v>
      </c>
      <c r="BL188" s="19" t="s">
        <v>386</v>
      </c>
      <c r="BM188" s="292" t="s">
        <v>575</v>
      </c>
    </row>
    <row r="189" s="15" customFormat="1">
      <c r="A189" s="15"/>
      <c r="B189" s="304"/>
      <c r="C189" s="305"/>
      <c r="D189" s="295" t="s">
        <v>398</v>
      </c>
      <c r="E189" s="306" t="s">
        <v>1</v>
      </c>
      <c r="F189" s="307" t="s">
        <v>2593</v>
      </c>
      <c r="G189" s="305"/>
      <c r="H189" s="308">
        <v>1</v>
      </c>
      <c r="I189" s="309"/>
      <c r="J189" s="305"/>
      <c r="K189" s="305"/>
      <c r="L189" s="310"/>
      <c r="M189" s="311"/>
      <c r="N189" s="312"/>
      <c r="O189" s="312"/>
      <c r="P189" s="312"/>
      <c r="Q189" s="312"/>
      <c r="R189" s="312"/>
      <c r="S189" s="312"/>
      <c r="T189" s="313"/>
      <c r="U189" s="15"/>
      <c r="V189" s="15"/>
      <c r="W189" s="15"/>
      <c r="X189" s="15"/>
      <c r="Y189" s="15"/>
      <c r="Z189" s="15"/>
      <c r="AA189" s="15"/>
      <c r="AB189" s="15"/>
      <c r="AC189" s="15"/>
      <c r="AD189" s="15"/>
      <c r="AE189" s="15"/>
      <c r="AT189" s="314" t="s">
        <v>398</v>
      </c>
      <c r="AU189" s="314" t="s">
        <v>92</v>
      </c>
      <c r="AV189" s="15" t="s">
        <v>92</v>
      </c>
      <c r="AW189" s="15" t="s">
        <v>30</v>
      </c>
      <c r="AX189" s="15" t="s">
        <v>76</v>
      </c>
      <c r="AY189" s="314" t="s">
        <v>387</v>
      </c>
    </row>
    <row r="190" s="16" customFormat="1">
      <c r="A190" s="16"/>
      <c r="B190" s="315"/>
      <c r="C190" s="316"/>
      <c r="D190" s="295" t="s">
        <v>398</v>
      </c>
      <c r="E190" s="317" t="s">
        <v>1</v>
      </c>
      <c r="F190" s="318" t="s">
        <v>412</v>
      </c>
      <c r="G190" s="316"/>
      <c r="H190" s="319">
        <v>1</v>
      </c>
      <c r="I190" s="320"/>
      <c r="J190" s="316"/>
      <c r="K190" s="316"/>
      <c r="L190" s="321"/>
      <c r="M190" s="322"/>
      <c r="N190" s="323"/>
      <c r="O190" s="323"/>
      <c r="P190" s="323"/>
      <c r="Q190" s="323"/>
      <c r="R190" s="323"/>
      <c r="S190" s="323"/>
      <c r="T190" s="324"/>
      <c r="U190" s="16"/>
      <c r="V190" s="16"/>
      <c r="W190" s="16"/>
      <c r="X190" s="16"/>
      <c r="Y190" s="16"/>
      <c r="Z190" s="16"/>
      <c r="AA190" s="16"/>
      <c r="AB190" s="16"/>
      <c r="AC190" s="16"/>
      <c r="AD190" s="16"/>
      <c r="AE190" s="16"/>
      <c r="AT190" s="325" t="s">
        <v>398</v>
      </c>
      <c r="AU190" s="325" t="s">
        <v>92</v>
      </c>
      <c r="AV190" s="16" t="s">
        <v>386</v>
      </c>
      <c r="AW190" s="16" t="s">
        <v>30</v>
      </c>
      <c r="AX190" s="16" t="s">
        <v>84</v>
      </c>
      <c r="AY190" s="325" t="s">
        <v>387</v>
      </c>
    </row>
    <row r="191" s="2" customFormat="1" ht="24.15" customHeight="1">
      <c r="A191" s="42"/>
      <c r="B191" s="43"/>
      <c r="C191" s="280" t="s">
        <v>488</v>
      </c>
      <c r="D191" s="280" t="s">
        <v>393</v>
      </c>
      <c r="E191" s="281" t="s">
        <v>2594</v>
      </c>
      <c r="F191" s="282" t="s">
        <v>2595</v>
      </c>
      <c r="G191" s="283" t="s">
        <v>436</v>
      </c>
      <c r="H191" s="284">
        <v>184</v>
      </c>
      <c r="I191" s="285"/>
      <c r="J191" s="286">
        <f>ROUND(I191*H191,2)</f>
        <v>0</v>
      </c>
      <c r="K191" s="287"/>
      <c r="L191" s="45"/>
      <c r="M191" s="288" t="s">
        <v>1</v>
      </c>
      <c r="N191" s="289" t="s">
        <v>42</v>
      </c>
      <c r="O191" s="101"/>
      <c r="P191" s="290">
        <f>O191*H191</f>
        <v>0</v>
      </c>
      <c r="Q191" s="290">
        <v>0</v>
      </c>
      <c r="R191" s="290">
        <f>Q191*H191</f>
        <v>0</v>
      </c>
      <c r="S191" s="290">
        <v>0</v>
      </c>
      <c r="T191" s="291">
        <f>S191*H191</f>
        <v>0</v>
      </c>
      <c r="U191" s="42"/>
      <c r="V191" s="42"/>
      <c r="W191" s="42"/>
      <c r="X191" s="42"/>
      <c r="Y191" s="42"/>
      <c r="Z191" s="42"/>
      <c r="AA191" s="42"/>
      <c r="AB191" s="42"/>
      <c r="AC191" s="42"/>
      <c r="AD191" s="42"/>
      <c r="AE191" s="42"/>
      <c r="AR191" s="292" t="s">
        <v>386</v>
      </c>
      <c r="AT191" s="292" t="s">
        <v>393</v>
      </c>
      <c r="AU191" s="292" t="s">
        <v>92</v>
      </c>
      <c r="AY191" s="19" t="s">
        <v>387</v>
      </c>
      <c r="BE191" s="162">
        <f>IF(N191="základná",J191,0)</f>
        <v>0</v>
      </c>
      <c r="BF191" s="162">
        <f>IF(N191="znížená",J191,0)</f>
        <v>0</v>
      </c>
      <c r="BG191" s="162">
        <f>IF(N191="zákl. prenesená",J191,0)</f>
        <v>0</v>
      </c>
      <c r="BH191" s="162">
        <f>IF(N191="zníž. prenesená",J191,0)</f>
        <v>0</v>
      </c>
      <c r="BI191" s="162">
        <f>IF(N191="nulová",J191,0)</f>
        <v>0</v>
      </c>
      <c r="BJ191" s="19" t="s">
        <v>92</v>
      </c>
      <c r="BK191" s="162">
        <f>ROUND(I191*H191,2)</f>
        <v>0</v>
      </c>
      <c r="BL191" s="19" t="s">
        <v>386</v>
      </c>
      <c r="BM191" s="292" t="s">
        <v>584</v>
      </c>
    </row>
    <row r="192" s="15" customFormat="1">
      <c r="A192" s="15"/>
      <c r="B192" s="304"/>
      <c r="C192" s="305"/>
      <c r="D192" s="295" t="s">
        <v>398</v>
      </c>
      <c r="E192" s="306" t="s">
        <v>1</v>
      </c>
      <c r="F192" s="307" t="s">
        <v>2596</v>
      </c>
      <c r="G192" s="305"/>
      <c r="H192" s="308">
        <v>184</v>
      </c>
      <c r="I192" s="309"/>
      <c r="J192" s="305"/>
      <c r="K192" s="305"/>
      <c r="L192" s="310"/>
      <c r="M192" s="311"/>
      <c r="N192" s="312"/>
      <c r="O192" s="312"/>
      <c r="P192" s="312"/>
      <c r="Q192" s="312"/>
      <c r="R192" s="312"/>
      <c r="S192" s="312"/>
      <c r="T192" s="313"/>
      <c r="U192" s="15"/>
      <c r="V192" s="15"/>
      <c r="W192" s="15"/>
      <c r="X192" s="15"/>
      <c r="Y192" s="15"/>
      <c r="Z192" s="15"/>
      <c r="AA192" s="15"/>
      <c r="AB192" s="15"/>
      <c r="AC192" s="15"/>
      <c r="AD192" s="15"/>
      <c r="AE192" s="15"/>
      <c r="AT192" s="314" t="s">
        <v>398</v>
      </c>
      <c r="AU192" s="314" t="s">
        <v>92</v>
      </c>
      <c r="AV192" s="15" t="s">
        <v>92</v>
      </c>
      <c r="AW192" s="15" t="s">
        <v>30</v>
      </c>
      <c r="AX192" s="15" t="s">
        <v>76</v>
      </c>
      <c r="AY192" s="314" t="s">
        <v>387</v>
      </c>
    </row>
    <row r="193" s="16" customFormat="1">
      <c r="A193" s="16"/>
      <c r="B193" s="315"/>
      <c r="C193" s="316"/>
      <c r="D193" s="295" t="s">
        <v>398</v>
      </c>
      <c r="E193" s="317" t="s">
        <v>1</v>
      </c>
      <c r="F193" s="318" t="s">
        <v>412</v>
      </c>
      <c r="G193" s="316"/>
      <c r="H193" s="319">
        <v>184</v>
      </c>
      <c r="I193" s="320"/>
      <c r="J193" s="316"/>
      <c r="K193" s="316"/>
      <c r="L193" s="321"/>
      <c r="M193" s="322"/>
      <c r="N193" s="323"/>
      <c r="O193" s="323"/>
      <c r="P193" s="323"/>
      <c r="Q193" s="323"/>
      <c r="R193" s="323"/>
      <c r="S193" s="323"/>
      <c r="T193" s="324"/>
      <c r="U193" s="16"/>
      <c r="V193" s="16"/>
      <c r="W193" s="16"/>
      <c r="X193" s="16"/>
      <c r="Y193" s="16"/>
      <c r="Z193" s="16"/>
      <c r="AA193" s="16"/>
      <c r="AB193" s="16"/>
      <c r="AC193" s="16"/>
      <c r="AD193" s="16"/>
      <c r="AE193" s="16"/>
      <c r="AT193" s="325" t="s">
        <v>398</v>
      </c>
      <c r="AU193" s="325" t="s">
        <v>92</v>
      </c>
      <c r="AV193" s="16" t="s">
        <v>386</v>
      </c>
      <c r="AW193" s="16" t="s">
        <v>30</v>
      </c>
      <c r="AX193" s="16" t="s">
        <v>84</v>
      </c>
      <c r="AY193" s="325" t="s">
        <v>387</v>
      </c>
    </row>
    <row r="194" s="2" customFormat="1" ht="33" customHeight="1">
      <c r="A194" s="42"/>
      <c r="B194" s="43"/>
      <c r="C194" s="280" t="s">
        <v>493</v>
      </c>
      <c r="D194" s="280" t="s">
        <v>393</v>
      </c>
      <c r="E194" s="281" t="s">
        <v>2597</v>
      </c>
      <c r="F194" s="282" t="s">
        <v>2598</v>
      </c>
      <c r="G194" s="283" t="s">
        <v>525</v>
      </c>
      <c r="H194" s="284">
        <v>4.3419999999999996</v>
      </c>
      <c r="I194" s="285"/>
      <c r="J194" s="286">
        <f>ROUND(I194*H194,2)</f>
        <v>0</v>
      </c>
      <c r="K194" s="287"/>
      <c r="L194" s="45"/>
      <c r="M194" s="288" t="s">
        <v>1</v>
      </c>
      <c r="N194" s="289" t="s">
        <v>42</v>
      </c>
      <c r="O194" s="101"/>
      <c r="P194" s="290">
        <f>O194*H194</f>
        <v>0</v>
      </c>
      <c r="Q194" s="290">
        <v>0</v>
      </c>
      <c r="R194" s="290">
        <f>Q194*H194</f>
        <v>0</v>
      </c>
      <c r="S194" s="290">
        <v>0</v>
      </c>
      <c r="T194" s="291">
        <f>S194*H194</f>
        <v>0</v>
      </c>
      <c r="U194" s="42"/>
      <c r="V194" s="42"/>
      <c r="W194" s="42"/>
      <c r="X194" s="42"/>
      <c r="Y194" s="42"/>
      <c r="Z194" s="42"/>
      <c r="AA194" s="42"/>
      <c r="AB194" s="42"/>
      <c r="AC194" s="42"/>
      <c r="AD194" s="42"/>
      <c r="AE194" s="42"/>
      <c r="AR194" s="292" t="s">
        <v>386</v>
      </c>
      <c r="AT194" s="292" t="s">
        <v>393</v>
      </c>
      <c r="AU194" s="292" t="s">
        <v>92</v>
      </c>
      <c r="AY194" s="19" t="s">
        <v>387</v>
      </c>
      <c r="BE194" s="162">
        <f>IF(N194="základná",J194,0)</f>
        <v>0</v>
      </c>
      <c r="BF194" s="162">
        <f>IF(N194="znížená",J194,0)</f>
        <v>0</v>
      </c>
      <c r="BG194" s="162">
        <f>IF(N194="zákl. prenesená",J194,0)</f>
        <v>0</v>
      </c>
      <c r="BH194" s="162">
        <f>IF(N194="zníž. prenesená",J194,0)</f>
        <v>0</v>
      </c>
      <c r="BI194" s="162">
        <f>IF(N194="nulová",J194,0)</f>
        <v>0</v>
      </c>
      <c r="BJ194" s="19" t="s">
        <v>92</v>
      </c>
      <c r="BK194" s="162">
        <f>ROUND(I194*H194,2)</f>
        <v>0</v>
      </c>
      <c r="BL194" s="19" t="s">
        <v>386</v>
      </c>
      <c r="BM194" s="292" t="s">
        <v>292</v>
      </c>
    </row>
    <row r="195" s="15" customFormat="1">
      <c r="A195" s="15"/>
      <c r="B195" s="304"/>
      <c r="C195" s="305"/>
      <c r="D195" s="295" t="s">
        <v>398</v>
      </c>
      <c r="E195" s="306" t="s">
        <v>1</v>
      </c>
      <c r="F195" s="307" t="s">
        <v>2599</v>
      </c>
      <c r="G195" s="305"/>
      <c r="H195" s="308">
        <v>2.1709999999999998</v>
      </c>
      <c r="I195" s="309"/>
      <c r="J195" s="305"/>
      <c r="K195" s="305"/>
      <c r="L195" s="310"/>
      <c r="M195" s="311"/>
      <c r="N195" s="312"/>
      <c r="O195" s="312"/>
      <c r="P195" s="312"/>
      <c r="Q195" s="312"/>
      <c r="R195" s="312"/>
      <c r="S195" s="312"/>
      <c r="T195" s="313"/>
      <c r="U195" s="15"/>
      <c r="V195" s="15"/>
      <c r="W195" s="15"/>
      <c r="X195" s="15"/>
      <c r="Y195" s="15"/>
      <c r="Z195" s="15"/>
      <c r="AA195" s="15"/>
      <c r="AB195" s="15"/>
      <c r="AC195" s="15"/>
      <c r="AD195" s="15"/>
      <c r="AE195" s="15"/>
      <c r="AT195" s="314" t="s">
        <v>398</v>
      </c>
      <c r="AU195" s="314" t="s">
        <v>92</v>
      </c>
      <c r="AV195" s="15" t="s">
        <v>92</v>
      </c>
      <c r="AW195" s="15" t="s">
        <v>30</v>
      </c>
      <c r="AX195" s="15" t="s">
        <v>76</v>
      </c>
      <c r="AY195" s="314" t="s">
        <v>387</v>
      </c>
    </row>
    <row r="196" s="15" customFormat="1">
      <c r="A196" s="15"/>
      <c r="B196" s="304"/>
      <c r="C196" s="305"/>
      <c r="D196" s="295" t="s">
        <v>398</v>
      </c>
      <c r="E196" s="306" t="s">
        <v>1</v>
      </c>
      <c r="F196" s="307" t="s">
        <v>2600</v>
      </c>
      <c r="G196" s="305"/>
      <c r="H196" s="308">
        <v>2.1709999999999998</v>
      </c>
      <c r="I196" s="309"/>
      <c r="J196" s="305"/>
      <c r="K196" s="305"/>
      <c r="L196" s="310"/>
      <c r="M196" s="311"/>
      <c r="N196" s="312"/>
      <c r="O196" s="312"/>
      <c r="P196" s="312"/>
      <c r="Q196" s="312"/>
      <c r="R196" s="312"/>
      <c r="S196" s="312"/>
      <c r="T196" s="313"/>
      <c r="U196" s="15"/>
      <c r="V196" s="15"/>
      <c r="W196" s="15"/>
      <c r="X196" s="15"/>
      <c r="Y196" s="15"/>
      <c r="Z196" s="15"/>
      <c r="AA196" s="15"/>
      <c r="AB196" s="15"/>
      <c r="AC196" s="15"/>
      <c r="AD196" s="15"/>
      <c r="AE196" s="15"/>
      <c r="AT196" s="314" t="s">
        <v>398</v>
      </c>
      <c r="AU196" s="314" t="s">
        <v>92</v>
      </c>
      <c r="AV196" s="15" t="s">
        <v>92</v>
      </c>
      <c r="AW196" s="15" t="s">
        <v>30</v>
      </c>
      <c r="AX196" s="15" t="s">
        <v>76</v>
      </c>
      <c r="AY196" s="314" t="s">
        <v>387</v>
      </c>
    </row>
    <row r="197" s="16" customFormat="1">
      <c r="A197" s="16"/>
      <c r="B197" s="315"/>
      <c r="C197" s="316"/>
      <c r="D197" s="295" t="s">
        <v>398</v>
      </c>
      <c r="E197" s="317" t="s">
        <v>1</v>
      </c>
      <c r="F197" s="318" t="s">
        <v>401</v>
      </c>
      <c r="G197" s="316"/>
      <c r="H197" s="319">
        <v>4.3419999999999996</v>
      </c>
      <c r="I197" s="320"/>
      <c r="J197" s="316"/>
      <c r="K197" s="316"/>
      <c r="L197" s="321"/>
      <c r="M197" s="322"/>
      <c r="N197" s="323"/>
      <c r="O197" s="323"/>
      <c r="P197" s="323"/>
      <c r="Q197" s="323"/>
      <c r="R197" s="323"/>
      <c r="S197" s="323"/>
      <c r="T197" s="324"/>
      <c r="U197" s="16"/>
      <c r="V197" s="16"/>
      <c r="W197" s="16"/>
      <c r="X197" s="16"/>
      <c r="Y197" s="16"/>
      <c r="Z197" s="16"/>
      <c r="AA197" s="16"/>
      <c r="AB197" s="16"/>
      <c r="AC197" s="16"/>
      <c r="AD197" s="16"/>
      <c r="AE197" s="16"/>
      <c r="AT197" s="325" t="s">
        <v>398</v>
      </c>
      <c r="AU197" s="325" t="s">
        <v>92</v>
      </c>
      <c r="AV197" s="16" t="s">
        <v>386</v>
      </c>
      <c r="AW197" s="16" t="s">
        <v>30</v>
      </c>
      <c r="AX197" s="16" t="s">
        <v>84</v>
      </c>
      <c r="AY197" s="325" t="s">
        <v>387</v>
      </c>
    </row>
    <row r="198" s="12" customFormat="1" ht="22.8" customHeight="1">
      <c r="A198" s="12"/>
      <c r="B198" s="252"/>
      <c r="C198" s="253"/>
      <c r="D198" s="254" t="s">
        <v>75</v>
      </c>
      <c r="E198" s="265" t="s">
        <v>544</v>
      </c>
      <c r="F198" s="265" t="s">
        <v>1907</v>
      </c>
      <c r="G198" s="253"/>
      <c r="H198" s="253"/>
      <c r="I198" s="256"/>
      <c r="J198" s="266">
        <f>BK198</f>
        <v>0</v>
      </c>
      <c r="K198" s="253"/>
      <c r="L198" s="257"/>
      <c r="M198" s="258"/>
      <c r="N198" s="259"/>
      <c r="O198" s="259"/>
      <c r="P198" s="260">
        <f>P199</f>
        <v>0</v>
      </c>
      <c r="Q198" s="259"/>
      <c r="R198" s="260">
        <f>R199</f>
        <v>0</v>
      </c>
      <c r="S198" s="259"/>
      <c r="T198" s="261">
        <f>T199</f>
        <v>0</v>
      </c>
      <c r="U198" s="12"/>
      <c r="V198" s="12"/>
      <c r="W198" s="12"/>
      <c r="X198" s="12"/>
      <c r="Y198" s="12"/>
      <c r="Z198" s="12"/>
      <c r="AA198" s="12"/>
      <c r="AB198" s="12"/>
      <c r="AC198" s="12"/>
      <c r="AD198" s="12"/>
      <c r="AE198" s="12"/>
      <c r="AR198" s="262" t="s">
        <v>84</v>
      </c>
      <c r="AT198" s="263" t="s">
        <v>75</v>
      </c>
      <c r="AU198" s="263" t="s">
        <v>84</v>
      </c>
      <c r="AY198" s="262" t="s">
        <v>387</v>
      </c>
      <c r="BK198" s="264">
        <f>BK199</f>
        <v>0</v>
      </c>
    </row>
    <row r="199" s="2" customFormat="1" ht="33" customHeight="1">
      <c r="A199" s="42"/>
      <c r="B199" s="43"/>
      <c r="C199" s="280" t="s">
        <v>499</v>
      </c>
      <c r="D199" s="280" t="s">
        <v>393</v>
      </c>
      <c r="E199" s="281" t="s">
        <v>2540</v>
      </c>
      <c r="F199" s="282" t="s">
        <v>2541</v>
      </c>
      <c r="G199" s="283" t="s">
        <v>525</v>
      </c>
      <c r="H199" s="284">
        <v>56.097999999999999</v>
      </c>
      <c r="I199" s="285"/>
      <c r="J199" s="286">
        <f>ROUND(I199*H199,2)</f>
        <v>0</v>
      </c>
      <c r="K199" s="287"/>
      <c r="L199" s="45"/>
      <c r="M199" s="288" t="s">
        <v>1</v>
      </c>
      <c r="N199" s="289" t="s">
        <v>42</v>
      </c>
      <c r="O199" s="101"/>
      <c r="P199" s="290">
        <f>O199*H199</f>
        <v>0</v>
      </c>
      <c r="Q199" s="290">
        <v>0</v>
      </c>
      <c r="R199" s="290">
        <f>Q199*H199</f>
        <v>0</v>
      </c>
      <c r="S199" s="290">
        <v>0</v>
      </c>
      <c r="T199" s="291">
        <f>S199*H199</f>
        <v>0</v>
      </c>
      <c r="U199" s="42"/>
      <c r="V199" s="42"/>
      <c r="W199" s="42"/>
      <c r="X199" s="42"/>
      <c r="Y199" s="42"/>
      <c r="Z199" s="42"/>
      <c r="AA199" s="42"/>
      <c r="AB199" s="42"/>
      <c r="AC199" s="42"/>
      <c r="AD199" s="42"/>
      <c r="AE199" s="42"/>
      <c r="AR199" s="292" t="s">
        <v>386</v>
      </c>
      <c r="AT199" s="292" t="s">
        <v>393</v>
      </c>
      <c r="AU199" s="292" t="s">
        <v>92</v>
      </c>
      <c r="AY199" s="19" t="s">
        <v>387</v>
      </c>
      <c r="BE199" s="162">
        <f>IF(N199="základná",J199,0)</f>
        <v>0</v>
      </c>
      <c r="BF199" s="162">
        <f>IF(N199="znížená",J199,0)</f>
        <v>0</v>
      </c>
      <c r="BG199" s="162">
        <f>IF(N199="zákl. prenesená",J199,0)</f>
        <v>0</v>
      </c>
      <c r="BH199" s="162">
        <f>IF(N199="zníž. prenesená",J199,0)</f>
        <v>0</v>
      </c>
      <c r="BI199" s="162">
        <f>IF(N199="nulová",J199,0)</f>
        <v>0</v>
      </c>
      <c r="BJ199" s="19" t="s">
        <v>92</v>
      </c>
      <c r="BK199" s="162">
        <f>ROUND(I199*H199,2)</f>
        <v>0</v>
      </c>
      <c r="BL199" s="19" t="s">
        <v>386</v>
      </c>
      <c r="BM199" s="292" t="s">
        <v>606</v>
      </c>
    </row>
    <row r="200" s="12" customFormat="1" ht="25.92" customHeight="1">
      <c r="A200" s="12"/>
      <c r="B200" s="252"/>
      <c r="C200" s="253"/>
      <c r="D200" s="254" t="s">
        <v>75</v>
      </c>
      <c r="E200" s="255" t="s">
        <v>550</v>
      </c>
      <c r="F200" s="255" t="s">
        <v>2601</v>
      </c>
      <c r="G200" s="253"/>
      <c r="H200" s="253"/>
      <c r="I200" s="256"/>
      <c r="J200" s="231">
        <f>BK200</f>
        <v>0</v>
      </c>
      <c r="K200" s="253"/>
      <c r="L200" s="257"/>
      <c r="M200" s="258"/>
      <c r="N200" s="259"/>
      <c r="O200" s="259"/>
      <c r="P200" s="260">
        <f>P201</f>
        <v>0</v>
      </c>
      <c r="Q200" s="259"/>
      <c r="R200" s="260">
        <f>R201</f>
        <v>0.053730600000000003</v>
      </c>
      <c r="S200" s="259"/>
      <c r="T200" s="261">
        <f>T201</f>
        <v>0</v>
      </c>
      <c r="U200" s="12"/>
      <c r="V200" s="12"/>
      <c r="W200" s="12"/>
      <c r="X200" s="12"/>
      <c r="Y200" s="12"/>
      <c r="Z200" s="12"/>
      <c r="AA200" s="12"/>
      <c r="AB200" s="12"/>
      <c r="AC200" s="12"/>
      <c r="AD200" s="12"/>
      <c r="AE200" s="12"/>
      <c r="AR200" s="262" t="s">
        <v>92</v>
      </c>
      <c r="AT200" s="263" t="s">
        <v>75</v>
      </c>
      <c r="AU200" s="263" t="s">
        <v>76</v>
      </c>
      <c r="AY200" s="262" t="s">
        <v>387</v>
      </c>
      <c r="BK200" s="264">
        <f>BK201</f>
        <v>0</v>
      </c>
    </row>
    <row r="201" s="12" customFormat="1" ht="22.8" customHeight="1">
      <c r="A201" s="12"/>
      <c r="B201" s="252"/>
      <c r="C201" s="253"/>
      <c r="D201" s="254" t="s">
        <v>75</v>
      </c>
      <c r="E201" s="265" t="s">
        <v>552</v>
      </c>
      <c r="F201" s="265" t="s">
        <v>2602</v>
      </c>
      <c r="G201" s="253"/>
      <c r="H201" s="253"/>
      <c r="I201" s="256"/>
      <c r="J201" s="266">
        <f>BK201</f>
        <v>0</v>
      </c>
      <c r="K201" s="253"/>
      <c r="L201" s="257"/>
      <c r="M201" s="258"/>
      <c r="N201" s="259"/>
      <c r="O201" s="259"/>
      <c r="P201" s="260">
        <f>SUM(P202:P205)</f>
        <v>0</v>
      </c>
      <c r="Q201" s="259"/>
      <c r="R201" s="260">
        <f>SUM(R202:R205)</f>
        <v>0.053730600000000003</v>
      </c>
      <c r="S201" s="259"/>
      <c r="T201" s="261">
        <f>SUM(T202:T205)</f>
        <v>0</v>
      </c>
      <c r="U201" s="12"/>
      <c r="V201" s="12"/>
      <c r="W201" s="12"/>
      <c r="X201" s="12"/>
      <c r="Y201" s="12"/>
      <c r="Z201" s="12"/>
      <c r="AA201" s="12"/>
      <c r="AB201" s="12"/>
      <c r="AC201" s="12"/>
      <c r="AD201" s="12"/>
      <c r="AE201" s="12"/>
      <c r="AR201" s="262" t="s">
        <v>92</v>
      </c>
      <c r="AT201" s="263" t="s">
        <v>75</v>
      </c>
      <c r="AU201" s="263" t="s">
        <v>84</v>
      </c>
      <c r="AY201" s="262" t="s">
        <v>387</v>
      </c>
      <c r="BK201" s="264">
        <f>SUM(BK202:BK205)</f>
        <v>0</v>
      </c>
    </row>
    <row r="202" s="2" customFormat="1" ht="24.15" customHeight="1">
      <c r="A202" s="42"/>
      <c r="B202" s="43"/>
      <c r="C202" s="280" t="s">
        <v>7</v>
      </c>
      <c r="D202" s="280" t="s">
        <v>393</v>
      </c>
      <c r="E202" s="281" t="s">
        <v>2603</v>
      </c>
      <c r="F202" s="282" t="s">
        <v>2604</v>
      </c>
      <c r="G202" s="283" t="s">
        <v>405</v>
      </c>
      <c r="H202" s="284">
        <v>127.93000000000001</v>
      </c>
      <c r="I202" s="285"/>
      <c r="J202" s="286">
        <f>ROUND(I202*H202,2)</f>
        <v>0</v>
      </c>
      <c r="K202" s="287"/>
      <c r="L202" s="45"/>
      <c r="M202" s="288" t="s">
        <v>1</v>
      </c>
      <c r="N202" s="289" t="s">
        <v>42</v>
      </c>
      <c r="O202" s="101"/>
      <c r="P202" s="290">
        <f>O202*H202</f>
        <v>0</v>
      </c>
      <c r="Q202" s="290">
        <v>0.00042000000000000002</v>
      </c>
      <c r="R202" s="290">
        <f>Q202*H202</f>
        <v>0.053730600000000003</v>
      </c>
      <c r="S202" s="290">
        <v>0</v>
      </c>
      <c r="T202" s="291">
        <f>S202*H202</f>
        <v>0</v>
      </c>
      <c r="U202" s="42"/>
      <c r="V202" s="42"/>
      <c r="W202" s="42"/>
      <c r="X202" s="42"/>
      <c r="Y202" s="42"/>
      <c r="Z202" s="42"/>
      <c r="AA202" s="42"/>
      <c r="AB202" s="42"/>
      <c r="AC202" s="42"/>
      <c r="AD202" s="42"/>
      <c r="AE202" s="42"/>
      <c r="AR202" s="292" t="s">
        <v>422</v>
      </c>
      <c r="AT202" s="292" t="s">
        <v>393</v>
      </c>
      <c r="AU202" s="292" t="s">
        <v>92</v>
      </c>
      <c r="AY202" s="19" t="s">
        <v>387</v>
      </c>
      <c r="BE202" s="162">
        <f>IF(N202="základná",J202,0)</f>
        <v>0</v>
      </c>
      <c r="BF202" s="162">
        <f>IF(N202="znížená",J202,0)</f>
        <v>0</v>
      </c>
      <c r="BG202" s="162">
        <f>IF(N202="zákl. prenesená",J202,0)</f>
        <v>0</v>
      </c>
      <c r="BH202" s="162">
        <f>IF(N202="zníž. prenesená",J202,0)</f>
        <v>0</v>
      </c>
      <c r="BI202" s="162">
        <f>IF(N202="nulová",J202,0)</f>
        <v>0</v>
      </c>
      <c r="BJ202" s="19" t="s">
        <v>92</v>
      </c>
      <c r="BK202" s="162">
        <f>ROUND(I202*H202,2)</f>
        <v>0</v>
      </c>
      <c r="BL202" s="19" t="s">
        <v>422</v>
      </c>
      <c r="BM202" s="292" t="s">
        <v>615</v>
      </c>
    </row>
    <row r="203" s="15" customFormat="1">
      <c r="A203" s="15"/>
      <c r="B203" s="304"/>
      <c r="C203" s="305"/>
      <c r="D203" s="295" t="s">
        <v>398</v>
      </c>
      <c r="E203" s="306" t="s">
        <v>1</v>
      </c>
      <c r="F203" s="307" t="s">
        <v>2605</v>
      </c>
      <c r="G203" s="305"/>
      <c r="H203" s="308">
        <v>53.530000000000001</v>
      </c>
      <c r="I203" s="309"/>
      <c r="J203" s="305"/>
      <c r="K203" s="305"/>
      <c r="L203" s="310"/>
      <c r="M203" s="311"/>
      <c r="N203" s="312"/>
      <c r="O203" s="312"/>
      <c r="P203" s="312"/>
      <c r="Q203" s="312"/>
      <c r="R203" s="312"/>
      <c r="S203" s="312"/>
      <c r="T203" s="313"/>
      <c r="U203" s="15"/>
      <c r="V203" s="15"/>
      <c r="W203" s="15"/>
      <c r="X203" s="15"/>
      <c r="Y203" s="15"/>
      <c r="Z203" s="15"/>
      <c r="AA203" s="15"/>
      <c r="AB203" s="15"/>
      <c r="AC203" s="15"/>
      <c r="AD203" s="15"/>
      <c r="AE203" s="15"/>
      <c r="AT203" s="314" t="s">
        <v>398</v>
      </c>
      <c r="AU203" s="314" t="s">
        <v>92</v>
      </c>
      <c r="AV203" s="15" t="s">
        <v>92</v>
      </c>
      <c r="AW203" s="15" t="s">
        <v>30</v>
      </c>
      <c r="AX203" s="15" t="s">
        <v>76</v>
      </c>
      <c r="AY203" s="314" t="s">
        <v>387</v>
      </c>
    </row>
    <row r="204" s="15" customFormat="1">
      <c r="A204" s="15"/>
      <c r="B204" s="304"/>
      <c r="C204" s="305"/>
      <c r="D204" s="295" t="s">
        <v>398</v>
      </c>
      <c r="E204" s="306" t="s">
        <v>1</v>
      </c>
      <c r="F204" s="307" t="s">
        <v>2606</v>
      </c>
      <c r="G204" s="305"/>
      <c r="H204" s="308">
        <v>74.400000000000006</v>
      </c>
      <c r="I204" s="309"/>
      <c r="J204" s="305"/>
      <c r="K204" s="305"/>
      <c r="L204" s="310"/>
      <c r="M204" s="311"/>
      <c r="N204" s="312"/>
      <c r="O204" s="312"/>
      <c r="P204" s="312"/>
      <c r="Q204" s="312"/>
      <c r="R204" s="312"/>
      <c r="S204" s="312"/>
      <c r="T204" s="313"/>
      <c r="U204" s="15"/>
      <c r="V204" s="15"/>
      <c r="W204" s="15"/>
      <c r="X204" s="15"/>
      <c r="Y204" s="15"/>
      <c r="Z204" s="15"/>
      <c r="AA204" s="15"/>
      <c r="AB204" s="15"/>
      <c r="AC204" s="15"/>
      <c r="AD204" s="15"/>
      <c r="AE204" s="15"/>
      <c r="AT204" s="314" t="s">
        <v>398</v>
      </c>
      <c r="AU204" s="314" t="s">
        <v>92</v>
      </c>
      <c r="AV204" s="15" t="s">
        <v>92</v>
      </c>
      <c r="AW204" s="15" t="s">
        <v>30</v>
      </c>
      <c r="AX204" s="15" t="s">
        <v>76</v>
      </c>
      <c r="AY204" s="314" t="s">
        <v>387</v>
      </c>
    </row>
    <row r="205" s="16" customFormat="1">
      <c r="A205" s="16"/>
      <c r="B205" s="315"/>
      <c r="C205" s="316"/>
      <c r="D205" s="295" t="s">
        <v>398</v>
      </c>
      <c r="E205" s="317" t="s">
        <v>1</v>
      </c>
      <c r="F205" s="318" t="s">
        <v>401</v>
      </c>
      <c r="G205" s="316"/>
      <c r="H205" s="319">
        <v>127.93000000000001</v>
      </c>
      <c r="I205" s="320"/>
      <c r="J205" s="316"/>
      <c r="K205" s="316"/>
      <c r="L205" s="321"/>
      <c r="M205" s="322"/>
      <c r="N205" s="323"/>
      <c r="O205" s="323"/>
      <c r="P205" s="323"/>
      <c r="Q205" s="323"/>
      <c r="R205" s="323"/>
      <c r="S205" s="323"/>
      <c r="T205" s="324"/>
      <c r="U205" s="16"/>
      <c r="V205" s="16"/>
      <c r="W205" s="16"/>
      <c r="X205" s="16"/>
      <c r="Y205" s="16"/>
      <c r="Z205" s="16"/>
      <c r="AA205" s="16"/>
      <c r="AB205" s="16"/>
      <c r="AC205" s="16"/>
      <c r="AD205" s="16"/>
      <c r="AE205" s="16"/>
      <c r="AT205" s="325" t="s">
        <v>398</v>
      </c>
      <c r="AU205" s="325" t="s">
        <v>92</v>
      </c>
      <c r="AV205" s="16" t="s">
        <v>386</v>
      </c>
      <c r="AW205" s="16" t="s">
        <v>30</v>
      </c>
      <c r="AX205" s="16" t="s">
        <v>84</v>
      </c>
      <c r="AY205" s="325" t="s">
        <v>387</v>
      </c>
    </row>
    <row r="206" s="2" customFormat="1" ht="49.92" customHeight="1">
      <c r="A206" s="42"/>
      <c r="B206" s="43"/>
      <c r="C206" s="44"/>
      <c r="D206" s="44"/>
      <c r="E206" s="255" t="s">
        <v>1777</v>
      </c>
      <c r="F206" s="255" t="s">
        <v>1778</v>
      </c>
      <c r="G206" s="44"/>
      <c r="H206" s="44"/>
      <c r="I206" s="44"/>
      <c r="J206" s="231">
        <f>BK206</f>
        <v>0</v>
      </c>
      <c r="K206" s="44"/>
      <c r="L206" s="45"/>
      <c r="M206" s="349"/>
      <c r="N206" s="350"/>
      <c r="O206" s="101"/>
      <c r="P206" s="101"/>
      <c r="Q206" s="101"/>
      <c r="R206" s="101"/>
      <c r="S206" s="101"/>
      <c r="T206" s="102"/>
      <c r="U206" s="42"/>
      <c r="V206" s="42"/>
      <c r="W206" s="42"/>
      <c r="X206" s="42"/>
      <c r="Y206" s="42"/>
      <c r="Z206" s="42"/>
      <c r="AA206" s="42"/>
      <c r="AB206" s="42"/>
      <c r="AC206" s="42"/>
      <c r="AD206" s="42"/>
      <c r="AE206" s="42"/>
      <c r="AT206" s="19" t="s">
        <v>75</v>
      </c>
      <c r="AU206" s="19" t="s">
        <v>76</v>
      </c>
      <c r="AY206" s="19" t="s">
        <v>1779</v>
      </c>
      <c r="BK206" s="162">
        <f>SUM(BK207:BK211)</f>
        <v>0</v>
      </c>
    </row>
    <row r="207" s="2" customFormat="1" ht="16.32" customHeight="1">
      <c r="A207" s="42"/>
      <c r="B207" s="43"/>
      <c r="C207" s="352" t="s">
        <v>1</v>
      </c>
      <c r="D207" s="352" t="s">
        <v>393</v>
      </c>
      <c r="E207" s="353" t="s">
        <v>1</v>
      </c>
      <c r="F207" s="354" t="s">
        <v>1</v>
      </c>
      <c r="G207" s="355" t="s">
        <v>1</v>
      </c>
      <c r="H207" s="356"/>
      <c r="I207" s="357"/>
      <c r="J207" s="358">
        <f>BK207</f>
        <v>0</v>
      </c>
      <c r="K207" s="287"/>
      <c r="L207" s="45"/>
      <c r="M207" s="359" t="s">
        <v>1</v>
      </c>
      <c r="N207" s="360" t="s">
        <v>42</v>
      </c>
      <c r="O207" s="101"/>
      <c r="P207" s="101"/>
      <c r="Q207" s="101"/>
      <c r="R207" s="101"/>
      <c r="S207" s="101"/>
      <c r="T207" s="102"/>
      <c r="U207" s="42"/>
      <c r="V207" s="42"/>
      <c r="W207" s="42"/>
      <c r="X207" s="42"/>
      <c r="Y207" s="42"/>
      <c r="Z207" s="42"/>
      <c r="AA207" s="42"/>
      <c r="AB207" s="42"/>
      <c r="AC207" s="42"/>
      <c r="AD207" s="42"/>
      <c r="AE207" s="42"/>
      <c r="AT207" s="19" t="s">
        <v>1779</v>
      </c>
      <c r="AU207" s="19" t="s">
        <v>84</v>
      </c>
      <c r="AY207" s="19" t="s">
        <v>1779</v>
      </c>
      <c r="BE207" s="162">
        <f>IF(N207="základná",J207,0)</f>
        <v>0</v>
      </c>
      <c r="BF207" s="162">
        <f>IF(N207="znížená",J207,0)</f>
        <v>0</v>
      </c>
      <c r="BG207" s="162">
        <f>IF(N207="zákl. prenesená",J207,0)</f>
        <v>0</v>
      </c>
      <c r="BH207" s="162">
        <f>IF(N207="zníž. prenesená",J207,0)</f>
        <v>0</v>
      </c>
      <c r="BI207" s="162">
        <f>IF(N207="nulová",J207,0)</f>
        <v>0</v>
      </c>
      <c r="BJ207" s="19" t="s">
        <v>92</v>
      </c>
      <c r="BK207" s="162">
        <f>I207*H207</f>
        <v>0</v>
      </c>
    </row>
    <row r="208" s="2" customFormat="1" ht="16.32" customHeight="1">
      <c r="A208" s="42"/>
      <c r="B208" s="43"/>
      <c r="C208" s="352" t="s">
        <v>1</v>
      </c>
      <c r="D208" s="352" t="s">
        <v>393</v>
      </c>
      <c r="E208" s="353" t="s">
        <v>1</v>
      </c>
      <c r="F208" s="354" t="s">
        <v>1</v>
      </c>
      <c r="G208" s="355" t="s">
        <v>1</v>
      </c>
      <c r="H208" s="356"/>
      <c r="I208" s="357"/>
      <c r="J208" s="358">
        <f>BK208</f>
        <v>0</v>
      </c>
      <c r="K208" s="287"/>
      <c r="L208" s="45"/>
      <c r="M208" s="359" t="s">
        <v>1</v>
      </c>
      <c r="N208" s="360" t="s">
        <v>42</v>
      </c>
      <c r="O208" s="101"/>
      <c r="P208" s="101"/>
      <c r="Q208" s="101"/>
      <c r="R208" s="101"/>
      <c r="S208" s="101"/>
      <c r="T208" s="102"/>
      <c r="U208" s="42"/>
      <c r="V208" s="42"/>
      <c r="W208" s="42"/>
      <c r="X208" s="42"/>
      <c r="Y208" s="42"/>
      <c r="Z208" s="42"/>
      <c r="AA208" s="42"/>
      <c r="AB208" s="42"/>
      <c r="AC208" s="42"/>
      <c r="AD208" s="42"/>
      <c r="AE208" s="42"/>
      <c r="AT208" s="19" t="s">
        <v>1779</v>
      </c>
      <c r="AU208" s="19" t="s">
        <v>84</v>
      </c>
      <c r="AY208" s="19" t="s">
        <v>1779</v>
      </c>
      <c r="BE208" s="162">
        <f>IF(N208="základná",J208,0)</f>
        <v>0</v>
      </c>
      <c r="BF208" s="162">
        <f>IF(N208="znížená",J208,0)</f>
        <v>0</v>
      </c>
      <c r="BG208" s="162">
        <f>IF(N208="zákl. prenesená",J208,0)</f>
        <v>0</v>
      </c>
      <c r="BH208" s="162">
        <f>IF(N208="zníž. prenesená",J208,0)</f>
        <v>0</v>
      </c>
      <c r="BI208" s="162">
        <f>IF(N208="nulová",J208,0)</f>
        <v>0</v>
      </c>
      <c r="BJ208" s="19" t="s">
        <v>92</v>
      </c>
      <c r="BK208" s="162">
        <f>I208*H208</f>
        <v>0</v>
      </c>
    </row>
    <row r="209" s="2" customFormat="1" ht="16.32" customHeight="1">
      <c r="A209" s="42"/>
      <c r="B209" s="43"/>
      <c r="C209" s="352" t="s">
        <v>1</v>
      </c>
      <c r="D209" s="352" t="s">
        <v>393</v>
      </c>
      <c r="E209" s="353" t="s">
        <v>1</v>
      </c>
      <c r="F209" s="354" t="s">
        <v>1</v>
      </c>
      <c r="G209" s="355" t="s">
        <v>1</v>
      </c>
      <c r="H209" s="356"/>
      <c r="I209" s="357"/>
      <c r="J209" s="358">
        <f>BK209</f>
        <v>0</v>
      </c>
      <c r="K209" s="287"/>
      <c r="L209" s="45"/>
      <c r="M209" s="359" t="s">
        <v>1</v>
      </c>
      <c r="N209" s="360" t="s">
        <v>42</v>
      </c>
      <c r="O209" s="101"/>
      <c r="P209" s="101"/>
      <c r="Q209" s="101"/>
      <c r="R209" s="101"/>
      <c r="S209" s="101"/>
      <c r="T209" s="102"/>
      <c r="U209" s="42"/>
      <c r="V209" s="42"/>
      <c r="W209" s="42"/>
      <c r="X209" s="42"/>
      <c r="Y209" s="42"/>
      <c r="Z209" s="42"/>
      <c r="AA209" s="42"/>
      <c r="AB209" s="42"/>
      <c r="AC209" s="42"/>
      <c r="AD209" s="42"/>
      <c r="AE209" s="42"/>
      <c r="AT209" s="19" t="s">
        <v>1779</v>
      </c>
      <c r="AU209" s="19" t="s">
        <v>84</v>
      </c>
      <c r="AY209" s="19" t="s">
        <v>1779</v>
      </c>
      <c r="BE209" s="162">
        <f>IF(N209="základná",J209,0)</f>
        <v>0</v>
      </c>
      <c r="BF209" s="162">
        <f>IF(N209="znížená",J209,0)</f>
        <v>0</v>
      </c>
      <c r="BG209" s="162">
        <f>IF(N209="zákl. prenesená",J209,0)</f>
        <v>0</v>
      </c>
      <c r="BH209" s="162">
        <f>IF(N209="zníž. prenesená",J209,0)</f>
        <v>0</v>
      </c>
      <c r="BI209" s="162">
        <f>IF(N209="nulová",J209,0)</f>
        <v>0</v>
      </c>
      <c r="BJ209" s="19" t="s">
        <v>92</v>
      </c>
      <c r="BK209" s="162">
        <f>I209*H209</f>
        <v>0</v>
      </c>
    </row>
    <row r="210" s="2" customFormat="1" ht="16.32" customHeight="1">
      <c r="A210" s="42"/>
      <c r="B210" s="43"/>
      <c r="C210" s="352" t="s">
        <v>1</v>
      </c>
      <c r="D210" s="352" t="s">
        <v>393</v>
      </c>
      <c r="E210" s="353" t="s">
        <v>1</v>
      </c>
      <c r="F210" s="354" t="s">
        <v>1</v>
      </c>
      <c r="G210" s="355" t="s">
        <v>1</v>
      </c>
      <c r="H210" s="356"/>
      <c r="I210" s="357"/>
      <c r="J210" s="358">
        <f>BK210</f>
        <v>0</v>
      </c>
      <c r="K210" s="287"/>
      <c r="L210" s="45"/>
      <c r="M210" s="359" t="s">
        <v>1</v>
      </c>
      <c r="N210" s="360" t="s">
        <v>42</v>
      </c>
      <c r="O210" s="101"/>
      <c r="P210" s="101"/>
      <c r="Q210" s="101"/>
      <c r="R210" s="101"/>
      <c r="S210" s="101"/>
      <c r="T210" s="102"/>
      <c r="U210" s="42"/>
      <c r="V210" s="42"/>
      <c r="W210" s="42"/>
      <c r="X210" s="42"/>
      <c r="Y210" s="42"/>
      <c r="Z210" s="42"/>
      <c r="AA210" s="42"/>
      <c r="AB210" s="42"/>
      <c r="AC210" s="42"/>
      <c r="AD210" s="42"/>
      <c r="AE210" s="42"/>
      <c r="AT210" s="19" t="s">
        <v>1779</v>
      </c>
      <c r="AU210" s="19" t="s">
        <v>84</v>
      </c>
      <c r="AY210" s="19" t="s">
        <v>1779</v>
      </c>
      <c r="BE210" s="162">
        <f>IF(N210="základná",J210,0)</f>
        <v>0</v>
      </c>
      <c r="BF210" s="162">
        <f>IF(N210="znížená",J210,0)</f>
        <v>0</v>
      </c>
      <c r="BG210" s="162">
        <f>IF(N210="zákl. prenesená",J210,0)</f>
        <v>0</v>
      </c>
      <c r="BH210" s="162">
        <f>IF(N210="zníž. prenesená",J210,0)</f>
        <v>0</v>
      </c>
      <c r="BI210" s="162">
        <f>IF(N210="nulová",J210,0)</f>
        <v>0</v>
      </c>
      <c r="BJ210" s="19" t="s">
        <v>92</v>
      </c>
      <c r="BK210" s="162">
        <f>I210*H210</f>
        <v>0</v>
      </c>
    </row>
    <row r="211" s="2" customFormat="1" ht="16.32" customHeight="1">
      <c r="A211" s="42"/>
      <c r="B211" s="43"/>
      <c r="C211" s="352" t="s">
        <v>1</v>
      </c>
      <c r="D211" s="352" t="s">
        <v>393</v>
      </c>
      <c r="E211" s="353" t="s">
        <v>1</v>
      </c>
      <c r="F211" s="354" t="s">
        <v>1</v>
      </c>
      <c r="G211" s="355" t="s">
        <v>1</v>
      </c>
      <c r="H211" s="356"/>
      <c r="I211" s="357"/>
      <c r="J211" s="358">
        <f>BK211</f>
        <v>0</v>
      </c>
      <c r="K211" s="287"/>
      <c r="L211" s="45"/>
      <c r="M211" s="359" t="s">
        <v>1</v>
      </c>
      <c r="N211" s="360" t="s">
        <v>42</v>
      </c>
      <c r="O211" s="361"/>
      <c r="P211" s="361"/>
      <c r="Q211" s="361"/>
      <c r="R211" s="361"/>
      <c r="S211" s="361"/>
      <c r="T211" s="362"/>
      <c r="U211" s="42"/>
      <c r="V211" s="42"/>
      <c r="W211" s="42"/>
      <c r="X211" s="42"/>
      <c r="Y211" s="42"/>
      <c r="Z211" s="42"/>
      <c r="AA211" s="42"/>
      <c r="AB211" s="42"/>
      <c r="AC211" s="42"/>
      <c r="AD211" s="42"/>
      <c r="AE211" s="42"/>
      <c r="AT211" s="19" t="s">
        <v>1779</v>
      </c>
      <c r="AU211" s="19" t="s">
        <v>84</v>
      </c>
      <c r="AY211" s="19" t="s">
        <v>1779</v>
      </c>
      <c r="BE211" s="162">
        <f>IF(N211="základná",J211,0)</f>
        <v>0</v>
      </c>
      <c r="BF211" s="162">
        <f>IF(N211="znížená",J211,0)</f>
        <v>0</v>
      </c>
      <c r="BG211" s="162">
        <f>IF(N211="zákl. prenesená",J211,0)</f>
        <v>0</v>
      </c>
      <c r="BH211" s="162">
        <f>IF(N211="zníž. prenesená",J211,0)</f>
        <v>0</v>
      </c>
      <c r="BI211" s="162">
        <f>IF(N211="nulová",J211,0)</f>
        <v>0</v>
      </c>
      <c r="BJ211" s="19" t="s">
        <v>92</v>
      </c>
      <c r="BK211" s="162">
        <f>I211*H211</f>
        <v>0</v>
      </c>
    </row>
    <row r="212" s="2" customFormat="1" ht="6.96" customHeight="1">
      <c r="A212" s="42"/>
      <c r="B212" s="76"/>
      <c r="C212" s="77"/>
      <c r="D212" s="77"/>
      <c r="E212" s="77"/>
      <c r="F212" s="77"/>
      <c r="G212" s="77"/>
      <c r="H212" s="77"/>
      <c r="I212" s="77"/>
      <c r="J212" s="77"/>
      <c r="K212" s="77"/>
      <c r="L212" s="45"/>
      <c r="M212" s="42"/>
      <c r="O212" s="42"/>
      <c r="P212" s="42"/>
      <c r="Q212" s="42"/>
      <c r="R212" s="42"/>
      <c r="S212" s="42"/>
      <c r="T212" s="42"/>
      <c r="U212" s="42"/>
      <c r="V212" s="42"/>
      <c r="W212" s="42"/>
      <c r="X212" s="42"/>
      <c r="Y212" s="42"/>
      <c r="Z212" s="42"/>
      <c r="AA212" s="42"/>
      <c r="AB212" s="42"/>
      <c r="AC212" s="42"/>
      <c r="AD212" s="42"/>
      <c r="AE212" s="42"/>
    </row>
  </sheetData>
  <sheetProtection sheet="1" autoFilter="0" formatColumns="0" formatRows="0" objects="1" scenarios="1" spinCount="100000" saltValue="hjd6+R+qgVPeGdh8ObbS0vz8ZybYGBKMl3iZ3wnCE+DjNO51chT2vsVq2myabFv1Bfe896+SLKFtX8L2xIpe6A==" hashValue="HBIDISONvcNSoyFMiC1yh29KV4U+xisUWMMNrYicyRZZ9NTRiivRxlR3yn+E8qDIejL7of33iKEKOiM+ZKA2JA==" algorithmName="SHA-512" password="C551"/>
  <autoFilter ref="C131:K211"/>
  <mergeCells count="14">
    <mergeCell ref="E7:H7"/>
    <mergeCell ref="E9:H9"/>
    <mergeCell ref="E18:H18"/>
    <mergeCell ref="E27:H27"/>
    <mergeCell ref="E85:H85"/>
    <mergeCell ref="E87:H87"/>
    <mergeCell ref="D106:F106"/>
    <mergeCell ref="D107:F107"/>
    <mergeCell ref="D108:F108"/>
    <mergeCell ref="D109:F109"/>
    <mergeCell ref="D110:F110"/>
    <mergeCell ref="E122:H122"/>
    <mergeCell ref="E124:H124"/>
    <mergeCell ref="L2:V2"/>
  </mergeCells>
  <dataValidations count="2">
    <dataValidation type="list" allowBlank="1" showInputMessage="1" showErrorMessage="1" error="Povolené sú hodnoty K, M." sqref="D207:D212">
      <formula1>"K, M"</formula1>
    </dataValidation>
    <dataValidation type="list" allowBlank="1" showInputMessage="1" showErrorMessage="1" error="Povolené sú hodnoty základná, znížená, nulová." sqref="N207:N212">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115</v>
      </c>
    </row>
    <row r="3" s="1" customFormat="1" ht="6.96" customHeight="1">
      <c r="B3" s="171"/>
      <c r="C3" s="172"/>
      <c r="D3" s="172"/>
      <c r="E3" s="172"/>
      <c r="F3" s="172"/>
      <c r="G3" s="172"/>
      <c r="H3" s="172"/>
      <c r="I3" s="172"/>
      <c r="J3" s="172"/>
      <c r="K3" s="172"/>
      <c r="L3" s="22"/>
      <c r="AT3" s="19" t="s">
        <v>76</v>
      </c>
    </row>
    <row r="4" s="1" customFormat="1" ht="24.96" customHeight="1">
      <c r="B4" s="22"/>
      <c r="D4" s="173" t="s">
        <v>149</v>
      </c>
      <c r="L4" s="22"/>
      <c r="M4" s="174" t="s">
        <v>9</v>
      </c>
      <c r="AT4" s="19" t="s">
        <v>4</v>
      </c>
    </row>
    <row r="5" s="1" customFormat="1" ht="6.96" customHeight="1">
      <c r="B5" s="22"/>
      <c r="L5" s="22"/>
    </row>
    <row r="6" s="1" customFormat="1" ht="12" customHeight="1">
      <c r="B6" s="22"/>
      <c r="D6" s="175" t="s">
        <v>15</v>
      </c>
      <c r="L6" s="22"/>
    </row>
    <row r="7" s="1" customFormat="1" ht="39.75" customHeight="1">
      <c r="B7" s="22"/>
      <c r="E7" s="176" t="str">
        <f>'Rekapitulácia stavby'!K6</f>
        <v>OPRAVA POŠKODENÝCH PODLÁH A PRIESTOROV GARÁŽÍ NA 3.PP, 2.PP, 1.PP, MEZANÍNU, HOSPODÁRSKEHO A BANK. DVORA V OBJEKTE NBS</v>
      </c>
      <c r="F7" s="175"/>
      <c r="G7" s="175"/>
      <c r="H7" s="175"/>
      <c r="L7" s="22"/>
    </row>
    <row r="8" s="2" customFormat="1" ht="12" customHeight="1">
      <c r="A8" s="42"/>
      <c r="B8" s="45"/>
      <c r="C8" s="42"/>
      <c r="D8" s="175" t="s">
        <v>160</v>
      </c>
      <c r="E8" s="42"/>
      <c r="F8" s="42"/>
      <c r="G8" s="42"/>
      <c r="H8" s="42"/>
      <c r="I8" s="42"/>
      <c r="J8" s="42"/>
      <c r="K8" s="42"/>
      <c r="L8" s="73"/>
      <c r="S8" s="42"/>
      <c r="T8" s="42"/>
      <c r="U8" s="42"/>
      <c r="V8" s="42"/>
      <c r="W8" s="42"/>
      <c r="X8" s="42"/>
      <c r="Y8" s="42"/>
      <c r="Z8" s="42"/>
      <c r="AA8" s="42"/>
      <c r="AB8" s="42"/>
      <c r="AC8" s="42"/>
      <c r="AD8" s="42"/>
      <c r="AE8" s="42"/>
    </row>
    <row r="9" s="2" customFormat="1" ht="16.5" customHeight="1">
      <c r="A9" s="42"/>
      <c r="B9" s="45"/>
      <c r="C9" s="42"/>
      <c r="D9" s="42"/>
      <c r="E9" s="177" t="s">
        <v>2607</v>
      </c>
      <c r="F9" s="42"/>
      <c r="G9" s="42"/>
      <c r="H9" s="42"/>
      <c r="I9" s="42"/>
      <c r="J9" s="42"/>
      <c r="K9" s="42"/>
      <c r="L9" s="73"/>
      <c r="S9" s="42"/>
      <c r="T9" s="42"/>
      <c r="U9" s="42"/>
      <c r="V9" s="42"/>
      <c r="W9" s="42"/>
      <c r="X9" s="42"/>
      <c r="Y9" s="42"/>
      <c r="Z9" s="42"/>
      <c r="AA9" s="42"/>
      <c r="AB9" s="42"/>
      <c r="AC9" s="42"/>
      <c r="AD9" s="42"/>
      <c r="AE9" s="42"/>
    </row>
    <row r="10" s="2" customFormat="1">
      <c r="A10" s="42"/>
      <c r="B10" s="45"/>
      <c r="C10" s="42"/>
      <c r="D10" s="42"/>
      <c r="E10" s="42"/>
      <c r="F10" s="42"/>
      <c r="G10" s="42"/>
      <c r="H10" s="42"/>
      <c r="I10" s="42"/>
      <c r="J10" s="42"/>
      <c r="K10" s="42"/>
      <c r="L10" s="73"/>
      <c r="S10" s="42"/>
      <c r="T10" s="42"/>
      <c r="U10" s="42"/>
      <c r="V10" s="42"/>
      <c r="W10" s="42"/>
      <c r="X10" s="42"/>
      <c r="Y10" s="42"/>
      <c r="Z10" s="42"/>
      <c r="AA10" s="42"/>
      <c r="AB10" s="42"/>
      <c r="AC10" s="42"/>
      <c r="AD10" s="42"/>
      <c r="AE10" s="42"/>
    </row>
    <row r="11" s="2" customFormat="1" ht="12" customHeight="1">
      <c r="A11" s="42"/>
      <c r="B11" s="45"/>
      <c r="C11" s="42"/>
      <c r="D11" s="175" t="s">
        <v>17</v>
      </c>
      <c r="E11" s="42"/>
      <c r="F11" s="151" t="s">
        <v>1</v>
      </c>
      <c r="G11" s="42"/>
      <c r="H11" s="42"/>
      <c r="I11" s="175" t="s">
        <v>18</v>
      </c>
      <c r="J11" s="151" t="s">
        <v>1</v>
      </c>
      <c r="K11" s="42"/>
      <c r="L11" s="73"/>
      <c r="S11" s="42"/>
      <c r="T11" s="42"/>
      <c r="U11" s="42"/>
      <c r="V11" s="42"/>
      <c r="W11" s="42"/>
      <c r="X11" s="42"/>
      <c r="Y11" s="42"/>
      <c r="Z11" s="42"/>
      <c r="AA11" s="42"/>
      <c r="AB11" s="42"/>
      <c r="AC11" s="42"/>
      <c r="AD11" s="42"/>
      <c r="AE11" s="42"/>
    </row>
    <row r="12" s="2" customFormat="1" ht="12" customHeight="1">
      <c r="A12" s="42"/>
      <c r="B12" s="45"/>
      <c r="C12" s="42"/>
      <c r="D12" s="175" t="s">
        <v>19</v>
      </c>
      <c r="E12" s="42"/>
      <c r="F12" s="151" t="s">
        <v>1783</v>
      </c>
      <c r="G12" s="42"/>
      <c r="H12" s="42"/>
      <c r="I12" s="175" t="s">
        <v>21</v>
      </c>
      <c r="J12" s="178" t="str">
        <f>'Rekapitulácia stavby'!AN8</f>
        <v>9. 5. 2022</v>
      </c>
      <c r="K12" s="42"/>
      <c r="L12" s="73"/>
      <c r="S12" s="42"/>
      <c r="T12" s="42"/>
      <c r="U12" s="42"/>
      <c r="V12" s="42"/>
      <c r="W12" s="42"/>
      <c r="X12" s="42"/>
      <c r="Y12" s="42"/>
      <c r="Z12" s="42"/>
      <c r="AA12" s="42"/>
      <c r="AB12" s="42"/>
      <c r="AC12" s="42"/>
      <c r="AD12" s="42"/>
      <c r="AE12" s="42"/>
    </row>
    <row r="13" s="2" customFormat="1" ht="10.8" customHeight="1">
      <c r="A13" s="42"/>
      <c r="B13" s="45"/>
      <c r="C13" s="42"/>
      <c r="D13" s="42"/>
      <c r="E13" s="42"/>
      <c r="F13" s="42"/>
      <c r="G13" s="42"/>
      <c r="H13" s="42"/>
      <c r="I13" s="42"/>
      <c r="J13" s="42"/>
      <c r="K13" s="42"/>
      <c r="L13" s="73"/>
      <c r="S13" s="42"/>
      <c r="T13" s="42"/>
      <c r="U13" s="42"/>
      <c r="V13" s="42"/>
      <c r="W13" s="42"/>
      <c r="X13" s="42"/>
      <c r="Y13" s="42"/>
      <c r="Z13" s="42"/>
      <c r="AA13" s="42"/>
      <c r="AB13" s="42"/>
      <c r="AC13" s="42"/>
      <c r="AD13" s="42"/>
      <c r="AE13" s="42"/>
    </row>
    <row r="14" s="2" customFormat="1" ht="12" customHeight="1">
      <c r="A14" s="42"/>
      <c r="B14" s="45"/>
      <c r="C14" s="42"/>
      <c r="D14" s="175" t="s">
        <v>23</v>
      </c>
      <c r="E14" s="42"/>
      <c r="F14" s="42"/>
      <c r="G14" s="42"/>
      <c r="H14" s="42"/>
      <c r="I14" s="175" t="s">
        <v>24</v>
      </c>
      <c r="J14" s="151" t="str">
        <f>IF('Rekapitulácia stavby'!AN10="","",'Rekapitulácia stavby'!AN10)</f>
        <v/>
      </c>
      <c r="K14" s="42"/>
      <c r="L14" s="73"/>
      <c r="S14" s="42"/>
      <c r="T14" s="42"/>
      <c r="U14" s="42"/>
      <c r="V14" s="42"/>
      <c r="W14" s="42"/>
      <c r="X14" s="42"/>
      <c r="Y14" s="42"/>
      <c r="Z14" s="42"/>
      <c r="AA14" s="42"/>
      <c r="AB14" s="42"/>
      <c r="AC14" s="42"/>
      <c r="AD14" s="42"/>
      <c r="AE14" s="42"/>
    </row>
    <row r="15" s="2" customFormat="1" ht="18" customHeight="1">
      <c r="A15" s="42"/>
      <c r="B15" s="45"/>
      <c r="C15" s="42"/>
      <c r="D15" s="42"/>
      <c r="E15" s="151" t="str">
        <f>IF('Rekapitulácia stavby'!E11="","",'Rekapitulácia stavby'!E11)</f>
        <v>A BKPŠ, SPOL. S.R.O.</v>
      </c>
      <c r="F15" s="42"/>
      <c r="G15" s="42"/>
      <c r="H15" s="42"/>
      <c r="I15" s="175" t="s">
        <v>26</v>
      </c>
      <c r="J15" s="151" t="str">
        <f>IF('Rekapitulácia stavby'!AN11="","",'Rekapitulácia stavby'!AN11)</f>
        <v/>
      </c>
      <c r="K15" s="42"/>
      <c r="L15" s="73"/>
      <c r="S15" s="42"/>
      <c r="T15" s="42"/>
      <c r="U15" s="42"/>
      <c r="V15" s="42"/>
      <c r="W15" s="42"/>
      <c r="X15" s="42"/>
      <c r="Y15" s="42"/>
      <c r="Z15" s="42"/>
      <c r="AA15" s="42"/>
      <c r="AB15" s="42"/>
      <c r="AC15" s="42"/>
      <c r="AD15" s="42"/>
      <c r="AE15" s="42"/>
    </row>
    <row r="16" s="2" customFormat="1" ht="6.96" customHeight="1">
      <c r="A16" s="42"/>
      <c r="B16" s="45"/>
      <c r="C16" s="42"/>
      <c r="D16" s="42"/>
      <c r="E16" s="42"/>
      <c r="F16" s="42"/>
      <c r="G16" s="42"/>
      <c r="H16" s="42"/>
      <c r="I16" s="42"/>
      <c r="J16" s="42"/>
      <c r="K16" s="42"/>
      <c r="L16" s="73"/>
      <c r="S16" s="42"/>
      <c r="T16" s="42"/>
      <c r="U16" s="42"/>
      <c r="V16" s="42"/>
      <c r="W16" s="42"/>
      <c r="X16" s="42"/>
      <c r="Y16" s="42"/>
      <c r="Z16" s="42"/>
      <c r="AA16" s="42"/>
      <c r="AB16" s="42"/>
      <c r="AC16" s="42"/>
      <c r="AD16" s="42"/>
      <c r="AE16" s="42"/>
    </row>
    <row r="17" s="2" customFormat="1" ht="12" customHeight="1">
      <c r="A17" s="42"/>
      <c r="B17" s="45"/>
      <c r="C17" s="42"/>
      <c r="D17" s="175" t="s">
        <v>27</v>
      </c>
      <c r="E17" s="42"/>
      <c r="F17" s="42"/>
      <c r="G17" s="42"/>
      <c r="H17" s="42"/>
      <c r="I17" s="175" t="s">
        <v>24</v>
      </c>
      <c r="J17" s="35" t="str">
        <f>'Rekapitulácia stavby'!AN13</f>
        <v>Vyplň údaj</v>
      </c>
      <c r="K17" s="42"/>
      <c r="L17" s="73"/>
      <c r="S17" s="42"/>
      <c r="T17" s="42"/>
      <c r="U17" s="42"/>
      <c r="V17" s="42"/>
      <c r="W17" s="42"/>
      <c r="X17" s="42"/>
      <c r="Y17" s="42"/>
      <c r="Z17" s="42"/>
      <c r="AA17" s="42"/>
      <c r="AB17" s="42"/>
      <c r="AC17" s="42"/>
      <c r="AD17" s="42"/>
      <c r="AE17" s="42"/>
    </row>
    <row r="18" s="2" customFormat="1" ht="18" customHeight="1">
      <c r="A18" s="42"/>
      <c r="B18" s="45"/>
      <c r="C18" s="42"/>
      <c r="D18" s="42"/>
      <c r="E18" s="35" t="str">
        <f>'Rekapitulácia stavby'!E14</f>
        <v>Vyplň údaj</v>
      </c>
      <c r="F18" s="151"/>
      <c r="G18" s="151"/>
      <c r="H18" s="151"/>
      <c r="I18" s="175" t="s">
        <v>26</v>
      </c>
      <c r="J18" s="35" t="str">
        <f>'Rekapitulácia stavby'!AN14</f>
        <v>Vyplň údaj</v>
      </c>
      <c r="K18" s="42"/>
      <c r="L18" s="73"/>
      <c r="S18" s="42"/>
      <c r="T18" s="42"/>
      <c r="U18" s="42"/>
      <c r="V18" s="42"/>
      <c r="W18" s="42"/>
      <c r="X18" s="42"/>
      <c r="Y18" s="42"/>
      <c r="Z18" s="42"/>
      <c r="AA18" s="42"/>
      <c r="AB18" s="42"/>
      <c r="AC18" s="42"/>
      <c r="AD18" s="42"/>
      <c r="AE18" s="42"/>
    </row>
    <row r="19" s="2" customFormat="1" ht="6.96" customHeight="1">
      <c r="A19" s="42"/>
      <c r="B19" s="45"/>
      <c r="C19" s="42"/>
      <c r="D19" s="42"/>
      <c r="E19" s="42"/>
      <c r="F19" s="42"/>
      <c r="G19" s="42"/>
      <c r="H19" s="42"/>
      <c r="I19" s="42"/>
      <c r="J19" s="42"/>
      <c r="K19" s="42"/>
      <c r="L19" s="73"/>
      <c r="S19" s="42"/>
      <c r="T19" s="42"/>
      <c r="U19" s="42"/>
      <c r="V19" s="42"/>
      <c r="W19" s="42"/>
      <c r="X19" s="42"/>
      <c r="Y19" s="42"/>
      <c r="Z19" s="42"/>
      <c r="AA19" s="42"/>
      <c r="AB19" s="42"/>
      <c r="AC19" s="42"/>
      <c r="AD19" s="42"/>
      <c r="AE19" s="42"/>
    </row>
    <row r="20" s="2" customFormat="1" ht="12" customHeight="1">
      <c r="A20" s="42"/>
      <c r="B20" s="45"/>
      <c r="C20" s="42"/>
      <c r="D20" s="175" t="s">
        <v>29</v>
      </c>
      <c r="E20" s="42"/>
      <c r="F20" s="42"/>
      <c r="G20" s="42"/>
      <c r="H20" s="42"/>
      <c r="I20" s="175" t="s">
        <v>24</v>
      </c>
      <c r="J20" s="151" t="str">
        <f>IF('Rekapitulácia stavby'!AN16="","",'Rekapitulácia stavby'!AN16)</f>
        <v/>
      </c>
      <c r="K20" s="42"/>
      <c r="L20" s="73"/>
      <c r="S20" s="42"/>
      <c r="T20" s="42"/>
      <c r="U20" s="42"/>
      <c r="V20" s="42"/>
      <c r="W20" s="42"/>
      <c r="X20" s="42"/>
      <c r="Y20" s="42"/>
      <c r="Z20" s="42"/>
      <c r="AA20" s="42"/>
      <c r="AB20" s="42"/>
      <c r="AC20" s="42"/>
      <c r="AD20" s="42"/>
      <c r="AE20" s="42"/>
    </row>
    <row r="21" s="2" customFormat="1" ht="18" customHeight="1">
      <c r="A21" s="42"/>
      <c r="B21" s="45"/>
      <c r="C21" s="42"/>
      <c r="D21" s="42"/>
      <c r="E21" s="151" t="str">
        <f>IF('Rekapitulácia stavby'!E17="","",'Rekapitulácia stavby'!E17)</f>
        <v>A BKPŠ, SPOL. S.R.O.</v>
      </c>
      <c r="F21" s="42"/>
      <c r="G21" s="42"/>
      <c r="H21" s="42"/>
      <c r="I21" s="175" t="s">
        <v>26</v>
      </c>
      <c r="J21" s="151" t="str">
        <f>IF('Rekapitulácia stavby'!AN17="","",'Rekapitulácia stavby'!AN17)</f>
        <v/>
      </c>
      <c r="K21" s="42"/>
      <c r="L21" s="73"/>
      <c r="S21" s="42"/>
      <c r="T21" s="42"/>
      <c r="U21" s="42"/>
      <c r="V21" s="42"/>
      <c r="W21" s="42"/>
      <c r="X21" s="42"/>
      <c r="Y21" s="42"/>
      <c r="Z21" s="42"/>
      <c r="AA21" s="42"/>
      <c r="AB21" s="42"/>
      <c r="AC21" s="42"/>
      <c r="AD21" s="42"/>
      <c r="AE21" s="42"/>
    </row>
    <row r="22" s="2" customFormat="1" ht="6.96" customHeight="1">
      <c r="A22" s="42"/>
      <c r="B22" s="45"/>
      <c r="C22" s="42"/>
      <c r="D22" s="42"/>
      <c r="E22" s="42"/>
      <c r="F22" s="42"/>
      <c r="G22" s="42"/>
      <c r="H22" s="42"/>
      <c r="I22" s="42"/>
      <c r="J22" s="42"/>
      <c r="K22" s="42"/>
      <c r="L22" s="73"/>
      <c r="S22" s="42"/>
      <c r="T22" s="42"/>
      <c r="U22" s="42"/>
      <c r="V22" s="42"/>
      <c r="W22" s="42"/>
      <c r="X22" s="42"/>
      <c r="Y22" s="42"/>
      <c r="Z22" s="42"/>
      <c r="AA22" s="42"/>
      <c r="AB22" s="42"/>
      <c r="AC22" s="42"/>
      <c r="AD22" s="42"/>
      <c r="AE22" s="42"/>
    </row>
    <row r="23" s="2" customFormat="1" ht="12" customHeight="1">
      <c r="A23" s="42"/>
      <c r="B23" s="45"/>
      <c r="C23" s="42"/>
      <c r="D23" s="175" t="s">
        <v>31</v>
      </c>
      <c r="E23" s="42"/>
      <c r="F23" s="42"/>
      <c r="G23" s="42"/>
      <c r="H23" s="42"/>
      <c r="I23" s="175" t="s">
        <v>24</v>
      </c>
      <c r="J23" s="151" t="s">
        <v>1</v>
      </c>
      <c r="K23" s="42"/>
      <c r="L23" s="73"/>
      <c r="S23" s="42"/>
      <c r="T23" s="42"/>
      <c r="U23" s="42"/>
      <c r="V23" s="42"/>
      <c r="W23" s="42"/>
      <c r="X23" s="42"/>
      <c r="Y23" s="42"/>
      <c r="Z23" s="42"/>
      <c r="AA23" s="42"/>
      <c r="AB23" s="42"/>
      <c r="AC23" s="42"/>
      <c r="AD23" s="42"/>
      <c r="AE23" s="42"/>
    </row>
    <row r="24" s="2" customFormat="1" ht="18" customHeight="1">
      <c r="A24" s="42"/>
      <c r="B24" s="45"/>
      <c r="C24" s="42"/>
      <c r="D24" s="42"/>
      <c r="E24" s="151" t="s">
        <v>2608</v>
      </c>
      <c r="F24" s="42"/>
      <c r="G24" s="42"/>
      <c r="H24" s="42"/>
      <c r="I24" s="175" t="s">
        <v>26</v>
      </c>
      <c r="J24" s="151" t="s">
        <v>1</v>
      </c>
      <c r="K24" s="42"/>
      <c r="L24" s="73"/>
      <c r="S24" s="42"/>
      <c r="T24" s="42"/>
      <c r="U24" s="42"/>
      <c r="V24" s="42"/>
      <c r="W24" s="42"/>
      <c r="X24" s="42"/>
      <c r="Y24" s="42"/>
      <c r="Z24" s="42"/>
      <c r="AA24" s="42"/>
      <c r="AB24" s="42"/>
      <c r="AC24" s="42"/>
      <c r="AD24" s="42"/>
      <c r="AE24" s="42"/>
    </row>
    <row r="25" s="2" customFormat="1" ht="6.96" customHeight="1">
      <c r="A25" s="42"/>
      <c r="B25" s="45"/>
      <c r="C25" s="42"/>
      <c r="D25" s="42"/>
      <c r="E25" s="42"/>
      <c r="F25" s="42"/>
      <c r="G25" s="42"/>
      <c r="H25" s="42"/>
      <c r="I25" s="42"/>
      <c r="J25" s="42"/>
      <c r="K25" s="42"/>
      <c r="L25" s="73"/>
      <c r="S25" s="42"/>
      <c r="T25" s="42"/>
      <c r="U25" s="42"/>
      <c r="V25" s="42"/>
      <c r="W25" s="42"/>
      <c r="X25" s="42"/>
      <c r="Y25" s="42"/>
      <c r="Z25" s="42"/>
      <c r="AA25" s="42"/>
      <c r="AB25" s="42"/>
      <c r="AC25" s="42"/>
      <c r="AD25" s="42"/>
      <c r="AE25" s="42"/>
    </row>
    <row r="26" s="2" customFormat="1" ht="12" customHeight="1">
      <c r="A26" s="42"/>
      <c r="B26" s="45"/>
      <c r="C26" s="42"/>
      <c r="D26" s="175" t="s">
        <v>33</v>
      </c>
      <c r="E26" s="42"/>
      <c r="F26" s="42"/>
      <c r="G26" s="42"/>
      <c r="H26" s="42"/>
      <c r="I26" s="42"/>
      <c r="J26" s="42"/>
      <c r="K26" s="42"/>
      <c r="L26" s="73"/>
      <c r="S26" s="42"/>
      <c r="T26" s="42"/>
      <c r="U26" s="42"/>
      <c r="V26" s="42"/>
      <c r="W26" s="42"/>
      <c r="X26" s="42"/>
      <c r="Y26" s="42"/>
      <c r="Z26" s="42"/>
      <c r="AA26" s="42"/>
      <c r="AB26" s="42"/>
      <c r="AC26" s="42"/>
      <c r="AD26" s="42"/>
      <c r="AE26" s="42"/>
    </row>
    <row r="27" s="8" customFormat="1" ht="16.5" customHeight="1">
      <c r="A27" s="179"/>
      <c r="B27" s="180"/>
      <c r="C27" s="179"/>
      <c r="D27" s="179"/>
      <c r="E27" s="181" t="s">
        <v>1</v>
      </c>
      <c r="F27" s="181"/>
      <c r="G27" s="181"/>
      <c r="H27" s="181"/>
      <c r="I27" s="179"/>
      <c r="J27" s="179"/>
      <c r="K27" s="179"/>
      <c r="L27" s="182"/>
      <c r="S27" s="179"/>
      <c r="T27" s="179"/>
      <c r="U27" s="179"/>
      <c r="V27" s="179"/>
      <c r="W27" s="179"/>
      <c r="X27" s="179"/>
      <c r="Y27" s="179"/>
      <c r="Z27" s="179"/>
      <c r="AA27" s="179"/>
      <c r="AB27" s="179"/>
      <c r="AC27" s="179"/>
      <c r="AD27" s="179"/>
      <c r="AE27" s="179"/>
    </row>
    <row r="28" s="2" customFormat="1" ht="6.96" customHeight="1">
      <c r="A28" s="42"/>
      <c r="B28" s="45"/>
      <c r="C28" s="42"/>
      <c r="D28" s="42"/>
      <c r="E28" s="42"/>
      <c r="F28" s="42"/>
      <c r="G28" s="42"/>
      <c r="H28" s="42"/>
      <c r="I28" s="42"/>
      <c r="J28" s="42"/>
      <c r="K28" s="42"/>
      <c r="L28" s="73"/>
      <c r="S28" s="42"/>
      <c r="T28" s="42"/>
      <c r="U28" s="42"/>
      <c r="V28" s="42"/>
      <c r="W28" s="42"/>
      <c r="X28" s="42"/>
      <c r="Y28" s="42"/>
      <c r="Z28" s="42"/>
      <c r="AA28" s="42"/>
      <c r="AB28" s="42"/>
      <c r="AC28" s="42"/>
      <c r="AD28" s="42"/>
      <c r="AE28" s="42"/>
    </row>
    <row r="29" s="2" customFormat="1" ht="6.96" customHeight="1">
      <c r="A29" s="42"/>
      <c r="B29" s="45"/>
      <c r="C29" s="42"/>
      <c r="D29" s="184"/>
      <c r="E29" s="184"/>
      <c r="F29" s="184"/>
      <c r="G29" s="184"/>
      <c r="H29" s="184"/>
      <c r="I29" s="184"/>
      <c r="J29" s="184"/>
      <c r="K29" s="184"/>
      <c r="L29" s="73"/>
      <c r="S29" s="42"/>
      <c r="T29" s="42"/>
      <c r="U29" s="42"/>
      <c r="V29" s="42"/>
      <c r="W29" s="42"/>
      <c r="X29" s="42"/>
      <c r="Y29" s="42"/>
      <c r="Z29" s="42"/>
      <c r="AA29" s="42"/>
      <c r="AB29" s="42"/>
      <c r="AC29" s="42"/>
      <c r="AD29" s="42"/>
      <c r="AE29" s="42"/>
    </row>
    <row r="30" s="2" customFormat="1" ht="14.4" customHeight="1">
      <c r="A30" s="42"/>
      <c r="B30" s="45"/>
      <c r="C30" s="42"/>
      <c r="D30" s="151" t="s">
        <v>212</v>
      </c>
      <c r="E30" s="42"/>
      <c r="F30" s="42"/>
      <c r="G30" s="42"/>
      <c r="H30" s="42"/>
      <c r="I30" s="42"/>
      <c r="J30" s="185">
        <f>J96</f>
        <v>0</v>
      </c>
      <c r="K30" s="42"/>
      <c r="L30" s="73"/>
      <c r="S30" s="42"/>
      <c r="T30" s="42"/>
      <c r="U30" s="42"/>
      <c r="V30" s="42"/>
      <c r="W30" s="42"/>
      <c r="X30" s="42"/>
      <c r="Y30" s="42"/>
      <c r="Z30" s="42"/>
      <c r="AA30" s="42"/>
      <c r="AB30" s="42"/>
      <c r="AC30" s="42"/>
      <c r="AD30" s="42"/>
      <c r="AE30" s="42"/>
    </row>
    <row r="31" s="2" customFormat="1" ht="14.4" customHeight="1">
      <c r="A31" s="42"/>
      <c r="B31" s="45"/>
      <c r="C31" s="42"/>
      <c r="D31" s="186" t="s">
        <v>137</v>
      </c>
      <c r="E31" s="42"/>
      <c r="F31" s="42"/>
      <c r="G31" s="42"/>
      <c r="H31" s="42"/>
      <c r="I31" s="42"/>
      <c r="J31" s="185">
        <f>J102</f>
        <v>0</v>
      </c>
      <c r="K31" s="42"/>
      <c r="L31" s="73"/>
      <c r="S31" s="42"/>
      <c r="T31" s="42"/>
      <c r="U31" s="42"/>
      <c r="V31" s="42"/>
      <c r="W31" s="42"/>
      <c r="X31" s="42"/>
      <c r="Y31" s="42"/>
      <c r="Z31" s="42"/>
      <c r="AA31" s="42"/>
      <c r="AB31" s="42"/>
      <c r="AC31" s="42"/>
      <c r="AD31" s="42"/>
      <c r="AE31" s="42"/>
    </row>
    <row r="32" s="2" customFormat="1" ht="25.44" customHeight="1">
      <c r="A32" s="42"/>
      <c r="B32" s="45"/>
      <c r="C32" s="42"/>
      <c r="D32" s="187" t="s">
        <v>36</v>
      </c>
      <c r="E32" s="42"/>
      <c r="F32" s="42"/>
      <c r="G32" s="42"/>
      <c r="H32" s="42"/>
      <c r="I32" s="42"/>
      <c r="J32" s="188">
        <f>ROUND(J30 + J31, 2)</f>
        <v>0</v>
      </c>
      <c r="K32" s="42"/>
      <c r="L32" s="73"/>
      <c r="S32" s="42"/>
      <c r="T32" s="42"/>
      <c r="U32" s="42"/>
      <c r="V32" s="42"/>
      <c r="W32" s="42"/>
      <c r="X32" s="42"/>
      <c r="Y32" s="42"/>
      <c r="Z32" s="42"/>
      <c r="AA32" s="42"/>
      <c r="AB32" s="42"/>
      <c r="AC32" s="42"/>
      <c r="AD32" s="42"/>
      <c r="AE32" s="42"/>
    </row>
    <row r="33" s="2" customFormat="1" ht="6.96" customHeight="1">
      <c r="A33" s="42"/>
      <c r="B33" s="45"/>
      <c r="C33" s="42"/>
      <c r="D33" s="184"/>
      <c r="E33" s="184"/>
      <c r="F33" s="184"/>
      <c r="G33" s="184"/>
      <c r="H33" s="184"/>
      <c r="I33" s="184"/>
      <c r="J33" s="184"/>
      <c r="K33" s="184"/>
      <c r="L33" s="73"/>
      <c r="S33" s="42"/>
      <c r="T33" s="42"/>
      <c r="U33" s="42"/>
      <c r="V33" s="42"/>
      <c r="W33" s="42"/>
      <c r="X33" s="42"/>
      <c r="Y33" s="42"/>
      <c r="Z33" s="42"/>
      <c r="AA33" s="42"/>
      <c r="AB33" s="42"/>
      <c r="AC33" s="42"/>
      <c r="AD33" s="42"/>
      <c r="AE33" s="42"/>
    </row>
    <row r="34" s="2" customFormat="1" ht="14.4" customHeight="1">
      <c r="A34" s="42"/>
      <c r="B34" s="45"/>
      <c r="C34" s="42"/>
      <c r="D34" s="42"/>
      <c r="E34" s="42"/>
      <c r="F34" s="189" t="s">
        <v>38</v>
      </c>
      <c r="G34" s="42"/>
      <c r="H34" s="42"/>
      <c r="I34" s="189" t="s">
        <v>37</v>
      </c>
      <c r="J34" s="189" t="s">
        <v>39</v>
      </c>
      <c r="K34" s="42"/>
      <c r="L34" s="73"/>
      <c r="S34" s="42"/>
      <c r="T34" s="42"/>
      <c r="U34" s="42"/>
      <c r="V34" s="42"/>
      <c r="W34" s="42"/>
      <c r="X34" s="42"/>
      <c r="Y34" s="42"/>
      <c r="Z34" s="42"/>
      <c r="AA34" s="42"/>
      <c r="AB34" s="42"/>
      <c r="AC34" s="42"/>
      <c r="AD34" s="42"/>
      <c r="AE34" s="42"/>
    </row>
    <row r="35" s="2" customFormat="1" ht="14.4" customHeight="1">
      <c r="A35" s="42"/>
      <c r="B35" s="45"/>
      <c r="C35" s="42"/>
      <c r="D35" s="190" t="s">
        <v>40</v>
      </c>
      <c r="E35" s="191" t="s">
        <v>41</v>
      </c>
      <c r="F35" s="192">
        <f>ROUND((ROUND((SUM(BE102:BE109) + SUM(BE129:BE137)),  2) + SUM(BE139:BE143)), 2)</f>
        <v>0</v>
      </c>
      <c r="G35" s="193"/>
      <c r="H35" s="193"/>
      <c r="I35" s="194">
        <v>0.20000000000000001</v>
      </c>
      <c r="J35" s="192">
        <f>ROUND((ROUND(((SUM(BE102:BE109) + SUM(BE129:BE137))*I35),  2) + (SUM(BE139:BE143)*I35)), 2)</f>
        <v>0</v>
      </c>
      <c r="K35" s="42"/>
      <c r="L35" s="73"/>
      <c r="S35" s="42"/>
      <c r="T35" s="42"/>
      <c r="U35" s="42"/>
      <c r="V35" s="42"/>
      <c r="W35" s="42"/>
      <c r="X35" s="42"/>
      <c r="Y35" s="42"/>
      <c r="Z35" s="42"/>
      <c r="AA35" s="42"/>
      <c r="AB35" s="42"/>
      <c r="AC35" s="42"/>
      <c r="AD35" s="42"/>
      <c r="AE35" s="42"/>
    </row>
    <row r="36" s="2" customFormat="1" ht="14.4" customHeight="1">
      <c r="A36" s="42"/>
      <c r="B36" s="45"/>
      <c r="C36" s="42"/>
      <c r="D36" s="42"/>
      <c r="E36" s="191" t="s">
        <v>42</v>
      </c>
      <c r="F36" s="192">
        <f>ROUND((ROUND((SUM(BF102:BF109) + SUM(BF129:BF137)),  2) + SUM(BF139:BF143)), 2)</f>
        <v>0</v>
      </c>
      <c r="G36" s="193"/>
      <c r="H36" s="193"/>
      <c r="I36" s="194">
        <v>0.20000000000000001</v>
      </c>
      <c r="J36" s="192">
        <f>ROUND((ROUND(((SUM(BF102:BF109) + SUM(BF129:BF137))*I36),  2) + (SUM(BF139:BF143)*I36)), 2)</f>
        <v>0</v>
      </c>
      <c r="K36" s="42"/>
      <c r="L36" s="73"/>
      <c r="S36" s="42"/>
      <c r="T36" s="42"/>
      <c r="U36" s="42"/>
      <c r="V36" s="42"/>
      <c r="W36" s="42"/>
      <c r="X36" s="42"/>
      <c r="Y36" s="42"/>
      <c r="Z36" s="42"/>
      <c r="AA36" s="42"/>
      <c r="AB36" s="42"/>
      <c r="AC36" s="42"/>
      <c r="AD36" s="42"/>
      <c r="AE36" s="42"/>
    </row>
    <row r="37" hidden="1" s="2" customFormat="1" ht="14.4" customHeight="1">
      <c r="A37" s="42"/>
      <c r="B37" s="45"/>
      <c r="C37" s="42"/>
      <c r="D37" s="42"/>
      <c r="E37" s="175" t="s">
        <v>43</v>
      </c>
      <c r="F37" s="195">
        <f>ROUND((ROUND((SUM(BG102:BG109) + SUM(BG129:BG137)),  2) + SUM(BG139:BG143)), 2)</f>
        <v>0</v>
      </c>
      <c r="G37" s="42"/>
      <c r="H37" s="42"/>
      <c r="I37" s="196">
        <v>0.20000000000000001</v>
      </c>
      <c r="J37" s="195">
        <f>0</f>
        <v>0</v>
      </c>
      <c r="K37" s="42"/>
      <c r="L37" s="73"/>
      <c r="S37" s="42"/>
      <c r="T37" s="42"/>
      <c r="U37" s="42"/>
      <c r="V37" s="42"/>
      <c r="W37" s="42"/>
      <c r="X37" s="42"/>
      <c r="Y37" s="42"/>
      <c r="Z37" s="42"/>
      <c r="AA37" s="42"/>
      <c r="AB37" s="42"/>
      <c r="AC37" s="42"/>
      <c r="AD37" s="42"/>
      <c r="AE37" s="42"/>
    </row>
    <row r="38" hidden="1" s="2" customFormat="1" ht="14.4" customHeight="1">
      <c r="A38" s="42"/>
      <c r="B38" s="45"/>
      <c r="C38" s="42"/>
      <c r="D38" s="42"/>
      <c r="E38" s="175" t="s">
        <v>44</v>
      </c>
      <c r="F38" s="195">
        <f>ROUND((ROUND((SUM(BH102:BH109) + SUM(BH129:BH137)),  2) + SUM(BH139:BH143)), 2)</f>
        <v>0</v>
      </c>
      <c r="G38" s="42"/>
      <c r="H38" s="42"/>
      <c r="I38" s="196">
        <v>0.20000000000000001</v>
      </c>
      <c r="J38" s="195">
        <f>0</f>
        <v>0</v>
      </c>
      <c r="K38" s="42"/>
      <c r="L38" s="73"/>
      <c r="S38" s="42"/>
      <c r="T38" s="42"/>
      <c r="U38" s="42"/>
      <c r="V38" s="42"/>
      <c r="W38" s="42"/>
      <c r="X38" s="42"/>
      <c r="Y38" s="42"/>
      <c r="Z38" s="42"/>
      <c r="AA38" s="42"/>
      <c r="AB38" s="42"/>
      <c r="AC38" s="42"/>
      <c r="AD38" s="42"/>
      <c r="AE38" s="42"/>
    </row>
    <row r="39" hidden="1" s="2" customFormat="1" ht="14.4" customHeight="1">
      <c r="A39" s="42"/>
      <c r="B39" s="45"/>
      <c r="C39" s="42"/>
      <c r="D39" s="42"/>
      <c r="E39" s="191" t="s">
        <v>45</v>
      </c>
      <c r="F39" s="192">
        <f>ROUND((ROUND((SUM(BI102:BI109) + SUM(BI129:BI137)),  2) + SUM(BI139:BI143)), 2)</f>
        <v>0</v>
      </c>
      <c r="G39" s="193"/>
      <c r="H39" s="193"/>
      <c r="I39" s="194">
        <v>0</v>
      </c>
      <c r="J39" s="192">
        <f>0</f>
        <v>0</v>
      </c>
      <c r="K39" s="42"/>
      <c r="L39" s="73"/>
      <c r="S39" s="42"/>
      <c r="T39" s="42"/>
      <c r="U39" s="42"/>
      <c r="V39" s="42"/>
      <c r="W39" s="42"/>
      <c r="X39" s="42"/>
      <c r="Y39" s="42"/>
      <c r="Z39" s="42"/>
      <c r="AA39" s="42"/>
      <c r="AB39" s="42"/>
      <c r="AC39" s="42"/>
      <c r="AD39" s="42"/>
      <c r="AE39" s="42"/>
    </row>
    <row r="40" s="2" customFormat="1" ht="6.96" customHeight="1">
      <c r="A40" s="42"/>
      <c r="B40" s="45"/>
      <c r="C40" s="42"/>
      <c r="D40" s="42"/>
      <c r="E40" s="42"/>
      <c r="F40" s="42"/>
      <c r="G40" s="42"/>
      <c r="H40" s="42"/>
      <c r="I40" s="42"/>
      <c r="J40" s="42"/>
      <c r="K40" s="42"/>
      <c r="L40" s="73"/>
      <c r="S40" s="42"/>
      <c r="T40" s="42"/>
      <c r="U40" s="42"/>
      <c r="V40" s="42"/>
      <c r="W40" s="42"/>
      <c r="X40" s="42"/>
      <c r="Y40" s="42"/>
      <c r="Z40" s="42"/>
      <c r="AA40" s="42"/>
      <c r="AB40" s="42"/>
      <c r="AC40" s="42"/>
      <c r="AD40" s="42"/>
      <c r="AE40" s="42"/>
    </row>
    <row r="41" s="2" customFormat="1" ht="25.44" customHeight="1">
      <c r="A41" s="42"/>
      <c r="B41" s="45"/>
      <c r="C41" s="197"/>
      <c r="D41" s="198" t="s">
        <v>46</v>
      </c>
      <c r="E41" s="199"/>
      <c r="F41" s="199"/>
      <c r="G41" s="200" t="s">
        <v>47</v>
      </c>
      <c r="H41" s="201" t="s">
        <v>48</v>
      </c>
      <c r="I41" s="199"/>
      <c r="J41" s="202">
        <f>SUM(J32:J39)</f>
        <v>0</v>
      </c>
      <c r="K41" s="203"/>
      <c r="L41" s="73"/>
      <c r="S41" s="42"/>
      <c r="T41" s="42"/>
      <c r="U41" s="42"/>
      <c r="V41" s="42"/>
      <c r="W41" s="42"/>
      <c r="X41" s="42"/>
      <c r="Y41" s="42"/>
      <c r="Z41" s="42"/>
      <c r="AA41" s="42"/>
      <c r="AB41" s="42"/>
      <c r="AC41" s="42"/>
      <c r="AD41" s="42"/>
      <c r="AE41" s="42"/>
    </row>
    <row r="42" s="2" customFormat="1" ht="14.4" customHeight="1">
      <c r="A42" s="42"/>
      <c r="B42" s="45"/>
      <c r="C42" s="42"/>
      <c r="D42" s="42"/>
      <c r="E42" s="42"/>
      <c r="F42" s="42"/>
      <c r="G42" s="42"/>
      <c r="H42" s="42"/>
      <c r="I42" s="42"/>
      <c r="J42" s="42"/>
      <c r="K42" s="42"/>
      <c r="L42" s="73"/>
      <c r="S42" s="42"/>
      <c r="T42" s="42"/>
      <c r="U42" s="42"/>
      <c r="V42" s="42"/>
      <c r="W42" s="42"/>
      <c r="X42" s="42"/>
      <c r="Y42" s="42"/>
      <c r="Z42" s="42"/>
      <c r="AA42" s="42"/>
      <c r="AB42" s="42"/>
      <c r="AC42" s="42"/>
      <c r="AD42" s="42"/>
      <c r="AE42" s="42"/>
    </row>
    <row r="43" s="1" customFormat="1" ht="14.4" customHeight="1">
      <c r="B43" s="22"/>
      <c r="L43" s="22"/>
    </row>
    <row r="44" s="1" customFormat="1" ht="14.4" customHeight="1">
      <c r="B44" s="22"/>
      <c r="L44" s="22"/>
    </row>
    <row r="45" s="1" customFormat="1" ht="14.4" customHeight="1">
      <c r="B45" s="22"/>
      <c r="L45" s="22"/>
    </row>
    <row r="46" s="1" customFormat="1" ht="14.4" customHeight="1">
      <c r="B46" s="22"/>
      <c r="L46" s="22"/>
    </row>
    <row r="47" s="1" customFormat="1" ht="14.4" customHeight="1">
      <c r="B47" s="22"/>
      <c r="L47" s="22"/>
    </row>
    <row r="48" s="1" customFormat="1" ht="14.4" customHeight="1">
      <c r="B48" s="22"/>
      <c r="L48" s="22"/>
    </row>
    <row r="49" s="1" customFormat="1" ht="14.4" customHeight="1">
      <c r="B49" s="22"/>
      <c r="L49" s="22"/>
    </row>
    <row r="50" s="2" customFormat="1" ht="14.4" customHeight="1">
      <c r="B50" s="73"/>
      <c r="D50" s="204" t="s">
        <v>49</v>
      </c>
      <c r="E50" s="205"/>
      <c r="F50" s="205"/>
      <c r="G50" s="204" t="s">
        <v>50</v>
      </c>
      <c r="H50" s="205"/>
      <c r="I50" s="205"/>
      <c r="J50" s="205"/>
      <c r="K50" s="205"/>
      <c r="L50" s="73"/>
    </row>
    <row r="51">
      <c r="B51" s="22"/>
      <c r="L51" s="22"/>
    </row>
    <row r="52">
      <c r="B52" s="22"/>
      <c r="L52" s="22"/>
    </row>
    <row r="53">
      <c r="B53" s="22"/>
      <c r="L53" s="22"/>
    </row>
    <row r="54">
      <c r="B54" s="22"/>
      <c r="L54" s="22"/>
    </row>
    <row r="55">
      <c r="B55" s="22"/>
      <c r="L55" s="22"/>
    </row>
    <row r="56">
      <c r="B56" s="22"/>
      <c r="L56" s="22"/>
    </row>
    <row r="57">
      <c r="B57" s="22"/>
      <c r="L57" s="22"/>
    </row>
    <row r="58">
      <c r="B58" s="22"/>
      <c r="L58" s="22"/>
    </row>
    <row r="59">
      <c r="B59" s="22"/>
      <c r="L59" s="22"/>
    </row>
    <row r="60">
      <c r="B60" s="22"/>
      <c r="L60" s="22"/>
    </row>
    <row r="61" s="2" customFormat="1">
      <c r="A61" s="42"/>
      <c r="B61" s="45"/>
      <c r="C61" s="42"/>
      <c r="D61" s="206" t="s">
        <v>51</v>
      </c>
      <c r="E61" s="207"/>
      <c r="F61" s="208" t="s">
        <v>52</v>
      </c>
      <c r="G61" s="206" t="s">
        <v>51</v>
      </c>
      <c r="H61" s="207"/>
      <c r="I61" s="207"/>
      <c r="J61" s="209" t="s">
        <v>52</v>
      </c>
      <c r="K61" s="207"/>
      <c r="L61" s="73"/>
      <c r="S61" s="42"/>
      <c r="T61" s="42"/>
      <c r="U61" s="42"/>
      <c r="V61" s="42"/>
      <c r="W61" s="42"/>
      <c r="X61" s="42"/>
      <c r="Y61" s="42"/>
      <c r="Z61" s="42"/>
      <c r="AA61" s="42"/>
      <c r="AB61" s="42"/>
      <c r="AC61" s="42"/>
      <c r="AD61" s="42"/>
      <c r="AE61" s="42"/>
    </row>
    <row r="62">
      <c r="B62" s="22"/>
      <c r="L62" s="22"/>
    </row>
    <row r="63">
      <c r="B63" s="22"/>
      <c r="L63" s="22"/>
    </row>
    <row r="64">
      <c r="B64" s="22"/>
      <c r="L64" s="22"/>
    </row>
    <row r="65" s="2" customFormat="1">
      <c r="A65" s="42"/>
      <c r="B65" s="45"/>
      <c r="C65" s="42"/>
      <c r="D65" s="204" t="s">
        <v>53</v>
      </c>
      <c r="E65" s="210"/>
      <c r="F65" s="210"/>
      <c r="G65" s="204" t="s">
        <v>54</v>
      </c>
      <c r="H65" s="210"/>
      <c r="I65" s="210"/>
      <c r="J65" s="210"/>
      <c r="K65" s="210"/>
      <c r="L65" s="73"/>
      <c r="S65" s="42"/>
      <c r="T65" s="42"/>
      <c r="U65" s="42"/>
      <c r="V65" s="42"/>
      <c r="W65" s="42"/>
      <c r="X65" s="42"/>
      <c r="Y65" s="42"/>
      <c r="Z65" s="42"/>
      <c r="AA65" s="42"/>
      <c r="AB65" s="42"/>
      <c r="AC65" s="42"/>
      <c r="AD65" s="42"/>
      <c r="AE65" s="42"/>
    </row>
    <row r="66">
      <c r="B66" s="22"/>
      <c r="L66" s="22"/>
    </row>
    <row r="67">
      <c r="B67" s="22"/>
      <c r="L67" s="22"/>
    </row>
    <row r="68">
      <c r="B68" s="22"/>
      <c r="L68" s="22"/>
    </row>
    <row r="69">
      <c r="B69" s="22"/>
      <c r="L69" s="22"/>
    </row>
    <row r="70">
      <c r="B70" s="22"/>
      <c r="L70" s="22"/>
    </row>
    <row r="71">
      <c r="B71" s="22"/>
      <c r="L71" s="22"/>
    </row>
    <row r="72">
      <c r="B72" s="22"/>
      <c r="L72" s="22"/>
    </row>
    <row r="73">
      <c r="B73" s="22"/>
      <c r="L73" s="22"/>
    </row>
    <row r="74">
      <c r="B74" s="22"/>
      <c r="L74" s="22"/>
    </row>
    <row r="75">
      <c r="B75" s="22"/>
      <c r="L75" s="22"/>
    </row>
    <row r="76" s="2" customFormat="1">
      <c r="A76" s="42"/>
      <c r="B76" s="45"/>
      <c r="C76" s="42"/>
      <c r="D76" s="206" t="s">
        <v>51</v>
      </c>
      <c r="E76" s="207"/>
      <c r="F76" s="208" t="s">
        <v>52</v>
      </c>
      <c r="G76" s="206" t="s">
        <v>51</v>
      </c>
      <c r="H76" s="207"/>
      <c r="I76" s="207"/>
      <c r="J76" s="209" t="s">
        <v>52</v>
      </c>
      <c r="K76" s="207"/>
      <c r="L76" s="73"/>
      <c r="S76" s="42"/>
      <c r="T76" s="42"/>
      <c r="U76" s="42"/>
      <c r="V76" s="42"/>
      <c r="W76" s="42"/>
      <c r="X76" s="42"/>
      <c r="Y76" s="42"/>
      <c r="Z76" s="42"/>
      <c r="AA76" s="42"/>
      <c r="AB76" s="42"/>
      <c r="AC76" s="42"/>
      <c r="AD76" s="42"/>
      <c r="AE76" s="42"/>
    </row>
    <row r="77" s="2" customFormat="1" ht="14.4" customHeight="1">
      <c r="A77" s="42"/>
      <c r="B77" s="211"/>
      <c r="C77" s="212"/>
      <c r="D77" s="212"/>
      <c r="E77" s="212"/>
      <c r="F77" s="212"/>
      <c r="G77" s="212"/>
      <c r="H77" s="212"/>
      <c r="I77" s="212"/>
      <c r="J77" s="212"/>
      <c r="K77" s="212"/>
      <c r="L77" s="73"/>
      <c r="S77" s="42"/>
      <c r="T77" s="42"/>
      <c r="U77" s="42"/>
      <c r="V77" s="42"/>
      <c r="W77" s="42"/>
      <c r="X77" s="42"/>
      <c r="Y77" s="42"/>
      <c r="Z77" s="42"/>
      <c r="AA77" s="42"/>
      <c r="AB77" s="42"/>
      <c r="AC77" s="42"/>
      <c r="AD77" s="42"/>
      <c r="AE77" s="42"/>
    </row>
    <row r="81" s="2" customFormat="1" ht="6.96" customHeight="1">
      <c r="A81" s="42"/>
      <c r="B81" s="213"/>
      <c r="C81" s="214"/>
      <c r="D81" s="214"/>
      <c r="E81" s="214"/>
      <c r="F81" s="214"/>
      <c r="G81" s="214"/>
      <c r="H81" s="214"/>
      <c r="I81" s="214"/>
      <c r="J81" s="214"/>
      <c r="K81" s="214"/>
      <c r="L81" s="73"/>
      <c r="S81" s="42"/>
      <c r="T81" s="42"/>
      <c r="U81" s="42"/>
      <c r="V81" s="42"/>
      <c r="W81" s="42"/>
      <c r="X81" s="42"/>
      <c r="Y81" s="42"/>
      <c r="Z81" s="42"/>
      <c r="AA81" s="42"/>
      <c r="AB81" s="42"/>
      <c r="AC81" s="42"/>
      <c r="AD81" s="42"/>
      <c r="AE81" s="42"/>
    </row>
    <row r="82" s="2" customFormat="1" ht="24.96" customHeight="1">
      <c r="A82" s="42"/>
      <c r="B82" s="43"/>
      <c r="C82" s="25" t="s">
        <v>325</v>
      </c>
      <c r="D82" s="44"/>
      <c r="E82" s="44"/>
      <c r="F82" s="44"/>
      <c r="G82" s="44"/>
      <c r="H82" s="44"/>
      <c r="I82" s="44"/>
      <c r="J82" s="44"/>
      <c r="K82" s="44"/>
      <c r="L82" s="73"/>
      <c r="S82" s="42"/>
      <c r="T82" s="42"/>
      <c r="U82" s="42"/>
      <c r="V82" s="42"/>
      <c r="W82" s="42"/>
      <c r="X82" s="42"/>
      <c r="Y82" s="42"/>
      <c r="Z82" s="42"/>
      <c r="AA82" s="42"/>
      <c r="AB82" s="42"/>
      <c r="AC82" s="42"/>
      <c r="AD82" s="42"/>
      <c r="AE82" s="42"/>
    </row>
    <row r="83" s="2" customFormat="1" ht="6.96" customHeight="1">
      <c r="A83" s="42"/>
      <c r="B83" s="43"/>
      <c r="C83" s="44"/>
      <c r="D83" s="44"/>
      <c r="E83" s="44"/>
      <c r="F83" s="44"/>
      <c r="G83" s="44"/>
      <c r="H83" s="44"/>
      <c r="I83" s="44"/>
      <c r="J83" s="44"/>
      <c r="K83" s="44"/>
      <c r="L83" s="73"/>
      <c r="S83" s="42"/>
      <c r="T83" s="42"/>
      <c r="U83" s="42"/>
      <c r="V83" s="42"/>
      <c r="W83" s="42"/>
      <c r="X83" s="42"/>
      <c r="Y83" s="42"/>
      <c r="Z83" s="42"/>
      <c r="AA83" s="42"/>
      <c r="AB83" s="42"/>
      <c r="AC83" s="42"/>
      <c r="AD83" s="42"/>
      <c r="AE83" s="42"/>
    </row>
    <row r="84" s="2" customFormat="1" ht="12" customHeight="1">
      <c r="A84" s="42"/>
      <c r="B84" s="43"/>
      <c r="C84" s="34" t="s">
        <v>15</v>
      </c>
      <c r="D84" s="44"/>
      <c r="E84" s="44"/>
      <c r="F84" s="44"/>
      <c r="G84" s="44"/>
      <c r="H84" s="44"/>
      <c r="I84" s="44"/>
      <c r="J84" s="44"/>
      <c r="K84" s="44"/>
      <c r="L84" s="73"/>
      <c r="S84" s="42"/>
      <c r="T84" s="42"/>
      <c r="U84" s="42"/>
      <c r="V84" s="42"/>
      <c r="W84" s="42"/>
      <c r="X84" s="42"/>
      <c r="Y84" s="42"/>
      <c r="Z84" s="42"/>
      <c r="AA84" s="42"/>
      <c r="AB84" s="42"/>
      <c r="AC84" s="42"/>
      <c r="AD84" s="42"/>
      <c r="AE84" s="42"/>
    </row>
    <row r="85" s="2" customFormat="1" ht="39.75" customHeight="1">
      <c r="A85" s="42"/>
      <c r="B85" s="43"/>
      <c r="C85" s="44"/>
      <c r="D85" s="44"/>
      <c r="E85" s="215" t="str">
        <f>E7</f>
        <v>OPRAVA POŠKODENÝCH PODLÁH A PRIESTOROV GARÁŽÍ NA 3.PP, 2.PP, 1.PP, MEZANÍNU, HOSPODÁRSKEHO A BANK. DVORA V OBJEKTE NBS</v>
      </c>
      <c r="F85" s="34"/>
      <c r="G85" s="34"/>
      <c r="H85" s="34"/>
      <c r="I85" s="44"/>
      <c r="J85" s="44"/>
      <c r="K85" s="44"/>
      <c r="L85" s="73"/>
      <c r="S85" s="42"/>
      <c r="T85" s="42"/>
      <c r="U85" s="42"/>
      <c r="V85" s="42"/>
      <c r="W85" s="42"/>
      <c r="X85" s="42"/>
      <c r="Y85" s="42"/>
      <c r="Z85" s="42"/>
      <c r="AA85" s="42"/>
      <c r="AB85" s="42"/>
      <c r="AC85" s="42"/>
      <c r="AD85" s="42"/>
      <c r="AE85" s="42"/>
    </row>
    <row r="86" s="2" customFormat="1" ht="12" customHeight="1">
      <c r="A86" s="42"/>
      <c r="B86" s="43"/>
      <c r="C86" s="34" t="s">
        <v>160</v>
      </c>
      <c r="D86" s="44"/>
      <c r="E86" s="44"/>
      <c r="F86" s="44"/>
      <c r="G86" s="44"/>
      <c r="H86" s="44"/>
      <c r="I86" s="44"/>
      <c r="J86" s="44"/>
      <c r="K86" s="44"/>
      <c r="L86" s="73"/>
      <c r="S86" s="42"/>
      <c r="T86" s="42"/>
      <c r="U86" s="42"/>
      <c r="V86" s="42"/>
      <c r="W86" s="42"/>
      <c r="X86" s="42"/>
      <c r="Y86" s="42"/>
      <c r="Z86" s="42"/>
      <c r="AA86" s="42"/>
      <c r="AB86" s="42"/>
      <c r="AC86" s="42"/>
      <c r="AD86" s="42"/>
      <c r="AE86" s="42"/>
    </row>
    <row r="87" s="2" customFormat="1" ht="16.5" customHeight="1">
      <c r="A87" s="42"/>
      <c r="B87" s="43"/>
      <c r="C87" s="44"/>
      <c r="D87" s="44"/>
      <c r="E87" s="86" t="str">
        <f>E9</f>
        <v>05 - Stabilné hasiace zariadenia</v>
      </c>
      <c r="F87" s="44"/>
      <c r="G87" s="44"/>
      <c r="H87" s="44"/>
      <c r="I87" s="44"/>
      <c r="J87" s="44"/>
      <c r="K87" s="44"/>
      <c r="L87" s="73"/>
      <c r="S87" s="42"/>
      <c r="T87" s="42"/>
      <c r="U87" s="42"/>
      <c r="V87" s="42"/>
      <c r="W87" s="42"/>
      <c r="X87" s="42"/>
      <c r="Y87" s="42"/>
      <c r="Z87" s="42"/>
      <c r="AA87" s="42"/>
      <c r="AB87" s="42"/>
      <c r="AC87" s="42"/>
      <c r="AD87" s="42"/>
      <c r="AE87" s="42"/>
    </row>
    <row r="88" s="2" customFormat="1" ht="6.96" customHeight="1">
      <c r="A88" s="42"/>
      <c r="B88" s="43"/>
      <c r="C88" s="44"/>
      <c r="D88" s="44"/>
      <c r="E88" s="44"/>
      <c r="F88" s="44"/>
      <c r="G88" s="44"/>
      <c r="H88" s="44"/>
      <c r="I88" s="44"/>
      <c r="J88" s="44"/>
      <c r="K88" s="44"/>
      <c r="L88" s="73"/>
      <c r="S88" s="42"/>
      <c r="T88" s="42"/>
      <c r="U88" s="42"/>
      <c r="V88" s="42"/>
      <c r="W88" s="42"/>
      <c r="X88" s="42"/>
      <c r="Y88" s="42"/>
      <c r="Z88" s="42"/>
      <c r="AA88" s="42"/>
      <c r="AB88" s="42"/>
      <c r="AC88" s="42"/>
      <c r="AD88" s="42"/>
      <c r="AE88" s="42"/>
    </row>
    <row r="89" s="2" customFormat="1" ht="12" customHeight="1">
      <c r="A89" s="42"/>
      <c r="B89" s="43"/>
      <c r="C89" s="34" t="s">
        <v>19</v>
      </c>
      <c r="D89" s="44"/>
      <c r="E89" s="44"/>
      <c r="F89" s="29" t="str">
        <f>F12</f>
        <v xml:space="preserve"> </v>
      </c>
      <c r="G89" s="44"/>
      <c r="H89" s="44"/>
      <c r="I89" s="34" t="s">
        <v>21</v>
      </c>
      <c r="J89" s="89" t="str">
        <f>IF(J12="","",J12)</f>
        <v>9. 5. 2022</v>
      </c>
      <c r="K89" s="44"/>
      <c r="L89" s="73"/>
      <c r="S89" s="42"/>
      <c r="T89" s="42"/>
      <c r="U89" s="42"/>
      <c r="V89" s="42"/>
      <c r="W89" s="42"/>
      <c r="X89" s="42"/>
      <c r="Y89" s="42"/>
      <c r="Z89" s="42"/>
      <c r="AA89" s="42"/>
      <c r="AB89" s="42"/>
      <c r="AC89" s="42"/>
      <c r="AD89" s="42"/>
      <c r="AE89" s="42"/>
    </row>
    <row r="90" s="2" customFormat="1" ht="6.96" customHeight="1">
      <c r="A90" s="42"/>
      <c r="B90" s="43"/>
      <c r="C90" s="44"/>
      <c r="D90" s="44"/>
      <c r="E90" s="44"/>
      <c r="F90" s="44"/>
      <c r="G90" s="44"/>
      <c r="H90" s="44"/>
      <c r="I90" s="44"/>
      <c r="J90" s="44"/>
      <c r="K90" s="44"/>
      <c r="L90" s="73"/>
      <c r="S90" s="42"/>
      <c r="T90" s="42"/>
      <c r="U90" s="42"/>
      <c r="V90" s="42"/>
      <c r="W90" s="42"/>
      <c r="X90" s="42"/>
      <c r="Y90" s="42"/>
      <c r="Z90" s="42"/>
      <c r="AA90" s="42"/>
      <c r="AB90" s="42"/>
      <c r="AC90" s="42"/>
      <c r="AD90" s="42"/>
      <c r="AE90" s="42"/>
    </row>
    <row r="91" s="2" customFormat="1" ht="25.65" customHeight="1">
      <c r="A91" s="42"/>
      <c r="B91" s="43"/>
      <c r="C91" s="34" t="s">
        <v>23</v>
      </c>
      <c r="D91" s="44"/>
      <c r="E91" s="44"/>
      <c r="F91" s="29" t="str">
        <f>E15</f>
        <v>A BKPŠ, SPOL. S.R.O.</v>
      </c>
      <c r="G91" s="44"/>
      <c r="H91" s="44"/>
      <c r="I91" s="34" t="s">
        <v>29</v>
      </c>
      <c r="J91" s="38" t="str">
        <f>E21</f>
        <v>A BKPŠ, SPOL. S.R.O.</v>
      </c>
      <c r="K91" s="44"/>
      <c r="L91" s="73"/>
      <c r="S91" s="42"/>
      <c r="T91" s="42"/>
      <c r="U91" s="42"/>
      <c r="V91" s="42"/>
      <c r="W91" s="42"/>
      <c r="X91" s="42"/>
      <c r="Y91" s="42"/>
      <c r="Z91" s="42"/>
      <c r="AA91" s="42"/>
      <c r="AB91" s="42"/>
      <c r="AC91" s="42"/>
      <c r="AD91" s="42"/>
      <c r="AE91" s="42"/>
    </row>
    <row r="92" s="2" customFormat="1" ht="15.15" customHeight="1">
      <c r="A92" s="42"/>
      <c r="B92" s="43"/>
      <c r="C92" s="34" t="s">
        <v>27</v>
      </c>
      <c r="D92" s="44"/>
      <c r="E92" s="44"/>
      <c r="F92" s="29" t="str">
        <f>IF(E18="","",E18)</f>
        <v>Vyplň údaj</v>
      </c>
      <c r="G92" s="44"/>
      <c r="H92" s="44"/>
      <c r="I92" s="34" t="s">
        <v>31</v>
      </c>
      <c r="J92" s="38" t="str">
        <f>E24</f>
        <v>Tordaji Ľubomír</v>
      </c>
      <c r="K92" s="44"/>
      <c r="L92" s="73"/>
      <c r="S92" s="42"/>
      <c r="T92" s="42"/>
      <c r="U92" s="42"/>
      <c r="V92" s="42"/>
      <c r="W92" s="42"/>
      <c r="X92" s="42"/>
      <c r="Y92" s="42"/>
      <c r="Z92" s="42"/>
      <c r="AA92" s="42"/>
      <c r="AB92" s="42"/>
      <c r="AC92" s="42"/>
      <c r="AD92" s="42"/>
      <c r="AE92" s="42"/>
    </row>
    <row r="93" s="2" customFormat="1" ht="10.32" customHeight="1">
      <c r="A93" s="42"/>
      <c r="B93" s="43"/>
      <c r="C93" s="44"/>
      <c r="D93" s="44"/>
      <c r="E93" s="44"/>
      <c r="F93" s="44"/>
      <c r="G93" s="44"/>
      <c r="H93" s="44"/>
      <c r="I93" s="44"/>
      <c r="J93" s="44"/>
      <c r="K93" s="44"/>
      <c r="L93" s="73"/>
      <c r="S93" s="42"/>
      <c r="T93" s="42"/>
      <c r="U93" s="42"/>
      <c r="V93" s="42"/>
      <c r="W93" s="42"/>
      <c r="X93" s="42"/>
      <c r="Y93" s="42"/>
      <c r="Z93" s="42"/>
      <c r="AA93" s="42"/>
      <c r="AB93" s="42"/>
      <c r="AC93" s="42"/>
      <c r="AD93" s="42"/>
      <c r="AE93" s="42"/>
    </row>
    <row r="94" s="2" customFormat="1" ht="29.28" customHeight="1">
      <c r="A94" s="42"/>
      <c r="B94" s="43"/>
      <c r="C94" s="216" t="s">
        <v>335</v>
      </c>
      <c r="D94" s="168"/>
      <c r="E94" s="168"/>
      <c r="F94" s="168"/>
      <c r="G94" s="168"/>
      <c r="H94" s="168"/>
      <c r="I94" s="168"/>
      <c r="J94" s="217" t="s">
        <v>336</v>
      </c>
      <c r="K94" s="168"/>
      <c r="L94" s="73"/>
      <c r="S94" s="42"/>
      <c r="T94" s="42"/>
      <c r="U94" s="42"/>
      <c r="V94" s="42"/>
      <c r="W94" s="42"/>
      <c r="X94" s="42"/>
      <c r="Y94" s="42"/>
      <c r="Z94" s="42"/>
      <c r="AA94" s="42"/>
      <c r="AB94" s="42"/>
      <c r="AC94" s="42"/>
      <c r="AD94" s="42"/>
      <c r="AE94" s="42"/>
    </row>
    <row r="95" s="2" customFormat="1" ht="10.32" customHeight="1">
      <c r="A95" s="42"/>
      <c r="B95" s="43"/>
      <c r="C95" s="44"/>
      <c r="D95" s="44"/>
      <c r="E95" s="44"/>
      <c r="F95" s="44"/>
      <c r="G95" s="44"/>
      <c r="H95" s="44"/>
      <c r="I95" s="44"/>
      <c r="J95" s="44"/>
      <c r="K95" s="44"/>
      <c r="L95" s="73"/>
      <c r="S95" s="42"/>
      <c r="T95" s="42"/>
      <c r="U95" s="42"/>
      <c r="V95" s="42"/>
      <c r="W95" s="42"/>
      <c r="X95" s="42"/>
      <c r="Y95" s="42"/>
      <c r="Z95" s="42"/>
      <c r="AA95" s="42"/>
      <c r="AB95" s="42"/>
      <c r="AC95" s="42"/>
      <c r="AD95" s="42"/>
      <c r="AE95" s="42"/>
    </row>
    <row r="96" s="2" customFormat="1" ht="22.8" customHeight="1">
      <c r="A96" s="42"/>
      <c r="B96" s="43"/>
      <c r="C96" s="218" t="s">
        <v>337</v>
      </c>
      <c r="D96" s="44"/>
      <c r="E96" s="44"/>
      <c r="F96" s="44"/>
      <c r="G96" s="44"/>
      <c r="H96" s="44"/>
      <c r="I96" s="44"/>
      <c r="J96" s="120">
        <f>J129</f>
        <v>0</v>
      </c>
      <c r="K96" s="44"/>
      <c r="L96" s="73"/>
      <c r="S96" s="42"/>
      <c r="T96" s="42"/>
      <c r="U96" s="42"/>
      <c r="V96" s="42"/>
      <c r="W96" s="42"/>
      <c r="X96" s="42"/>
      <c r="Y96" s="42"/>
      <c r="Z96" s="42"/>
      <c r="AA96" s="42"/>
      <c r="AB96" s="42"/>
      <c r="AC96" s="42"/>
      <c r="AD96" s="42"/>
      <c r="AE96" s="42"/>
      <c r="AU96" s="19" t="s">
        <v>338</v>
      </c>
    </row>
    <row r="97" s="9" customFormat="1" ht="24.96" customHeight="1">
      <c r="A97" s="9"/>
      <c r="B97" s="219"/>
      <c r="C97" s="220"/>
      <c r="D97" s="221" t="s">
        <v>2543</v>
      </c>
      <c r="E97" s="222"/>
      <c r="F97" s="222"/>
      <c r="G97" s="222"/>
      <c r="H97" s="222"/>
      <c r="I97" s="222"/>
      <c r="J97" s="223">
        <f>J130</f>
        <v>0</v>
      </c>
      <c r="K97" s="220"/>
      <c r="L97" s="224"/>
      <c r="S97" s="9"/>
      <c r="T97" s="9"/>
      <c r="U97" s="9"/>
      <c r="V97" s="9"/>
      <c r="W97" s="9"/>
      <c r="X97" s="9"/>
      <c r="Y97" s="9"/>
      <c r="Z97" s="9"/>
      <c r="AA97" s="9"/>
      <c r="AB97" s="9"/>
      <c r="AC97" s="9"/>
      <c r="AD97" s="9"/>
      <c r="AE97" s="9"/>
    </row>
    <row r="98" s="10" customFormat="1" ht="19.92" customHeight="1">
      <c r="A98" s="10"/>
      <c r="B98" s="225"/>
      <c r="C98" s="143"/>
      <c r="D98" s="226" t="s">
        <v>2609</v>
      </c>
      <c r="E98" s="227"/>
      <c r="F98" s="227"/>
      <c r="G98" s="227"/>
      <c r="H98" s="227"/>
      <c r="I98" s="227"/>
      <c r="J98" s="228">
        <f>J131</f>
        <v>0</v>
      </c>
      <c r="K98" s="143"/>
      <c r="L98" s="229"/>
      <c r="S98" s="10"/>
      <c r="T98" s="10"/>
      <c r="U98" s="10"/>
      <c r="V98" s="10"/>
      <c r="W98" s="10"/>
      <c r="X98" s="10"/>
      <c r="Y98" s="10"/>
      <c r="Z98" s="10"/>
      <c r="AA98" s="10"/>
      <c r="AB98" s="10"/>
      <c r="AC98" s="10"/>
      <c r="AD98" s="10"/>
      <c r="AE98" s="10"/>
    </row>
    <row r="99" s="9" customFormat="1" ht="21.84" customHeight="1">
      <c r="A99" s="9"/>
      <c r="B99" s="219"/>
      <c r="C99" s="220"/>
      <c r="D99" s="230" t="s">
        <v>364</v>
      </c>
      <c r="E99" s="220"/>
      <c r="F99" s="220"/>
      <c r="G99" s="220"/>
      <c r="H99" s="220"/>
      <c r="I99" s="220"/>
      <c r="J99" s="231">
        <f>J138</f>
        <v>0</v>
      </c>
      <c r="K99" s="220"/>
      <c r="L99" s="224"/>
      <c r="S99" s="9"/>
      <c r="T99" s="9"/>
      <c r="U99" s="9"/>
      <c r="V99" s="9"/>
      <c r="W99" s="9"/>
      <c r="X99" s="9"/>
      <c r="Y99" s="9"/>
      <c r="Z99" s="9"/>
      <c r="AA99" s="9"/>
      <c r="AB99" s="9"/>
      <c r="AC99" s="9"/>
      <c r="AD99" s="9"/>
      <c r="AE99" s="9"/>
    </row>
    <row r="100" s="2" customFormat="1" ht="21.84" customHeight="1">
      <c r="A100" s="42"/>
      <c r="B100" s="43"/>
      <c r="C100" s="44"/>
      <c r="D100" s="44"/>
      <c r="E100" s="44"/>
      <c r="F100" s="44"/>
      <c r="G100" s="44"/>
      <c r="H100" s="44"/>
      <c r="I100" s="44"/>
      <c r="J100" s="44"/>
      <c r="K100" s="44"/>
      <c r="L100" s="73"/>
      <c r="S100" s="42"/>
      <c r="T100" s="42"/>
      <c r="U100" s="42"/>
      <c r="V100" s="42"/>
      <c r="W100" s="42"/>
      <c r="X100" s="42"/>
      <c r="Y100" s="42"/>
      <c r="Z100" s="42"/>
      <c r="AA100" s="42"/>
      <c r="AB100" s="42"/>
      <c r="AC100" s="42"/>
      <c r="AD100" s="42"/>
      <c r="AE100" s="42"/>
    </row>
    <row r="101" s="2" customFormat="1" ht="6.96" customHeight="1">
      <c r="A101" s="42"/>
      <c r="B101" s="43"/>
      <c r="C101" s="44"/>
      <c r="D101" s="44"/>
      <c r="E101" s="44"/>
      <c r="F101" s="44"/>
      <c r="G101" s="44"/>
      <c r="H101" s="44"/>
      <c r="I101" s="44"/>
      <c r="J101" s="44"/>
      <c r="K101" s="44"/>
      <c r="L101" s="73"/>
      <c r="S101" s="42"/>
      <c r="T101" s="42"/>
      <c r="U101" s="42"/>
      <c r="V101" s="42"/>
      <c r="W101" s="42"/>
      <c r="X101" s="42"/>
      <c r="Y101" s="42"/>
      <c r="Z101" s="42"/>
      <c r="AA101" s="42"/>
      <c r="AB101" s="42"/>
      <c r="AC101" s="42"/>
      <c r="AD101" s="42"/>
      <c r="AE101" s="42"/>
    </row>
    <row r="102" s="2" customFormat="1" ht="29.28" customHeight="1">
      <c r="A102" s="42"/>
      <c r="B102" s="43"/>
      <c r="C102" s="218" t="s">
        <v>365</v>
      </c>
      <c r="D102" s="44"/>
      <c r="E102" s="44"/>
      <c r="F102" s="44"/>
      <c r="G102" s="44"/>
      <c r="H102" s="44"/>
      <c r="I102" s="44"/>
      <c r="J102" s="232">
        <f>ROUND(J103 + J104 + J105 + J106 + J107 + J108,2)</f>
        <v>0</v>
      </c>
      <c r="K102" s="44"/>
      <c r="L102" s="73"/>
      <c r="N102" s="233" t="s">
        <v>40</v>
      </c>
      <c r="S102" s="42"/>
      <c r="T102" s="42"/>
      <c r="U102" s="42"/>
      <c r="V102" s="42"/>
      <c r="W102" s="42"/>
      <c r="X102" s="42"/>
      <c r="Y102" s="42"/>
      <c r="Z102" s="42"/>
      <c r="AA102" s="42"/>
      <c r="AB102" s="42"/>
      <c r="AC102" s="42"/>
      <c r="AD102" s="42"/>
      <c r="AE102" s="42"/>
    </row>
    <row r="103" s="2" customFormat="1" ht="18" customHeight="1">
      <c r="A103" s="42"/>
      <c r="B103" s="43"/>
      <c r="C103" s="44"/>
      <c r="D103" s="163" t="s">
        <v>366</v>
      </c>
      <c r="E103" s="158"/>
      <c r="F103" s="158"/>
      <c r="G103" s="44"/>
      <c r="H103" s="44"/>
      <c r="I103" s="44"/>
      <c r="J103" s="159">
        <v>0</v>
      </c>
      <c r="K103" s="44"/>
      <c r="L103" s="234"/>
      <c r="M103" s="235"/>
      <c r="N103" s="236" t="s">
        <v>42</v>
      </c>
      <c r="O103" s="235"/>
      <c r="P103" s="235"/>
      <c r="Q103" s="235"/>
      <c r="R103" s="235"/>
      <c r="S103" s="237"/>
      <c r="T103" s="237"/>
      <c r="U103" s="237"/>
      <c r="V103" s="237"/>
      <c r="W103" s="237"/>
      <c r="X103" s="237"/>
      <c r="Y103" s="237"/>
      <c r="Z103" s="237"/>
      <c r="AA103" s="237"/>
      <c r="AB103" s="237"/>
      <c r="AC103" s="237"/>
      <c r="AD103" s="237"/>
      <c r="AE103" s="237"/>
      <c r="AF103" s="235"/>
      <c r="AG103" s="235"/>
      <c r="AH103" s="235"/>
      <c r="AI103" s="235"/>
      <c r="AJ103" s="235"/>
      <c r="AK103" s="235"/>
      <c r="AL103" s="235"/>
      <c r="AM103" s="235"/>
      <c r="AN103" s="235"/>
      <c r="AO103" s="235"/>
      <c r="AP103" s="235"/>
      <c r="AQ103" s="235"/>
      <c r="AR103" s="235"/>
      <c r="AS103" s="235"/>
      <c r="AT103" s="235"/>
      <c r="AU103" s="235"/>
      <c r="AV103" s="235"/>
      <c r="AW103" s="235"/>
      <c r="AX103" s="235"/>
      <c r="AY103" s="238" t="s">
        <v>367</v>
      </c>
      <c r="AZ103" s="235"/>
      <c r="BA103" s="235"/>
      <c r="BB103" s="235"/>
      <c r="BC103" s="235"/>
      <c r="BD103" s="235"/>
      <c r="BE103" s="239">
        <f>IF(N103="základná",J103,0)</f>
        <v>0</v>
      </c>
      <c r="BF103" s="239">
        <f>IF(N103="znížená",J103,0)</f>
        <v>0</v>
      </c>
      <c r="BG103" s="239">
        <f>IF(N103="zákl. prenesená",J103,0)</f>
        <v>0</v>
      </c>
      <c r="BH103" s="239">
        <f>IF(N103="zníž. prenesená",J103,0)</f>
        <v>0</v>
      </c>
      <c r="BI103" s="239">
        <f>IF(N103="nulová",J103,0)</f>
        <v>0</v>
      </c>
      <c r="BJ103" s="238" t="s">
        <v>92</v>
      </c>
      <c r="BK103" s="235"/>
      <c r="BL103" s="235"/>
      <c r="BM103" s="235"/>
    </row>
    <row r="104" s="2" customFormat="1" ht="18" customHeight="1">
      <c r="A104" s="42"/>
      <c r="B104" s="43"/>
      <c r="C104" s="44"/>
      <c r="D104" s="163" t="s">
        <v>368</v>
      </c>
      <c r="E104" s="158"/>
      <c r="F104" s="158"/>
      <c r="G104" s="44"/>
      <c r="H104" s="44"/>
      <c r="I104" s="44"/>
      <c r="J104" s="159">
        <v>0</v>
      </c>
      <c r="K104" s="44"/>
      <c r="L104" s="234"/>
      <c r="M104" s="235"/>
      <c r="N104" s="236" t="s">
        <v>42</v>
      </c>
      <c r="O104" s="235"/>
      <c r="P104" s="235"/>
      <c r="Q104" s="235"/>
      <c r="R104" s="235"/>
      <c r="S104" s="237"/>
      <c r="T104" s="237"/>
      <c r="U104" s="237"/>
      <c r="V104" s="237"/>
      <c r="W104" s="237"/>
      <c r="X104" s="237"/>
      <c r="Y104" s="237"/>
      <c r="Z104" s="237"/>
      <c r="AA104" s="237"/>
      <c r="AB104" s="237"/>
      <c r="AC104" s="237"/>
      <c r="AD104" s="237"/>
      <c r="AE104" s="237"/>
      <c r="AF104" s="235"/>
      <c r="AG104" s="235"/>
      <c r="AH104" s="235"/>
      <c r="AI104" s="235"/>
      <c r="AJ104" s="235"/>
      <c r="AK104" s="235"/>
      <c r="AL104" s="235"/>
      <c r="AM104" s="235"/>
      <c r="AN104" s="235"/>
      <c r="AO104" s="235"/>
      <c r="AP104" s="235"/>
      <c r="AQ104" s="235"/>
      <c r="AR104" s="235"/>
      <c r="AS104" s="235"/>
      <c r="AT104" s="235"/>
      <c r="AU104" s="235"/>
      <c r="AV104" s="235"/>
      <c r="AW104" s="235"/>
      <c r="AX104" s="235"/>
      <c r="AY104" s="238" t="s">
        <v>367</v>
      </c>
      <c r="AZ104" s="235"/>
      <c r="BA104" s="235"/>
      <c r="BB104" s="235"/>
      <c r="BC104" s="235"/>
      <c r="BD104" s="235"/>
      <c r="BE104" s="239">
        <f>IF(N104="základná",J104,0)</f>
        <v>0</v>
      </c>
      <c r="BF104" s="239">
        <f>IF(N104="znížená",J104,0)</f>
        <v>0</v>
      </c>
      <c r="BG104" s="239">
        <f>IF(N104="zákl. prenesená",J104,0)</f>
        <v>0</v>
      </c>
      <c r="BH104" s="239">
        <f>IF(N104="zníž. prenesená",J104,0)</f>
        <v>0</v>
      </c>
      <c r="BI104" s="239">
        <f>IF(N104="nulová",J104,0)</f>
        <v>0</v>
      </c>
      <c r="BJ104" s="238" t="s">
        <v>92</v>
      </c>
      <c r="BK104" s="235"/>
      <c r="BL104" s="235"/>
      <c r="BM104" s="235"/>
    </row>
    <row r="105" s="2" customFormat="1" ht="18" customHeight="1">
      <c r="A105" s="42"/>
      <c r="B105" s="43"/>
      <c r="C105" s="44"/>
      <c r="D105" s="163" t="s">
        <v>368</v>
      </c>
      <c r="E105" s="158"/>
      <c r="F105" s="158"/>
      <c r="G105" s="44"/>
      <c r="H105" s="44"/>
      <c r="I105" s="44"/>
      <c r="J105" s="159">
        <v>0</v>
      </c>
      <c r="K105" s="44"/>
      <c r="L105" s="234"/>
      <c r="M105" s="235"/>
      <c r="N105" s="236" t="s">
        <v>42</v>
      </c>
      <c r="O105" s="235"/>
      <c r="P105" s="235"/>
      <c r="Q105" s="235"/>
      <c r="R105" s="235"/>
      <c r="S105" s="237"/>
      <c r="T105" s="237"/>
      <c r="U105" s="237"/>
      <c r="V105" s="237"/>
      <c r="W105" s="237"/>
      <c r="X105" s="237"/>
      <c r="Y105" s="237"/>
      <c r="Z105" s="237"/>
      <c r="AA105" s="237"/>
      <c r="AB105" s="237"/>
      <c r="AC105" s="237"/>
      <c r="AD105" s="237"/>
      <c r="AE105" s="237"/>
      <c r="AF105" s="235"/>
      <c r="AG105" s="235"/>
      <c r="AH105" s="235"/>
      <c r="AI105" s="235"/>
      <c r="AJ105" s="235"/>
      <c r="AK105" s="235"/>
      <c r="AL105" s="235"/>
      <c r="AM105" s="235"/>
      <c r="AN105" s="235"/>
      <c r="AO105" s="235"/>
      <c r="AP105" s="235"/>
      <c r="AQ105" s="235"/>
      <c r="AR105" s="235"/>
      <c r="AS105" s="235"/>
      <c r="AT105" s="235"/>
      <c r="AU105" s="235"/>
      <c r="AV105" s="235"/>
      <c r="AW105" s="235"/>
      <c r="AX105" s="235"/>
      <c r="AY105" s="238" t="s">
        <v>367</v>
      </c>
      <c r="AZ105" s="235"/>
      <c r="BA105" s="235"/>
      <c r="BB105" s="235"/>
      <c r="BC105" s="235"/>
      <c r="BD105" s="235"/>
      <c r="BE105" s="239">
        <f>IF(N105="základná",J105,0)</f>
        <v>0</v>
      </c>
      <c r="BF105" s="239">
        <f>IF(N105="znížená",J105,0)</f>
        <v>0</v>
      </c>
      <c r="BG105" s="239">
        <f>IF(N105="zákl. prenesená",J105,0)</f>
        <v>0</v>
      </c>
      <c r="BH105" s="239">
        <f>IF(N105="zníž. prenesená",J105,0)</f>
        <v>0</v>
      </c>
      <c r="BI105" s="239">
        <f>IF(N105="nulová",J105,0)</f>
        <v>0</v>
      </c>
      <c r="BJ105" s="238" t="s">
        <v>92</v>
      </c>
      <c r="BK105" s="235"/>
      <c r="BL105" s="235"/>
      <c r="BM105" s="235"/>
    </row>
    <row r="106" s="2" customFormat="1" ht="18" customHeight="1">
      <c r="A106" s="42"/>
      <c r="B106" s="43"/>
      <c r="C106" s="44"/>
      <c r="D106" s="163" t="s">
        <v>369</v>
      </c>
      <c r="E106" s="158"/>
      <c r="F106" s="158"/>
      <c r="G106" s="44"/>
      <c r="H106" s="44"/>
      <c r="I106" s="44"/>
      <c r="J106" s="159">
        <v>0</v>
      </c>
      <c r="K106" s="44"/>
      <c r="L106" s="234"/>
      <c r="M106" s="235"/>
      <c r="N106" s="236" t="s">
        <v>42</v>
      </c>
      <c r="O106" s="235"/>
      <c r="P106" s="235"/>
      <c r="Q106" s="235"/>
      <c r="R106" s="235"/>
      <c r="S106" s="237"/>
      <c r="T106" s="237"/>
      <c r="U106" s="237"/>
      <c r="V106" s="237"/>
      <c r="W106" s="237"/>
      <c r="X106" s="237"/>
      <c r="Y106" s="237"/>
      <c r="Z106" s="237"/>
      <c r="AA106" s="237"/>
      <c r="AB106" s="237"/>
      <c r="AC106" s="237"/>
      <c r="AD106" s="237"/>
      <c r="AE106" s="237"/>
      <c r="AF106" s="235"/>
      <c r="AG106" s="235"/>
      <c r="AH106" s="235"/>
      <c r="AI106" s="235"/>
      <c r="AJ106" s="235"/>
      <c r="AK106" s="235"/>
      <c r="AL106" s="235"/>
      <c r="AM106" s="235"/>
      <c r="AN106" s="235"/>
      <c r="AO106" s="235"/>
      <c r="AP106" s="235"/>
      <c r="AQ106" s="235"/>
      <c r="AR106" s="235"/>
      <c r="AS106" s="235"/>
      <c r="AT106" s="235"/>
      <c r="AU106" s="235"/>
      <c r="AV106" s="235"/>
      <c r="AW106" s="235"/>
      <c r="AX106" s="235"/>
      <c r="AY106" s="238" t="s">
        <v>367</v>
      </c>
      <c r="AZ106" s="235"/>
      <c r="BA106" s="235"/>
      <c r="BB106" s="235"/>
      <c r="BC106" s="235"/>
      <c r="BD106" s="235"/>
      <c r="BE106" s="239">
        <f>IF(N106="základná",J106,0)</f>
        <v>0</v>
      </c>
      <c r="BF106" s="239">
        <f>IF(N106="znížená",J106,0)</f>
        <v>0</v>
      </c>
      <c r="BG106" s="239">
        <f>IF(N106="zákl. prenesená",J106,0)</f>
        <v>0</v>
      </c>
      <c r="BH106" s="239">
        <f>IF(N106="zníž. prenesená",J106,0)</f>
        <v>0</v>
      </c>
      <c r="BI106" s="239">
        <f>IF(N106="nulová",J106,0)</f>
        <v>0</v>
      </c>
      <c r="BJ106" s="238" t="s">
        <v>92</v>
      </c>
      <c r="BK106" s="235"/>
      <c r="BL106" s="235"/>
      <c r="BM106" s="235"/>
    </row>
    <row r="107" s="2" customFormat="1" ht="18" customHeight="1">
      <c r="A107" s="42"/>
      <c r="B107" s="43"/>
      <c r="C107" s="44"/>
      <c r="D107" s="163" t="s">
        <v>370</v>
      </c>
      <c r="E107" s="158"/>
      <c r="F107" s="158"/>
      <c r="G107" s="44"/>
      <c r="H107" s="44"/>
      <c r="I107" s="44"/>
      <c r="J107" s="159">
        <v>0</v>
      </c>
      <c r="K107" s="44"/>
      <c r="L107" s="234"/>
      <c r="M107" s="235"/>
      <c r="N107" s="236" t="s">
        <v>42</v>
      </c>
      <c r="O107" s="235"/>
      <c r="P107" s="235"/>
      <c r="Q107" s="235"/>
      <c r="R107" s="235"/>
      <c r="S107" s="237"/>
      <c r="T107" s="237"/>
      <c r="U107" s="237"/>
      <c r="V107" s="237"/>
      <c r="W107" s="237"/>
      <c r="X107" s="237"/>
      <c r="Y107" s="237"/>
      <c r="Z107" s="237"/>
      <c r="AA107" s="237"/>
      <c r="AB107" s="237"/>
      <c r="AC107" s="237"/>
      <c r="AD107" s="237"/>
      <c r="AE107" s="237"/>
      <c r="AF107" s="235"/>
      <c r="AG107" s="235"/>
      <c r="AH107" s="235"/>
      <c r="AI107" s="235"/>
      <c r="AJ107" s="235"/>
      <c r="AK107" s="235"/>
      <c r="AL107" s="235"/>
      <c r="AM107" s="235"/>
      <c r="AN107" s="235"/>
      <c r="AO107" s="235"/>
      <c r="AP107" s="235"/>
      <c r="AQ107" s="235"/>
      <c r="AR107" s="235"/>
      <c r="AS107" s="235"/>
      <c r="AT107" s="235"/>
      <c r="AU107" s="235"/>
      <c r="AV107" s="235"/>
      <c r="AW107" s="235"/>
      <c r="AX107" s="235"/>
      <c r="AY107" s="238" t="s">
        <v>367</v>
      </c>
      <c r="AZ107" s="235"/>
      <c r="BA107" s="235"/>
      <c r="BB107" s="235"/>
      <c r="BC107" s="235"/>
      <c r="BD107" s="235"/>
      <c r="BE107" s="239">
        <f>IF(N107="základná",J107,0)</f>
        <v>0</v>
      </c>
      <c r="BF107" s="239">
        <f>IF(N107="znížená",J107,0)</f>
        <v>0</v>
      </c>
      <c r="BG107" s="239">
        <f>IF(N107="zákl. prenesená",J107,0)</f>
        <v>0</v>
      </c>
      <c r="BH107" s="239">
        <f>IF(N107="zníž. prenesená",J107,0)</f>
        <v>0</v>
      </c>
      <c r="BI107" s="239">
        <f>IF(N107="nulová",J107,0)</f>
        <v>0</v>
      </c>
      <c r="BJ107" s="238" t="s">
        <v>92</v>
      </c>
      <c r="BK107" s="235"/>
      <c r="BL107" s="235"/>
      <c r="BM107" s="235"/>
    </row>
    <row r="108" s="2" customFormat="1" ht="18" customHeight="1">
      <c r="A108" s="42"/>
      <c r="B108" s="43"/>
      <c r="C108" s="44"/>
      <c r="D108" s="158" t="s">
        <v>371</v>
      </c>
      <c r="E108" s="44"/>
      <c r="F108" s="44"/>
      <c r="G108" s="44"/>
      <c r="H108" s="44"/>
      <c r="I108" s="44"/>
      <c r="J108" s="159">
        <f>ROUND(J30*T108,2)</f>
        <v>0</v>
      </c>
      <c r="K108" s="44"/>
      <c r="L108" s="234"/>
      <c r="M108" s="235"/>
      <c r="N108" s="236" t="s">
        <v>42</v>
      </c>
      <c r="O108" s="235"/>
      <c r="P108" s="235"/>
      <c r="Q108" s="235"/>
      <c r="R108" s="235"/>
      <c r="S108" s="237"/>
      <c r="T108" s="237"/>
      <c r="U108" s="237"/>
      <c r="V108" s="237"/>
      <c r="W108" s="237"/>
      <c r="X108" s="237"/>
      <c r="Y108" s="237"/>
      <c r="Z108" s="237"/>
      <c r="AA108" s="237"/>
      <c r="AB108" s="237"/>
      <c r="AC108" s="237"/>
      <c r="AD108" s="237"/>
      <c r="AE108" s="237"/>
      <c r="AF108" s="235"/>
      <c r="AG108" s="235"/>
      <c r="AH108" s="235"/>
      <c r="AI108" s="235"/>
      <c r="AJ108" s="235"/>
      <c r="AK108" s="235"/>
      <c r="AL108" s="235"/>
      <c r="AM108" s="235"/>
      <c r="AN108" s="235"/>
      <c r="AO108" s="235"/>
      <c r="AP108" s="235"/>
      <c r="AQ108" s="235"/>
      <c r="AR108" s="235"/>
      <c r="AS108" s="235"/>
      <c r="AT108" s="235"/>
      <c r="AU108" s="235"/>
      <c r="AV108" s="235"/>
      <c r="AW108" s="235"/>
      <c r="AX108" s="235"/>
      <c r="AY108" s="238" t="s">
        <v>372</v>
      </c>
      <c r="AZ108" s="235"/>
      <c r="BA108" s="235"/>
      <c r="BB108" s="235"/>
      <c r="BC108" s="235"/>
      <c r="BD108" s="235"/>
      <c r="BE108" s="239">
        <f>IF(N108="základná",J108,0)</f>
        <v>0</v>
      </c>
      <c r="BF108" s="239">
        <f>IF(N108="znížená",J108,0)</f>
        <v>0</v>
      </c>
      <c r="BG108" s="239">
        <f>IF(N108="zákl. prenesená",J108,0)</f>
        <v>0</v>
      </c>
      <c r="BH108" s="239">
        <f>IF(N108="zníž. prenesená",J108,0)</f>
        <v>0</v>
      </c>
      <c r="BI108" s="239">
        <f>IF(N108="nulová",J108,0)</f>
        <v>0</v>
      </c>
      <c r="BJ108" s="238" t="s">
        <v>92</v>
      </c>
      <c r="BK108" s="235"/>
      <c r="BL108" s="235"/>
      <c r="BM108" s="235"/>
    </row>
    <row r="109" s="2" customFormat="1">
      <c r="A109" s="42"/>
      <c r="B109" s="43"/>
      <c r="C109" s="44"/>
      <c r="D109" s="44"/>
      <c r="E109" s="44"/>
      <c r="F109" s="44"/>
      <c r="G109" s="44"/>
      <c r="H109" s="44"/>
      <c r="I109" s="44"/>
      <c r="J109" s="44"/>
      <c r="K109" s="44"/>
      <c r="L109" s="73"/>
      <c r="S109" s="42"/>
      <c r="T109" s="42"/>
      <c r="U109" s="42"/>
      <c r="V109" s="42"/>
      <c r="W109" s="42"/>
      <c r="X109" s="42"/>
      <c r="Y109" s="42"/>
      <c r="Z109" s="42"/>
      <c r="AA109" s="42"/>
      <c r="AB109" s="42"/>
      <c r="AC109" s="42"/>
      <c r="AD109" s="42"/>
      <c r="AE109" s="42"/>
    </row>
    <row r="110" s="2" customFormat="1" ht="29.28" customHeight="1">
      <c r="A110" s="42"/>
      <c r="B110" s="43"/>
      <c r="C110" s="167" t="s">
        <v>142</v>
      </c>
      <c r="D110" s="168"/>
      <c r="E110" s="168"/>
      <c r="F110" s="168"/>
      <c r="G110" s="168"/>
      <c r="H110" s="168"/>
      <c r="I110" s="168"/>
      <c r="J110" s="169">
        <f>ROUND(J96+J102,2)</f>
        <v>0</v>
      </c>
      <c r="K110" s="168"/>
      <c r="L110" s="73"/>
      <c r="S110" s="42"/>
      <c r="T110" s="42"/>
      <c r="U110" s="42"/>
      <c r="V110" s="42"/>
      <c r="W110" s="42"/>
      <c r="X110" s="42"/>
      <c r="Y110" s="42"/>
      <c r="Z110" s="42"/>
      <c r="AA110" s="42"/>
      <c r="AB110" s="42"/>
      <c r="AC110" s="42"/>
      <c r="AD110" s="42"/>
      <c r="AE110" s="42"/>
    </row>
    <row r="111" s="2" customFormat="1" ht="6.96" customHeight="1">
      <c r="A111" s="42"/>
      <c r="B111" s="76"/>
      <c r="C111" s="77"/>
      <c r="D111" s="77"/>
      <c r="E111" s="77"/>
      <c r="F111" s="77"/>
      <c r="G111" s="77"/>
      <c r="H111" s="77"/>
      <c r="I111" s="77"/>
      <c r="J111" s="77"/>
      <c r="K111" s="77"/>
      <c r="L111" s="73"/>
      <c r="S111" s="42"/>
      <c r="T111" s="42"/>
      <c r="U111" s="42"/>
      <c r="V111" s="42"/>
      <c r="W111" s="42"/>
      <c r="X111" s="42"/>
      <c r="Y111" s="42"/>
      <c r="Z111" s="42"/>
      <c r="AA111" s="42"/>
      <c r="AB111" s="42"/>
      <c r="AC111" s="42"/>
      <c r="AD111" s="42"/>
      <c r="AE111" s="42"/>
    </row>
    <row r="115" s="2" customFormat="1" ht="6.96" customHeight="1">
      <c r="A115" s="42"/>
      <c r="B115" s="78"/>
      <c r="C115" s="79"/>
      <c r="D115" s="79"/>
      <c r="E115" s="79"/>
      <c r="F115" s="79"/>
      <c r="G115" s="79"/>
      <c r="H115" s="79"/>
      <c r="I115" s="79"/>
      <c r="J115" s="79"/>
      <c r="K115" s="79"/>
      <c r="L115" s="73"/>
      <c r="S115" s="42"/>
      <c r="T115" s="42"/>
      <c r="U115" s="42"/>
      <c r="V115" s="42"/>
      <c r="W115" s="42"/>
      <c r="X115" s="42"/>
      <c r="Y115" s="42"/>
      <c r="Z115" s="42"/>
      <c r="AA115" s="42"/>
      <c r="AB115" s="42"/>
      <c r="AC115" s="42"/>
      <c r="AD115" s="42"/>
      <c r="AE115" s="42"/>
    </row>
    <row r="116" s="2" customFormat="1" ht="24.96" customHeight="1">
      <c r="A116" s="42"/>
      <c r="B116" s="43"/>
      <c r="C116" s="25" t="s">
        <v>373</v>
      </c>
      <c r="D116" s="44"/>
      <c r="E116" s="44"/>
      <c r="F116" s="44"/>
      <c r="G116" s="44"/>
      <c r="H116" s="44"/>
      <c r="I116" s="44"/>
      <c r="J116" s="44"/>
      <c r="K116" s="44"/>
      <c r="L116" s="73"/>
      <c r="S116" s="42"/>
      <c r="T116" s="42"/>
      <c r="U116" s="42"/>
      <c r="V116" s="42"/>
      <c r="W116" s="42"/>
      <c r="X116" s="42"/>
      <c r="Y116" s="42"/>
      <c r="Z116" s="42"/>
      <c r="AA116" s="42"/>
      <c r="AB116" s="42"/>
      <c r="AC116" s="42"/>
      <c r="AD116" s="42"/>
      <c r="AE116" s="42"/>
    </row>
    <row r="117" s="2" customFormat="1" ht="6.96" customHeight="1">
      <c r="A117" s="42"/>
      <c r="B117" s="43"/>
      <c r="C117" s="44"/>
      <c r="D117" s="44"/>
      <c r="E117" s="44"/>
      <c r="F117" s="44"/>
      <c r="G117" s="44"/>
      <c r="H117" s="44"/>
      <c r="I117" s="44"/>
      <c r="J117" s="44"/>
      <c r="K117" s="44"/>
      <c r="L117" s="73"/>
      <c r="S117" s="42"/>
      <c r="T117" s="42"/>
      <c r="U117" s="42"/>
      <c r="V117" s="42"/>
      <c r="W117" s="42"/>
      <c r="X117" s="42"/>
      <c r="Y117" s="42"/>
      <c r="Z117" s="42"/>
      <c r="AA117" s="42"/>
      <c r="AB117" s="42"/>
      <c r="AC117" s="42"/>
      <c r="AD117" s="42"/>
      <c r="AE117" s="42"/>
    </row>
    <row r="118" s="2" customFormat="1" ht="12" customHeight="1">
      <c r="A118" s="42"/>
      <c r="B118" s="43"/>
      <c r="C118" s="34" t="s">
        <v>15</v>
      </c>
      <c r="D118" s="44"/>
      <c r="E118" s="44"/>
      <c r="F118" s="44"/>
      <c r="G118" s="44"/>
      <c r="H118" s="44"/>
      <c r="I118" s="44"/>
      <c r="J118" s="44"/>
      <c r="K118" s="44"/>
      <c r="L118" s="73"/>
      <c r="S118" s="42"/>
      <c r="T118" s="42"/>
      <c r="U118" s="42"/>
      <c r="V118" s="42"/>
      <c r="W118" s="42"/>
      <c r="X118" s="42"/>
      <c r="Y118" s="42"/>
      <c r="Z118" s="42"/>
      <c r="AA118" s="42"/>
      <c r="AB118" s="42"/>
      <c r="AC118" s="42"/>
      <c r="AD118" s="42"/>
      <c r="AE118" s="42"/>
    </row>
    <row r="119" s="2" customFormat="1" ht="39.75" customHeight="1">
      <c r="A119" s="42"/>
      <c r="B119" s="43"/>
      <c r="C119" s="44"/>
      <c r="D119" s="44"/>
      <c r="E119" s="215" t="str">
        <f>E7</f>
        <v>OPRAVA POŠKODENÝCH PODLÁH A PRIESTOROV GARÁŽÍ NA 3.PP, 2.PP, 1.PP, MEZANÍNU, HOSPODÁRSKEHO A BANK. DVORA V OBJEKTE NBS</v>
      </c>
      <c r="F119" s="34"/>
      <c r="G119" s="34"/>
      <c r="H119" s="34"/>
      <c r="I119" s="44"/>
      <c r="J119" s="44"/>
      <c r="K119" s="44"/>
      <c r="L119" s="73"/>
      <c r="S119" s="42"/>
      <c r="T119" s="42"/>
      <c r="U119" s="42"/>
      <c r="V119" s="42"/>
      <c r="W119" s="42"/>
      <c r="X119" s="42"/>
      <c r="Y119" s="42"/>
      <c r="Z119" s="42"/>
      <c r="AA119" s="42"/>
      <c r="AB119" s="42"/>
      <c r="AC119" s="42"/>
      <c r="AD119" s="42"/>
      <c r="AE119" s="42"/>
    </row>
    <row r="120" s="2" customFormat="1" ht="12" customHeight="1">
      <c r="A120" s="42"/>
      <c r="B120" s="43"/>
      <c r="C120" s="34" t="s">
        <v>160</v>
      </c>
      <c r="D120" s="44"/>
      <c r="E120" s="44"/>
      <c r="F120" s="44"/>
      <c r="G120" s="44"/>
      <c r="H120" s="44"/>
      <c r="I120" s="44"/>
      <c r="J120" s="44"/>
      <c r="K120" s="44"/>
      <c r="L120" s="73"/>
      <c r="S120" s="42"/>
      <c r="T120" s="42"/>
      <c r="U120" s="42"/>
      <c r="V120" s="42"/>
      <c r="W120" s="42"/>
      <c r="X120" s="42"/>
      <c r="Y120" s="42"/>
      <c r="Z120" s="42"/>
      <c r="AA120" s="42"/>
      <c r="AB120" s="42"/>
      <c r="AC120" s="42"/>
      <c r="AD120" s="42"/>
      <c r="AE120" s="42"/>
    </row>
    <row r="121" s="2" customFormat="1" ht="16.5" customHeight="1">
      <c r="A121" s="42"/>
      <c r="B121" s="43"/>
      <c r="C121" s="44"/>
      <c r="D121" s="44"/>
      <c r="E121" s="86" t="str">
        <f>E9</f>
        <v>05 - Stabilné hasiace zariadenia</v>
      </c>
      <c r="F121" s="44"/>
      <c r="G121" s="44"/>
      <c r="H121" s="44"/>
      <c r="I121" s="44"/>
      <c r="J121" s="44"/>
      <c r="K121" s="44"/>
      <c r="L121" s="73"/>
      <c r="S121" s="42"/>
      <c r="T121" s="42"/>
      <c r="U121" s="42"/>
      <c r="V121" s="42"/>
      <c r="W121" s="42"/>
      <c r="X121" s="42"/>
      <c r="Y121" s="42"/>
      <c r="Z121" s="42"/>
      <c r="AA121" s="42"/>
      <c r="AB121" s="42"/>
      <c r="AC121" s="42"/>
      <c r="AD121" s="42"/>
      <c r="AE121" s="42"/>
    </row>
    <row r="122" s="2" customFormat="1" ht="6.96" customHeight="1">
      <c r="A122" s="42"/>
      <c r="B122" s="43"/>
      <c r="C122" s="44"/>
      <c r="D122" s="44"/>
      <c r="E122" s="44"/>
      <c r="F122" s="44"/>
      <c r="G122" s="44"/>
      <c r="H122" s="44"/>
      <c r="I122" s="44"/>
      <c r="J122" s="44"/>
      <c r="K122" s="44"/>
      <c r="L122" s="73"/>
      <c r="S122" s="42"/>
      <c r="T122" s="42"/>
      <c r="U122" s="42"/>
      <c r="V122" s="42"/>
      <c r="W122" s="42"/>
      <c r="X122" s="42"/>
      <c r="Y122" s="42"/>
      <c r="Z122" s="42"/>
      <c r="AA122" s="42"/>
      <c r="AB122" s="42"/>
      <c r="AC122" s="42"/>
      <c r="AD122" s="42"/>
      <c r="AE122" s="42"/>
    </row>
    <row r="123" s="2" customFormat="1" ht="12" customHeight="1">
      <c r="A123" s="42"/>
      <c r="B123" s="43"/>
      <c r="C123" s="34" t="s">
        <v>19</v>
      </c>
      <c r="D123" s="44"/>
      <c r="E123" s="44"/>
      <c r="F123" s="29" t="str">
        <f>F12</f>
        <v xml:space="preserve"> </v>
      </c>
      <c r="G123" s="44"/>
      <c r="H123" s="44"/>
      <c r="I123" s="34" t="s">
        <v>21</v>
      </c>
      <c r="J123" s="89" t="str">
        <f>IF(J12="","",J12)</f>
        <v>9. 5. 2022</v>
      </c>
      <c r="K123" s="44"/>
      <c r="L123" s="73"/>
      <c r="S123" s="42"/>
      <c r="T123" s="42"/>
      <c r="U123" s="42"/>
      <c r="V123" s="42"/>
      <c r="W123" s="42"/>
      <c r="X123" s="42"/>
      <c r="Y123" s="42"/>
      <c r="Z123" s="42"/>
      <c r="AA123" s="42"/>
      <c r="AB123" s="42"/>
      <c r="AC123" s="42"/>
      <c r="AD123" s="42"/>
      <c r="AE123" s="42"/>
    </row>
    <row r="124" s="2" customFormat="1" ht="6.96" customHeight="1">
      <c r="A124" s="42"/>
      <c r="B124" s="43"/>
      <c r="C124" s="44"/>
      <c r="D124" s="44"/>
      <c r="E124" s="44"/>
      <c r="F124" s="44"/>
      <c r="G124" s="44"/>
      <c r="H124" s="44"/>
      <c r="I124" s="44"/>
      <c r="J124" s="44"/>
      <c r="K124" s="44"/>
      <c r="L124" s="73"/>
      <c r="S124" s="42"/>
      <c r="T124" s="42"/>
      <c r="U124" s="42"/>
      <c r="V124" s="42"/>
      <c r="W124" s="42"/>
      <c r="X124" s="42"/>
      <c r="Y124" s="42"/>
      <c r="Z124" s="42"/>
      <c r="AA124" s="42"/>
      <c r="AB124" s="42"/>
      <c r="AC124" s="42"/>
      <c r="AD124" s="42"/>
      <c r="AE124" s="42"/>
    </row>
    <row r="125" s="2" customFormat="1" ht="25.65" customHeight="1">
      <c r="A125" s="42"/>
      <c r="B125" s="43"/>
      <c r="C125" s="34" t="s">
        <v>23</v>
      </c>
      <c r="D125" s="44"/>
      <c r="E125" s="44"/>
      <c r="F125" s="29" t="str">
        <f>E15</f>
        <v>A BKPŠ, SPOL. S.R.O.</v>
      </c>
      <c r="G125" s="44"/>
      <c r="H125" s="44"/>
      <c r="I125" s="34" t="s">
        <v>29</v>
      </c>
      <c r="J125" s="38" t="str">
        <f>E21</f>
        <v>A BKPŠ, SPOL. S.R.O.</v>
      </c>
      <c r="K125" s="44"/>
      <c r="L125" s="73"/>
      <c r="S125" s="42"/>
      <c r="T125" s="42"/>
      <c r="U125" s="42"/>
      <c r="V125" s="42"/>
      <c r="W125" s="42"/>
      <c r="X125" s="42"/>
      <c r="Y125" s="42"/>
      <c r="Z125" s="42"/>
      <c r="AA125" s="42"/>
      <c r="AB125" s="42"/>
      <c r="AC125" s="42"/>
      <c r="AD125" s="42"/>
      <c r="AE125" s="42"/>
    </row>
    <row r="126" s="2" customFormat="1" ht="15.15" customHeight="1">
      <c r="A126" s="42"/>
      <c r="B126" s="43"/>
      <c r="C126" s="34" t="s">
        <v>27</v>
      </c>
      <c r="D126" s="44"/>
      <c r="E126" s="44"/>
      <c r="F126" s="29" t="str">
        <f>IF(E18="","",E18)</f>
        <v>Vyplň údaj</v>
      </c>
      <c r="G126" s="44"/>
      <c r="H126" s="44"/>
      <c r="I126" s="34" t="s">
        <v>31</v>
      </c>
      <c r="J126" s="38" t="str">
        <f>E24</f>
        <v>Tordaji Ľubomír</v>
      </c>
      <c r="K126" s="44"/>
      <c r="L126" s="73"/>
      <c r="S126" s="42"/>
      <c r="T126" s="42"/>
      <c r="U126" s="42"/>
      <c r="V126" s="42"/>
      <c r="W126" s="42"/>
      <c r="X126" s="42"/>
      <c r="Y126" s="42"/>
      <c r="Z126" s="42"/>
      <c r="AA126" s="42"/>
      <c r="AB126" s="42"/>
      <c r="AC126" s="42"/>
      <c r="AD126" s="42"/>
      <c r="AE126" s="42"/>
    </row>
    <row r="127" s="2" customFormat="1" ht="10.32" customHeight="1">
      <c r="A127" s="42"/>
      <c r="B127" s="43"/>
      <c r="C127" s="44"/>
      <c r="D127" s="44"/>
      <c r="E127" s="44"/>
      <c r="F127" s="44"/>
      <c r="G127" s="44"/>
      <c r="H127" s="44"/>
      <c r="I127" s="44"/>
      <c r="J127" s="44"/>
      <c r="K127" s="44"/>
      <c r="L127" s="73"/>
      <c r="S127" s="42"/>
      <c r="T127" s="42"/>
      <c r="U127" s="42"/>
      <c r="V127" s="42"/>
      <c r="W127" s="42"/>
      <c r="X127" s="42"/>
      <c r="Y127" s="42"/>
      <c r="Z127" s="42"/>
      <c r="AA127" s="42"/>
      <c r="AB127" s="42"/>
      <c r="AC127" s="42"/>
      <c r="AD127" s="42"/>
      <c r="AE127" s="42"/>
    </row>
    <row r="128" s="11" customFormat="1" ht="29.28" customHeight="1">
      <c r="A128" s="240"/>
      <c r="B128" s="241"/>
      <c r="C128" s="242" t="s">
        <v>374</v>
      </c>
      <c r="D128" s="243" t="s">
        <v>61</v>
      </c>
      <c r="E128" s="243" t="s">
        <v>57</v>
      </c>
      <c r="F128" s="243" t="s">
        <v>58</v>
      </c>
      <c r="G128" s="243" t="s">
        <v>375</v>
      </c>
      <c r="H128" s="243" t="s">
        <v>376</v>
      </c>
      <c r="I128" s="243" t="s">
        <v>377</v>
      </c>
      <c r="J128" s="244" t="s">
        <v>336</v>
      </c>
      <c r="K128" s="245" t="s">
        <v>378</v>
      </c>
      <c r="L128" s="246"/>
      <c r="M128" s="110" t="s">
        <v>1</v>
      </c>
      <c r="N128" s="111" t="s">
        <v>40</v>
      </c>
      <c r="O128" s="111" t="s">
        <v>379</v>
      </c>
      <c r="P128" s="111" t="s">
        <v>380</v>
      </c>
      <c r="Q128" s="111" t="s">
        <v>381</v>
      </c>
      <c r="R128" s="111" t="s">
        <v>382</v>
      </c>
      <c r="S128" s="111" t="s">
        <v>383</v>
      </c>
      <c r="T128" s="112" t="s">
        <v>384</v>
      </c>
      <c r="U128" s="240"/>
      <c r="V128" s="240"/>
      <c r="W128" s="240"/>
      <c r="X128" s="240"/>
      <c r="Y128" s="240"/>
      <c r="Z128" s="240"/>
      <c r="AA128" s="240"/>
      <c r="AB128" s="240"/>
      <c r="AC128" s="240"/>
      <c r="AD128" s="240"/>
      <c r="AE128" s="240"/>
    </row>
    <row r="129" s="2" customFormat="1" ht="22.8" customHeight="1">
      <c r="A129" s="42"/>
      <c r="B129" s="43"/>
      <c r="C129" s="117" t="s">
        <v>212</v>
      </c>
      <c r="D129" s="44"/>
      <c r="E129" s="44"/>
      <c r="F129" s="44"/>
      <c r="G129" s="44"/>
      <c r="H129" s="44"/>
      <c r="I129" s="44"/>
      <c r="J129" s="247">
        <f>BK129</f>
        <v>0</v>
      </c>
      <c r="K129" s="44"/>
      <c r="L129" s="45"/>
      <c r="M129" s="113"/>
      <c r="N129" s="248"/>
      <c r="O129" s="114"/>
      <c r="P129" s="249">
        <f>P130+P138</f>
        <v>0</v>
      </c>
      <c r="Q129" s="114"/>
      <c r="R129" s="249">
        <f>R130+R138</f>
        <v>0</v>
      </c>
      <c r="S129" s="114"/>
      <c r="T129" s="250">
        <f>T130+T138</f>
        <v>0</v>
      </c>
      <c r="U129" s="42"/>
      <c r="V129" s="42"/>
      <c r="W129" s="42"/>
      <c r="X129" s="42"/>
      <c r="Y129" s="42"/>
      <c r="Z129" s="42"/>
      <c r="AA129" s="42"/>
      <c r="AB129" s="42"/>
      <c r="AC129" s="42"/>
      <c r="AD129" s="42"/>
      <c r="AE129" s="42"/>
      <c r="AT129" s="19" t="s">
        <v>75</v>
      </c>
      <c r="AU129" s="19" t="s">
        <v>338</v>
      </c>
      <c r="BK129" s="251">
        <f>BK130+BK138</f>
        <v>0</v>
      </c>
    </row>
    <row r="130" s="12" customFormat="1" ht="25.92" customHeight="1">
      <c r="A130" s="12"/>
      <c r="B130" s="252"/>
      <c r="C130" s="253"/>
      <c r="D130" s="254" t="s">
        <v>75</v>
      </c>
      <c r="E130" s="255" t="s">
        <v>550</v>
      </c>
      <c r="F130" s="255" t="s">
        <v>2601</v>
      </c>
      <c r="G130" s="253"/>
      <c r="H130" s="253"/>
      <c r="I130" s="256"/>
      <c r="J130" s="231">
        <f>BK130</f>
        <v>0</v>
      </c>
      <c r="K130" s="253"/>
      <c r="L130" s="257"/>
      <c r="M130" s="258"/>
      <c r="N130" s="259"/>
      <c r="O130" s="259"/>
      <c r="P130" s="260">
        <f>P131</f>
        <v>0</v>
      </c>
      <c r="Q130" s="259"/>
      <c r="R130" s="260">
        <f>R131</f>
        <v>0</v>
      </c>
      <c r="S130" s="259"/>
      <c r="T130" s="261">
        <f>T131</f>
        <v>0</v>
      </c>
      <c r="U130" s="12"/>
      <c r="V130" s="12"/>
      <c r="W130" s="12"/>
      <c r="X130" s="12"/>
      <c r="Y130" s="12"/>
      <c r="Z130" s="12"/>
      <c r="AA130" s="12"/>
      <c r="AB130" s="12"/>
      <c r="AC130" s="12"/>
      <c r="AD130" s="12"/>
      <c r="AE130" s="12"/>
      <c r="AR130" s="262" t="s">
        <v>92</v>
      </c>
      <c r="AT130" s="263" t="s">
        <v>75</v>
      </c>
      <c r="AU130" s="263" t="s">
        <v>76</v>
      </c>
      <c r="AY130" s="262" t="s">
        <v>387</v>
      </c>
      <c r="BK130" s="264">
        <f>BK131</f>
        <v>0</v>
      </c>
    </row>
    <row r="131" s="12" customFormat="1" ht="22.8" customHeight="1">
      <c r="A131" s="12"/>
      <c r="B131" s="252"/>
      <c r="C131" s="253"/>
      <c r="D131" s="254" t="s">
        <v>75</v>
      </c>
      <c r="E131" s="265" t="s">
        <v>1927</v>
      </c>
      <c r="F131" s="265" t="s">
        <v>2610</v>
      </c>
      <c r="G131" s="253"/>
      <c r="H131" s="253"/>
      <c r="I131" s="256"/>
      <c r="J131" s="266">
        <f>BK131</f>
        <v>0</v>
      </c>
      <c r="K131" s="253"/>
      <c r="L131" s="257"/>
      <c r="M131" s="258"/>
      <c r="N131" s="259"/>
      <c r="O131" s="259"/>
      <c r="P131" s="260">
        <f>SUM(P132:P137)</f>
        <v>0</v>
      </c>
      <c r="Q131" s="259"/>
      <c r="R131" s="260">
        <f>SUM(R132:R137)</f>
        <v>0</v>
      </c>
      <c r="S131" s="259"/>
      <c r="T131" s="261">
        <f>SUM(T132:T137)</f>
        <v>0</v>
      </c>
      <c r="U131" s="12"/>
      <c r="V131" s="12"/>
      <c r="W131" s="12"/>
      <c r="X131" s="12"/>
      <c r="Y131" s="12"/>
      <c r="Z131" s="12"/>
      <c r="AA131" s="12"/>
      <c r="AB131" s="12"/>
      <c r="AC131" s="12"/>
      <c r="AD131" s="12"/>
      <c r="AE131" s="12"/>
      <c r="AR131" s="262" t="s">
        <v>92</v>
      </c>
      <c r="AT131" s="263" t="s">
        <v>75</v>
      </c>
      <c r="AU131" s="263" t="s">
        <v>84</v>
      </c>
      <c r="AY131" s="262" t="s">
        <v>387</v>
      </c>
      <c r="BK131" s="264">
        <f>SUM(BK132:BK137)</f>
        <v>0</v>
      </c>
    </row>
    <row r="132" s="2" customFormat="1" ht="33" customHeight="1">
      <c r="A132" s="42"/>
      <c r="B132" s="43"/>
      <c r="C132" s="280" t="s">
        <v>84</v>
      </c>
      <c r="D132" s="280" t="s">
        <v>393</v>
      </c>
      <c r="E132" s="281" t="s">
        <v>2611</v>
      </c>
      <c r="F132" s="282" t="s">
        <v>2612</v>
      </c>
      <c r="G132" s="283" t="s">
        <v>396</v>
      </c>
      <c r="H132" s="284">
        <v>3600</v>
      </c>
      <c r="I132" s="285"/>
      <c r="J132" s="286">
        <f>ROUND(I132*H132,2)</f>
        <v>0</v>
      </c>
      <c r="K132" s="287"/>
      <c r="L132" s="45"/>
      <c r="M132" s="288" t="s">
        <v>1</v>
      </c>
      <c r="N132" s="289" t="s">
        <v>42</v>
      </c>
      <c r="O132" s="101"/>
      <c r="P132" s="290">
        <f>O132*H132</f>
        <v>0</v>
      </c>
      <c r="Q132" s="290">
        <v>0</v>
      </c>
      <c r="R132" s="290">
        <f>Q132*H132</f>
        <v>0</v>
      </c>
      <c r="S132" s="290">
        <v>0</v>
      </c>
      <c r="T132" s="291">
        <f>S132*H132</f>
        <v>0</v>
      </c>
      <c r="U132" s="42"/>
      <c r="V132" s="42"/>
      <c r="W132" s="42"/>
      <c r="X132" s="42"/>
      <c r="Y132" s="42"/>
      <c r="Z132" s="42"/>
      <c r="AA132" s="42"/>
      <c r="AB132" s="42"/>
      <c r="AC132" s="42"/>
      <c r="AD132" s="42"/>
      <c r="AE132" s="42"/>
      <c r="AR132" s="292" t="s">
        <v>422</v>
      </c>
      <c r="AT132" s="292" t="s">
        <v>393</v>
      </c>
      <c r="AU132" s="292" t="s">
        <v>92</v>
      </c>
      <c r="AY132" s="19" t="s">
        <v>387</v>
      </c>
      <c r="BE132" s="162">
        <f>IF(N132="základná",J132,0)</f>
        <v>0</v>
      </c>
      <c r="BF132" s="162">
        <f>IF(N132="znížená",J132,0)</f>
        <v>0</v>
      </c>
      <c r="BG132" s="162">
        <f>IF(N132="zákl. prenesená",J132,0)</f>
        <v>0</v>
      </c>
      <c r="BH132" s="162">
        <f>IF(N132="zníž. prenesená",J132,0)</f>
        <v>0</v>
      </c>
      <c r="BI132" s="162">
        <f>IF(N132="nulová",J132,0)</f>
        <v>0</v>
      </c>
      <c r="BJ132" s="19" t="s">
        <v>92</v>
      </c>
      <c r="BK132" s="162">
        <f>ROUND(I132*H132,2)</f>
        <v>0</v>
      </c>
      <c r="BL132" s="19" t="s">
        <v>422</v>
      </c>
      <c r="BM132" s="292" t="s">
        <v>92</v>
      </c>
    </row>
    <row r="133" s="2" customFormat="1" ht="21.75" customHeight="1">
      <c r="A133" s="42"/>
      <c r="B133" s="43"/>
      <c r="C133" s="280" t="s">
        <v>92</v>
      </c>
      <c r="D133" s="280" t="s">
        <v>393</v>
      </c>
      <c r="E133" s="281" t="s">
        <v>2613</v>
      </c>
      <c r="F133" s="282" t="s">
        <v>2614</v>
      </c>
      <c r="G133" s="283" t="s">
        <v>396</v>
      </c>
      <c r="H133" s="284">
        <v>3600</v>
      </c>
      <c r="I133" s="285"/>
      <c r="J133" s="286">
        <f>ROUND(I133*H133,2)</f>
        <v>0</v>
      </c>
      <c r="K133" s="287"/>
      <c r="L133" s="45"/>
      <c r="M133" s="288" t="s">
        <v>1</v>
      </c>
      <c r="N133" s="289" t="s">
        <v>42</v>
      </c>
      <c r="O133" s="101"/>
      <c r="P133" s="290">
        <f>O133*H133</f>
        <v>0</v>
      </c>
      <c r="Q133" s="290">
        <v>0</v>
      </c>
      <c r="R133" s="290">
        <f>Q133*H133</f>
        <v>0</v>
      </c>
      <c r="S133" s="290">
        <v>0</v>
      </c>
      <c r="T133" s="291">
        <f>S133*H133</f>
        <v>0</v>
      </c>
      <c r="U133" s="42"/>
      <c r="V133" s="42"/>
      <c r="W133" s="42"/>
      <c r="X133" s="42"/>
      <c r="Y133" s="42"/>
      <c r="Z133" s="42"/>
      <c r="AA133" s="42"/>
      <c r="AB133" s="42"/>
      <c r="AC133" s="42"/>
      <c r="AD133" s="42"/>
      <c r="AE133" s="42"/>
      <c r="AR133" s="292" t="s">
        <v>422</v>
      </c>
      <c r="AT133" s="292" t="s">
        <v>393</v>
      </c>
      <c r="AU133" s="292" t="s">
        <v>92</v>
      </c>
      <c r="AY133" s="19" t="s">
        <v>387</v>
      </c>
      <c r="BE133" s="162">
        <f>IF(N133="základná",J133,0)</f>
        <v>0</v>
      </c>
      <c r="BF133" s="162">
        <f>IF(N133="znížená",J133,0)</f>
        <v>0</v>
      </c>
      <c r="BG133" s="162">
        <f>IF(N133="zákl. prenesená",J133,0)</f>
        <v>0</v>
      </c>
      <c r="BH133" s="162">
        <f>IF(N133="zníž. prenesená",J133,0)</f>
        <v>0</v>
      </c>
      <c r="BI133" s="162">
        <f>IF(N133="nulová",J133,0)</f>
        <v>0</v>
      </c>
      <c r="BJ133" s="19" t="s">
        <v>92</v>
      </c>
      <c r="BK133" s="162">
        <f>ROUND(I133*H133,2)</f>
        <v>0</v>
      </c>
      <c r="BL133" s="19" t="s">
        <v>422</v>
      </c>
      <c r="BM133" s="292" t="s">
        <v>386</v>
      </c>
    </row>
    <row r="134" s="15" customFormat="1">
      <c r="A134" s="15"/>
      <c r="B134" s="304"/>
      <c r="C134" s="305"/>
      <c r="D134" s="295" t="s">
        <v>398</v>
      </c>
      <c r="E134" s="306" t="s">
        <v>1</v>
      </c>
      <c r="F134" s="307" t="s">
        <v>2615</v>
      </c>
      <c r="G134" s="305"/>
      <c r="H134" s="308">
        <v>3600</v>
      </c>
      <c r="I134" s="309"/>
      <c r="J134" s="305"/>
      <c r="K134" s="305"/>
      <c r="L134" s="310"/>
      <c r="M134" s="311"/>
      <c r="N134" s="312"/>
      <c r="O134" s="312"/>
      <c r="P134" s="312"/>
      <c r="Q134" s="312"/>
      <c r="R134" s="312"/>
      <c r="S134" s="312"/>
      <c r="T134" s="313"/>
      <c r="U134" s="15"/>
      <c r="V134" s="15"/>
      <c r="W134" s="15"/>
      <c r="X134" s="15"/>
      <c r="Y134" s="15"/>
      <c r="Z134" s="15"/>
      <c r="AA134" s="15"/>
      <c r="AB134" s="15"/>
      <c r="AC134" s="15"/>
      <c r="AD134" s="15"/>
      <c r="AE134" s="15"/>
      <c r="AT134" s="314" t="s">
        <v>398</v>
      </c>
      <c r="AU134" s="314" t="s">
        <v>92</v>
      </c>
      <c r="AV134" s="15" t="s">
        <v>92</v>
      </c>
      <c r="AW134" s="15" t="s">
        <v>30</v>
      </c>
      <c r="AX134" s="15" t="s">
        <v>76</v>
      </c>
      <c r="AY134" s="314" t="s">
        <v>387</v>
      </c>
    </row>
    <row r="135" s="16" customFormat="1">
      <c r="A135" s="16"/>
      <c r="B135" s="315"/>
      <c r="C135" s="316"/>
      <c r="D135" s="295" t="s">
        <v>398</v>
      </c>
      <c r="E135" s="317" t="s">
        <v>1</v>
      </c>
      <c r="F135" s="318" t="s">
        <v>412</v>
      </c>
      <c r="G135" s="316"/>
      <c r="H135" s="319">
        <v>3600</v>
      </c>
      <c r="I135" s="320"/>
      <c r="J135" s="316"/>
      <c r="K135" s="316"/>
      <c r="L135" s="321"/>
      <c r="M135" s="322"/>
      <c r="N135" s="323"/>
      <c r="O135" s="323"/>
      <c r="P135" s="323"/>
      <c r="Q135" s="323"/>
      <c r="R135" s="323"/>
      <c r="S135" s="323"/>
      <c r="T135" s="324"/>
      <c r="U135" s="16"/>
      <c r="V135" s="16"/>
      <c r="W135" s="16"/>
      <c r="X135" s="16"/>
      <c r="Y135" s="16"/>
      <c r="Z135" s="16"/>
      <c r="AA135" s="16"/>
      <c r="AB135" s="16"/>
      <c r="AC135" s="16"/>
      <c r="AD135" s="16"/>
      <c r="AE135" s="16"/>
      <c r="AT135" s="325" t="s">
        <v>398</v>
      </c>
      <c r="AU135" s="325" t="s">
        <v>92</v>
      </c>
      <c r="AV135" s="16" t="s">
        <v>386</v>
      </c>
      <c r="AW135" s="16" t="s">
        <v>30</v>
      </c>
      <c r="AX135" s="16" t="s">
        <v>84</v>
      </c>
      <c r="AY135" s="325" t="s">
        <v>387</v>
      </c>
    </row>
    <row r="136" s="2" customFormat="1" ht="44.25" customHeight="1">
      <c r="A136" s="42"/>
      <c r="B136" s="43"/>
      <c r="C136" s="280" t="s">
        <v>99</v>
      </c>
      <c r="D136" s="280" t="s">
        <v>393</v>
      </c>
      <c r="E136" s="281" t="s">
        <v>2616</v>
      </c>
      <c r="F136" s="282" t="s">
        <v>2617</v>
      </c>
      <c r="G136" s="283" t="s">
        <v>2432</v>
      </c>
      <c r="H136" s="284">
        <v>24</v>
      </c>
      <c r="I136" s="285"/>
      <c r="J136" s="286">
        <f>ROUND(I136*H136,2)</f>
        <v>0</v>
      </c>
      <c r="K136" s="287"/>
      <c r="L136" s="45"/>
      <c r="M136" s="288" t="s">
        <v>1</v>
      </c>
      <c r="N136" s="289" t="s">
        <v>42</v>
      </c>
      <c r="O136" s="101"/>
      <c r="P136" s="290">
        <f>O136*H136</f>
        <v>0</v>
      </c>
      <c r="Q136" s="290">
        <v>0</v>
      </c>
      <c r="R136" s="290">
        <f>Q136*H136</f>
        <v>0</v>
      </c>
      <c r="S136" s="290">
        <v>0</v>
      </c>
      <c r="T136" s="291">
        <f>S136*H136</f>
        <v>0</v>
      </c>
      <c r="U136" s="42"/>
      <c r="V136" s="42"/>
      <c r="W136" s="42"/>
      <c r="X136" s="42"/>
      <c r="Y136" s="42"/>
      <c r="Z136" s="42"/>
      <c r="AA136" s="42"/>
      <c r="AB136" s="42"/>
      <c r="AC136" s="42"/>
      <c r="AD136" s="42"/>
      <c r="AE136" s="42"/>
      <c r="AR136" s="292" t="s">
        <v>422</v>
      </c>
      <c r="AT136" s="292" t="s">
        <v>393</v>
      </c>
      <c r="AU136" s="292" t="s">
        <v>92</v>
      </c>
      <c r="AY136" s="19" t="s">
        <v>387</v>
      </c>
      <c r="BE136" s="162">
        <f>IF(N136="základná",J136,0)</f>
        <v>0</v>
      </c>
      <c r="BF136" s="162">
        <f>IF(N136="znížená",J136,0)</f>
        <v>0</v>
      </c>
      <c r="BG136" s="162">
        <f>IF(N136="zákl. prenesená",J136,0)</f>
        <v>0</v>
      </c>
      <c r="BH136" s="162">
        <f>IF(N136="zníž. prenesená",J136,0)</f>
        <v>0</v>
      </c>
      <c r="BI136" s="162">
        <f>IF(N136="nulová",J136,0)</f>
        <v>0</v>
      </c>
      <c r="BJ136" s="19" t="s">
        <v>92</v>
      </c>
      <c r="BK136" s="162">
        <f>ROUND(I136*H136,2)</f>
        <v>0</v>
      </c>
      <c r="BL136" s="19" t="s">
        <v>422</v>
      </c>
      <c r="BM136" s="292" t="s">
        <v>433</v>
      </c>
    </row>
    <row r="137" s="2" customFormat="1" ht="24.15" customHeight="1">
      <c r="A137" s="42"/>
      <c r="B137" s="43"/>
      <c r="C137" s="280" t="s">
        <v>386</v>
      </c>
      <c r="D137" s="280" t="s">
        <v>393</v>
      </c>
      <c r="E137" s="281" t="s">
        <v>2618</v>
      </c>
      <c r="F137" s="282" t="s">
        <v>2619</v>
      </c>
      <c r="G137" s="283" t="s">
        <v>716</v>
      </c>
      <c r="H137" s="351"/>
      <c r="I137" s="285"/>
      <c r="J137" s="286">
        <f>ROUND(I137*H137,2)</f>
        <v>0</v>
      </c>
      <c r="K137" s="287"/>
      <c r="L137" s="45"/>
      <c r="M137" s="288" t="s">
        <v>1</v>
      </c>
      <c r="N137" s="289" t="s">
        <v>42</v>
      </c>
      <c r="O137" s="101"/>
      <c r="P137" s="290">
        <f>O137*H137</f>
        <v>0</v>
      </c>
      <c r="Q137" s="290">
        <v>0</v>
      </c>
      <c r="R137" s="290">
        <f>Q137*H137</f>
        <v>0</v>
      </c>
      <c r="S137" s="290">
        <v>0</v>
      </c>
      <c r="T137" s="291">
        <f>S137*H137</f>
        <v>0</v>
      </c>
      <c r="U137" s="42"/>
      <c r="V137" s="42"/>
      <c r="W137" s="42"/>
      <c r="X137" s="42"/>
      <c r="Y137" s="42"/>
      <c r="Z137" s="42"/>
      <c r="AA137" s="42"/>
      <c r="AB137" s="42"/>
      <c r="AC137" s="42"/>
      <c r="AD137" s="42"/>
      <c r="AE137" s="42"/>
      <c r="AR137" s="292" t="s">
        <v>422</v>
      </c>
      <c r="AT137" s="292" t="s">
        <v>393</v>
      </c>
      <c r="AU137" s="292" t="s">
        <v>92</v>
      </c>
      <c r="AY137" s="19" t="s">
        <v>387</v>
      </c>
      <c r="BE137" s="162">
        <f>IF(N137="základná",J137,0)</f>
        <v>0</v>
      </c>
      <c r="BF137" s="162">
        <f>IF(N137="znížená",J137,0)</f>
        <v>0</v>
      </c>
      <c r="BG137" s="162">
        <f>IF(N137="zákl. prenesená",J137,0)</f>
        <v>0</v>
      </c>
      <c r="BH137" s="162">
        <f>IF(N137="zníž. prenesená",J137,0)</f>
        <v>0</v>
      </c>
      <c r="BI137" s="162">
        <f>IF(N137="nulová",J137,0)</f>
        <v>0</v>
      </c>
      <c r="BJ137" s="19" t="s">
        <v>92</v>
      </c>
      <c r="BK137" s="162">
        <f>ROUND(I137*H137,2)</f>
        <v>0</v>
      </c>
      <c r="BL137" s="19" t="s">
        <v>422</v>
      </c>
      <c r="BM137" s="292" t="s">
        <v>443</v>
      </c>
    </row>
    <row r="138" s="2" customFormat="1" ht="49.92" customHeight="1">
      <c r="A138" s="42"/>
      <c r="B138" s="43"/>
      <c r="C138" s="44"/>
      <c r="D138" s="44"/>
      <c r="E138" s="255" t="s">
        <v>1777</v>
      </c>
      <c r="F138" s="255" t="s">
        <v>1778</v>
      </c>
      <c r="G138" s="44"/>
      <c r="H138" s="44"/>
      <c r="I138" s="44"/>
      <c r="J138" s="231">
        <f>BK138</f>
        <v>0</v>
      </c>
      <c r="K138" s="44"/>
      <c r="L138" s="45"/>
      <c r="M138" s="349"/>
      <c r="N138" s="350"/>
      <c r="O138" s="101"/>
      <c r="P138" s="101"/>
      <c r="Q138" s="101"/>
      <c r="R138" s="101"/>
      <c r="S138" s="101"/>
      <c r="T138" s="102"/>
      <c r="U138" s="42"/>
      <c r="V138" s="42"/>
      <c r="W138" s="42"/>
      <c r="X138" s="42"/>
      <c r="Y138" s="42"/>
      <c r="Z138" s="42"/>
      <c r="AA138" s="42"/>
      <c r="AB138" s="42"/>
      <c r="AC138" s="42"/>
      <c r="AD138" s="42"/>
      <c r="AE138" s="42"/>
      <c r="AT138" s="19" t="s">
        <v>75</v>
      </c>
      <c r="AU138" s="19" t="s">
        <v>76</v>
      </c>
      <c r="AY138" s="19" t="s">
        <v>1779</v>
      </c>
      <c r="BK138" s="162">
        <f>SUM(BK139:BK143)</f>
        <v>0</v>
      </c>
    </row>
    <row r="139" s="2" customFormat="1" ht="16.32" customHeight="1">
      <c r="A139" s="42"/>
      <c r="B139" s="43"/>
      <c r="C139" s="352" t="s">
        <v>1</v>
      </c>
      <c r="D139" s="352" t="s">
        <v>393</v>
      </c>
      <c r="E139" s="353" t="s">
        <v>1</v>
      </c>
      <c r="F139" s="354" t="s">
        <v>1</v>
      </c>
      <c r="G139" s="355" t="s">
        <v>1</v>
      </c>
      <c r="H139" s="356"/>
      <c r="I139" s="357"/>
      <c r="J139" s="358">
        <f>BK139</f>
        <v>0</v>
      </c>
      <c r="K139" s="287"/>
      <c r="L139" s="45"/>
      <c r="M139" s="359" t="s">
        <v>1</v>
      </c>
      <c r="N139" s="360" t="s">
        <v>42</v>
      </c>
      <c r="O139" s="101"/>
      <c r="P139" s="101"/>
      <c r="Q139" s="101"/>
      <c r="R139" s="101"/>
      <c r="S139" s="101"/>
      <c r="T139" s="102"/>
      <c r="U139" s="42"/>
      <c r="V139" s="42"/>
      <c r="W139" s="42"/>
      <c r="X139" s="42"/>
      <c r="Y139" s="42"/>
      <c r="Z139" s="42"/>
      <c r="AA139" s="42"/>
      <c r="AB139" s="42"/>
      <c r="AC139" s="42"/>
      <c r="AD139" s="42"/>
      <c r="AE139" s="42"/>
      <c r="AT139" s="19" t="s">
        <v>1779</v>
      </c>
      <c r="AU139" s="19" t="s">
        <v>84</v>
      </c>
      <c r="AY139" s="19" t="s">
        <v>1779</v>
      </c>
      <c r="BE139" s="162">
        <f>IF(N139="základná",J139,0)</f>
        <v>0</v>
      </c>
      <c r="BF139" s="162">
        <f>IF(N139="znížená",J139,0)</f>
        <v>0</v>
      </c>
      <c r="BG139" s="162">
        <f>IF(N139="zákl. prenesená",J139,0)</f>
        <v>0</v>
      </c>
      <c r="BH139" s="162">
        <f>IF(N139="zníž. prenesená",J139,0)</f>
        <v>0</v>
      </c>
      <c r="BI139" s="162">
        <f>IF(N139="nulová",J139,0)</f>
        <v>0</v>
      </c>
      <c r="BJ139" s="19" t="s">
        <v>92</v>
      </c>
      <c r="BK139" s="162">
        <f>I139*H139</f>
        <v>0</v>
      </c>
    </row>
    <row r="140" s="2" customFormat="1" ht="16.32" customHeight="1">
      <c r="A140" s="42"/>
      <c r="B140" s="43"/>
      <c r="C140" s="352" t="s">
        <v>1</v>
      </c>
      <c r="D140" s="352" t="s">
        <v>393</v>
      </c>
      <c r="E140" s="353" t="s">
        <v>1</v>
      </c>
      <c r="F140" s="354" t="s">
        <v>1</v>
      </c>
      <c r="G140" s="355" t="s">
        <v>1</v>
      </c>
      <c r="H140" s="356"/>
      <c r="I140" s="357"/>
      <c r="J140" s="358">
        <f>BK140</f>
        <v>0</v>
      </c>
      <c r="K140" s="287"/>
      <c r="L140" s="45"/>
      <c r="M140" s="359" t="s">
        <v>1</v>
      </c>
      <c r="N140" s="360" t="s">
        <v>42</v>
      </c>
      <c r="O140" s="101"/>
      <c r="P140" s="101"/>
      <c r="Q140" s="101"/>
      <c r="R140" s="101"/>
      <c r="S140" s="101"/>
      <c r="T140" s="102"/>
      <c r="U140" s="42"/>
      <c r="V140" s="42"/>
      <c r="W140" s="42"/>
      <c r="X140" s="42"/>
      <c r="Y140" s="42"/>
      <c r="Z140" s="42"/>
      <c r="AA140" s="42"/>
      <c r="AB140" s="42"/>
      <c r="AC140" s="42"/>
      <c r="AD140" s="42"/>
      <c r="AE140" s="42"/>
      <c r="AT140" s="19" t="s">
        <v>1779</v>
      </c>
      <c r="AU140" s="19" t="s">
        <v>84</v>
      </c>
      <c r="AY140" s="19" t="s">
        <v>1779</v>
      </c>
      <c r="BE140" s="162">
        <f>IF(N140="základná",J140,0)</f>
        <v>0</v>
      </c>
      <c r="BF140" s="162">
        <f>IF(N140="znížená",J140,0)</f>
        <v>0</v>
      </c>
      <c r="BG140" s="162">
        <f>IF(N140="zákl. prenesená",J140,0)</f>
        <v>0</v>
      </c>
      <c r="BH140" s="162">
        <f>IF(N140="zníž. prenesená",J140,0)</f>
        <v>0</v>
      </c>
      <c r="BI140" s="162">
        <f>IF(N140="nulová",J140,0)</f>
        <v>0</v>
      </c>
      <c r="BJ140" s="19" t="s">
        <v>92</v>
      </c>
      <c r="BK140" s="162">
        <f>I140*H140</f>
        <v>0</v>
      </c>
    </row>
    <row r="141" s="2" customFormat="1" ht="16.32" customHeight="1">
      <c r="A141" s="42"/>
      <c r="B141" s="43"/>
      <c r="C141" s="352" t="s">
        <v>1</v>
      </c>
      <c r="D141" s="352" t="s">
        <v>393</v>
      </c>
      <c r="E141" s="353" t="s">
        <v>1</v>
      </c>
      <c r="F141" s="354" t="s">
        <v>1</v>
      </c>
      <c r="G141" s="355" t="s">
        <v>1</v>
      </c>
      <c r="H141" s="356"/>
      <c r="I141" s="357"/>
      <c r="J141" s="358">
        <f>BK141</f>
        <v>0</v>
      </c>
      <c r="K141" s="287"/>
      <c r="L141" s="45"/>
      <c r="M141" s="359" t="s">
        <v>1</v>
      </c>
      <c r="N141" s="360" t="s">
        <v>42</v>
      </c>
      <c r="O141" s="101"/>
      <c r="P141" s="101"/>
      <c r="Q141" s="101"/>
      <c r="R141" s="101"/>
      <c r="S141" s="101"/>
      <c r="T141" s="102"/>
      <c r="U141" s="42"/>
      <c r="V141" s="42"/>
      <c r="W141" s="42"/>
      <c r="X141" s="42"/>
      <c r="Y141" s="42"/>
      <c r="Z141" s="42"/>
      <c r="AA141" s="42"/>
      <c r="AB141" s="42"/>
      <c r="AC141" s="42"/>
      <c r="AD141" s="42"/>
      <c r="AE141" s="42"/>
      <c r="AT141" s="19" t="s">
        <v>1779</v>
      </c>
      <c r="AU141" s="19" t="s">
        <v>84</v>
      </c>
      <c r="AY141" s="19" t="s">
        <v>1779</v>
      </c>
      <c r="BE141" s="162">
        <f>IF(N141="základná",J141,0)</f>
        <v>0</v>
      </c>
      <c r="BF141" s="162">
        <f>IF(N141="znížená",J141,0)</f>
        <v>0</v>
      </c>
      <c r="BG141" s="162">
        <f>IF(N141="zákl. prenesená",J141,0)</f>
        <v>0</v>
      </c>
      <c r="BH141" s="162">
        <f>IF(N141="zníž. prenesená",J141,0)</f>
        <v>0</v>
      </c>
      <c r="BI141" s="162">
        <f>IF(N141="nulová",J141,0)</f>
        <v>0</v>
      </c>
      <c r="BJ141" s="19" t="s">
        <v>92</v>
      </c>
      <c r="BK141" s="162">
        <f>I141*H141</f>
        <v>0</v>
      </c>
    </row>
    <row r="142" s="2" customFormat="1" ht="16.32" customHeight="1">
      <c r="A142" s="42"/>
      <c r="B142" s="43"/>
      <c r="C142" s="352" t="s">
        <v>1</v>
      </c>
      <c r="D142" s="352" t="s">
        <v>393</v>
      </c>
      <c r="E142" s="353" t="s">
        <v>1</v>
      </c>
      <c r="F142" s="354" t="s">
        <v>1</v>
      </c>
      <c r="G142" s="355" t="s">
        <v>1</v>
      </c>
      <c r="H142" s="356"/>
      <c r="I142" s="357"/>
      <c r="J142" s="358">
        <f>BK142</f>
        <v>0</v>
      </c>
      <c r="K142" s="287"/>
      <c r="L142" s="45"/>
      <c r="M142" s="359" t="s">
        <v>1</v>
      </c>
      <c r="N142" s="360" t="s">
        <v>42</v>
      </c>
      <c r="O142" s="101"/>
      <c r="P142" s="101"/>
      <c r="Q142" s="101"/>
      <c r="R142" s="101"/>
      <c r="S142" s="101"/>
      <c r="T142" s="102"/>
      <c r="U142" s="42"/>
      <c r="V142" s="42"/>
      <c r="W142" s="42"/>
      <c r="X142" s="42"/>
      <c r="Y142" s="42"/>
      <c r="Z142" s="42"/>
      <c r="AA142" s="42"/>
      <c r="AB142" s="42"/>
      <c r="AC142" s="42"/>
      <c r="AD142" s="42"/>
      <c r="AE142" s="42"/>
      <c r="AT142" s="19" t="s">
        <v>1779</v>
      </c>
      <c r="AU142" s="19" t="s">
        <v>84</v>
      </c>
      <c r="AY142" s="19" t="s">
        <v>1779</v>
      </c>
      <c r="BE142" s="162">
        <f>IF(N142="základná",J142,0)</f>
        <v>0</v>
      </c>
      <c r="BF142" s="162">
        <f>IF(N142="znížená",J142,0)</f>
        <v>0</v>
      </c>
      <c r="BG142" s="162">
        <f>IF(N142="zákl. prenesená",J142,0)</f>
        <v>0</v>
      </c>
      <c r="BH142" s="162">
        <f>IF(N142="zníž. prenesená",J142,0)</f>
        <v>0</v>
      </c>
      <c r="BI142" s="162">
        <f>IF(N142="nulová",J142,0)</f>
        <v>0</v>
      </c>
      <c r="BJ142" s="19" t="s">
        <v>92</v>
      </c>
      <c r="BK142" s="162">
        <f>I142*H142</f>
        <v>0</v>
      </c>
    </row>
    <row r="143" s="2" customFormat="1" ht="16.32" customHeight="1">
      <c r="A143" s="42"/>
      <c r="B143" s="43"/>
      <c r="C143" s="352" t="s">
        <v>1</v>
      </c>
      <c r="D143" s="352" t="s">
        <v>393</v>
      </c>
      <c r="E143" s="353" t="s">
        <v>1</v>
      </c>
      <c r="F143" s="354" t="s">
        <v>1</v>
      </c>
      <c r="G143" s="355" t="s">
        <v>1</v>
      </c>
      <c r="H143" s="356"/>
      <c r="I143" s="357"/>
      <c r="J143" s="358">
        <f>BK143</f>
        <v>0</v>
      </c>
      <c r="K143" s="287"/>
      <c r="L143" s="45"/>
      <c r="M143" s="359" t="s">
        <v>1</v>
      </c>
      <c r="N143" s="360" t="s">
        <v>42</v>
      </c>
      <c r="O143" s="361"/>
      <c r="P143" s="361"/>
      <c r="Q143" s="361"/>
      <c r="R143" s="361"/>
      <c r="S143" s="361"/>
      <c r="T143" s="362"/>
      <c r="U143" s="42"/>
      <c r="V143" s="42"/>
      <c r="W143" s="42"/>
      <c r="X143" s="42"/>
      <c r="Y143" s="42"/>
      <c r="Z143" s="42"/>
      <c r="AA143" s="42"/>
      <c r="AB143" s="42"/>
      <c r="AC143" s="42"/>
      <c r="AD143" s="42"/>
      <c r="AE143" s="42"/>
      <c r="AT143" s="19" t="s">
        <v>1779</v>
      </c>
      <c r="AU143" s="19" t="s">
        <v>84</v>
      </c>
      <c r="AY143" s="19" t="s">
        <v>1779</v>
      </c>
      <c r="BE143" s="162">
        <f>IF(N143="základná",J143,0)</f>
        <v>0</v>
      </c>
      <c r="BF143" s="162">
        <f>IF(N143="znížená",J143,0)</f>
        <v>0</v>
      </c>
      <c r="BG143" s="162">
        <f>IF(N143="zákl. prenesená",J143,0)</f>
        <v>0</v>
      </c>
      <c r="BH143" s="162">
        <f>IF(N143="zníž. prenesená",J143,0)</f>
        <v>0</v>
      </c>
      <c r="BI143" s="162">
        <f>IF(N143="nulová",J143,0)</f>
        <v>0</v>
      </c>
      <c r="BJ143" s="19" t="s">
        <v>92</v>
      </c>
      <c r="BK143" s="162">
        <f>I143*H143</f>
        <v>0</v>
      </c>
    </row>
    <row r="144" s="2" customFormat="1" ht="6.96" customHeight="1">
      <c r="A144" s="42"/>
      <c r="B144" s="76"/>
      <c r="C144" s="77"/>
      <c r="D144" s="77"/>
      <c r="E144" s="77"/>
      <c r="F144" s="77"/>
      <c r="G144" s="77"/>
      <c r="H144" s="77"/>
      <c r="I144" s="77"/>
      <c r="J144" s="77"/>
      <c r="K144" s="77"/>
      <c r="L144" s="45"/>
      <c r="M144" s="42"/>
      <c r="O144" s="42"/>
      <c r="P144" s="42"/>
      <c r="Q144" s="42"/>
      <c r="R144" s="42"/>
      <c r="S144" s="42"/>
      <c r="T144" s="42"/>
      <c r="U144" s="42"/>
      <c r="V144" s="42"/>
      <c r="W144" s="42"/>
      <c r="X144" s="42"/>
      <c r="Y144" s="42"/>
      <c r="Z144" s="42"/>
      <c r="AA144" s="42"/>
      <c r="AB144" s="42"/>
      <c r="AC144" s="42"/>
      <c r="AD144" s="42"/>
      <c r="AE144" s="42"/>
    </row>
  </sheetData>
  <sheetProtection sheet="1" autoFilter="0" formatColumns="0" formatRows="0" objects="1" scenarios="1" spinCount="100000" saltValue="033b/XOotRiN6TDwoM6n+dZugmDYpD8HVlO7Sy2Dfoxwtj9apEmAr4qCbkukHbcVeMf44hVszTrL7sVm9u/NFw==" hashValue="ewUzFYCOz77StF7X7ODA748Wri6JXp3EC7xdNCvBTjRmD8Tpi78BT9BntJTYcKlSoA065Ei2ZLXaNQr/23q6Tg==" algorithmName="SHA-512" password="C551"/>
  <autoFilter ref="C128:K143"/>
  <mergeCells count="14">
    <mergeCell ref="E7:H7"/>
    <mergeCell ref="E9:H9"/>
    <mergeCell ref="E18:H18"/>
    <mergeCell ref="E27:H27"/>
    <mergeCell ref="E85:H85"/>
    <mergeCell ref="E87:H87"/>
    <mergeCell ref="D103:F103"/>
    <mergeCell ref="D104:F104"/>
    <mergeCell ref="D105:F105"/>
    <mergeCell ref="D106:F106"/>
    <mergeCell ref="D107:F107"/>
    <mergeCell ref="E119:H119"/>
    <mergeCell ref="E121:H121"/>
    <mergeCell ref="L2:V2"/>
  </mergeCells>
  <dataValidations count="2">
    <dataValidation type="list" allowBlank="1" showInputMessage="1" showErrorMessage="1" error="Povolené sú hodnoty K, M." sqref="D139:D144">
      <formula1>"K, M"</formula1>
    </dataValidation>
    <dataValidation type="list" allowBlank="1" showInputMessage="1" showErrorMessage="1" error="Povolené sú hodnoty základná, znížená, nulová." sqref="N139:N144">
      <formula1>"základná, znížená, nulová"</formula1>
    </dataValidation>
  </dataValidations>
  <pageMargins left="0.39375" right="0.39375" top="0.39375" bottom="0.39375" header="0" footer="0"/>
  <pageSetup paperSize="9" orientation="portrait" blackAndWhite="1" fitToHeight="100"/>
  <headerFooter>
    <oddFooter>&amp;CStrana &amp;P z &amp;N</oddFooter>
  </headerFooter>
</worksheet>
</file>

<file path=docProps/core.xml><?xml version="1.0" encoding="utf-8"?>
<cp:coreProperties xmlns:dc="http://purl.org/dc/elements/1.1/" xmlns:dcterms="http://purl.org/dc/terms/" xmlns:xsi="http://www.w3.org/2001/XMLSchema-instance" xmlns:cp="http://schemas.openxmlformats.org/package/2006/metadata/core-properties">
  <dc:creator>DESKTOP-G3GHAK0\Používateľ</dc:creator>
  <cp:lastModifiedBy>DESKTOP-G3GHAK0\Používateľ</cp:lastModifiedBy>
  <dcterms:created xsi:type="dcterms:W3CDTF">2022-12-13T09:38:40Z</dcterms:created>
  <dcterms:modified xsi:type="dcterms:W3CDTF">2022-12-13T09:39:50Z</dcterms:modified>
</cp:coreProperties>
</file>