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\2022\1 Rámcová zmluva\7 Mrázova\rozpočet\"/>
    </mc:Choice>
  </mc:AlternateContent>
  <bookViews>
    <workbookView xWindow="0" yWindow="0" windowWidth="38400" windowHeight="17205" activeTab="1"/>
  </bookViews>
  <sheets>
    <sheet name="Rekapitulácia stavby" sheetId="1" r:id="rId1"/>
    <sheet name="SO01.1 - SO01.1  Stavebné..." sheetId="2" r:id="rId2"/>
  </sheets>
  <definedNames>
    <definedName name="_xlnm._FilterDatabase" localSheetId="1" hidden="1">'SO01.1 - SO01.1  Stavebné...'!$C$126:$K$278</definedName>
    <definedName name="_xlnm.Print_Titles" localSheetId="0">'Rekapitulácia stavby'!$92:$92</definedName>
    <definedName name="_xlnm.Print_Titles" localSheetId="1">'SO01.1 - SO01.1  Stavebné...'!$126:$126</definedName>
    <definedName name="_xlnm.Print_Area" localSheetId="0">'Rekapitulácia stavby'!$D$4:$AO$76,'Rekapitulácia stavby'!$C$82:$AQ$96</definedName>
    <definedName name="_xlnm.Print_Area" localSheetId="1">'SO01.1 - SO01.1  Stavebné...'!$C$4:$J$76,'SO01.1 - SO01.1  Stavebné...'!$C$114:$J$278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J37" i="2" l="1"/>
  <c r="J36" i="2"/>
  <c r="AY95" i="1" s="1"/>
  <c r="J35" i="2"/>
  <c r="AX95" i="1"/>
  <c r="BI278" i="2"/>
  <c r="BH278" i="2"/>
  <c r="BG278" i="2"/>
  <c r="BE278" i="2"/>
  <c r="T278" i="2"/>
  <c r="T277" i="2"/>
  <c r="R278" i="2"/>
  <c r="R277" i="2" s="1"/>
  <c r="P278" i="2"/>
  <c r="P277" i="2"/>
  <c r="BI274" i="2"/>
  <c r="BH274" i="2"/>
  <c r="BG274" i="2"/>
  <c r="BE274" i="2"/>
  <c r="T274" i="2"/>
  <c r="T273" i="2" s="1"/>
  <c r="R274" i="2"/>
  <c r="R273" i="2"/>
  <c r="P274" i="2"/>
  <c r="P273" i="2"/>
  <c r="BI270" i="2"/>
  <c r="BH270" i="2"/>
  <c r="BG270" i="2"/>
  <c r="BE270" i="2"/>
  <c r="T270" i="2"/>
  <c r="R270" i="2"/>
  <c r="P270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0" i="2"/>
  <c r="BH250" i="2"/>
  <c r="BG250" i="2"/>
  <c r="BE250" i="2"/>
  <c r="T250" i="2"/>
  <c r="R250" i="2"/>
  <c r="P250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3" i="2"/>
  <c r="BH223" i="2"/>
  <c r="BG223" i="2"/>
  <c r="BE223" i="2"/>
  <c r="T223" i="2"/>
  <c r="R223" i="2"/>
  <c r="P223" i="2"/>
  <c r="BI220" i="2"/>
  <c r="BH220" i="2"/>
  <c r="BG220" i="2"/>
  <c r="BE220" i="2"/>
  <c r="T220" i="2"/>
  <c r="R220" i="2"/>
  <c r="P220" i="2"/>
  <c r="BI215" i="2"/>
  <c r="BH215" i="2"/>
  <c r="BG215" i="2"/>
  <c r="BE215" i="2"/>
  <c r="T215" i="2"/>
  <c r="R215" i="2"/>
  <c r="P215" i="2"/>
  <c r="BI211" i="2"/>
  <c r="BH211" i="2"/>
  <c r="BG211" i="2"/>
  <c r="BE211" i="2"/>
  <c r="T211" i="2"/>
  <c r="R211" i="2"/>
  <c r="P211" i="2"/>
  <c r="BI207" i="2"/>
  <c r="BH207" i="2"/>
  <c r="BG207" i="2"/>
  <c r="BE207" i="2"/>
  <c r="T207" i="2"/>
  <c r="R207" i="2"/>
  <c r="P207" i="2"/>
  <c r="BI203" i="2"/>
  <c r="BH203" i="2"/>
  <c r="BG203" i="2"/>
  <c r="BE203" i="2"/>
  <c r="T203" i="2"/>
  <c r="R203" i="2"/>
  <c r="P203" i="2"/>
  <c r="BI199" i="2"/>
  <c r="BH199" i="2"/>
  <c r="BG199" i="2"/>
  <c r="BE199" i="2"/>
  <c r="T199" i="2"/>
  <c r="R199" i="2"/>
  <c r="P199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90" i="2"/>
  <c r="BH190" i="2"/>
  <c r="BG190" i="2"/>
  <c r="BE190" i="2"/>
  <c r="T190" i="2"/>
  <c r="R190" i="2"/>
  <c r="P190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69" i="2"/>
  <c r="BH169" i="2"/>
  <c r="BG169" i="2"/>
  <c r="BE169" i="2"/>
  <c r="T169" i="2"/>
  <c r="R169" i="2"/>
  <c r="P169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46" i="2"/>
  <c r="BH146" i="2"/>
  <c r="BG146" i="2"/>
  <c r="BE146" i="2"/>
  <c r="T146" i="2"/>
  <c r="R146" i="2"/>
  <c r="P146" i="2"/>
  <c r="BI142" i="2"/>
  <c r="BH142" i="2"/>
  <c r="BG142" i="2"/>
  <c r="BE142" i="2"/>
  <c r="T142" i="2"/>
  <c r="R142" i="2"/>
  <c r="P142" i="2"/>
  <c r="BI139" i="2"/>
  <c r="BH139" i="2"/>
  <c r="BG139" i="2"/>
  <c r="BE139" i="2"/>
  <c r="T139" i="2"/>
  <c r="R139" i="2"/>
  <c r="P139" i="2"/>
  <c r="BI135" i="2"/>
  <c r="BH135" i="2"/>
  <c r="BG135" i="2"/>
  <c r="BE135" i="2"/>
  <c r="T135" i="2"/>
  <c r="R135" i="2"/>
  <c r="P135" i="2"/>
  <c r="BI131" i="2"/>
  <c r="BH131" i="2"/>
  <c r="BG131" i="2"/>
  <c r="BE131" i="2"/>
  <c r="T131" i="2"/>
  <c r="T130" i="2" s="1"/>
  <c r="R131" i="2"/>
  <c r="R130" i="2"/>
  <c r="P131" i="2"/>
  <c r="P130" i="2" s="1"/>
  <c r="BI129" i="2"/>
  <c r="BH129" i="2"/>
  <c r="BG129" i="2"/>
  <c r="BE129" i="2"/>
  <c r="T129" i="2"/>
  <c r="R129" i="2"/>
  <c r="P129" i="2"/>
  <c r="J124" i="2"/>
  <c r="J123" i="2"/>
  <c r="F123" i="2"/>
  <c r="F121" i="2"/>
  <c r="E119" i="2"/>
  <c r="J92" i="2"/>
  <c r="J91" i="2"/>
  <c r="F91" i="2"/>
  <c r="F89" i="2"/>
  <c r="E87" i="2"/>
  <c r="J18" i="2"/>
  <c r="E18" i="2"/>
  <c r="F124" i="2" s="1"/>
  <c r="J17" i="2"/>
  <c r="J121" i="2"/>
  <c r="E7" i="2"/>
  <c r="E117" i="2" s="1"/>
  <c r="L90" i="1"/>
  <c r="AM90" i="1"/>
  <c r="AM89" i="1"/>
  <c r="L89" i="1"/>
  <c r="AM87" i="1"/>
  <c r="L87" i="1"/>
  <c r="L85" i="1"/>
  <c r="L84" i="1"/>
  <c r="J274" i="2"/>
  <c r="J270" i="2"/>
  <c r="J260" i="2"/>
  <c r="BK258" i="2"/>
  <c r="J250" i="2"/>
  <c r="BK244" i="2"/>
  <c r="J240" i="2"/>
  <c r="BK234" i="2"/>
  <c r="BK228" i="2"/>
  <c r="BK226" i="2"/>
  <c r="J223" i="2"/>
  <c r="BK215" i="2"/>
  <c r="J211" i="2"/>
  <c r="BK203" i="2"/>
  <c r="BK199" i="2"/>
  <c r="J196" i="2"/>
  <c r="BK190" i="2"/>
  <c r="BK185" i="2"/>
  <c r="J180" i="2"/>
  <c r="BK173" i="2"/>
  <c r="BK169" i="2"/>
  <c r="BK163" i="2"/>
  <c r="J160" i="2"/>
  <c r="J146" i="2"/>
  <c r="BK139" i="2"/>
  <c r="BK135" i="2"/>
  <c r="BK129" i="2"/>
  <c r="J278" i="2"/>
  <c r="J264" i="2"/>
  <c r="J169" i="2"/>
  <c r="BK146" i="2"/>
  <c r="BK131" i="2"/>
  <c r="J129" i="2"/>
  <c r="BK260" i="2"/>
  <c r="BK261" i="2"/>
  <c r="BK278" i="2"/>
  <c r="BK270" i="2"/>
  <c r="J267" i="2"/>
  <c r="J259" i="2"/>
  <c r="BK250" i="2"/>
  <c r="J246" i="2"/>
  <c r="BK240" i="2"/>
  <c r="J238" i="2"/>
  <c r="BK232" i="2"/>
  <c r="J228" i="2"/>
  <c r="BK223" i="2"/>
  <c r="J220" i="2"/>
  <c r="BK211" i="2"/>
  <c r="J207" i="2"/>
  <c r="J199" i="2"/>
  <c r="BK193" i="2"/>
  <c r="J190" i="2"/>
  <c r="BK180" i="2"/>
  <c r="J176" i="2"/>
  <c r="BK166" i="2"/>
  <c r="J163" i="2"/>
  <c r="BK157" i="2"/>
  <c r="J142" i="2"/>
  <c r="J135" i="2"/>
  <c r="BK264" i="2"/>
  <c r="BK274" i="2"/>
  <c r="BK267" i="2"/>
  <c r="BK259" i="2"/>
  <c r="J258" i="2"/>
  <c r="BK246" i="2"/>
  <c r="J244" i="2"/>
  <c r="BK238" i="2"/>
  <c r="J234" i="2"/>
  <c r="J232" i="2"/>
  <c r="J226" i="2"/>
  <c r="BK220" i="2"/>
  <c r="J215" i="2"/>
  <c r="BK207" i="2"/>
  <c r="J203" i="2"/>
  <c r="BK196" i="2"/>
  <c r="J193" i="2"/>
  <c r="J185" i="2"/>
  <c r="BK176" i="2"/>
  <c r="J173" i="2"/>
  <c r="J166" i="2"/>
  <c r="BK160" i="2"/>
  <c r="J157" i="2"/>
  <c r="BK142" i="2"/>
  <c r="J139" i="2"/>
  <c r="J131" i="2"/>
  <c r="AS94" i="1"/>
  <c r="J261" i="2"/>
  <c r="BK134" i="2" l="1"/>
  <c r="J134" i="2"/>
  <c r="J99" i="2"/>
  <c r="BK172" i="2"/>
  <c r="J172" i="2" s="1"/>
  <c r="J100" i="2" s="1"/>
  <c r="T172" i="2"/>
  <c r="T128" i="2" s="1"/>
  <c r="T127" i="2" s="1"/>
  <c r="T184" i="2"/>
  <c r="P202" i="2"/>
  <c r="R219" i="2"/>
  <c r="T257" i="2"/>
  <c r="T263" i="2"/>
  <c r="P134" i="2"/>
  <c r="BK184" i="2"/>
  <c r="J184" i="2"/>
  <c r="J101" i="2"/>
  <c r="BK202" i="2"/>
  <c r="J202" i="2" s="1"/>
  <c r="J102" i="2" s="1"/>
  <c r="BK219" i="2"/>
  <c r="J219" i="2"/>
  <c r="J103" i="2" s="1"/>
  <c r="BK257" i="2"/>
  <c r="J257" i="2"/>
  <c r="J104" i="2"/>
  <c r="BK263" i="2"/>
  <c r="J263" i="2"/>
  <c r="J105" i="2"/>
  <c r="R134" i="2"/>
  <c r="R128" i="2" s="1"/>
  <c r="R127" i="2" s="1"/>
  <c r="P172" i="2"/>
  <c r="P128" i="2" s="1"/>
  <c r="P127" i="2" s="1"/>
  <c r="AU95" i="1" s="1"/>
  <c r="AU94" i="1" s="1"/>
  <c r="P184" i="2"/>
  <c r="T202" i="2"/>
  <c r="P219" i="2"/>
  <c r="P257" i="2"/>
  <c r="R263" i="2"/>
  <c r="T134" i="2"/>
  <c r="R172" i="2"/>
  <c r="R184" i="2"/>
  <c r="R202" i="2"/>
  <c r="T219" i="2"/>
  <c r="R257" i="2"/>
  <c r="P263" i="2"/>
  <c r="BK130" i="2"/>
  <c r="J130" i="2"/>
  <c r="J98" i="2"/>
  <c r="BK277" i="2"/>
  <c r="J277" i="2"/>
  <c r="J107" i="2"/>
  <c r="BK273" i="2"/>
  <c r="J273" i="2" s="1"/>
  <c r="J106" i="2" s="1"/>
  <c r="BF260" i="2"/>
  <c r="BF261" i="2"/>
  <c r="BF278" i="2"/>
  <c r="E85" i="2"/>
  <c r="J89" i="2"/>
  <c r="F92" i="2"/>
  <c r="BF129" i="2"/>
  <c r="BF131" i="2"/>
  <c r="BF135" i="2"/>
  <c r="BF139" i="2"/>
  <c r="BF142" i="2"/>
  <c r="BF146" i="2"/>
  <c r="BF157" i="2"/>
  <c r="BF160" i="2"/>
  <c r="BF163" i="2"/>
  <c r="BF166" i="2"/>
  <c r="BF169" i="2"/>
  <c r="BF173" i="2"/>
  <c r="BF176" i="2"/>
  <c r="BF180" i="2"/>
  <c r="BF185" i="2"/>
  <c r="BF190" i="2"/>
  <c r="BF193" i="2"/>
  <c r="BF196" i="2"/>
  <c r="BF199" i="2"/>
  <c r="BF203" i="2"/>
  <c r="BF207" i="2"/>
  <c r="BF211" i="2"/>
  <c r="BF215" i="2"/>
  <c r="BF220" i="2"/>
  <c r="BF223" i="2"/>
  <c r="BF226" i="2"/>
  <c r="BF228" i="2"/>
  <c r="BF232" i="2"/>
  <c r="BF234" i="2"/>
  <c r="BF238" i="2"/>
  <c r="BF240" i="2"/>
  <c r="BF244" i="2"/>
  <c r="BF246" i="2"/>
  <c r="BF250" i="2"/>
  <c r="BF258" i="2"/>
  <c r="BF259" i="2"/>
  <c r="BF264" i="2"/>
  <c r="BF267" i="2"/>
  <c r="BF270" i="2"/>
  <c r="BF274" i="2"/>
  <c r="F37" i="2"/>
  <c r="BD95" i="1" s="1"/>
  <c r="BD94" i="1" s="1"/>
  <c r="W33" i="1" s="1"/>
  <c r="F35" i="2"/>
  <c r="BB95" i="1" s="1"/>
  <c r="BB94" i="1" s="1"/>
  <c r="W31" i="1" s="1"/>
  <c r="J33" i="2"/>
  <c r="AV95" i="1" s="1"/>
  <c r="F33" i="2"/>
  <c r="AZ95" i="1"/>
  <c r="AZ94" i="1"/>
  <c r="W29" i="1" s="1"/>
  <c r="F36" i="2"/>
  <c r="BC95" i="1"/>
  <c r="BC94" i="1"/>
  <c r="W32" i="1" s="1"/>
  <c r="BK128" i="2" l="1"/>
  <c r="J128" i="2" s="1"/>
  <c r="J97" i="2" s="1"/>
  <c r="BK127" i="2"/>
  <c r="J127" i="2"/>
  <c r="J96" i="2"/>
  <c r="AY94" i="1"/>
  <c r="AX94" i="1"/>
  <c r="J34" i="2"/>
  <c r="AW95" i="1"/>
  <c r="AT95" i="1" s="1"/>
  <c r="F34" i="2"/>
  <c r="BA95" i="1"/>
  <c r="BA94" i="1"/>
  <c r="W30" i="1" s="1"/>
  <c r="AV94" i="1"/>
  <c r="AK29" i="1"/>
  <c r="J30" i="2" l="1"/>
  <c r="AG95" i="1"/>
  <c r="AG94" i="1"/>
  <c r="AK26" i="1"/>
  <c r="AK35" i="1" s="1"/>
  <c r="AW94" i="1"/>
  <c r="AK30" i="1"/>
  <c r="J39" i="2" l="1"/>
  <c r="AN95" i="1"/>
  <c r="AT94" i="1"/>
  <c r="AN94" i="1"/>
</calcChain>
</file>

<file path=xl/sharedStrings.xml><?xml version="1.0" encoding="utf-8"?>
<sst xmlns="http://schemas.openxmlformats.org/spreadsheetml/2006/main" count="1833" uniqueCount="377">
  <si>
    <t>Export Komplet</t>
  </si>
  <si>
    <t/>
  </si>
  <si>
    <t>2.0</t>
  </si>
  <si>
    <t>False</t>
  </si>
  <si>
    <t>{f7bf6b00-af00-4691-8797-a2718a424306}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</si>
  <si>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</si>
  <si>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</si>
  <si>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</si>
  <si>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</si>
  <si>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</si>
  <si>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</si>
  <si>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</si>
  <si>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</si>
  <si>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</si>
  <si>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</si>
  <si>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MIESTNEJ CESTY  ulica MRÁZOVÁ - II.etapa</t>
  </si>
  <si>
    <t>JKSO:</t>
  </si>
  <si>
    <t>KS:</t>
  </si>
  <si>
    <t>Miesto:</t>
  </si>
  <si>
    <t>Ul.Mrázová , Nitra</t>
  </si>
  <si>
    <t>Dátum:</t>
  </si>
  <si>
    <t>Objednávateľ:</t>
  </si>
  <si>
    <t>IČO:</t>
  </si>
  <si>
    <t>Mesto Nitra ,Stefánikova tr.60,95006 Nitra</t>
  </si>
  <si>
    <t>IČ DPH:</t>
  </si>
  <si>
    <t>Zhotoviteľ:</t>
  </si>
  <si>
    <t>Vyplň údaj</t>
  </si>
  <si>
    <t>Projektant:</t>
  </si>
  <si>
    <t>Ing.Ján VÝBOCH</t>
  </si>
  <si>
    <t>True</t>
  </si>
  <si>
    <t>Spracovateľ:</t>
  </si>
  <si>
    <t>Katarína Šinská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</si>
  <si>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</si>
  <si>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</si>
  <si>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</si>
  <si>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</si>
  <si>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</si>
  <si>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</si>
  <si>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</si>
  <si>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</si>
  <si>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</si>
  <si>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</si>
  <si>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</si>
  <si>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</si>
  <si>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</si>
  <si>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</si>
  <si>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</si>
  <si>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</si>
  <si>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</si>
  <si>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</si>
  <si>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</si>
  <si>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</si>
  <si>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</si>
  <si>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</si>
  <si>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</si>
  <si>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</si>
  <si>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</si>
  <si>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</si>
  <si>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</si>
  <si>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</si>
  <si>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</si>
  <si>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</si>
  <si>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</si>
  <si>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</si>
  <si>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</si>
  <si>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</si>
  <si>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</si>
  <si>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</si>
  <si>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</si>
  <si>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</si>
  <si>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</si>
  <si>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</si>
  <si>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</si>
  <si>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</si>
  <si>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</si>
  <si>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</si>
  <si>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</si>
  <si>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</si>
  <si>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SO01.1</t>
  </si>
  <si>
    <t>SO01.1  Stavebné konštrukcie</t>
  </si>
  <si>
    <t>STA</t>
  </si>
  <si>
    <t>1</t>
  </si>
  <si>
    <t>{69950f7b-5bca-4742-841a-1e8360b7706f}</t>
  </si>
  <si>
    <t>krytkamen</t>
  </si>
  <si>
    <t xml:space="preserve"> krytu  komunik. kamenivo </t>
  </si>
  <si>
    <t>m2</t>
  </si>
  <si>
    <t>255</t>
  </si>
  <si>
    <t>2</t>
  </si>
  <si>
    <t>asfaltbetABkryt</t>
  </si>
  <si>
    <t xml:space="preserve">asfaltobeton  hr.100mm  odstránenie </t>
  </si>
  <si>
    <t>100</t>
  </si>
  <si>
    <t>KRYCÍ LIST ROZPOČTU</t>
  </si>
  <si>
    <t>odkop</t>
  </si>
  <si>
    <t>m3</t>
  </si>
  <si>
    <t>60,4</t>
  </si>
  <si>
    <t>Objekt:</t>
  </si>
  <si>
    <t>SO01.1 - SO01.1  Stavebné konštrukcie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</si>
  <si>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</si>
  <si>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</si>
  <si>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</si>
  <si>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</si>
  <si>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</si>
  <si>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</si>
  <si>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1.1 - Geodetické práce</t>
  </si>
  <si>
    <t xml:space="preserve">    1 - Zemné práce</t>
  </si>
  <si>
    <t xml:space="preserve">    11B - Búracie  práce</t>
  </si>
  <si>
    <t xml:space="preserve">    5 - Komunikácie</t>
  </si>
  <si>
    <t xml:space="preserve">    5.1 - Komunikácie ASFALTOVÁ  vozovka /nová časť</t>
  </si>
  <si>
    <t xml:space="preserve">    9 - Ostatné konštrukcie a práce-búranie</t>
  </si>
  <si>
    <t xml:space="preserve">    97S - Sute</t>
  </si>
  <si>
    <t xml:space="preserve">    97P - POPLATOK SUTE</t>
  </si>
  <si>
    <t xml:space="preserve">    91D - Dočasné dopravené značenie 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</si>
  <si>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</si>
  <si>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</si>
  <si>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</si>
  <si>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</si>
  <si>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</si>
  <si>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</si>
  <si>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</si>
  <si>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</si>
  <si>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</si>
  <si>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</si>
  <si>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</si>
  <si>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</si>
  <si>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</si>
  <si>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</si>
  <si>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</si>
  <si>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</si>
  <si>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M</t>
  </si>
  <si>
    <t>Poz1POZN.</t>
  </si>
  <si>
    <t>V prípade výskytu obchodných  názvov výrobkov a technoloógií, tieto  majú informatívny charakter a slúžia ako minimálny štandart.Sú uvedené ako referenčná kvalita a môžu byťnahradené ekvival. výrobkom, ktorý má rovnaké alebo lepšie vlastnosti a parametre.</t>
  </si>
  <si>
    <t>256</t>
  </si>
  <si>
    <t>64</t>
  </si>
  <si>
    <t>-693803893</t>
  </si>
  <si>
    <t>1.1</t>
  </si>
  <si>
    <t>Geodetické práce</t>
  </si>
  <si>
    <t>K</t>
  </si>
  <si>
    <t>000300021</t>
  </si>
  <si>
    <t>Geodetické práce - vykonávané v priebehu výstavby výškové merania</t>
  </si>
  <si>
    <t>km</t>
  </si>
  <si>
    <t>4</t>
  </si>
  <si>
    <t>-1097623966</t>
  </si>
  <si>
    <t>VV</t>
  </si>
  <si>
    <t>187,503/1000</t>
  </si>
  <si>
    <t>Súčet v.č.2 situácia</t>
  </si>
  <si>
    <t>Zemné práce</t>
  </si>
  <si>
    <t>3</t>
  </si>
  <si>
    <t>171101R1</t>
  </si>
  <si>
    <t xml:space="preserve">Statická zaťažovacia skúška </t>
  </si>
  <si>
    <t>ks</t>
  </si>
  <si>
    <t>-2091238236</t>
  </si>
  <si>
    <t xml:space="preserve">3  " Vid poznámky:  1/  Zemná pláň  - únosnosť  min.Edef 2 =45(resp30MPa) , v príade, e nebude  možné dosiahnúť  </t>
  </si>
  <si>
    <t xml:space="preserve">"   túto hodnotu je potrebné  podložie zosilniť   cementovou stabilizáciou podľa pokynov projektanta </t>
  </si>
  <si>
    <t>Súčet  v.č.4</t>
  </si>
  <si>
    <t>100004212.S</t>
  </si>
  <si>
    <t>Hutnenie uloženej a urovnanej sypaniny z hornín 5 až 7 jedným pojazdom valca do 600 mm</t>
  </si>
  <si>
    <t>1605880113</t>
  </si>
  <si>
    <t xml:space="preserve">51  " nad  kanalizáciu </t>
  </si>
  <si>
    <t>Súčet</t>
  </si>
  <si>
    <t>5</t>
  </si>
  <si>
    <t>113308441.S</t>
  </si>
  <si>
    <t>Rozrytie vrstvy  podkladu z kameniva, bez zhutnenia, bez asfaltového spojiva</t>
  </si>
  <si>
    <t>1034686379</t>
  </si>
  <si>
    <t>" rozrytie  vsrtvy podkladu  z kameniva</t>
  </si>
  <si>
    <t xml:space="preserve">37,0 </t>
  </si>
  <si>
    <t>6</t>
  </si>
  <si>
    <t>122202201.S</t>
  </si>
  <si>
    <t>Odkopávka a prekopávka nezapažená pre cesty, v hornine 3 do 100 m3</t>
  </si>
  <si>
    <t>1799961622</t>
  </si>
  <si>
    <t xml:space="preserve">  "pre cestu</t>
  </si>
  <si>
    <t>155*0,295</t>
  </si>
  <si>
    <t>Medzisúčet</t>
  </si>
  <si>
    <t xml:space="preserve">" pre obrubník </t>
  </si>
  <si>
    <t>485*0,3*0,05</t>
  </si>
  <si>
    <t xml:space="preserve">" sp. plocha </t>
  </si>
  <si>
    <t>37*0,2</t>
  </si>
  <si>
    <t>7</t>
  </si>
  <si>
    <t>122202209.S</t>
  </si>
  <si>
    <t>Odkopávky a prekopávky nezapažené pre cesty. Príplatok za lepivosť horniny 3</t>
  </si>
  <si>
    <t>-1745889762</t>
  </si>
  <si>
    <t>odkop*0,3</t>
  </si>
  <si>
    <t>8</t>
  </si>
  <si>
    <t>167101101.S</t>
  </si>
  <si>
    <t>Nakladanie neuľahnutého výkopku z hornín tr.1-4 do 100 m3</t>
  </si>
  <si>
    <t>-126726116</t>
  </si>
  <si>
    <t>9</t>
  </si>
  <si>
    <t>162501102.S</t>
  </si>
  <si>
    <t>Vodorovné premiestnenie výkopku po spevnenej ceste z horniny tr.1-4, do 100 m3 na vzdialenosť do 3000 m</t>
  </si>
  <si>
    <t>152384169</t>
  </si>
  <si>
    <t>10</t>
  </si>
  <si>
    <t>162501105.S</t>
  </si>
  <si>
    <t>Vodorovné premiestnenie výkopku po spevnenej ceste z horniny tr.1-4, do 100 m3, príplatok k cene za každých ďalšich a začatých 1000 m(3x)</t>
  </si>
  <si>
    <t>1482560563</t>
  </si>
  <si>
    <t>odkop*3</t>
  </si>
  <si>
    <t>11</t>
  </si>
  <si>
    <t>171201201.S</t>
  </si>
  <si>
    <t xml:space="preserve">Uloženie sypaniny na skládky do 100 m3 /podľa pokynov  investora </t>
  </si>
  <si>
    <t>-1058466246</t>
  </si>
  <si>
    <t>11B</t>
  </si>
  <si>
    <t>Búracie  práce</t>
  </si>
  <si>
    <t>12</t>
  </si>
  <si>
    <t>113107212.Sx</t>
  </si>
  <si>
    <t>Odstránenie krytu v ploche nad 200 m2 z kameniva ťaženého, hr.  do 200 mm,  -0,24000t</t>
  </si>
  <si>
    <t>-121998140</t>
  </si>
  <si>
    <t>255  " odstránenie krytu  štr  do hr.20cm  hrubé kamenivo</t>
  </si>
  <si>
    <t>Súčet km 0,0 -0,085  v.č.2 Situácia</t>
  </si>
  <si>
    <t>13</t>
  </si>
  <si>
    <t>113107142.S</t>
  </si>
  <si>
    <t>Odstránenie krytu asfaltového v ploche do 200 m2, hr. nad 50 do 100 mm,  -0,25000t</t>
  </si>
  <si>
    <t>1690137710</t>
  </si>
  <si>
    <t>"  odstránenie asfaltobeton  hr.100mm</t>
  </si>
  <si>
    <t>100  " km 0,085-0,135</t>
  </si>
  <si>
    <t>14</t>
  </si>
  <si>
    <t>113152230.S</t>
  </si>
  <si>
    <t>Frézovanie asf. podkladu alebo krytu bez prek., plochy do 500 m2, hr. 50 mm  0,125 t</t>
  </si>
  <si>
    <t>-861077610</t>
  </si>
  <si>
    <t>156  " frezovanie AB hr. do50mm</t>
  </si>
  <si>
    <t xml:space="preserve">20   "  preplátovanie </t>
  </si>
  <si>
    <t>vozovka</t>
  </si>
  <si>
    <t xml:space="preserve">Súčet  </t>
  </si>
  <si>
    <t>Komunikácie</t>
  </si>
  <si>
    <t>15</t>
  </si>
  <si>
    <t>564750211.S</t>
  </si>
  <si>
    <t>Podklad alebo kryt z kameniva hrubého drveného veľ. 0-32 mm s rozprestretím a zhutnením hr. 150 mm</t>
  </si>
  <si>
    <t>-2107679273</t>
  </si>
  <si>
    <t xml:space="preserve">"podklad  zo štrkodrvy </t>
  </si>
  <si>
    <t>37</t>
  </si>
  <si>
    <t>16</t>
  </si>
  <si>
    <t>569731111.S</t>
  </si>
  <si>
    <t>Spevnenie krajníc alebo komun. pre peších s rozpr. a zhutnením, kamenivom drveným hr. 100 mm</t>
  </si>
  <si>
    <t>2054472568</t>
  </si>
  <si>
    <t>57</t>
  </si>
  <si>
    <t>17</t>
  </si>
  <si>
    <t>596912311.S</t>
  </si>
  <si>
    <t>Kladenie betónovej dlažby z vegetačných tvárnic hr. 100 mm, do lôžka z kameniva ťaženého, veľkosti do 0,25 m2, plochy do 50 m2</t>
  </si>
  <si>
    <t>861809146</t>
  </si>
  <si>
    <t>2,4  " km 0,011 vid priečny rez  km 0,011</t>
  </si>
  <si>
    <t>18</t>
  </si>
  <si>
    <t>592460020200</t>
  </si>
  <si>
    <t>Dlažba betónová  zatrávňovacia, rozmer 600x400x100 mm, sivá</t>
  </si>
  <si>
    <t>2137287539</t>
  </si>
  <si>
    <t>2,4</t>
  </si>
  <si>
    <t>19</t>
  </si>
  <si>
    <t>581114113.S</t>
  </si>
  <si>
    <t>Kryt z betónu prostého C 25/30 komunikácií pre peších hr. 100 mm</t>
  </si>
  <si>
    <t>-1495462534</t>
  </si>
  <si>
    <t xml:space="preserve">4,8  " podklad pre vegetačné tvárnice </t>
  </si>
  <si>
    <t>5.1</t>
  </si>
  <si>
    <t>Komunikácie ASFALTOVÁ  vozovka /nová časť</t>
  </si>
  <si>
    <t>573231109.S</t>
  </si>
  <si>
    <t>Postrek asfaltový spojovací bez posypu kamenivom z cestnej emulzie v množstve 0,70 kg/m2</t>
  </si>
  <si>
    <t>1224914737</t>
  </si>
  <si>
    <t>" Komunikácie spoj.-postrek  aSF.0,7KG/M2</t>
  </si>
  <si>
    <t>648</t>
  </si>
  <si>
    <t>21</t>
  </si>
  <si>
    <t>577164341.S</t>
  </si>
  <si>
    <t>869643718</t>
  </si>
  <si>
    <t xml:space="preserve">" Komunikácie   asfaltobétón acL HR.50MM </t>
  </si>
  <si>
    <t>22</t>
  </si>
  <si>
    <t>573231107.S</t>
  </si>
  <si>
    <t>Postrek asfaltový spojovací bez posypu kamenivom z cestnej emulzie v množstve 0,50 kg/m2</t>
  </si>
  <si>
    <t>-1556354750</t>
  </si>
  <si>
    <t xml:space="preserve">20  "  prelátovanie </t>
  </si>
  <si>
    <t>23</t>
  </si>
  <si>
    <t>577144231.S</t>
  </si>
  <si>
    <t>Asfaltový betón vrstva obrusná AC 11 O v pruhu š. do 3 m z nemodifik. asfaltu tr. II, po zhutnení hr. 50 mm</t>
  </si>
  <si>
    <t>98984468</t>
  </si>
  <si>
    <t>Ostatné konštrukcie a práce-búranie</t>
  </si>
  <si>
    <t>24</t>
  </si>
  <si>
    <t>918101113.S</t>
  </si>
  <si>
    <t>Lôžko pod obrubníky, krajníky alebo obruby z dlažobných kociek z betónu prostého tr. C 20/25</t>
  </si>
  <si>
    <t>-1312858291</t>
  </si>
  <si>
    <t>0,3*0,2*489</t>
  </si>
  <si>
    <t>25</t>
  </si>
  <si>
    <t>916361113.S</t>
  </si>
  <si>
    <t>Osadenie cestného obrubníka betónového ležatého do lôžka z betónu prostého tr. C 20/25 s bočnou oporou</t>
  </si>
  <si>
    <t>m</t>
  </si>
  <si>
    <t>156287116</t>
  </si>
  <si>
    <t>54</t>
  </si>
  <si>
    <t>26</t>
  </si>
  <si>
    <t>592170002100.S</t>
  </si>
  <si>
    <t>Obrubník cestný, lxšxv 1000x100x200 mm, skosenie 15/15 mm</t>
  </si>
  <si>
    <t>-622060722</t>
  </si>
  <si>
    <t>54*1,01 'Prepočítané koeficientom množstva</t>
  </si>
  <si>
    <t>27</t>
  </si>
  <si>
    <t>916362113.S</t>
  </si>
  <si>
    <t>Osadenie cestného obrubníka betónového stojatého do lôžka z betónu prostého tr. C 20/25 s bočnou oporou</t>
  </si>
  <si>
    <t>384705112</t>
  </si>
  <si>
    <t>" obrubník cestny</t>
  </si>
  <si>
    <t>435</t>
  </si>
  <si>
    <t>28</t>
  </si>
  <si>
    <t>592170000900.S</t>
  </si>
  <si>
    <t>Obrubník cestný bez skosenia rovný, lxšxv 1000x150x260 mm</t>
  </si>
  <si>
    <t>-320399835</t>
  </si>
  <si>
    <t>435*1,01 'Prepočítané koeficientom množstva</t>
  </si>
  <si>
    <t>29</t>
  </si>
  <si>
    <t>919720211.S</t>
  </si>
  <si>
    <t xml:space="preserve">Geomreža pre vystuženie asfaltových vrstiev existujúceho krytu komunikácií z polypropylénu-preplátovanie </t>
  </si>
  <si>
    <t>-135403012</t>
  </si>
  <si>
    <t>" preplátovanie   ZU  0,0</t>
  </si>
  <si>
    <t>3*6,67</t>
  </si>
  <si>
    <t>Súčet v.č.2</t>
  </si>
  <si>
    <t>30</t>
  </si>
  <si>
    <t>693210000310.S</t>
  </si>
  <si>
    <t>Geomreža polypropylénová, šxl 3,8x50 m, pre vystuženie asfaltových vrstiev vozoviek</t>
  </si>
  <si>
    <t>945348996</t>
  </si>
  <si>
    <t>20,01*1,15 'Prepočítané koeficientom množstva</t>
  </si>
  <si>
    <t>31</t>
  </si>
  <si>
    <t>919723212.S</t>
  </si>
  <si>
    <t>Dilatačné škáry rezané v cementobet. kryte pozdĺžne zaliatie škár za tepla, šírky nad 3 do 9 mm</t>
  </si>
  <si>
    <t>-1120008293</t>
  </si>
  <si>
    <t>3  " ZU</t>
  </si>
  <si>
    <t>3  " KU</t>
  </si>
  <si>
    <t>32</t>
  </si>
  <si>
    <t>111630000800</t>
  </si>
  <si>
    <t>Asfaltová zálievka modifikovaná Roadsaver 506 EN, typ N1 pre výplň škár vo vozovkách za horúca</t>
  </si>
  <si>
    <t>kg</t>
  </si>
  <si>
    <t>599382868</t>
  </si>
  <si>
    <t>6*0,1 'Prepočítané koeficientom množstva</t>
  </si>
  <si>
    <t>33</t>
  </si>
  <si>
    <t>919735112.S</t>
  </si>
  <si>
    <t>Rezanie existujúceho asfaltového krytu alebo podkladu hĺbky nad 50 do 100 mm</t>
  </si>
  <si>
    <t>-550766882</t>
  </si>
  <si>
    <t>34</t>
  </si>
  <si>
    <t>938909315.S</t>
  </si>
  <si>
    <t>Odstránenie blata, prachu alebo hlineného nánosu, z povrchu podkladu alebo krytu bet. alebo asfalt. zametacou kefou</t>
  </si>
  <si>
    <t>-1521274327</t>
  </si>
  <si>
    <t>97S</t>
  </si>
  <si>
    <t>Sute</t>
  </si>
  <si>
    <t>35</t>
  </si>
  <si>
    <t>979082212.S</t>
  </si>
  <si>
    <t>Vodorovná doprava sutiny po suchu s naložením a so zložením na vzdialenosť do 50 m</t>
  </si>
  <si>
    <t>t</t>
  </si>
  <si>
    <t>1099488908</t>
  </si>
  <si>
    <t>36</t>
  </si>
  <si>
    <t>979087212</t>
  </si>
  <si>
    <t>Nakladanie na dopravné prostriedky pre vodorovnú dopravu sutiny</t>
  </si>
  <si>
    <t>1614434927</t>
  </si>
  <si>
    <t>979081111.S</t>
  </si>
  <si>
    <t>Odvoz sutiny a vybúraných hmôt na skládku do 1 km</t>
  </si>
  <si>
    <t>1395381085</t>
  </si>
  <si>
    <t>38</t>
  </si>
  <si>
    <t>979082219</t>
  </si>
  <si>
    <t xml:space="preserve">Príplatok k cene za každý ďalší aj začatý 1 km nad 1 km pre vodorovnú dopravu sutiny (5x) </t>
  </si>
  <si>
    <t>645491818</t>
  </si>
  <si>
    <t>108,2*5 'Prepočítané koeficientom množstva</t>
  </si>
  <si>
    <t>97P</t>
  </si>
  <si>
    <t>POPLATOK SUTE</t>
  </si>
  <si>
    <t>39</t>
  </si>
  <si>
    <t>171209002.S</t>
  </si>
  <si>
    <t>Poplatok za skladovanie - zemina a kamenivo (17 05) ostatné</t>
  </si>
  <si>
    <t>-1143294720</t>
  </si>
  <si>
    <t>krytkamen*0,24</t>
  </si>
  <si>
    <t>40</t>
  </si>
  <si>
    <t>979089212.S</t>
  </si>
  <si>
    <t>Poplatok za skladovanie - bitúmenové zmesi, uholný decht, dechtové výrobky (17 03 ), ostatné</t>
  </si>
  <si>
    <t>1261463371</t>
  </si>
  <si>
    <t>asfaltbetABkryt*0,25</t>
  </si>
  <si>
    <t>41</t>
  </si>
  <si>
    <t>979089715.S</t>
  </si>
  <si>
    <t xml:space="preserve">Prenájom kontajneru 16 m3 -odpad zo stavby </t>
  </si>
  <si>
    <t>-1692666235</t>
  </si>
  <si>
    <t>91D</t>
  </si>
  <si>
    <t xml:space="preserve">Dočasné dopravené značenie </t>
  </si>
  <si>
    <t>42</t>
  </si>
  <si>
    <t>914812211.S</t>
  </si>
  <si>
    <t>Montáž, prenajom a demontaž - dočasné dopravené zančenie /počas výstavby</t>
  </si>
  <si>
    <t>kpl</t>
  </si>
  <si>
    <t>-2112558247</t>
  </si>
  <si>
    <t>99</t>
  </si>
  <si>
    <t>Presun hmôt HSV</t>
  </si>
  <si>
    <t>43</t>
  </si>
  <si>
    <t>998225111.S</t>
  </si>
  <si>
    <t>Presun hmôt pre pozemnú komunikáciu a letisko s krytom asfaltovým akejkoľvek dĺžky objektu</t>
  </si>
  <si>
    <t>1041544546</t>
  </si>
  <si>
    <t>Súťažné podklady - zadanie stavby s VV.</t>
  </si>
  <si>
    <t>Asfaltový betón vrstva obrusná alebo ložná AC 16 v pruhu š. nad 3 m z nemodifik. asfaltu tr. II, po zhutnení hr. 50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</si>
</sst>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6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6" fillId="0" borderId="12" xfId="0" applyNumberFormat="1" applyFont="1" applyBorder="1" applyAlignment="1"/>
    <xf numFmtId="166" fontId="36" fillId="0" borderId="13" xfId="0" applyNumberFormat="1" applyFont="1" applyBorder="1" applyAlignment="1"/>
    <xf numFmtId="4" fontId="3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2" fillId="6" borderId="0" xfId="0" applyFont="1" applyFill="1" applyAlignment="1">
      <alignment horizontal="left" vertical="center"/>
    </xf>
    <xf numFmtId="0" fontId="0" fillId="6" borderId="0" xfId="0" applyFill="1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46" workbookViewId="0">
      <selection activeCell="E23" sqref="E23:AN23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13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8.75" customHeight="1">
      <c r="B5" s="21"/>
      <c r="D5" s="25" t="s">
        <v>12</v>
      </c>
      <c r="K5" s="247" t="s">
        <v>375</v>
      </c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R5" s="21"/>
      <c r="BE5" s="244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49" t="s">
        <v>15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21"/>
      <c r="BE6" s="245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45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11" t="s">
        <v>26</v>
      </c>
      <c r="AR8" s="21"/>
      <c r="BE8" s="245"/>
      <c r="BS8" s="18" t="s">
        <v>6</v>
      </c>
    </row>
    <row r="9" spans="1:74" s="1" customFormat="1" ht="14.45" customHeight="1">
      <c r="B9" s="21"/>
      <c r="AR9" s="21"/>
      <c r="BE9" s="245"/>
      <c r="BS9" s="18" t="s">
        <v>6</v>
      </c>
    </row>
    <row r="10" spans="1:74" s="1" customFormat="1" ht="12" customHeight="1">
      <c r="B10" s="21"/>
      <c r="D10" s="28" t="s">
        <v>21</v>
      </c>
      <c r="AK10" s="28" t="s">
        <v>22</v>
      </c>
      <c r="AN10" s="26" t="s">
        <v>1</v>
      </c>
      <c r="AR10" s="21"/>
      <c r="BE10" s="245"/>
      <c r="BS10" s="18" t="s">
        <v>6</v>
      </c>
    </row>
    <row r="11" spans="1:74" s="1" customFormat="1" ht="18.399999999999999" customHeight="1">
      <c r="B11" s="21"/>
      <c r="E11" s="26" t="s">
        <v>23</v>
      </c>
      <c r="AK11" s="28" t="s">
        <v>24</v>
      </c>
      <c r="AN11" s="26" t="s">
        <v>1</v>
      </c>
      <c r="AR11" s="21"/>
      <c r="BE11" s="245"/>
      <c r="BS11" s="18" t="s">
        <v>6</v>
      </c>
    </row>
    <row r="12" spans="1:74" s="1" customFormat="1" ht="6.95" customHeight="1">
      <c r="B12" s="21"/>
      <c r="AR12" s="21"/>
      <c r="BE12" s="245"/>
      <c r="BS12" s="18" t="s">
        <v>6</v>
      </c>
    </row>
    <row r="13" spans="1:74" s="1" customFormat="1" ht="12" customHeight="1">
      <c r="B13" s="21"/>
      <c r="D13" s="28" t="s">
        <v>25</v>
      </c>
      <c r="AK13" s="28" t="s">
        <v>22</v>
      </c>
      <c r="AN13" s="30" t="s">
        <v>26</v>
      </c>
      <c r="AR13" s="21"/>
      <c r="BE13" s="245"/>
      <c r="BS13" s="18" t="s">
        <v>6</v>
      </c>
    </row>
    <row r="14" spans="1:74" ht="12.75">
      <c r="B14" s="21"/>
      <c r="E14" s="250" t="s">
        <v>26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8" t="s">
        <v>24</v>
      </c>
      <c r="AN14" s="30" t="s">
        <v>26</v>
      </c>
      <c r="AR14" s="21"/>
      <c r="BE14" s="245"/>
      <c r="BS14" s="18" t="s">
        <v>6</v>
      </c>
    </row>
    <row r="15" spans="1:74" s="1" customFormat="1" ht="6.95" customHeight="1">
      <c r="B15" s="21"/>
      <c r="AR15" s="21"/>
      <c r="BE15" s="245"/>
      <c r="BS15" s="18" t="s">
        <v>3</v>
      </c>
    </row>
    <row r="16" spans="1:74" s="1" customFormat="1" ht="12" customHeight="1">
      <c r="B16" s="21"/>
      <c r="D16" s="28" t="s">
        <v>27</v>
      </c>
      <c r="AK16" s="28" t="s">
        <v>22</v>
      </c>
      <c r="AN16" s="26" t="s">
        <v>1</v>
      </c>
      <c r="AR16" s="21"/>
      <c r="BE16" s="245"/>
      <c r="BS16" s="18" t="s">
        <v>3</v>
      </c>
    </row>
    <row r="17" spans="1:71" s="1" customFormat="1" ht="18.399999999999999" customHeight="1">
      <c r="B17" s="21"/>
      <c r="E17" s="26" t="s">
        <v>28</v>
      </c>
      <c r="AK17" s="28" t="s">
        <v>24</v>
      </c>
      <c r="AN17" s="26" t="s">
        <v>1</v>
      </c>
      <c r="AR17" s="21"/>
      <c r="BE17" s="245"/>
      <c r="BS17" s="18" t="s">
        <v>29</v>
      </c>
    </row>
    <row r="18" spans="1:71" s="1" customFormat="1" ht="6.95" customHeight="1">
      <c r="B18" s="21"/>
      <c r="AR18" s="21"/>
      <c r="BE18" s="245"/>
      <c r="BS18" s="18" t="s">
        <v>6</v>
      </c>
    </row>
    <row r="19" spans="1:71" s="1" customFormat="1" ht="12" customHeight="1">
      <c r="B19" s="21"/>
      <c r="D19" s="28" t="s">
        <v>30</v>
      </c>
      <c r="AK19" s="28" t="s">
        <v>22</v>
      </c>
      <c r="AN19" s="26" t="s">
        <v>1</v>
      </c>
      <c r="AR19" s="21"/>
      <c r="BE19" s="245"/>
      <c r="BS19" s="18" t="s">
        <v>6</v>
      </c>
    </row>
    <row r="20" spans="1:71" s="1" customFormat="1" ht="18.399999999999999" customHeight="1">
      <c r="B20" s="21"/>
      <c r="E20" s="26" t="s">
        <v>31</v>
      </c>
      <c r="AK20" s="28" t="s">
        <v>24</v>
      </c>
      <c r="AN20" s="26" t="s">
        <v>1</v>
      </c>
      <c r="AR20" s="21"/>
      <c r="BE20" s="245"/>
      <c r="BS20" s="18" t="s">
        <v>29</v>
      </c>
    </row>
    <row r="21" spans="1:71" s="1" customFormat="1" ht="6.95" customHeight="1">
      <c r="B21" s="21"/>
      <c r="AR21" s="21"/>
      <c r="BE21" s="245"/>
    </row>
    <row r="22" spans="1:71" s="1" customFormat="1" ht="12" customHeight="1">
      <c r="B22" s="21"/>
      <c r="D22" s="28" t="s">
        <v>32</v>
      </c>
      <c r="AR22" s="21"/>
      <c r="BE22" s="245"/>
    </row>
    <row r="23" spans="1:71" s="1" customFormat="1" ht="16.5" customHeight="1">
      <c r="B23" s="21"/>
      <c r="E23" s="252" t="s">
        <v>1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R23" s="21"/>
      <c r="BE23" s="245"/>
    </row>
    <row r="24" spans="1:71" s="1" customFormat="1" ht="6.95" customHeight="1">
      <c r="B24" s="21"/>
      <c r="AR24" s="21"/>
      <c r="BE24" s="245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45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3">
        <f>ROUND(AG94,2)</f>
        <v>0</v>
      </c>
      <c r="AL26" s="254"/>
      <c r="AM26" s="254"/>
      <c r="AN26" s="254"/>
      <c r="AO26" s="254"/>
      <c r="AP26" s="33"/>
      <c r="AQ26" s="33"/>
      <c r="AR26" s="34"/>
      <c r="BE26" s="245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45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34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35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36</v>
      </c>
      <c r="AL28" s="255"/>
      <c r="AM28" s="255"/>
      <c r="AN28" s="255"/>
      <c r="AO28" s="255"/>
      <c r="AP28" s="33"/>
      <c r="AQ28" s="33"/>
      <c r="AR28" s="34"/>
      <c r="BE28" s="245"/>
    </row>
    <row r="29" spans="1:71" s="3" customFormat="1" ht="14.45" customHeight="1">
      <c r="B29" s="38"/>
      <c r="D29" s="28" t="s">
        <v>37</v>
      </c>
      <c r="F29" s="39" t="s">
        <v>38</v>
      </c>
      <c r="L29" s="236">
        <v>0.2</v>
      </c>
      <c r="M29" s="235"/>
      <c r="N29" s="235"/>
      <c r="O29" s="235"/>
      <c r="P29" s="235"/>
      <c r="Q29" s="40"/>
      <c r="R29" s="40"/>
      <c r="S29" s="40"/>
      <c r="T29" s="40"/>
      <c r="U29" s="40"/>
      <c r="V29" s="40"/>
      <c r="W29" s="234">
        <f>ROUND(AZ94, 2)</f>
        <v>0</v>
      </c>
      <c r="X29" s="235"/>
      <c r="Y29" s="235"/>
      <c r="Z29" s="235"/>
      <c r="AA29" s="235"/>
      <c r="AB29" s="235"/>
      <c r="AC29" s="235"/>
      <c r="AD29" s="235"/>
      <c r="AE29" s="235"/>
      <c r="AF29" s="40"/>
      <c r="AG29" s="40"/>
      <c r="AH29" s="40"/>
      <c r="AI29" s="40"/>
      <c r="AJ29" s="40"/>
      <c r="AK29" s="234">
        <f>ROUND(AV94, 2)</f>
        <v>0</v>
      </c>
      <c r="AL29" s="235"/>
      <c r="AM29" s="235"/>
      <c r="AN29" s="235"/>
      <c r="AO29" s="235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46"/>
    </row>
    <row r="30" spans="1:71" s="3" customFormat="1" ht="14.45" customHeight="1">
      <c r="B30" s="38"/>
      <c r="F30" s="39" t="s">
        <v>39</v>
      </c>
      <c r="L30" s="236">
        <v>0.2</v>
      </c>
      <c r="M30" s="235"/>
      <c r="N30" s="235"/>
      <c r="O30" s="235"/>
      <c r="P30" s="235"/>
      <c r="Q30" s="40"/>
      <c r="R30" s="40"/>
      <c r="S30" s="40"/>
      <c r="T30" s="40"/>
      <c r="U30" s="40"/>
      <c r="V30" s="40"/>
      <c r="W30" s="234">
        <f>ROUND(BA94, 2)</f>
        <v>0</v>
      </c>
      <c r="X30" s="235"/>
      <c r="Y30" s="235"/>
      <c r="Z30" s="235"/>
      <c r="AA30" s="235"/>
      <c r="AB30" s="235"/>
      <c r="AC30" s="235"/>
      <c r="AD30" s="235"/>
      <c r="AE30" s="235"/>
      <c r="AF30" s="40"/>
      <c r="AG30" s="40"/>
      <c r="AH30" s="40"/>
      <c r="AI30" s="40"/>
      <c r="AJ30" s="40"/>
      <c r="AK30" s="234">
        <f>ROUND(AW94, 2)</f>
        <v>0</v>
      </c>
      <c r="AL30" s="235"/>
      <c r="AM30" s="235"/>
      <c r="AN30" s="235"/>
      <c r="AO30" s="235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46"/>
    </row>
    <row r="31" spans="1:71" s="3" customFormat="1" ht="14.45" hidden="1" customHeight="1">
      <c r="B31" s="38"/>
      <c r="F31" s="28" t="s">
        <v>40</v>
      </c>
      <c r="L31" s="243">
        <v>0.2</v>
      </c>
      <c r="M31" s="242"/>
      <c r="N31" s="242"/>
      <c r="O31" s="242"/>
      <c r="P31" s="242"/>
      <c r="W31" s="241">
        <f>ROUND(BB94, 2)</f>
        <v>0</v>
      </c>
      <c r="X31" s="242"/>
      <c r="Y31" s="242"/>
      <c r="Z31" s="242"/>
      <c r="AA31" s="242"/>
      <c r="AB31" s="242"/>
      <c r="AC31" s="242"/>
      <c r="AD31" s="242"/>
      <c r="AE31" s="242"/>
      <c r="AK31" s="241">
        <v>0</v>
      </c>
      <c r="AL31" s="242"/>
      <c r="AM31" s="242"/>
      <c r="AN31" s="242"/>
      <c r="AO31" s="242"/>
      <c r="AR31" s="38"/>
      <c r="BE31" s="246"/>
    </row>
    <row r="32" spans="1:71" s="3" customFormat="1" ht="14.45" hidden="1" customHeight="1">
      <c r="B32" s="38"/>
      <c r="F32" s="28" t="s">
        <v>41</v>
      </c>
      <c r="L32" s="243">
        <v>0.2</v>
      </c>
      <c r="M32" s="242"/>
      <c r="N32" s="242"/>
      <c r="O32" s="242"/>
      <c r="P32" s="242"/>
      <c r="W32" s="241">
        <f>ROUND(BC94, 2)</f>
        <v>0</v>
      </c>
      <c r="X32" s="242"/>
      <c r="Y32" s="242"/>
      <c r="Z32" s="242"/>
      <c r="AA32" s="242"/>
      <c r="AB32" s="242"/>
      <c r="AC32" s="242"/>
      <c r="AD32" s="242"/>
      <c r="AE32" s="242"/>
      <c r="AK32" s="241">
        <v>0</v>
      </c>
      <c r="AL32" s="242"/>
      <c r="AM32" s="242"/>
      <c r="AN32" s="242"/>
      <c r="AO32" s="242"/>
      <c r="AR32" s="38"/>
      <c r="BE32" s="246"/>
    </row>
    <row r="33" spans="1:57" s="3" customFormat="1" ht="14.45" hidden="1" customHeight="1">
      <c r="B33" s="38"/>
      <c r="F33" s="39" t="s">
        <v>42</v>
      </c>
      <c r="L33" s="236">
        <v>0</v>
      </c>
      <c r="M33" s="235"/>
      <c r="N33" s="235"/>
      <c r="O33" s="235"/>
      <c r="P33" s="235"/>
      <c r="Q33" s="40"/>
      <c r="R33" s="40"/>
      <c r="S33" s="40"/>
      <c r="T33" s="40"/>
      <c r="U33" s="40"/>
      <c r="V33" s="40"/>
      <c r="W33" s="234">
        <f>ROUND(BD94, 2)</f>
        <v>0</v>
      </c>
      <c r="X33" s="235"/>
      <c r="Y33" s="235"/>
      <c r="Z33" s="235"/>
      <c r="AA33" s="235"/>
      <c r="AB33" s="235"/>
      <c r="AC33" s="235"/>
      <c r="AD33" s="235"/>
      <c r="AE33" s="235"/>
      <c r="AF33" s="40"/>
      <c r="AG33" s="40"/>
      <c r="AH33" s="40"/>
      <c r="AI33" s="40"/>
      <c r="AJ33" s="40"/>
      <c r="AK33" s="234">
        <v>0</v>
      </c>
      <c r="AL33" s="235"/>
      <c r="AM33" s="235"/>
      <c r="AN33" s="235"/>
      <c r="AO33" s="235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46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45"/>
    </row>
    <row r="35" spans="1:57" s="2" customFormat="1" ht="25.9" customHeight="1">
      <c r="A35" s="33"/>
      <c r="B35" s="34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237" t="s">
        <v>45</v>
      </c>
      <c r="Y35" s="238"/>
      <c r="Z35" s="238"/>
      <c r="AA35" s="238"/>
      <c r="AB35" s="238"/>
      <c r="AC35" s="44"/>
      <c r="AD35" s="44"/>
      <c r="AE35" s="44"/>
      <c r="AF35" s="44"/>
      <c r="AG35" s="44"/>
      <c r="AH35" s="44"/>
      <c r="AI35" s="44"/>
      <c r="AJ35" s="44"/>
      <c r="AK35" s="239">
        <f>SUM(AK26:AK33)</f>
        <v>0</v>
      </c>
      <c r="AL35" s="238"/>
      <c r="AM35" s="238"/>
      <c r="AN35" s="238"/>
      <c r="AO35" s="240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47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48</v>
      </c>
      <c r="AI60" s="36"/>
      <c r="AJ60" s="36"/>
      <c r="AK60" s="36"/>
      <c r="AL60" s="36"/>
      <c r="AM60" s="49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48</v>
      </c>
      <c r="AI75" s="36"/>
      <c r="AJ75" s="36"/>
      <c r="AK75" s="36"/>
      <c r="AL75" s="36"/>
      <c r="AM75" s="49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Súťažné podklady - zadanie stavby s VV.</v>
      </c>
      <c r="AR84" s="55"/>
    </row>
    <row r="85" spans="1:91" s="5" customFormat="1" ht="36.950000000000003" customHeight="1">
      <c r="B85" s="56"/>
      <c r="C85" s="57" t="s">
        <v>14</v>
      </c>
      <c r="L85" s="225" t="str">
        <f>K6</f>
        <v>OBNOVA MIESTNEJ CESTY  ulica MRÁZOVÁ - II.etapa</v>
      </c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18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Ul.Mrázová , Nitra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20</v>
      </c>
      <c r="AJ87" s="33"/>
      <c r="AK87" s="33"/>
      <c r="AL87" s="33"/>
      <c r="AM87" s="227" t="str">
        <f>IF(AN8= "","",AN8)</f>
        <v>Vyplň údaj</v>
      </c>
      <c r="AN87" s="22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21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Nitra ,Stefánikova tr.60,95006 Nitra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27</v>
      </c>
      <c r="AJ89" s="33"/>
      <c r="AK89" s="33"/>
      <c r="AL89" s="33"/>
      <c r="AM89" s="228" t="str">
        <f>IF(E17="","",E17)</f>
        <v>Ing.Ján VÝBOCH</v>
      </c>
      <c r="AN89" s="229"/>
      <c r="AO89" s="229"/>
      <c r="AP89" s="229"/>
      <c r="AQ89" s="33"/>
      <c r="AR89" s="34"/>
      <c r="AS89" s="230" t="s">
        <v>53</v>
      </c>
      <c r="AT89" s="231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8" t="s">
        <v>25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30</v>
      </c>
      <c r="AJ90" s="33"/>
      <c r="AK90" s="33"/>
      <c r="AL90" s="33"/>
      <c r="AM90" s="228" t="str">
        <f>IF(E20="","",E20)</f>
        <v>Katarína Šinská</v>
      </c>
      <c r="AN90" s="229"/>
      <c r="AO90" s="229"/>
      <c r="AP90" s="229"/>
      <c r="AQ90" s="33"/>
      <c r="AR90" s="34"/>
      <c r="AS90" s="232"/>
      <c r="AT90" s="233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2"/>
      <c r="AT91" s="233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15" t="s">
        <v>54</v>
      </c>
      <c r="D92" s="216"/>
      <c r="E92" s="216"/>
      <c r="F92" s="216"/>
      <c r="G92" s="216"/>
      <c r="H92" s="64"/>
      <c r="I92" s="217" t="s">
        <v>55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56</v>
      </c>
      <c r="AH92" s="216"/>
      <c r="AI92" s="216"/>
      <c r="AJ92" s="216"/>
      <c r="AK92" s="216"/>
      <c r="AL92" s="216"/>
      <c r="AM92" s="216"/>
      <c r="AN92" s="217" t="s">
        <v>57</v>
      </c>
      <c r="AO92" s="216"/>
      <c r="AP92" s="219"/>
      <c r="AQ92" s="65" t="s">
        <v>58</v>
      </c>
      <c r="AR92" s="34"/>
      <c r="AS92" s="66" t="s">
        <v>59</v>
      </c>
      <c r="AT92" s="67" t="s">
        <v>60</v>
      </c>
      <c r="AU92" s="67" t="s">
        <v>61</v>
      </c>
      <c r="AV92" s="67" t="s">
        <v>62</v>
      </c>
      <c r="AW92" s="67" t="s">
        <v>63</v>
      </c>
      <c r="AX92" s="67" t="s">
        <v>64</v>
      </c>
      <c r="AY92" s="67" t="s">
        <v>65</v>
      </c>
      <c r="AZ92" s="67" t="s">
        <v>66</v>
      </c>
      <c r="BA92" s="67" t="s">
        <v>67</v>
      </c>
      <c r="BB92" s="67" t="s">
        <v>68</v>
      </c>
      <c r="BC92" s="67" t="s">
        <v>69</v>
      </c>
      <c r="BD92" s="68" t="s">
        <v>70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71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23">
        <f>ROUND(AG95,2)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76" t="s">
        <v>1</v>
      </c>
      <c r="AR94" s="72"/>
      <c r="AS94" s="77">
        <f>ROUND(AS95,2)</f>
        <v>0</v>
      </c>
      <c r="AT94" s="78">
        <f>ROUND(SUM(AV94:AW94),2)</f>
        <v>0</v>
      </c>
      <c r="AU94" s="79">
        <f>ROUND(AU95,5)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ROUND(AZ95,2)</f>
        <v>0</v>
      </c>
      <c r="BA94" s="78">
        <f>ROUND(BA95,2)</f>
        <v>0</v>
      </c>
      <c r="BB94" s="78">
        <f>ROUND(BB95,2)</f>
        <v>0</v>
      </c>
      <c r="BC94" s="78">
        <f>ROUND(BC95,2)</f>
        <v>0</v>
      </c>
      <c r="BD94" s="80">
        <f>ROUND(BD95,2)</f>
        <v>0</v>
      </c>
      <c r="BS94" s="81" t="s">
        <v>72</v>
      </c>
      <c r="BT94" s="81" t="s">
        <v>73</v>
      </c>
      <c r="BU94" s="82" t="s">
        <v>74</v>
      </c>
      <c r="BV94" s="81" t="s">
        <v>75</v>
      </c>
      <c r="BW94" s="81" t="s">
        <v>4</v>
      </c>
      <c r="BX94" s="81" t="s">
        <v>76</v>
      </c>
      <c r="CL94" s="81" t="s">
        <v>1</v>
      </c>
    </row>
    <row r="95" spans="1:91" s="7" customFormat="1" ht="16.5" customHeight="1">
      <c r="A95" s="83" t="s">
        <v>77</v>
      </c>
      <c r="B95" s="84"/>
      <c r="C95" s="85"/>
      <c r="D95" s="222" t="s">
        <v>78</v>
      </c>
      <c r="E95" s="222"/>
      <c r="F95" s="222"/>
      <c r="G95" s="222"/>
      <c r="H95" s="222"/>
      <c r="I95" s="86"/>
      <c r="J95" s="222" t="s">
        <v>79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'SO01.1 - SO01.1  Stavebné...'!J30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87" t="s">
        <v>80</v>
      </c>
      <c r="AR95" s="84"/>
      <c r="AS95" s="88">
        <v>0</v>
      </c>
      <c r="AT95" s="89">
        <f>ROUND(SUM(AV95:AW95),2)</f>
        <v>0</v>
      </c>
      <c r="AU95" s="90">
        <f>'SO01.1 - SO01.1  Stavebné...'!P127</f>
        <v>0</v>
      </c>
      <c r="AV95" s="89">
        <f>'SO01.1 - SO01.1  Stavebné...'!J33</f>
        <v>0</v>
      </c>
      <c r="AW95" s="89">
        <f>'SO01.1 - SO01.1  Stavebné...'!J34</f>
        <v>0</v>
      </c>
      <c r="AX95" s="89">
        <f>'SO01.1 - SO01.1  Stavebné...'!J35</f>
        <v>0</v>
      </c>
      <c r="AY95" s="89">
        <f>'SO01.1 - SO01.1  Stavebné...'!J36</f>
        <v>0</v>
      </c>
      <c r="AZ95" s="89">
        <f>'SO01.1 - SO01.1  Stavebné...'!F33</f>
        <v>0</v>
      </c>
      <c r="BA95" s="89">
        <f>'SO01.1 - SO01.1  Stavebné...'!F34</f>
        <v>0</v>
      </c>
      <c r="BB95" s="89">
        <f>'SO01.1 - SO01.1  Stavebné...'!F35</f>
        <v>0</v>
      </c>
      <c r="BC95" s="89">
        <f>'SO01.1 - SO01.1  Stavebné...'!F36</f>
        <v>0</v>
      </c>
      <c r="BD95" s="91">
        <f>'SO01.1 - SO01.1  Stavebné...'!F37</f>
        <v>0</v>
      </c>
      <c r="BT95" s="92" t="s">
        <v>81</v>
      </c>
      <c r="BV95" s="92" t="s">
        <v>75</v>
      </c>
      <c r="BW95" s="92" t="s">
        <v>82</v>
      </c>
      <c r="BX95" s="92" t="s">
        <v>4</v>
      </c>
      <c r="CL95" s="92" t="s">
        <v>1</v>
      </c>
      <c r="CM95" s="92" t="s">
        <v>73</v>
      </c>
    </row>
    <row r="96" spans="1:91" s="2" customFormat="1" ht="30" customHeight="1">
      <c r="A96" s="33"/>
      <c r="B96" s="34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4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4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SO01.1 - SO01.1  Stavebné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9"/>
  <sheetViews>
    <sheetView showGridLines="0" tabSelected="1" view="pageBreakPreview" topLeftCell="A195" zoomScale="130" zoomScaleNormal="100" zoomScaleSheetLayoutView="130" workbookViewId="0">
      <selection activeCell="F211" sqref="F21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13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8" t="s">
        <v>82</v>
      </c>
      <c r="AZ2" s="93" t="s">
        <v>83</v>
      </c>
      <c r="BA2" s="93" t="s">
        <v>84</v>
      </c>
      <c r="BB2" s="93" t="s">
        <v>85</v>
      </c>
      <c r="BC2" s="93" t="s">
        <v>86</v>
      </c>
      <c r="BD2" s="93" t="s">
        <v>87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  <c r="AZ3" s="93" t="s">
        <v>88</v>
      </c>
      <c r="BA3" s="93" t="s">
        <v>89</v>
      </c>
      <c r="BB3" s="93" t="s">
        <v>85</v>
      </c>
      <c r="BC3" s="93" t="s">
        <v>90</v>
      </c>
      <c r="BD3" s="93" t="s">
        <v>87</v>
      </c>
    </row>
    <row r="4" spans="1:56" s="1" customFormat="1" ht="24.95" customHeight="1">
      <c r="B4" s="21"/>
      <c r="D4" s="22" t="s">
        <v>91</v>
      </c>
      <c r="L4" s="21"/>
      <c r="M4" s="94" t="s">
        <v>9</v>
      </c>
      <c r="AT4" s="18" t="s">
        <v>3</v>
      </c>
      <c r="AZ4" s="93" t="s">
        <v>92</v>
      </c>
      <c r="BA4" s="93" t="s">
        <v>92</v>
      </c>
      <c r="BB4" s="93" t="s">
        <v>93</v>
      </c>
      <c r="BC4" s="93" t="s">
        <v>94</v>
      </c>
      <c r="BD4" s="93" t="s">
        <v>87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16.5" customHeight="1">
      <c r="B7" s="21"/>
      <c r="E7" s="257" t="str">
        <f>'Rekapitulácia stavby'!K6</f>
        <v>OBNOVA MIESTNEJ CESTY  ulica MRÁZOVÁ - II.etapa</v>
      </c>
      <c r="F7" s="258"/>
      <c r="G7" s="258"/>
      <c r="H7" s="258"/>
      <c r="L7" s="21"/>
    </row>
    <row r="8" spans="1:56" s="2" customFormat="1" ht="12" customHeight="1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25" t="s">
        <v>96</v>
      </c>
      <c r="F9" s="256"/>
      <c r="G9" s="256"/>
      <c r="H9" s="256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18</v>
      </c>
      <c r="E12" s="33"/>
      <c r="F12" s="26" t="s">
        <v>19</v>
      </c>
      <c r="G12" s="33"/>
      <c r="H12" s="33"/>
      <c r="I12" s="28" t="s">
        <v>20</v>
      </c>
      <c r="J12" s="212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21</v>
      </c>
      <c r="E14" s="33"/>
      <c r="F14" s="33"/>
      <c r="G14" s="33"/>
      <c r="H14" s="33"/>
      <c r="I14" s="28" t="s">
        <v>22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23</v>
      </c>
      <c r="F15" s="33"/>
      <c r="G15" s="33"/>
      <c r="H15" s="33"/>
      <c r="I15" s="28" t="s">
        <v>24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25</v>
      </c>
      <c r="E17" s="33"/>
      <c r="F17" s="33"/>
      <c r="G17" s="33"/>
      <c r="H17" s="33"/>
      <c r="I17" s="28" t="s">
        <v>22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59" t="str">
        <f>'Rekapitulácia stavby'!E14</f>
        <v>Vyplň údaj</v>
      </c>
      <c r="F18" s="260"/>
      <c r="G18" s="260"/>
      <c r="H18" s="260"/>
      <c r="I18" s="28" t="s">
        <v>24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27</v>
      </c>
      <c r="E20" s="33"/>
      <c r="F20" s="33"/>
      <c r="G20" s="33"/>
      <c r="H20" s="33"/>
      <c r="I20" s="28" t="s">
        <v>22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28</v>
      </c>
      <c r="F21" s="33"/>
      <c r="G21" s="33"/>
      <c r="H21" s="33"/>
      <c r="I21" s="28" t="s">
        <v>24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30</v>
      </c>
      <c r="E23" s="33"/>
      <c r="F23" s="33"/>
      <c r="G23" s="33"/>
      <c r="H23" s="33"/>
      <c r="I23" s="28" t="s">
        <v>22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31</v>
      </c>
      <c r="F24" s="33"/>
      <c r="G24" s="33"/>
      <c r="H24" s="33"/>
      <c r="I24" s="28" t="s">
        <v>24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5"/>
      <c r="B27" s="96"/>
      <c r="C27" s="95"/>
      <c r="D27" s="95"/>
      <c r="E27" s="252" t="s">
        <v>1</v>
      </c>
      <c r="F27" s="252"/>
      <c r="G27" s="252"/>
      <c r="H27" s="252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98" t="s">
        <v>33</v>
      </c>
      <c r="E30" s="33"/>
      <c r="F30" s="33"/>
      <c r="G30" s="33"/>
      <c r="H30" s="33"/>
      <c r="I30" s="33"/>
      <c r="J30" s="75">
        <f>ROUND(J127,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99" t="s">
        <v>37</v>
      </c>
      <c r="E33" s="39" t="s">
        <v>38</v>
      </c>
      <c r="F33" s="100">
        <f>ROUND((SUM(BE127:BE278)),  2)</f>
        <v>0</v>
      </c>
      <c r="G33" s="101"/>
      <c r="H33" s="101"/>
      <c r="I33" s="102">
        <v>0.2</v>
      </c>
      <c r="J33" s="100">
        <f>ROUND(((SUM(BE127:BE278))*I33),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39</v>
      </c>
      <c r="F34" s="100">
        <f>ROUND((SUM(BF127:BF278)),  2)</f>
        <v>0</v>
      </c>
      <c r="G34" s="101"/>
      <c r="H34" s="101"/>
      <c r="I34" s="102">
        <v>0.2</v>
      </c>
      <c r="J34" s="100">
        <f>ROUND(((SUM(BF127:BF278))*I34),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3">
        <f>ROUND((SUM(BG127:BG278)),  2)</f>
        <v>0</v>
      </c>
      <c r="G35" s="33"/>
      <c r="H35" s="33"/>
      <c r="I35" s="104">
        <v>0.2</v>
      </c>
      <c r="J35" s="103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3">
        <f>ROUND((SUM(BH127:BH278)),  2)</f>
        <v>0</v>
      </c>
      <c r="G36" s="33"/>
      <c r="H36" s="33"/>
      <c r="I36" s="104">
        <v>0.2</v>
      </c>
      <c r="J36" s="103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42</v>
      </c>
      <c r="F37" s="100">
        <f>ROUND((SUM(BI127:BI278)),  2)</f>
        <v>0</v>
      </c>
      <c r="G37" s="101"/>
      <c r="H37" s="101"/>
      <c r="I37" s="102">
        <v>0</v>
      </c>
      <c r="J37" s="100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5"/>
      <c r="D39" s="106" t="s">
        <v>43</v>
      </c>
      <c r="E39" s="64"/>
      <c r="F39" s="64"/>
      <c r="G39" s="107" t="s">
        <v>44</v>
      </c>
      <c r="H39" s="108" t="s">
        <v>45</v>
      </c>
      <c r="I39" s="64"/>
      <c r="J39" s="109">
        <f>SUM(J30:J37)</f>
        <v>0</v>
      </c>
      <c r="K39" s="110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48</v>
      </c>
      <c r="E61" s="36"/>
      <c r="F61" s="111" t="s">
        <v>49</v>
      </c>
      <c r="G61" s="49" t="s">
        <v>48</v>
      </c>
      <c r="H61" s="36"/>
      <c r="I61" s="36"/>
      <c r="J61" s="112" t="s">
        <v>49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50</v>
      </c>
      <c r="E65" s="50"/>
      <c r="F65" s="50"/>
      <c r="G65" s="47" t="s">
        <v>51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48</v>
      </c>
      <c r="E76" s="36"/>
      <c r="F76" s="111" t="s">
        <v>49</v>
      </c>
      <c r="G76" s="49" t="s">
        <v>48</v>
      </c>
      <c r="H76" s="36"/>
      <c r="I76" s="36"/>
      <c r="J76" s="112" t="s">
        <v>49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14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57" t="str">
        <f>E7</f>
        <v>OBNOVA MIESTNEJ CESTY  ulica MRÁZOVÁ - II.etapa</v>
      </c>
      <c r="F85" s="258"/>
      <c r="G85" s="258"/>
      <c r="H85" s="25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25" t="str">
        <f>E9</f>
        <v>SO01.1 - SO01.1  Stavebné konštrukcie</v>
      </c>
      <c r="F87" s="256"/>
      <c r="G87" s="256"/>
      <c r="H87" s="256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18</v>
      </c>
      <c r="D89" s="33"/>
      <c r="E89" s="33"/>
      <c r="F89" s="26" t="str">
        <f>F12</f>
        <v>Ul.Mrázová , Nitra</v>
      </c>
      <c r="G89" s="33"/>
      <c r="H89" s="33"/>
      <c r="I89" s="28" t="s">
        <v>20</v>
      </c>
      <c r="J89" s="59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21</v>
      </c>
      <c r="D91" s="33"/>
      <c r="E91" s="33"/>
      <c r="F91" s="26" t="str">
        <f>E15</f>
        <v>Mesto Nitra ,Stefánikova tr.60,95006 Nitra</v>
      </c>
      <c r="G91" s="33"/>
      <c r="H91" s="33"/>
      <c r="I91" s="28" t="s">
        <v>27</v>
      </c>
      <c r="J91" s="31" t="str">
        <f>E21</f>
        <v>Ing.Ján VÝBOCH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25</v>
      </c>
      <c r="D92" s="33"/>
      <c r="E92" s="33"/>
      <c r="F92" s="26" t="str">
        <f>IF(E18="","",E18)</f>
        <v>Vyplň údaj</v>
      </c>
      <c r="G92" s="33"/>
      <c r="H92" s="33"/>
      <c r="I92" s="28" t="s">
        <v>30</v>
      </c>
      <c r="J92" s="31" t="str">
        <f>E24</f>
        <v>Katarína Šinská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3" t="s">
        <v>98</v>
      </c>
      <c r="D94" s="105"/>
      <c r="E94" s="105"/>
      <c r="F94" s="105"/>
      <c r="G94" s="105"/>
      <c r="H94" s="105"/>
      <c r="I94" s="105"/>
      <c r="J94" s="114" t="s">
        <v>99</v>
      </c>
      <c r="K94" s="105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5" t="s">
        <v>100</v>
      </c>
      <c r="D96" s="33"/>
      <c r="E96" s="33"/>
      <c r="F96" s="33"/>
      <c r="G96" s="33"/>
      <c r="H96" s="33"/>
      <c r="I96" s="33"/>
      <c r="J96" s="75">
        <f>J127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>
      <c r="B97" s="116"/>
      <c r="D97" s="117" t="s">
        <v>102</v>
      </c>
      <c r="E97" s="118"/>
      <c r="F97" s="118"/>
      <c r="G97" s="118"/>
      <c r="H97" s="118"/>
      <c r="I97" s="118"/>
      <c r="J97" s="119">
        <f>J128</f>
        <v>0</v>
      </c>
      <c r="L97" s="116"/>
    </row>
    <row r="98" spans="1:31" s="10" customFormat="1" ht="19.899999999999999" customHeight="1">
      <c r="B98" s="120"/>
      <c r="D98" s="121" t="s">
        <v>103</v>
      </c>
      <c r="E98" s="122"/>
      <c r="F98" s="122"/>
      <c r="G98" s="122"/>
      <c r="H98" s="122"/>
      <c r="I98" s="122"/>
      <c r="J98" s="123">
        <f>J130</f>
        <v>0</v>
      </c>
      <c r="L98" s="120"/>
    </row>
    <row r="99" spans="1:31" s="10" customFormat="1" ht="19.899999999999999" customHeight="1">
      <c r="B99" s="120"/>
      <c r="D99" s="121" t="s">
        <v>104</v>
      </c>
      <c r="E99" s="122"/>
      <c r="F99" s="122"/>
      <c r="G99" s="122"/>
      <c r="H99" s="122"/>
      <c r="I99" s="122"/>
      <c r="J99" s="123">
        <f>J134</f>
        <v>0</v>
      </c>
      <c r="L99" s="120"/>
    </row>
    <row r="100" spans="1:31" s="10" customFormat="1" ht="19.899999999999999" customHeight="1">
      <c r="B100" s="120"/>
      <c r="D100" s="121" t="s">
        <v>105</v>
      </c>
      <c r="E100" s="122"/>
      <c r="F100" s="122"/>
      <c r="G100" s="122"/>
      <c r="H100" s="122"/>
      <c r="I100" s="122"/>
      <c r="J100" s="123">
        <f>J172</f>
        <v>0</v>
      </c>
      <c r="L100" s="120"/>
    </row>
    <row r="101" spans="1:31" s="10" customFormat="1" ht="19.899999999999999" customHeight="1">
      <c r="B101" s="120"/>
      <c r="D101" s="121" t="s">
        <v>106</v>
      </c>
      <c r="E101" s="122"/>
      <c r="F101" s="122"/>
      <c r="G101" s="122"/>
      <c r="H101" s="122"/>
      <c r="I101" s="122"/>
      <c r="J101" s="123">
        <f>J184</f>
        <v>0</v>
      </c>
      <c r="L101" s="120"/>
    </row>
    <row r="102" spans="1:31" s="10" customFormat="1" ht="19.899999999999999" customHeight="1">
      <c r="B102" s="120"/>
      <c r="D102" s="121" t="s">
        <v>107</v>
      </c>
      <c r="E102" s="122"/>
      <c r="F102" s="122"/>
      <c r="G102" s="122"/>
      <c r="H102" s="122"/>
      <c r="I102" s="122"/>
      <c r="J102" s="123">
        <f>J202</f>
        <v>0</v>
      </c>
      <c r="L102" s="120"/>
    </row>
    <row r="103" spans="1:31" s="10" customFormat="1" ht="19.899999999999999" customHeight="1">
      <c r="B103" s="120"/>
      <c r="D103" s="121" t="s">
        <v>108</v>
      </c>
      <c r="E103" s="122"/>
      <c r="F103" s="122"/>
      <c r="G103" s="122"/>
      <c r="H103" s="122"/>
      <c r="I103" s="122"/>
      <c r="J103" s="123">
        <f>J219</f>
        <v>0</v>
      </c>
      <c r="L103" s="120"/>
    </row>
    <row r="104" spans="1:31" s="10" customFormat="1" ht="19.899999999999999" customHeight="1">
      <c r="B104" s="120"/>
      <c r="D104" s="121" t="s">
        <v>109</v>
      </c>
      <c r="E104" s="122"/>
      <c r="F104" s="122"/>
      <c r="G104" s="122"/>
      <c r="H104" s="122"/>
      <c r="I104" s="122"/>
      <c r="J104" s="123">
        <f>J257</f>
        <v>0</v>
      </c>
      <c r="L104" s="120"/>
    </row>
    <row r="105" spans="1:31" s="10" customFormat="1" ht="19.899999999999999" customHeight="1">
      <c r="B105" s="120"/>
      <c r="D105" s="121" t="s">
        <v>110</v>
      </c>
      <c r="E105" s="122"/>
      <c r="F105" s="122"/>
      <c r="G105" s="122"/>
      <c r="H105" s="122"/>
      <c r="I105" s="122"/>
      <c r="J105" s="123">
        <f>J263</f>
        <v>0</v>
      </c>
      <c r="L105" s="120"/>
    </row>
    <row r="106" spans="1:31" s="10" customFormat="1" ht="19.899999999999999" customHeight="1">
      <c r="B106" s="120"/>
      <c r="D106" s="121" t="s">
        <v>111</v>
      </c>
      <c r="E106" s="122"/>
      <c r="F106" s="122"/>
      <c r="G106" s="122"/>
      <c r="H106" s="122"/>
      <c r="I106" s="122"/>
      <c r="J106" s="123">
        <f>J273</f>
        <v>0</v>
      </c>
      <c r="L106" s="120"/>
    </row>
    <row r="107" spans="1:31" s="10" customFormat="1" ht="19.899999999999999" customHeight="1">
      <c r="B107" s="120"/>
      <c r="D107" s="121" t="s">
        <v>112</v>
      </c>
      <c r="E107" s="122"/>
      <c r="F107" s="122"/>
      <c r="G107" s="122"/>
      <c r="H107" s="122"/>
      <c r="I107" s="122"/>
      <c r="J107" s="123">
        <f>J277</f>
        <v>0</v>
      </c>
      <c r="L107" s="120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113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14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6.5" customHeight="1">
      <c r="A117" s="33"/>
      <c r="B117" s="34"/>
      <c r="C117" s="33"/>
      <c r="D117" s="33"/>
      <c r="E117" s="257" t="str">
        <f>E7</f>
        <v>OBNOVA MIESTNEJ CESTY  ulica MRÁZOVÁ - II.etapa</v>
      </c>
      <c r="F117" s="258"/>
      <c r="G117" s="258"/>
      <c r="H117" s="258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95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25" t="str">
        <f>E9</f>
        <v>SO01.1 - SO01.1  Stavebné konštrukcie</v>
      </c>
      <c r="F119" s="256"/>
      <c r="G119" s="256"/>
      <c r="H119" s="256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18</v>
      </c>
      <c r="D121" s="33"/>
      <c r="E121" s="33"/>
      <c r="F121" s="26" t="str">
        <f>F12</f>
        <v>Ul.Mrázová , Nitra</v>
      </c>
      <c r="G121" s="33"/>
      <c r="H121" s="33"/>
      <c r="I121" s="28" t="s">
        <v>20</v>
      </c>
      <c r="J121" s="59" t="str">
        <f>IF(J12="","",J12)</f>
        <v>Vyplň údaj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21</v>
      </c>
      <c r="D123" s="33"/>
      <c r="E123" s="33"/>
      <c r="F123" s="26" t="str">
        <f>E15</f>
        <v>Mesto Nitra ,Stefánikova tr.60,95006 Nitra</v>
      </c>
      <c r="G123" s="33"/>
      <c r="H123" s="33"/>
      <c r="I123" s="28" t="s">
        <v>27</v>
      </c>
      <c r="J123" s="31" t="str">
        <f>E21</f>
        <v>Ing.Ján VÝBOCH</v>
      </c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25</v>
      </c>
      <c r="D124" s="33"/>
      <c r="E124" s="33"/>
      <c r="F124" s="26" t="str">
        <f>IF(E18="","",E18)</f>
        <v>Vyplň údaj</v>
      </c>
      <c r="G124" s="33"/>
      <c r="H124" s="33"/>
      <c r="I124" s="28" t="s">
        <v>30</v>
      </c>
      <c r="J124" s="31" t="str">
        <f>E24</f>
        <v>Katarína Šinská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4"/>
      <c r="B126" s="125"/>
      <c r="C126" s="126" t="s">
        <v>114</v>
      </c>
      <c r="D126" s="127" t="s">
        <v>58</v>
      </c>
      <c r="E126" s="127" t="s">
        <v>54</v>
      </c>
      <c r="F126" s="127" t="s">
        <v>55</v>
      </c>
      <c r="G126" s="127" t="s">
        <v>115</v>
      </c>
      <c r="H126" s="127" t="s">
        <v>116</v>
      </c>
      <c r="I126" s="127" t="s">
        <v>117</v>
      </c>
      <c r="J126" s="128" t="s">
        <v>99</v>
      </c>
      <c r="K126" s="129" t="s">
        <v>118</v>
      </c>
      <c r="L126" s="130"/>
      <c r="M126" s="66" t="s">
        <v>1</v>
      </c>
      <c r="N126" s="67" t="s">
        <v>37</v>
      </c>
      <c r="O126" s="67" t="s">
        <v>119</v>
      </c>
      <c r="P126" s="67" t="s">
        <v>120</v>
      </c>
      <c r="Q126" s="67" t="s">
        <v>121</v>
      </c>
      <c r="R126" s="67" t="s">
        <v>122</v>
      </c>
      <c r="S126" s="67" t="s">
        <v>123</v>
      </c>
      <c r="T126" s="68" t="s">
        <v>124</v>
      </c>
      <c r="U126" s="124"/>
      <c r="V126" s="124"/>
      <c r="W126" s="124"/>
      <c r="X126" s="124"/>
      <c r="Y126" s="124"/>
      <c r="Z126" s="124"/>
      <c r="AA126" s="124"/>
      <c r="AB126" s="124"/>
      <c r="AC126" s="124"/>
      <c r="AD126" s="124"/>
      <c r="AE126" s="124"/>
    </row>
    <row r="127" spans="1:63" s="2" customFormat="1" ht="22.9" customHeight="1">
      <c r="A127" s="33"/>
      <c r="B127" s="34"/>
      <c r="C127" s="73" t="s">
        <v>100</v>
      </c>
      <c r="D127" s="33"/>
      <c r="E127" s="33"/>
      <c r="F127" s="33"/>
      <c r="G127" s="33"/>
      <c r="H127" s="33"/>
      <c r="I127" s="33"/>
      <c r="J127" s="131">
        <f>BK127</f>
        <v>0</v>
      </c>
      <c r="K127" s="33"/>
      <c r="L127" s="34"/>
      <c r="M127" s="69"/>
      <c r="N127" s="60"/>
      <c r="O127" s="70"/>
      <c r="P127" s="132">
        <f>P128</f>
        <v>0</v>
      </c>
      <c r="Q127" s="70"/>
      <c r="R127" s="132">
        <f>R128</f>
        <v>495.42781104000005</v>
      </c>
      <c r="S127" s="70"/>
      <c r="T127" s="133">
        <f>T128</f>
        <v>108.19999999999999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72</v>
      </c>
      <c r="AU127" s="18" t="s">
        <v>101</v>
      </c>
      <c r="BK127" s="134">
        <f>BK128</f>
        <v>0</v>
      </c>
    </row>
    <row r="128" spans="1:63" s="12" customFormat="1" ht="25.9" customHeight="1">
      <c r="B128" s="135"/>
      <c r="D128" s="136" t="s">
        <v>72</v>
      </c>
      <c r="E128" s="137" t="s">
        <v>125</v>
      </c>
      <c r="F128" s="137" t="s">
        <v>126</v>
      </c>
      <c r="I128" s="138"/>
      <c r="J128" s="139">
        <f>BK128</f>
        <v>0</v>
      </c>
      <c r="L128" s="135"/>
      <c r="M128" s="140"/>
      <c r="N128" s="141"/>
      <c r="O128" s="141"/>
      <c r="P128" s="142">
        <f>P129+P130+P134+P172+P184+P202+P219+P257+P263+P273+P277</f>
        <v>0</v>
      </c>
      <c r="Q128" s="141"/>
      <c r="R128" s="142">
        <f>R129+R130+R134+R172+R184+R202+R219+R257+R263+R273+R277</f>
        <v>495.42781104000005</v>
      </c>
      <c r="S128" s="141"/>
      <c r="T128" s="143">
        <f>T129+T130+T134+T172+T184+T202+T219+T257+T263+T273+T277</f>
        <v>108.19999999999999</v>
      </c>
      <c r="AR128" s="136" t="s">
        <v>81</v>
      </c>
      <c r="AT128" s="144" t="s">
        <v>72</v>
      </c>
      <c r="AU128" s="144" t="s">
        <v>73</v>
      </c>
      <c r="AY128" s="136" t="s">
        <v>127</v>
      </c>
      <c r="BK128" s="145">
        <f>BK129+BK130+BK134+BK172+BK184+BK202+BK219+BK257+BK263+BK273+BK277</f>
        <v>0</v>
      </c>
    </row>
    <row r="129" spans="1:65" s="2" customFormat="1" ht="85.5" customHeight="1">
      <c r="A129" s="33"/>
      <c r="B129" s="146"/>
      <c r="C129" s="147" t="s">
        <v>81</v>
      </c>
      <c r="D129" s="147" t="s">
        <v>128</v>
      </c>
      <c r="E129" s="148" t="s">
        <v>129</v>
      </c>
      <c r="F129" s="149" t="s">
        <v>130</v>
      </c>
      <c r="G129" s="150" t="s">
        <v>1</v>
      </c>
      <c r="H129" s="151">
        <v>0</v>
      </c>
      <c r="I129" s="152"/>
      <c r="J129" s="153">
        <f>ROUND(I129*H129,2)</f>
        <v>0</v>
      </c>
      <c r="K129" s="154"/>
      <c r="L129" s="155"/>
      <c r="M129" s="156" t="s">
        <v>1</v>
      </c>
      <c r="N129" s="157" t="s">
        <v>39</v>
      </c>
      <c r="O129" s="62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0" t="s">
        <v>131</v>
      </c>
      <c r="AT129" s="160" t="s">
        <v>128</v>
      </c>
      <c r="AU129" s="160" t="s">
        <v>81</v>
      </c>
      <c r="AY129" s="18" t="s">
        <v>127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8" t="s">
        <v>87</v>
      </c>
      <c r="BK129" s="161">
        <f>ROUND(I129*H129,2)</f>
        <v>0</v>
      </c>
      <c r="BL129" s="18" t="s">
        <v>132</v>
      </c>
      <c r="BM129" s="160" t="s">
        <v>133</v>
      </c>
    </row>
    <row r="130" spans="1:65" s="12" customFormat="1" ht="22.9" customHeight="1">
      <c r="B130" s="135"/>
      <c r="D130" s="136" t="s">
        <v>72</v>
      </c>
      <c r="E130" s="162" t="s">
        <v>134</v>
      </c>
      <c r="F130" s="162" t="s">
        <v>135</v>
      </c>
      <c r="I130" s="138"/>
      <c r="J130" s="163">
        <f>BK130</f>
        <v>0</v>
      </c>
      <c r="L130" s="135"/>
      <c r="M130" s="140"/>
      <c r="N130" s="141"/>
      <c r="O130" s="141"/>
      <c r="P130" s="142">
        <f>SUM(P131:P133)</f>
        <v>0</v>
      </c>
      <c r="Q130" s="141"/>
      <c r="R130" s="142">
        <f>SUM(R131:R133)</f>
        <v>0</v>
      </c>
      <c r="S130" s="141"/>
      <c r="T130" s="143">
        <f>SUM(T131:T133)</f>
        <v>0</v>
      </c>
      <c r="AR130" s="136" t="s">
        <v>81</v>
      </c>
      <c r="AT130" s="144" t="s">
        <v>72</v>
      </c>
      <c r="AU130" s="144" t="s">
        <v>81</v>
      </c>
      <c r="AY130" s="136" t="s">
        <v>127</v>
      </c>
      <c r="BK130" s="145">
        <f>SUM(BK131:BK133)</f>
        <v>0</v>
      </c>
    </row>
    <row r="131" spans="1:65" s="2" customFormat="1" ht="24.2" customHeight="1">
      <c r="A131" s="33"/>
      <c r="B131" s="146"/>
      <c r="C131" s="164" t="s">
        <v>87</v>
      </c>
      <c r="D131" s="164" t="s">
        <v>136</v>
      </c>
      <c r="E131" s="165" t="s">
        <v>137</v>
      </c>
      <c r="F131" s="166" t="s">
        <v>138</v>
      </c>
      <c r="G131" s="167" t="s">
        <v>139</v>
      </c>
      <c r="H131" s="168">
        <v>0.188</v>
      </c>
      <c r="I131" s="169"/>
      <c r="J131" s="170">
        <f>ROUND(I131*H131,2)</f>
        <v>0</v>
      </c>
      <c r="K131" s="171"/>
      <c r="L131" s="34"/>
      <c r="M131" s="172" t="s">
        <v>1</v>
      </c>
      <c r="N131" s="173" t="s">
        <v>39</v>
      </c>
      <c r="O131" s="62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0" t="s">
        <v>140</v>
      </c>
      <c r="AT131" s="160" t="s">
        <v>136</v>
      </c>
      <c r="AU131" s="160" t="s">
        <v>87</v>
      </c>
      <c r="AY131" s="18" t="s">
        <v>127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8" t="s">
        <v>87</v>
      </c>
      <c r="BK131" s="161">
        <f>ROUND(I131*H131,2)</f>
        <v>0</v>
      </c>
      <c r="BL131" s="18" t="s">
        <v>140</v>
      </c>
      <c r="BM131" s="160" t="s">
        <v>141</v>
      </c>
    </row>
    <row r="132" spans="1:65" s="13" customFormat="1">
      <c r="B132" s="174"/>
      <c r="D132" s="175" t="s">
        <v>142</v>
      </c>
      <c r="E132" s="176" t="s">
        <v>1</v>
      </c>
      <c r="F132" s="177" t="s">
        <v>143</v>
      </c>
      <c r="H132" s="178">
        <v>0.188</v>
      </c>
      <c r="I132" s="179"/>
      <c r="L132" s="174"/>
      <c r="M132" s="180"/>
      <c r="N132" s="181"/>
      <c r="O132" s="181"/>
      <c r="P132" s="181"/>
      <c r="Q132" s="181"/>
      <c r="R132" s="181"/>
      <c r="S132" s="181"/>
      <c r="T132" s="182"/>
      <c r="AT132" s="176" t="s">
        <v>142</v>
      </c>
      <c r="AU132" s="176" t="s">
        <v>87</v>
      </c>
      <c r="AV132" s="13" t="s">
        <v>87</v>
      </c>
      <c r="AW132" s="13" t="s">
        <v>29</v>
      </c>
      <c r="AX132" s="13" t="s">
        <v>73</v>
      </c>
      <c r="AY132" s="176" t="s">
        <v>127</v>
      </c>
    </row>
    <row r="133" spans="1:65" s="14" customFormat="1">
      <c r="B133" s="183"/>
      <c r="D133" s="175" t="s">
        <v>142</v>
      </c>
      <c r="E133" s="184" t="s">
        <v>1</v>
      </c>
      <c r="F133" s="185" t="s">
        <v>144</v>
      </c>
      <c r="H133" s="186">
        <v>0.188</v>
      </c>
      <c r="I133" s="187"/>
      <c r="L133" s="183"/>
      <c r="M133" s="188"/>
      <c r="N133" s="189"/>
      <c r="O133" s="189"/>
      <c r="P133" s="189"/>
      <c r="Q133" s="189"/>
      <c r="R133" s="189"/>
      <c r="S133" s="189"/>
      <c r="T133" s="190"/>
      <c r="AT133" s="184" t="s">
        <v>142</v>
      </c>
      <c r="AU133" s="184" t="s">
        <v>87</v>
      </c>
      <c r="AV133" s="14" t="s">
        <v>140</v>
      </c>
      <c r="AW133" s="14" t="s">
        <v>29</v>
      </c>
      <c r="AX133" s="14" t="s">
        <v>81</v>
      </c>
      <c r="AY133" s="184" t="s">
        <v>127</v>
      </c>
    </row>
    <row r="134" spans="1:65" s="12" customFormat="1" ht="22.9" customHeight="1">
      <c r="B134" s="135"/>
      <c r="D134" s="136" t="s">
        <v>72</v>
      </c>
      <c r="E134" s="162" t="s">
        <v>81</v>
      </c>
      <c r="F134" s="162" t="s">
        <v>145</v>
      </c>
      <c r="I134" s="138"/>
      <c r="J134" s="163">
        <f>BK134</f>
        <v>0</v>
      </c>
      <c r="L134" s="135"/>
      <c r="M134" s="140"/>
      <c r="N134" s="141"/>
      <c r="O134" s="141"/>
      <c r="P134" s="142">
        <f>SUM(P135:P171)</f>
        <v>0</v>
      </c>
      <c r="Q134" s="141"/>
      <c r="R134" s="142">
        <f>SUM(R135:R171)</f>
        <v>0</v>
      </c>
      <c r="S134" s="141"/>
      <c r="T134" s="143">
        <f>SUM(T135:T171)</f>
        <v>0</v>
      </c>
      <c r="AR134" s="136" t="s">
        <v>81</v>
      </c>
      <c r="AT134" s="144" t="s">
        <v>72</v>
      </c>
      <c r="AU134" s="144" t="s">
        <v>81</v>
      </c>
      <c r="AY134" s="136" t="s">
        <v>127</v>
      </c>
      <c r="BK134" s="145">
        <f>SUM(BK135:BK171)</f>
        <v>0</v>
      </c>
    </row>
    <row r="135" spans="1:65" s="2" customFormat="1" ht="16.5" customHeight="1">
      <c r="A135" s="33"/>
      <c r="B135" s="146"/>
      <c r="C135" s="164" t="s">
        <v>146</v>
      </c>
      <c r="D135" s="164" t="s">
        <v>136</v>
      </c>
      <c r="E135" s="165" t="s">
        <v>147</v>
      </c>
      <c r="F135" s="166" t="s">
        <v>148</v>
      </c>
      <c r="G135" s="167" t="s">
        <v>149</v>
      </c>
      <c r="H135" s="168">
        <v>3</v>
      </c>
      <c r="I135" s="169"/>
      <c r="J135" s="170">
        <f>ROUND(I135*H135,2)</f>
        <v>0</v>
      </c>
      <c r="K135" s="171"/>
      <c r="L135" s="34"/>
      <c r="M135" s="172" t="s">
        <v>1</v>
      </c>
      <c r="N135" s="173" t="s">
        <v>39</v>
      </c>
      <c r="O135" s="62"/>
      <c r="P135" s="158">
        <f>O135*H135</f>
        <v>0</v>
      </c>
      <c r="Q135" s="158">
        <v>0</v>
      </c>
      <c r="R135" s="158">
        <f>Q135*H135</f>
        <v>0</v>
      </c>
      <c r="S135" s="158">
        <v>0</v>
      </c>
      <c r="T135" s="159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0" t="s">
        <v>140</v>
      </c>
      <c r="AT135" s="160" t="s">
        <v>136</v>
      </c>
      <c r="AU135" s="160" t="s">
        <v>87</v>
      </c>
      <c r="AY135" s="18" t="s">
        <v>127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8" t="s">
        <v>87</v>
      </c>
      <c r="BK135" s="161">
        <f>ROUND(I135*H135,2)</f>
        <v>0</v>
      </c>
      <c r="BL135" s="18" t="s">
        <v>140</v>
      </c>
      <c r="BM135" s="160" t="s">
        <v>150</v>
      </c>
    </row>
    <row r="136" spans="1:65" s="13" customFormat="1" ht="22.5">
      <c r="B136" s="174"/>
      <c r="D136" s="175" t="s">
        <v>142</v>
      </c>
      <c r="E136" s="176" t="s">
        <v>1</v>
      </c>
      <c r="F136" s="177" t="s">
        <v>151</v>
      </c>
      <c r="H136" s="178">
        <v>3</v>
      </c>
      <c r="I136" s="179"/>
      <c r="L136" s="174"/>
      <c r="M136" s="180"/>
      <c r="N136" s="181"/>
      <c r="O136" s="181"/>
      <c r="P136" s="181"/>
      <c r="Q136" s="181"/>
      <c r="R136" s="181"/>
      <c r="S136" s="181"/>
      <c r="T136" s="182"/>
      <c r="AT136" s="176" t="s">
        <v>142</v>
      </c>
      <c r="AU136" s="176" t="s">
        <v>87</v>
      </c>
      <c r="AV136" s="13" t="s">
        <v>87</v>
      </c>
      <c r="AW136" s="13" t="s">
        <v>29</v>
      </c>
      <c r="AX136" s="13" t="s">
        <v>73</v>
      </c>
      <c r="AY136" s="176" t="s">
        <v>127</v>
      </c>
    </row>
    <row r="137" spans="1:65" s="15" customFormat="1" ht="22.5">
      <c r="B137" s="191"/>
      <c r="D137" s="175" t="s">
        <v>142</v>
      </c>
      <c r="E137" s="192" t="s">
        <v>1</v>
      </c>
      <c r="F137" s="193" t="s">
        <v>152</v>
      </c>
      <c r="H137" s="192" t="s">
        <v>1</v>
      </c>
      <c r="I137" s="194"/>
      <c r="L137" s="191"/>
      <c r="M137" s="195"/>
      <c r="N137" s="196"/>
      <c r="O137" s="196"/>
      <c r="P137" s="196"/>
      <c r="Q137" s="196"/>
      <c r="R137" s="196"/>
      <c r="S137" s="196"/>
      <c r="T137" s="197"/>
      <c r="AT137" s="192" t="s">
        <v>142</v>
      </c>
      <c r="AU137" s="192" t="s">
        <v>87</v>
      </c>
      <c r="AV137" s="15" t="s">
        <v>81</v>
      </c>
      <c r="AW137" s="15" t="s">
        <v>29</v>
      </c>
      <c r="AX137" s="15" t="s">
        <v>73</v>
      </c>
      <c r="AY137" s="192" t="s">
        <v>127</v>
      </c>
    </row>
    <row r="138" spans="1:65" s="14" customFormat="1">
      <c r="B138" s="183"/>
      <c r="D138" s="175" t="s">
        <v>142</v>
      </c>
      <c r="E138" s="184" t="s">
        <v>1</v>
      </c>
      <c r="F138" s="185" t="s">
        <v>153</v>
      </c>
      <c r="H138" s="186">
        <v>3</v>
      </c>
      <c r="I138" s="187"/>
      <c r="L138" s="183"/>
      <c r="M138" s="188"/>
      <c r="N138" s="189"/>
      <c r="O138" s="189"/>
      <c r="P138" s="189"/>
      <c r="Q138" s="189"/>
      <c r="R138" s="189"/>
      <c r="S138" s="189"/>
      <c r="T138" s="190"/>
      <c r="AT138" s="184" t="s">
        <v>142</v>
      </c>
      <c r="AU138" s="184" t="s">
        <v>87</v>
      </c>
      <c r="AV138" s="14" t="s">
        <v>140</v>
      </c>
      <c r="AW138" s="14" t="s">
        <v>29</v>
      </c>
      <c r="AX138" s="14" t="s">
        <v>81</v>
      </c>
      <c r="AY138" s="184" t="s">
        <v>127</v>
      </c>
    </row>
    <row r="139" spans="1:65" s="2" customFormat="1" ht="24.2" customHeight="1">
      <c r="A139" s="33"/>
      <c r="B139" s="146"/>
      <c r="C139" s="164" t="s">
        <v>140</v>
      </c>
      <c r="D139" s="164" t="s">
        <v>136</v>
      </c>
      <c r="E139" s="165" t="s">
        <v>154</v>
      </c>
      <c r="F139" s="166" t="s">
        <v>155</v>
      </c>
      <c r="G139" s="167" t="s">
        <v>93</v>
      </c>
      <c r="H139" s="168">
        <v>51</v>
      </c>
      <c r="I139" s="169"/>
      <c r="J139" s="170">
        <f>ROUND(I139*H139,2)</f>
        <v>0</v>
      </c>
      <c r="K139" s="171"/>
      <c r="L139" s="34"/>
      <c r="M139" s="172" t="s">
        <v>1</v>
      </c>
      <c r="N139" s="173" t="s">
        <v>39</v>
      </c>
      <c r="O139" s="62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0" t="s">
        <v>140</v>
      </c>
      <c r="AT139" s="160" t="s">
        <v>136</v>
      </c>
      <c r="AU139" s="160" t="s">
        <v>87</v>
      </c>
      <c r="AY139" s="18" t="s">
        <v>127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8" t="s">
        <v>87</v>
      </c>
      <c r="BK139" s="161">
        <f>ROUND(I139*H139,2)</f>
        <v>0</v>
      </c>
      <c r="BL139" s="18" t="s">
        <v>140</v>
      </c>
      <c r="BM139" s="160" t="s">
        <v>156</v>
      </c>
    </row>
    <row r="140" spans="1:65" s="13" customFormat="1">
      <c r="B140" s="174"/>
      <c r="D140" s="175" t="s">
        <v>142</v>
      </c>
      <c r="E140" s="176" t="s">
        <v>1</v>
      </c>
      <c r="F140" s="177" t="s">
        <v>157</v>
      </c>
      <c r="H140" s="178">
        <v>51</v>
      </c>
      <c r="I140" s="179"/>
      <c r="L140" s="174"/>
      <c r="M140" s="180"/>
      <c r="N140" s="181"/>
      <c r="O140" s="181"/>
      <c r="P140" s="181"/>
      <c r="Q140" s="181"/>
      <c r="R140" s="181"/>
      <c r="S140" s="181"/>
      <c r="T140" s="182"/>
      <c r="AT140" s="176" t="s">
        <v>142</v>
      </c>
      <c r="AU140" s="176" t="s">
        <v>87</v>
      </c>
      <c r="AV140" s="13" t="s">
        <v>87</v>
      </c>
      <c r="AW140" s="13" t="s">
        <v>29</v>
      </c>
      <c r="AX140" s="13" t="s">
        <v>73</v>
      </c>
      <c r="AY140" s="176" t="s">
        <v>127</v>
      </c>
    </row>
    <row r="141" spans="1:65" s="14" customFormat="1">
      <c r="B141" s="183"/>
      <c r="D141" s="175" t="s">
        <v>142</v>
      </c>
      <c r="E141" s="184" t="s">
        <v>1</v>
      </c>
      <c r="F141" s="185" t="s">
        <v>158</v>
      </c>
      <c r="H141" s="186">
        <v>51</v>
      </c>
      <c r="I141" s="187"/>
      <c r="L141" s="183"/>
      <c r="M141" s="188"/>
      <c r="N141" s="189"/>
      <c r="O141" s="189"/>
      <c r="P141" s="189"/>
      <c r="Q141" s="189"/>
      <c r="R141" s="189"/>
      <c r="S141" s="189"/>
      <c r="T141" s="190"/>
      <c r="AT141" s="184" t="s">
        <v>142</v>
      </c>
      <c r="AU141" s="184" t="s">
        <v>87</v>
      </c>
      <c r="AV141" s="14" t="s">
        <v>140</v>
      </c>
      <c r="AW141" s="14" t="s">
        <v>29</v>
      </c>
      <c r="AX141" s="14" t="s">
        <v>81</v>
      </c>
      <c r="AY141" s="184" t="s">
        <v>127</v>
      </c>
    </row>
    <row r="142" spans="1:65" s="2" customFormat="1" ht="24.2" customHeight="1">
      <c r="A142" s="33"/>
      <c r="B142" s="146"/>
      <c r="C142" s="164" t="s">
        <v>159</v>
      </c>
      <c r="D142" s="164" t="s">
        <v>136</v>
      </c>
      <c r="E142" s="165" t="s">
        <v>160</v>
      </c>
      <c r="F142" s="166" t="s">
        <v>161</v>
      </c>
      <c r="G142" s="167" t="s">
        <v>85</v>
      </c>
      <c r="H142" s="168">
        <v>37</v>
      </c>
      <c r="I142" s="169"/>
      <c r="J142" s="170">
        <f>ROUND(I142*H142,2)</f>
        <v>0</v>
      </c>
      <c r="K142" s="171"/>
      <c r="L142" s="34"/>
      <c r="M142" s="172" t="s">
        <v>1</v>
      </c>
      <c r="N142" s="173" t="s">
        <v>39</v>
      </c>
      <c r="O142" s="62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0" t="s">
        <v>140</v>
      </c>
      <c r="AT142" s="160" t="s">
        <v>136</v>
      </c>
      <c r="AU142" s="160" t="s">
        <v>87</v>
      </c>
      <c r="AY142" s="18" t="s">
        <v>127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8" t="s">
        <v>87</v>
      </c>
      <c r="BK142" s="161">
        <f>ROUND(I142*H142,2)</f>
        <v>0</v>
      </c>
      <c r="BL142" s="18" t="s">
        <v>140</v>
      </c>
      <c r="BM142" s="160" t="s">
        <v>162</v>
      </c>
    </row>
    <row r="143" spans="1:65" s="15" customFormat="1">
      <c r="B143" s="191"/>
      <c r="D143" s="175" t="s">
        <v>142</v>
      </c>
      <c r="E143" s="192" t="s">
        <v>1</v>
      </c>
      <c r="F143" s="193" t="s">
        <v>163</v>
      </c>
      <c r="H143" s="192" t="s">
        <v>1</v>
      </c>
      <c r="I143" s="194"/>
      <c r="L143" s="191"/>
      <c r="M143" s="195"/>
      <c r="N143" s="196"/>
      <c r="O143" s="196"/>
      <c r="P143" s="196"/>
      <c r="Q143" s="196"/>
      <c r="R143" s="196"/>
      <c r="S143" s="196"/>
      <c r="T143" s="197"/>
      <c r="AT143" s="192" t="s">
        <v>142</v>
      </c>
      <c r="AU143" s="192" t="s">
        <v>87</v>
      </c>
      <c r="AV143" s="15" t="s">
        <v>81</v>
      </c>
      <c r="AW143" s="15" t="s">
        <v>29</v>
      </c>
      <c r="AX143" s="15" t="s">
        <v>73</v>
      </c>
      <c r="AY143" s="192" t="s">
        <v>127</v>
      </c>
    </row>
    <row r="144" spans="1:65" s="13" customFormat="1">
      <c r="B144" s="174"/>
      <c r="D144" s="175" t="s">
        <v>142</v>
      </c>
      <c r="E144" s="176" t="s">
        <v>1</v>
      </c>
      <c r="F144" s="177" t="s">
        <v>164</v>
      </c>
      <c r="H144" s="178">
        <v>37</v>
      </c>
      <c r="I144" s="179"/>
      <c r="L144" s="174"/>
      <c r="M144" s="180"/>
      <c r="N144" s="181"/>
      <c r="O144" s="181"/>
      <c r="P144" s="181"/>
      <c r="Q144" s="181"/>
      <c r="R144" s="181"/>
      <c r="S144" s="181"/>
      <c r="T144" s="182"/>
      <c r="AT144" s="176" t="s">
        <v>142</v>
      </c>
      <c r="AU144" s="176" t="s">
        <v>87</v>
      </c>
      <c r="AV144" s="13" t="s">
        <v>87</v>
      </c>
      <c r="AW144" s="13" t="s">
        <v>29</v>
      </c>
      <c r="AX144" s="13" t="s">
        <v>73</v>
      </c>
      <c r="AY144" s="176" t="s">
        <v>127</v>
      </c>
    </row>
    <row r="145" spans="1:65" s="14" customFormat="1">
      <c r="B145" s="183"/>
      <c r="D145" s="175" t="s">
        <v>142</v>
      </c>
      <c r="E145" s="184" t="s">
        <v>1</v>
      </c>
      <c r="F145" s="185" t="s">
        <v>158</v>
      </c>
      <c r="H145" s="186">
        <v>37</v>
      </c>
      <c r="I145" s="187"/>
      <c r="L145" s="183"/>
      <c r="M145" s="188"/>
      <c r="N145" s="189"/>
      <c r="O145" s="189"/>
      <c r="P145" s="189"/>
      <c r="Q145" s="189"/>
      <c r="R145" s="189"/>
      <c r="S145" s="189"/>
      <c r="T145" s="190"/>
      <c r="AT145" s="184" t="s">
        <v>142</v>
      </c>
      <c r="AU145" s="184" t="s">
        <v>87</v>
      </c>
      <c r="AV145" s="14" t="s">
        <v>140</v>
      </c>
      <c r="AW145" s="14" t="s">
        <v>29</v>
      </c>
      <c r="AX145" s="14" t="s">
        <v>81</v>
      </c>
      <c r="AY145" s="184" t="s">
        <v>127</v>
      </c>
    </row>
    <row r="146" spans="1:65" s="2" customFormat="1" ht="24.2" customHeight="1">
      <c r="A146" s="33"/>
      <c r="B146" s="146"/>
      <c r="C146" s="164" t="s">
        <v>165</v>
      </c>
      <c r="D146" s="164" t="s">
        <v>136</v>
      </c>
      <c r="E146" s="165" t="s">
        <v>166</v>
      </c>
      <c r="F146" s="166" t="s">
        <v>167</v>
      </c>
      <c r="G146" s="167" t="s">
        <v>93</v>
      </c>
      <c r="H146" s="168">
        <v>60.4</v>
      </c>
      <c r="I146" s="169"/>
      <c r="J146" s="170">
        <f>ROUND(I146*H146,2)</f>
        <v>0</v>
      </c>
      <c r="K146" s="171"/>
      <c r="L146" s="34"/>
      <c r="M146" s="172" t="s">
        <v>1</v>
      </c>
      <c r="N146" s="173" t="s">
        <v>39</v>
      </c>
      <c r="O146" s="62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0" t="s">
        <v>140</v>
      </c>
      <c r="AT146" s="160" t="s">
        <v>136</v>
      </c>
      <c r="AU146" s="160" t="s">
        <v>87</v>
      </c>
      <c r="AY146" s="18" t="s">
        <v>127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8" t="s">
        <v>87</v>
      </c>
      <c r="BK146" s="161">
        <f>ROUND(I146*H146,2)</f>
        <v>0</v>
      </c>
      <c r="BL146" s="18" t="s">
        <v>140</v>
      </c>
      <c r="BM146" s="160" t="s">
        <v>168</v>
      </c>
    </row>
    <row r="147" spans="1:65" s="15" customFormat="1">
      <c r="B147" s="191"/>
      <c r="D147" s="175" t="s">
        <v>142</v>
      </c>
      <c r="E147" s="192" t="s">
        <v>1</v>
      </c>
      <c r="F147" s="193" t="s">
        <v>169</v>
      </c>
      <c r="H147" s="192" t="s">
        <v>1</v>
      </c>
      <c r="I147" s="194"/>
      <c r="L147" s="191"/>
      <c r="M147" s="195"/>
      <c r="N147" s="196"/>
      <c r="O147" s="196"/>
      <c r="P147" s="196"/>
      <c r="Q147" s="196"/>
      <c r="R147" s="196"/>
      <c r="S147" s="196"/>
      <c r="T147" s="197"/>
      <c r="AT147" s="192" t="s">
        <v>142</v>
      </c>
      <c r="AU147" s="192" t="s">
        <v>87</v>
      </c>
      <c r="AV147" s="15" t="s">
        <v>81</v>
      </c>
      <c r="AW147" s="15" t="s">
        <v>29</v>
      </c>
      <c r="AX147" s="15" t="s">
        <v>73</v>
      </c>
      <c r="AY147" s="192" t="s">
        <v>127</v>
      </c>
    </row>
    <row r="148" spans="1:65" s="13" customFormat="1">
      <c r="B148" s="174"/>
      <c r="D148" s="175" t="s">
        <v>142</v>
      </c>
      <c r="E148" s="176" t="s">
        <v>1</v>
      </c>
      <c r="F148" s="177" t="s">
        <v>170</v>
      </c>
      <c r="H148" s="178">
        <v>45.725000000000001</v>
      </c>
      <c r="I148" s="179"/>
      <c r="L148" s="174"/>
      <c r="M148" s="180"/>
      <c r="N148" s="181"/>
      <c r="O148" s="181"/>
      <c r="P148" s="181"/>
      <c r="Q148" s="181"/>
      <c r="R148" s="181"/>
      <c r="S148" s="181"/>
      <c r="T148" s="182"/>
      <c r="AT148" s="176" t="s">
        <v>142</v>
      </c>
      <c r="AU148" s="176" t="s">
        <v>87</v>
      </c>
      <c r="AV148" s="13" t="s">
        <v>87</v>
      </c>
      <c r="AW148" s="13" t="s">
        <v>29</v>
      </c>
      <c r="AX148" s="13" t="s">
        <v>73</v>
      </c>
      <c r="AY148" s="176" t="s">
        <v>127</v>
      </c>
    </row>
    <row r="149" spans="1:65" s="16" customFormat="1">
      <c r="B149" s="198"/>
      <c r="D149" s="175" t="s">
        <v>142</v>
      </c>
      <c r="E149" s="199" t="s">
        <v>1</v>
      </c>
      <c r="F149" s="200" t="s">
        <v>171</v>
      </c>
      <c r="H149" s="201">
        <v>45.725000000000001</v>
      </c>
      <c r="I149" s="202"/>
      <c r="L149" s="198"/>
      <c r="M149" s="203"/>
      <c r="N149" s="204"/>
      <c r="O149" s="204"/>
      <c r="P149" s="204"/>
      <c r="Q149" s="204"/>
      <c r="R149" s="204"/>
      <c r="S149" s="204"/>
      <c r="T149" s="205"/>
      <c r="AT149" s="199" t="s">
        <v>142</v>
      </c>
      <c r="AU149" s="199" t="s">
        <v>87</v>
      </c>
      <c r="AV149" s="16" t="s">
        <v>146</v>
      </c>
      <c r="AW149" s="16" t="s">
        <v>29</v>
      </c>
      <c r="AX149" s="16" t="s">
        <v>73</v>
      </c>
      <c r="AY149" s="199" t="s">
        <v>127</v>
      </c>
    </row>
    <row r="150" spans="1:65" s="15" customFormat="1">
      <c r="B150" s="191"/>
      <c r="D150" s="175" t="s">
        <v>142</v>
      </c>
      <c r="E150" s="192" t="s">
        <v>1</v>
      </c>
      <c r="F150" s="193" t="s">
        <v>172</v>
      </c>
      <c r="H150" s="192" t="s">
        <v>1</v>
      </c>
      <c r="I150" s="194"/>
      <c r="L150" s="191"/>
      <c r="M150" s="195"/>
      <c r="N150" s="196"/>
      <c r="O150" s="196"/>
      <c r="P150" s="196"/>
      <c r="Q150" s="196"/>
      <c r="R150" s="196"/>
      <c r="S150" s="196"/>
      <c r="T150" s="197"/>
      <c r="AT150" s="192" t="s">
        <v>142</v>
      </c>
      <c r="AU150" s="192" t="s">
        <v>87</v>
      </c>
      <c r="AV150" s="15" t="s">
        <v>81</v>
      </c>
      <c r="AW150" s="15" t="s">
        <v>29</v>
      </c>
      <c r="AX150" s="15" t="s">
        <v>73</v>
      </c>
      <c r="AY150" s="192" t="s">
        <v>127</v>
      </c>
    </row>
    <row r="151" spans="1:65" s="13" customFormat="1">
      <c r="B151" s="174"/>
      <c r="D151" s="175" t="s">
        <v>142</v>
      </c>
      <c r="E151" s="176" t="s">
        <v>1</v>
      </c>
      <c r="F151" s="177" t="s">
        <v>173</v>
      </c>
      <c r="H151" s="178">
        <v>7.2750000000000004</v>
      </c>
      <c r="I151" s="179"/>
      <c r="L151" s="174"/>
      <c r="M151" s="180"/>
      <c r="N151" s="181"/>
      <c r="O151" s="181"/>
      <c r="P151" s="181"/>
      <c r="Q151" s="181"/>
      <c r="R151" s="181"/>
      <c r="S151" s="181"/>
      <c r="T151" s="182"/>
      <c r="AT151" s="176" t="s">
        <v>142</v>
      </c>
      <c r="AU151" s="176" t="s">
        <v>87</v>
      </c>
      <c r="AV151" s="13" t="s">
        <v>87</v>
      </c>
      <c r="AW151" s="13" t="s">
        <v>29</v>
      </c>
      <c r="AX151" s="13" t="s">
        <v>73</v>
      </c>
      <c r="AY151" s="176" t="s">
        <v>127</v>
      </c>
    </row>
    <row r="152" spans="1:65" s="16" customFormat="1">
      <c r="B152" s="198"/>
      <c r="D152" s="175" t="s">
        <v>142</v>
      </c>
      <c r="E152" s="199" t="s">
        <v>1</v>
      </c>
      <c r="F152" s="200" t="s">
        <v>171</v>
      </c>
      <c r="H152" s="201">
        <v>7.2750000000000004</v>
      </c>
      <c r="I152" s="202"/>
      <c r="L152" s="198"/>
      <c r="M152" s="203"/>
      <c r="N152" s="204"/>
      <c r="O152" s="204"/>
      <c r="P152" s="204"/>
      <c r="Q152" s="204"/>
      <c r="R152" s="204"/>
      <c r="S152" s="204"/>
      <c r="T152" s="205"/>
      <c r="AT152" s="199" t="s">
        <v>142</v>
      </c>
      <c r="AU152" s="199" t="s">
        <v>87</v>
      </c>
      <c r="AV152" s="16" t="s">
        <v>146</v>
      </c>
      <c r="AW152" s="16" t="s">
        <v>29</v>
      </c>
      <c r="AX152" s="16" t="s">
        <v>73</v>
      </c>
      <c r="AY152" s="199" t="s">
        <v>127</v>
      </c>
    </row>
    <row r="153" spans="1:65" s="15" customFormat="1">
      <c r="B153" s="191"/>
      <c r="D153" s="175" t="s">
        <v>142</v>
      </c>
      <c r="E153" s="192" t="s">
        <v>1</v>
      </c>
      <c r="F153" s="193" t="s">
        <v>174</v>
      </c>
      <c r="H153" s="192" t="s">
        <v>1</v>
      </c>
      <c r="I153" s="194"/>
      <c r="L153" s="191"/>
      <c r="M153" s="195"/>
      <c r="N153" s="196"/>
      <c r="O153" s="196"/>
      <c r="P153" s="196"/>
      <c r="Q153" s="196"/>
      <c r="R153" s="196"/>
      <c r="S153" s="196"/>
      <c r="T153" s="197"/>
      <c r="AT153" s="192" t="s">
        <v>142</v>
      </c>
      <c r="AU153" s="192" t="s">
        <v>87</v>
      </c>
      <c r="AV153" s="15" t="s">
        <v>81</v>
      </c>
      <c r="AW153" s="15" t="s">
        <v>29</v>
      </c>
      <c r="AX153" s="15" t="s">
        <v>73</v>
      </c>
      <c r="AY153" s="192" t="s">
        <v>127</v>
      </c>
    </row>
    <row r="154" spans="1:65" s="13" customFormat="1">
      <c r="B154" s="174"/>
      <c r="D154" s="175" t="s">
        <v>142</v>
      </c>
      <c r="E154" s="176" t="s">
        <v>1</v>
      </c>
      <c r="F154" s="177" t="s">
        <v>175</v>
      </c>
      <c r="H154" s="178">
        <v>7.4</v>
      </c>
      <c r="I154" s="179"/>
      <c r="L154" s="174"/>
      <c r="M154" s="180"/>
      <c r="N154" s="181"/>
      <c r="O154" s="181"/>
      <c r="P154" s="181"/>
      <c r="Q154" s="181"/>
      <c r="R154" s="181"/>
      <c r="S154" s="181"/>
      <c r="T154" s="182"/>
      <c r="AT154" s="176" t="s">
        <v>142</v>
      </c>
      <c r="AU154" s="176" t="s">
        <v>87</v>
      </c>
      <c r="AV154" s="13" t="s">
        <v>87</v>
      </c>
      <c r="AW154" s="13" t="s">
        <v>29</v>
      </c>
      <c r="AX154" s="13" t="s">
        <v>73</v>
      </c>
      <c r="AY154" s="176" t="s">
        <v>127</v>
      </c>
    </row>
    <row r="155" spans="1:65" s="16" customFormat="1">
      <c r="B155" s="198"/>
      <c r="D155" s="175" t="s">
        <v>142</v>
      </c>
      <c r="E155" s="199" t="s">
        <v>1</v>
      </c>
      <c r="F155" s="200" t="s">
        <v>171</v>
      </c>
      <c r="H155" s="201">
        <v>7.4</v>
      </c>
      <c r="I155" s="202"/>
      <c r="L155" s="198"/>
      <c r="M155" s="203"/>
      <c r="N155" s="204"/>
      <c r="O155" s="204"/>
      <c r="P155" s="204"/>
      <c r="Q155" s="204"/>
      <c r="R155" s="204"/>
      <c r="S155" s="204"/>
      <c r="T155" s="205"/>
      <c r="AT155" s="199" t="s">
        <v>142</v>
      </c>
      <c r="AU155" s="199" t="s">
        <v>87</v>
      </c>
      <c r="AV155" s="16" t="s">
        <v>146</v>
      </c>
      <c r="AW155" s="16" t="s">
        <v>29</v>
      </c>
      <c r="AX155" s="16" t="s">
        <v>73</v>
      </c>
      <c r="AY155" s="199" t="s">
        <v>127</v>
      </c>
    </row>
    <row r="156" spans="1:65" s="14" customFormat="1">
      <c r="B156" s="183"/>
      <c r="D156" s="175" t="s">
        <v>142</v>
      </c>
      <c r="E156" s="184" t="s">
        <v>92</v>
      </c>
      <c r="F156" s="185" t="s">
        <v>158</v>
      </c>
      <c r="H156" s="186">
        <v>60.4</v>
      </c>
      <c r="I156" s="187"/>
      <c r="L156" s="183"/>
      <c r="M156" s="188"/>
      <c r="N156" s="189"/>
      <c r="O156" s="189"/>
      <c r="P156" s="189"/>
      <c r="Q156" s="189"/>
      <c r="R156" s="189"/>
      <c r="S156" s="189"/>
      <c r="T156" s="190"/>
      <c r="AT156" s="184" t="s">
        <v>142</v>
      </c>
      <c r="AU156" s="184" t="s">
        <v>87</v>
      </c>
      <c r="AV156" s="14" t="s">
        <v>140</v>
      </c>
      <c r="AW156" s="14" t="s">
        <v>29</v>
      </c>
      <c r="AX156" s="14" t="s">
        <v>81</v>
      </c>
      <c r="AY156" s="184" t="s">
        <v>127</v>
      </c>
    </row>
    <row r="157" spans="1:65" s="2" customFormat="1" ht="24.2" customHeight="1">
      <c r="A157" s="33"/>
      <c r="B157" s="146"/>
      <c r="C157" s="164" t="s">
        <v>176</v>
      </c>
      <c r="D157" s="164" t="s">
        <v>136</v>
      </c>
      <c r="E157" s="165" t="s">
        <v>177</v>
      </c>
      <c r="F157" s="166" t="s">
        <v>178</v>
      </c>
      <c r="G157" s="167" t="s">
        <v>93</v>
      </c>
      <c r="H157" s="168">
        <v>18.12</v>
      </c>
      <c r="I157" s="169"/>
      <c r="J157" s="170">
        <f>ROUND(I157*H157,2)</f>
        <v>0</v>
      </c>
      <c r="K157" s="171"/>
      <c r="L157" s="34"/>
      <c r="M157" s="172" t="s">
        <v>1</v>
      </c>
      <c r="N157" s="173" t="s">
        <v>39</v>
      </c>
      <c r="O157" s="62"/>
      <c r="P157" s="158">
        <f>O157*H157</f>
        <v>0</v>
      </c>
      <c r="Q157" s="158">
        <v>0</v>
      </c>
      <c r="R157" s="158">
        <f>Q157*H157</f>
        <v>0</v>
      </c>
      <c r="S157" s="158">
        <v>0</v>
      </c>
      <c r="T157" s="159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0" t="s">
        <v>140</v>
      </c>
      <c r="AT157" s="160" t="s">
        <v>136</v>
      </c>
      <c r="AU157" s="160" t="s">
        <v>87</v>
      </c>
      <c r="AY157" s="18" t="s">
        <v>127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8" t="s">
        <v>87</v>
      </c>
      <c r="BK157" s="161">
        <f>ROUND(I157*H157,2)</f>
        <v>0</v>
      </c>
      <c r="BL157" s="18" t="s">
        <v>140</v>
      </c>
      <c r="BM157" s="160" t="s">
        <v>179</v>
      </c>
    </row>
    <row r="158" spans="1:65" s="13" customFormat="1">
      <c r="B158" s="174"/>
      <c r="D158" s="175" t="s">
        <v>142</v>
      </c>
      <c r="E158" s="176" t="s">
        <v>1</v>
      </c>
      <c r="F158" s="177" t="s">
        <v>180</v>
      </c>
      <c r="H158" s="178">
        <v>18.12</v>
      </c>
      <c r="I158" s="179"/>
      <c r="L158" s="174"/>
      <c r="M158" s="180"/>
      <c r="N158" s="181"/>
      <c r="O158" s="181"/>
      <c r="P158" s="181"/>
      <c r="Q158" s="181"/>
      <c r="R158" s="181"/>
      <c r="S158" s="181"/>
      <c r="T158" s="182"/>
      <c r="AT158" s="176" t="s">
        <v>142</v>
      </c>
      <c r="AU158" s="176" t="s">
        <v>87</v>
      </c>
      <c r="AV158" s="13" t="s">
        <v>87</v>
      </c>
      <c r="AW158" s="13" t="s">
        <v>29</v>
      </c>
      <c r="AX158" s="13" t="s">
        <v>73</v>
      </c>
      <c r="AY158" s="176" t="s">
        <v>127</v>
      </c>
    </row>
    <row r="159" spans="1:65" s="14" customFormat="1">
      <c r="B159" s="183"/>
      <c r="D159" s="175" t="s">
        <v>142</v>
      </c>
      <c r="E159" s="184" t="s">
        <v>1</v>
      </c>
      <c r="F159" s="185" t="s">
        <v>158</v>
      </c>
      <c r="H159" s="186">
        <v>18.12</v>
      </c>
      <c r="I159" s="187"/>
      <c r="L159" s="183"/>
      <c r="M159" s="188"/>
      <c r="N159" s="189"/>
      <c r="O159" s="189"/>
      <c r="P159" s="189"/>
      <c r="Q159" s="189"/>
      <c r="R159" s="189"/>
      <c r="S159" s="189"/>
      <c r="T159" s="190"/>
      <c r="AT159" s="184" t="s">
        <v>142</v>
      </c>
      <c r="AU159" s="184" t="s">
        <v>87</v>
      </c>
      <c r="AV159" s="14" t="s">
        <v>140</v>
      </c>
      <c r="AW159" s="14" t="s">
        <v>29</v>
      </c>
      <c r="AX159" s="14" t="s">
        <v>81</v>
      </c>
      <c r="AY159" s="184" t="s">
        <v>127</v>
      </c>
    </row>
    <row r="160" spans="1:65" s="2" customFormat="1" ht="24.2" customHeight="1">
      <c r="A160" s="33"/>
      <c r="B160" s="146"/>
      <c r="C160" s="164" t="s">
        <v>181</v>
      </c>
      <c r="D160" s="164" t="s">
        <v>136</v>
      </c>
      <c r="E160" s="165" t="s">
        <v>182</v>
      </c>
      <c r="F160" s="166" t="s">
        <v>183</v>
      </c>
      <c r="G160" s="167" t="s">
        <v>93</v>
      </c>
      <c r="H160" s="168">
        <v>60.4</v>
      </c>
      <c r="I160" s="169"/>
      <c r="J160" s="170">
        <f>ROUND(I160*H160,2)</f>
        <v>0</v>
      </c>
      <c r="K160" s="171"/>
      <c r="L160" s="34"/>
      <c r="M160" s="172" t="s">
        <v>1</v>
      </c>
      <c r="N160" s="173" t="s">
        <v>39</v>
      </c>
      <c r="O160" s="62"/>
      <c r="P160" s="158">
        <f>O160*H160</f>
        <v>0</v>
      </c>
      <c r="Q160" s="158">
        <v>0</v>
      </c>
      <c r="R160" s="158">
        <f>Q160*H160</f>
        <v>0</v>
      </c>
      <c r="S160" s="158">
        <v>0</v>
      </c>
      <c r="T160" s="15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0" t="s">
        <v>140</v>
      </c>
      <c r="AT160" s="160" t="s">
        <v>136</v>
      </c>
      <c r="AU160" s="160" t="s">
        <v>87</v>
      </c>
      <c r="AY160" s="18" t="s">
        <v>127</v>
      </c>
      <c r="BE160" s="161">
        <f>IF(N160="základná",J160,0)</f>
        <v>0</v>
      </c>
      <c r="BF160" s="161">
        <f>IF(N160="znížená",J160,0)</f>
        <v>0</v>
      </c>
      <c r="BG160" s="161">
        <f>IF(N160="zákl. prenesená",J160,0)</f>
        <v>0</v>
      </c>
      <c r="BH160" s="161">
        <f>IF(N160="zníž. prenesená",J160,0)</f>
        <v>0</v>
      </c>
      <c r="BI160" s="161">
        <f>IF(N160="nulová",J160,0)</f>
        <v>0</v>
      </c>
      <c r="BJ160" s="18" t="s">
        <v>87</v>
      </c>
      <c r="BK160" s="161">
        <f>ROUND(I160*H160,2)</f>
        <v>0</v>
      </c>
      <c r="BL160" s="18" t="s">
        <v>140</v>
      </c>
      <c r="BM160" s="160" t="s">
        <v>184</v>
      </c>
    </row>
    <row r="161" spans="1:65" s="13" customFormat="1">
      <c r="B161" s="174"/>
      <c r="D161" s="175" t="s">
        <v>142</v>
      </c>
      <c r="E161" s="176" t="s">
        <v>1</v>
      </c>
      <c r="F161" s="177" t="s">
        <v>92</v>
      </c>
      <c r="H161" s="178">
        <v>60.4</v>
      </c>
      <c r="I161" s="179"/>
      <c r="L161" s="174"/>
      <c r="M161" s="180"/>
      <c r="N161" s="181"/>
      <c r="O161" s="181"/>
      <c r="P161" s="181"/>
      <c r="Q161" s="181"/>
      <c r="R161" s="181"/>
      <c r="S161" s="181"/>
      <c r="T161" s="182"/>
      <c r="AT161" s="176" t="s">
        <v>142</v>
      </c>
      <c r="AU161" s="176" t="s">
        <v>87</v>
      </c>
      <c r="AV161" s="13" t="s">
        <v>87</v>
      </c>
      <c r="AW161" s="13" t="s">
        <v>29</v>
      </c>
      <c r="AX161" s="13" t="s">
        <v>73</v>
      </c>
      <c r="AY161" s="176" t="s">
        <v>127</v>
      </c>
    </row>
    <row r="162" spans="1:65" s="14" customFormat="1">
      <c r="B162" s="183"/>
      <c r="D162" s="175" t="s">
        <v>142</v>
      </c>
      <c r="E162" s="184" t="s">
        <v>1</v>
      </c>
      <c r="F162" s="185" t="s">
        <v>158</v>
      </c>
      <c r="H162" s="186">
        <v>60.4</v>
      </c>
      <c r="I162" s="187"/>
      <c r="L162" s="183"/>
      <c r="M162" s="188"/>
      <c r="N162" s="189"/>
      <c r="O162" s="189"/>
      <c r="P162" s="189"/>
      <c r="Q162" s="189"/>
      <c r="R162" s="189"/>
      <c r="S162" s="189"/>
      <c r="T162" s="190"/>
      <c r="AT162" s="184" t="s">
        <v>142</v>
      </c>
      <c r="AU162" s="184" t="s">
        <v>87</v>
      </c>
      <c r="AV162" s="14" t="s">
        <v>140</v>
      </c>
      <c r="AW162" s="14" t="s">
        <v>29</v>
      </c>
      <c r="AX162" s="14" t="s">
        <v>81</v>
      </c>
      <c r="AY162" s="184" t="s">
        <v>127</v>
      </c>
    </row>
    <row r="163" spans="1:65" s="2" customFormat="1" ht="33" customHeight="1">
      <c r="A163" s="33"/>
      <c r="B163" s="146"/>
      <c r="C163" s="164" t="s">
        <v>185</v>
      </c>
      <c r="D163" s="164" t="s">
        <v>136</v>
      </c>
      <c r="E163" s="165" t="s">
        <v>186</v>
      </c>
      <c r="F163" s="166" t="s">
        <v>187</v>
      </c>
      <c r="G163" s="167" t="s">
        <v>93</v>
      </c>
      <c r="H163" s="168">
        <v>60.4</v>
      </c>
      <c r="I163" s="169"/>
      <c r="J163" s="170">
        <f>ROUND(I163*H163,2)</f>
        <v>0</v>
      </c>
      <c r="K163" s="171"/>
      <c r="L163" s="34"/>
      <c r="M163" s="172" t="s">
        <v>1</v>
      </c>
      <c r="N163" s="173" t="s">
        <v>39</v>
      </c>
      <c r="O163" s="62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0" t="s">
        <v>140</v>
      </c>
      <c r="AT163" s="160" t="s">
        <v>136</v>
      </c>
      <c r="AU163" s="160" t="s">
        <v>87</v>
      </c>
      <c r="AY163" s="18" t="s">
        <v>127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8" t="s">
        <v>87</v>
      </c>
      <c r="BK163" s="161">
        <f>ROUND(I163*H163,2)</f>
        <v>0</v>
      </c>
      <c r="BL163" s="18" t="s">
        <v>140</v>
      </c>
      <c r="BM163" s="160" t="s">
        <v>188</v>
      </c>
    </row>
    <row r="164" spans="1:65" s="13" customFormat="1">
      <c r="B164" s="174"/>
      <c r="D164" s="175" t="s">
        <v>142</v>
      </c>
      <c r="E164" s="176" t="s">
        <v>1</v>
      </c>
      <c r="F164" s="177" t="s">
        <v>92</v>
      </c>
      <c r="H164" s="178">
        <v>60.4</v>
      </c>
      <c r="I164" s="179"/>
      <c r="L164" s="174"/>
      <c r="M164" s="180"/>
      <c r="N164" s="181"/>
      <c r="O164" s="181"/>
      <c r="P164" s="181"/>
      <c r="Q164" s="181"/>
      <c r="R164" s="181"/>
      <c r="S164" s="181"/>
      <c r="T164" s="182"/>
      <c r="AT164" s="176" t="s">
        <v>142</v>
      </c>
      <c r="AU164" s="176" t="s">
        <v>87</v>
      </c>
      <c r="AV164" s="13" t="s">
        <v>87</v>
      </c>
      <c r="AW164" s="13" t="s">
        <v>29</v>
      </c>
      <c r="AX164" s="13" t="s">
        <v>73</v>
      </c>
      <c r="AY164" s="176" t="s">
        <v>127</v>
      </c>
    </row>
    <row r="165" spans="1:65" s="14" customFormat="1">
      <c r="B165" s="183"/>
      <c r="D165" s="175" t="s">
        <v>142</v>
      </c>
      <c r="E165" s="184" t="s">
        <v>1</v>
      </c>
      <c r="F165" s="185" t="s">
        <v>158</v>
      </c>
      <c r="H165" s="186">
        <v>60.4</v>
      </c>
      <c r="I165" s="187"/>
      <c r="L165" s="183"/>
      <c r="M165" s="188"/>
      <c r="N165" s="189"/>
      <c r="O165" s="189"/>
      <c r="P165" s="189"/>
      <c r="Q165" s="189"/>
      <c r="R165" s="189"/>
      <c r="S165" s="189"/>
      <c r="T165" s="190"/>
      <c r="AT165" s="184" t="s">
        <v>142</v>
      </c>
      <c r="AU165" s="184" t="s">
        <v>87</v>
      </c>
      <c r="AV165" s="14" t="s">
        <v>140</v>
      </c>
      <c r="AW165" s="14" t="s">
        <v>29</v>
      </c>
      <c r="AX165" s="14" t="s">
        <v>81</v>
      </c>
      <c r="AY165" s="184" t="s">
        <v>127</v>
      </c>
    </row>
    <row r="166" spans="1:65" s="2" customFormat="1" ht="37.9" customHeight="1">
      <c r="A166" s="33"/>
      <c r="B166" s="146"/>
      <c r="C166" s="164" t="s">
        <v>189</v>
      </c>
      <c r="D166" s="164" t="s">
        <v>136</v>
      </c>
      <c r="E166" s="165" t="s">
        <v>190</v>
      </c>
      <c r="F166" s="166" t="s">
        <v>191</v>
      </c>
      <c r="G166" s="167" t="s">
        <v>93</v>
      </c>
      <c r="H166" s="168">
        <v>181.2</v>
      </c>
      <c r="I166" s="169"/>
      <c r="J166" s="170">
        <f>ROUND(I166*H166,2)</f>
        <v>0</v>
      </c>
      <c r="K166" s="171"/>
      <c r="L166" s="34"/>
      <c r="M166" s="172" t="s">
        <v>1</v>
      </c>
      <c r="N166" s="173" t="s">
        <v>39</v>
      </c>
      <c r="O166" s="62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0" t="s">
        <v>140</v>
      </c>
      <c r="AT166" s="160" t="s">
        <v>136</v>
      </c>
      <c r="AU166" s="160" t="s">
        <v>87</v>
      </c>
      <c r="AY166" s="18" t="s">
        <v>127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8" t="s">
        <v>87</v>
      </c>
      <c r="BK166" s="161">
        <f>ROUND(I166*H166,2)</f>
        <v>0</v>
      </c>
      <c r="BL166" s="18" t="s">
        <v>140</v>
      </c>
      <c r="BM166" s="160" t="s">
        <v>192</v>
      </c>
    </row>
    <row r="167" spans="1:65" s="13" customFormat="1">
      <c r="B167" s="174"/>
      <c r="D167" s="175" t="s">
        <v>142</v>
      </c>
      <c r="E167" s="176" t="s">
        <v>1</v>
      </c>
      <c r="F167" s="177" t="s">
        <v>193</v>
      </c>
      <c r="H167" s="178">
        <v>181.2</v>
      </c>
      <c r="I167" s="179"/>
      <c r="L167" s="174"/>
      <c r="M167" s="180"/>
      <c r="N167" s="181"/>
      <c r="O167" s="181"/>
      <c r="P167" s="181"/>
      <c r="Q167" s="181"/>
      <c r="R167" s="181"/>
      <c r="S167" s="181"/>
      <c r="T167" s="182"/>
      <c r="AT167" s="176" t="s">
        <v>142</v>
      </c>
      <c r="AU167" s="176" t="s">
        <v>87</v>
      </c>
      <c r="AV167" s="13" t="s">
        <v>87</v>
      </c>
      <c r="AW167" s="13" t="s">
        <v>29</v>
      </c>
      <c r="AX167" s="13" t="s">
        <v>73</v>
      </c>
      <c r="AY167" s="176" t="s">
        <v>127</v>
      </c>
    </row>
    <row r="168" spans="1:65" s="14" customFormat="1">
      <c r="B168" s="183"/>
      <c r="D168" s="175" t="s">
        <v>142</v>
      </c>
      <c r="E168" s="184" t="s">
        <v>1</v>
      </c>
      <c r="F168" s="185" t="s">
        <v>158</v>
      </c>
      <c r="H168" s="186">
        <v>181.2</v>
      </c>
      <c r="I168" s="187"/>
      <c r="L168" s="183"/>
      <c r="M168" s="188"/>
      <c r="N168" s="189"/>
      <c r="O168" s="189"/>
      <c r="P168" s="189"/>
      <c r="Q168" s="189"/>
      <c r="R168" s="189"/>
      <c r="S168" s="189"/>
      <c r="T168" s="190"/>
      <c r="AT168" s="184" t="s">
        <v>142</v>
      </c>
      <c r="AU168" s="184" t="s">
        <v>87</v>
      </c>
      <c r="AV168" s="14" t="s">
        <v>140</v>
      </c>
      <c r="AW168" s="14" t="s">
        <v>29</v>
      </c>
      <c r="AX168" s="14" t="s">
        <v>81</v>
      </c>
      <c r="AY168" s="184" t="s">
        <v>127</v>
      </c>
    </row>
    <row r="169" spans="1:65" s="2" customFormat="1" ht="24.2" customHeight="1">
      <c r="A169" s="33"/>
      <c r="B169" s="146"/>
      <c r="C169" s="164" t="s">
        <v>194</v>
      </c>
      <c r="D169" s="164" t="s">
        <v>136</v>
      </c>
      <c r="E169" s="165" t="s">
        <v>195</v>
      </c>
      <c r="F169" s="166" t="s">
        <v>196</v>
      </c>
      <c r="G169" s="167" t="s">
        <v>93</v>
      </c>
      <c r="H169" s="168">
        <v>60.4</v>
      </c>
      <c r="I169" s="169"/>
      <c r="J169" s="170">
        <f>ROUND(I169*H169,2)</f>
        <v>0</v>
      </c>
      <c r="K169" s="171"/>
      <c r="L169" s="34"/>
      <c r="M169" s="172" t="s">
        <v>1</v>
      </c>
      <c r="N169" s="173" t="s">
        <v>39</v>
      </c>
      <c r="O169" s="62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0" t="s">
        <v>140</v>
      </c>
      <c r="AT169" s="160" t="s">
        <v>136</v>
      </c>
      <c r="AU169" s="160" t="s">
        <v>87</v>
      </c>
      <c r="AY169" s="18" t="s">
        <v>127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8" t="s">
        <v>87</v>
      </c>
      <c r="BK169" s="161">
        <f>ROUND(I169*H169,2)</f>
        <v>0</v>
      </c>
      <c r="BL169" s="18" t="s">
        <v>140</v>
      </c>
      <c r="BM169" s="160" t="s">
        <v>197</v>
      </c>
    </row>
    <row r="170" spans="1:65" s="13" customFormat="1">
      <c r="B170" s="174"/>
      <c r="D170" s="175" t="s">
        <v>142</v>
      </c>
      <c r="E170" s="176" t="s">
        <v>1</v>
      </c>
      <c r="F170" s="177" t="s">
        <v>92</v>
      </c>
      <c r="H170" s="178">
        <v>60.4</v>
      </c>
      <c r="I170" s="179"/>
      <c r="L170" s="174"/>
      <c r="M170" s="180"/>
      <c r="N170" s="181"/>
      <c r="O170" s="181"/>
      <c r="P170" s="181"/>
      <c r="Q170" s="181"/>
      <c r="R170" s="181"/>
      <c r="S170" s="181"/>
      <c r="T170" s="182"/>
      <c r="AT170" s="176" t="s">
        <v>142</v>
      </c>
      <c r="AU170" s="176" t="s">
        <v>87</v>
      </c>
      <c r="AV170" s="13" t="s">
        <v>87</v>
      </c>
      <c r="AW170" s="13" t="s">
        <v>29</v>
      </c>
      <c r="AX170" s="13" t="s">
        <v>73</v>
      </c>
      <c r="AY170" s="176" t="s">
        <v>127</v>
      </c>
    </row>
    <row r="171" spans="1:65" s="14" customFormat="1">
      <c r="B171" s="183"/>
      <c r="D171" s="175" t="s">
        <v>142</v>
      </c>
      <c r="E171" s="184" t="s">
        <v>1</v>
      </c>
      <c r="F171" s="185" t="s">
        <v>158</v>
      </c>
      <c r="H171" s="186">
        <v>60.4</v>
      </c>
      <c r="I171" s="187"/>
      <c r="L171" s="183"/>
      <c r="M171" s="188"/>
      <c r="N171" s="189"/>
      <c r="O171" s="189"/>
      <c r="P171" s="189"/>
      <c r="Q171" s="189"/>
      <c r="R171" s="189"/>
      <c r="S171" s="189"/>
      <c r="T171" s="190"/>
      <c r="AT171" s="184" t="s">
        <v>142</v>
      </c>
      <c r="AU171" s="184" t="s">
        <v>87</v>
      </c>
      <c r="AV171" s="14" t="s">
        <v>140</v>
      </c>
      <c r="AW171" s="14" t="s">
        <v>29</v>
      </c>
      <c r="AX171" s="14" t="s">
        <v>81</v>
      </c>
      <c r="AY171" s="184" t="s">
        <v>127</v>
      </c>
    </row>
    <row r="172" spans="1:65" s="12" customFormat="1" ht="22.9" customHeight="1">
      <c r="B172" s="135"/>
      <c r="D172" s="136" t="s">
        <v>72</v>
      </c>
      <c r="E172" s="162" t="s">
        <v>198</v>
      </c>
      <c r="F172" s="162" t="s">
        <v>199</v>
      </c>
      <c r="I172" s="138"/>
      <c r="J172" s="163">
        <f>BK172</f>
        <v>0</v>
      </c>
      <c r="L172" s="135"/>
      <c r="M172" s="140"/>
      <c r="N172" s="141"/>
      <c r="O172" s="141"/>
      <c r="P172" s="142">
        <f>SUM(P173:P183)</f>
        <v>0</v>
      </c>
      <c r="Q172" s="141"/>
      <c r="R172" s="142">
        <f>SUM(R173:R183)</f>
        <v>1.7600000000000001E-2</v>
      </c>
      <c r="S172" s="141"/>
      <c r="T172" s="143">
        <f>SUM(T173:T183)</f>
        <v>108.19999999999999</v>
      </c>
      <c r="AR172" s="136" t="s">
        <v>81</v>
      </c>
      <c r="AT172" s="144" t="s">
        <v>72</v>
      </c>
      <c r="AU172" s="144" t="s">
        <v>81</v>
      </c>
      <c r="AY172" s="136" t="s">
        <v>127</v>
      </c>
      <c r="BK172" s="145">
        <f>SUM(BK173:BK183)</f>
        <v>0</v>
      </c>
    </row>
    <row r="173" spans="1:65" s="2" customFormat="1" ht="33" customHeight="1">
      <c r="A173" s="33"/>
      <c r="B173" s="146"/>
      <c r="C173" s="164" t="s">
        <v>200</v>
      </c>
      <c r="D173" s="164" t="s">
        <v>136</v>
      </c>
      <c r="E173" s="165" t="s">
        <v>201</v>
      </c>
      <c r="F173" s="166" t="s">
        <v>202</v>
      </c>
      <c r="G173" s="167" t="s">
        <v>85</v>
      </c>
      <c r="H173" s="168">
        <v>255</v>
      </c>
      <c r="I173" s="169"/>
      <c r="J173" s="170">
        <f>ROUND(I173*H173,2)</f>
        <v>0</v>
      </c>
      <c r="K173" s="171"/>
      <c r="L173" s="34"/>
      <c r="M173" s="172" t="s">
        <v>1</v>
      </c>
      <c r="N173" s="173" t="s">
        <v>39</v>
      </c>
      <c r="O173" s="62"/>
      <c r="P173" s="158">
        <f>O173*H173</f>
        <v>0</v>
      </c>
      <c r="Q173" s="158">
        <v>0</v>
      </c>
      <c r="R173" s="158">
        <f>Q173*H173</f>
        <v>0</v>
      </c>
      <c r="S173" s="158">
        <v>0.24</v>
      </c>
      <c r="T173" s="159">
        <f>S173*H173</f>
        <v>61.199999999999996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0" t="s">
        <v>140</v>
      </c>
      <c r="AT173" s="160" t="s">
        <v>136</v>
      </c>
      <c r="AU173" s="160" t="s">
        <v>87</v>
      </c>
      <c r="AY173" s="18" t="s">
        <v>127</v>
      </c>
      <c r="BE173" s="161">
        <f>IF(N173="základná",J173,0)</f>
        <v>0</v>
      </c>
      <c r="BF173" s="161">
        <f>IF(N173="znížená",J173,0)</f>
        <v>0</v>
      </c>
      <c r="BG173" s="161">
        <f>IF(N173="zákl. prenesená",J173,0)</f>
        <v>0</v>
      </c>
      <c r="BH173" s="161">
        <f>IF(N173="zníž. prenesená",J173,0)</f>
        <v>0</v>
      </c>
      <c r="BI173" s="161">
        <f>IF(N173="nulová",J173,0)</f>
        <v>0</v>
      </c>
      <c r="BJ173" s="18" t="s">
        <v>87</v>
      </c>
      <c r="BK173" s="161">
        <f>ROUND(I173*H173,2)</f>
        <v>0</v>
      </c>
      <c r="BL173" s="18" t="s">
        <v>140</v>
      </c>
      <c r="BM173" s="160" t="s">
        <v>203</v>
      </c>
    </row>
    <row r="174" spans="1:65" s="13" customFormat="1">
      <c r="B174" s="174"/>
      <c r="D174" s="175" t="s">
        <v>142</v>
      </c>
      <c r="E174" s="176" t="s">
        <v>1</v>
      </c>
      <c r="F174" s="177" t="s">
        <v>204</v>
      </c>
      <c r="H174" s="178">
        <v>255</v>
      </c>
      <c r="I174" s="179"/>
      <c r="L174" s="174"/>
      <c r="M174" s="180"/>
      <c r="N174" s="181"/>
      <c r="O174" s="181"/>
      <c r="P174" s="181"/>
      <c r="Q174" s="181"/>
      <c r="R174" s="181"/>
      <c r="S174" s="181"/>
      <c r="T174" s="182"/>
      <c r="AT174" s="176" t="s">
        <v>142</v>
      </c>
      <c r="AU174" s="176" t="s">
        <v>87</v>
      </c>
      <c r="AV174" s="13" t="s">
        <v>87</v>
      </c>
      <c r="AW174" s="13" t="s">
        <v>29</v>
      </c>
      <c r="AX174" s="13" t="s">
        <v>73</v>
      </c>
      <c r="AY174" s="176" t="s">
        <v>127</v>
      </c>
    </row>
    <row r="175" spans="1:65" s="14" customFormat="1">
      <c r="B175" s="183"/>
      <c r="D175" s="175" t="s">
        <v>142</v>
      </c>
      <c r="E175" s="184" t="s">
        <v>83</v>
      </c>
      <c r="F175" s="185" t="s">
        <v>205</v>
      </c>
      <c r="H175" s="186">
        <v>255</v>
      </c>
      <c r="I175" s="187"/>
      <c r="L175" s="183"/>
      <c r="M175" s="188"/>
      <c r="N175" s="189"/>
      <c r="O175" s="189"/>
      <c r="P175" s="189"/>
      <c r="Q175" s="189"/>
      <c r="R175" s="189"/>
      <c r="S175" s="189"/>
      <c r="T175" s="190"/>
      <c r="AT175" s="184" t="s">
        <v>142</v>
      </c>
      <c r="AU175" s="184" t="s">
        <v>87</v>
      </c>
      <c r="AV175" s="14" t="s">
        <v>140</v>
      </c>
      <c r="AW175" s="14" t="s">
        <v>29</v>
      </c>
      <c r="AX175" s="14" t="s">
        <v>81</v>
      </c>
      <c r="AY175" s="184" t="s">
        <v>127</v>
      </c>
    </row>
    <row r="176" spans="1:65" s="2" customFormat="1" ht="24.2" customHeight="1">
      <c r="A176" s="33"/>
      <c r="B176" s="146"/>
      <c r="C176" s="164" t="s">
        <v>206</v>
      </c>
      <c r="D176" s="164" t="s">
        <v>136</v>
      </c>
      <c r="E176" s="165" t="s">
        <v>207</v>
      </c>
      <c r="F176" s="166" t="s">
        <v>208</v>
      </c>
      <c r="G176" s="167" t="s">
        <v>85</v>
      </c>
      <c r="H176" s="168">
        <v>100</v>
      </c>
      <c r="I176" s="169"/>
      <c r="J176" s="170">
        <f>ROUND(I176*H176,2)</f>
        <v>0</v>
      </c>
      <c r="K176" s="171"/>
      <c r="L176" s="34"/>
      <c r="M176" s="172" t="s">
        <v>1</v>
      </c>
      <c r="N176" s="173" t="s">
        <v>39</v>
      </c>
      <c r="O176" s="62"/>
      <c r="P176" s="158">
        <f>O176*H176</f>
        <v>0</v>
      </c>
      <c r="Q176" s="158">
        <v>0</v>
      </c>
      <c r="R176" s="158">
        <f>Q176*H176</f>
        <v>0</v>
      </c>
      <c r="S176" s="158">
        <v>0.25</v>
      </c>
      <c r="T176" s="159">
        <f>S176*H176</f>
        <v>25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0" t="s">
        <v>140</v>
      </c>
      <c r="AT176" s="160" t="s">
        <v>136</v>
      </c>
      <c r="AU176" s="160" t="s">
        <v>87</v>
      </c>
      <c r="AY176" s="18" t="s">
        <v>127</v>
      </c>
      <c r="BE176" s="161">
        <f>IF(N176="základná",J176,0)</f>
        <v>0</v>
      </c>
      <c r="BF176" s="161">
        <f>IF(N176="znížená",J176,0)</f>
        <v>0</v>
      </c>
      <c r="BG176" s="161">
        <f>IF(N176="zákl. prenesená",J176,0)</f>
        <v>0</v>
      </c>
      <c r="BH176" s="161">
        <f>IF(N176="zníž. prenesená",J176,0)</f>
        <v>0</v>
      </c>
      <c r="BI176" s="161">
        <f>IF(N176="nulová",J176,0)</f>
        <v>0</v>
      </c>
      <c r="BJ176" s="18" t="s">
        <v>87</v>
      </c>
      <c r="BK176" s="161">
        <f>ROUND(I176*H176,2)</f>
        <v>0</v>
      </c>
      <c r="BL176" s="18" t="s">
        <v>140</v>
      </c>
      <c r="BM176" s="160" t="s">
        <v>209</v>
      </c>
    </row>
    <row r="177" spans="1:65" s="15" customFormat="1">
      <c r="B177" s="191"/>
      <c r="D177" s="175" t="s">
        <v>142</v>
      </c>
      <c r="E177" s="192" t="s">
        <v>1</v>
      </c>
      <c r="F177" s="193" t="s">
        <v>210</v>
      </c>
      <c r="H177" s="192" t="s">
        <v>1</v>
      </c>
      <c r="I177" s="194"/>
      <c r="L177" s="191"/>
      <c r="M177" s="195"/>
      <c r="N177" s="196"/>
      <c r="O177" s="196"/>
      <c r="P177" s="196"/>
      <c r="Q177" s="196"/>
      <c r="R177" s="196"/>
      <c r="S177" s="196"/>
      <c r="T177" s="197"/>
      <c r="AT177" s="192" t="s">
        <v>142</v>
      </c>
      <c r="AU177" s="192" t="s">
        <v>87</v>
      </c>
      <c r="AV177" s="15" t="s">
        <v>81</v>
      </c>
      <c r="AW177" s="15" t="s">
        <v>29</v>
      </c>
      <c r="AX177" s="15" t="s">
        <v>73</v>
      </c>
      <c r="AY177" s="192" t="s">
        <v>127</v>
      </c>
    </row>
    <row r="178" spans="1:65" s="13" customFormat="1">
      <c r="B178" s="174"/>
      <c r="D178" s="175" t="s">
        <v>142</v>
      </c>
      <c r="E178" s="176" t="s">
        <v>1</v>
      </c>
      <c r="F178" s="177" t="s">
        <v>211</v>
      </c>
      <c r="H178" s="178">
        <v>100</v>
      </c>
      <c r="I178" s="179"/>
      <c r="L178" s="174"/>
      <c r="M178" s="180"/>
      <c r="N178" s="181"/>
      <c r="O178" s="181"/>
      <c r="P178" s="181"/>
      <c r="Q178" s="181"/>
      <c r="R178" s="181"/>
      <c r="S178" s="181"/>
      <c r="T178" s="182"/>
      <c r="AT178" s="176" t="s">
        <v>142</v>
      </c>
      <c r="AU178" s="176" t="s">
        <v>87</v>
      </c>
      <c r="AV178" s="13" t="s">
        <v>87</v>
      </c>
      <c r="AW178" s="13" t="s">
        <v>29</v>
      </c>
      <c r="AX178" s="13" t="s">
        <v>73</v>
      </c>
      <c r="AY178" s="176" t="s">
        <v>127</v>
      </c>
    </row>
    <row r="179" spans="1:65" s="14" customFormat="1">
      <c r="B179" s="183"/>
      <c r="D179" s="175" t="s">
        <v>142</v>
      </c>
      <c r="E179" s="184" t="s">
        <v>88</v>
      </c>
      <c r="F179" s="185" t="s">
        <v>158</v>
      </c>
      <c r="H179" s="186">
        <v>100</v>
      </c>
      <c r="I179" s="187"/>
      <c r="L179" s="183"/>
      <c r="M179" s="188"/>
      <c r="N179" s="189"/>
      <c r="O179" s="189"/>
      <c r="P179" s="189"/>
      <c r="Q179" s="189"/>
      <c r="R179" s="189"/>
      <c r="S179" s="189"/>
      <c r="T179" s="190"/>
      <c r="AT179" s="184" t="s">
        <v>142</v>
      </c>
      <c r="AU179" s="184" t="s">
        <v>87</v>
      </c>
      <c r="AV179" s="14" t="s">
        <v>140</v>
      </c>
      <c r="AW179" s="14" t="s">
        <v>29</v>
      </c>
      <c r="AX179" s="14" t="s">
        <v>81</v>
      </c>
      <c r="AY179" s="184" t="s">
        <v>127</v>
      </c>
    </row>
    <row r="180" spans="1:65" s="2" customFormat="1" ht="24.2" customHeight="1">
      <c r="A180" s="33"/>
      <c r="B180" s="146"/>
      <c r="C180" s="164" t="s">
        <v>212</v>
      </c>
      <c r="D180" s="164" t="s">
        <v>136</v>
      </c>
      <c r="E180" s="165" t="s">
        <v>213</v>
      </c>
      <c r="F180" s="166" t="s">
        <v>214</v>
      </c>
      <c r="G180" s="167" t="s">
        <v>85</v>
      </c>
      <c r="H180" s="168">
        <v>176</v>
      </c>
      <c r="I180" s="169"/>
      <c r="J180" s="170">
        <f>ROUND(I180*H180,2)</f>
        <v>0</v>
      </c>
      <c r="K180" s="171"/>
      <c r="L180" s="34"/>
      <c r="M180" s="172" t="s">
        <v>1</v>
      </c>
      <c r="N180" s="173" t="s">
        <v>39</v>
      </c>
      <c r="O180" s="62"/>
      <c r="P180" s="158">
        <f>O180*H180</f>
        <v>0</v>
      </c>
      <c r="Q180" s="158">
        <v>1E-4</v>
      </c>
      <c r="R180" s="158">
        <f>Q180*H180</f>
        <v>1.7600000000000001E-2</v>
      </c>
      <c r="S180" s="158">
        <v>0.125</v>
      </c>
      <c r="T180" s="159">
        <f>S180*H180</f>
        <v>22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0" t="s">
        <v>140</v>
      </c>
      <c r="AT180" s="160" t="s">
        <v>136</v>
      </c>
      <c r="AU180" s="160" t="s">
        <v>87</v>
      </c>
      <c r="AY180" s="18" t="s">
        <v>127</v>
      </c>
      <c r="BE180" s="161">
        <f>IF(N180="základná",J180,0)</f>
        <v>0</v>
      </c>
      <c r="BF180" s="161">
        <f>IF(N180="znížená",J180,0)</f>
        <v>0</v>
      </c>
      <c r="BG180" s="161">
        <f>IF(N180="zákl. prenesená",J180,0)</f>
        <v>0</v>
      </c>
      <c r="BH180" s="161">
        <f>IF(N180="zníž. prenesená",J180,0)</f>
        <v>0</v>
      </c>
      <c r="BI180" s="161">
        <f>IF(N180="nulová",J180,0)</f>
        <v>0</v>
      </c>
      <c r="BJ180" s="18" t="s">
        <v>87</v>
      </c>
      <c r="BK180" s="161">
        <f>ROUND(I180*H180,2)</f>
        <v>0</v>
      </c>
      <c r="BL180" s="18" t="s">
        <v>140</v>
      </c>
      <c r="BM180" s="160" t="s">
        <v>215</v>
      </c>
    </row>
    <row r="181" spans="1:65" s="13" customFormat="1">
      <c r="B181" s="174"/>
      <c r="D181" s="175" t="s">
        <v>142</v>
      </c>
      <c r="E181" s="176" t="s">
        <v>1</v>
      </c>
      <c r="F181" s="177" t="s">
        <v>216</v>
      </c>
      <c r="H181" s="178">
        <v>156</v>
      </c>
      <c r="I181" s="179"/>
      <c r="L181" s="174"/>
      <c r="M181" s="180"/>
      <c r="N181" s="181"/>
      <c r="O181" s="181"/>
      <c r="P181" s="181"/>
      <c r="Q181" s="181"/>
      <c r="R181" s="181"/>
      <c r="S181" s="181"/>
      <c r="T181" s="182"/>
      <c r="AT181" s="176" t="s">
        <v>142</v>
      </c>
      <c r="AU181" s="176" t="s">
        <v>87</v>
      </c>
      <c r="AV181" s="13" t="s">
        <v>87</v>
      </c>
      <c r="AW181" s="13" t="s">
        <v>29</v>
      </c>
      <c r="AX181" s="13" t="s">
        <v>73</v>
      </c>
      <c r="AY181" s="176" t="s">
        <v>127</v>
      </c>
    </row>
    <row r="182" spans="1:65" s="13" customFormat="1">
      <c r="B182" s="174"/>
      <c r="D182" s="175" t="s">
        <v>142</v>
      </c>
      <c r="E182" s="176" t="s">
        <v>1</v>
      </c>
      <c r="F182" s="177" t="s">
        <v>217</v>
      </c>
      <c r="H182" s="178">
        <v>20</v>
      </c>
      <c r="I182" s="179"/>
      <c r="L182" s="174"/>
      <c r="M182" s="180"/>
      <c r="N182" s="181"/>
      <c r="O182" s="181"/>
      <c r="P182" s="181"/>
      <c r="Q182" s="181"/>
      <c r="R182" s="181"/>
      <c r="S182" s="181"/>
      <c r="T182" s="182"/>
      <c r="AT182" s="176" t="s">
        <v>142</v>
      </c>
      <c r="AU182" s="176" t="s">
        <v>87</v>
      </c>
      <c r="AV182" s="13" t="s">
        <v>87</v>
      </c>
      <c r="AW182" s="13" t="s">
        <v>29</v>
      </c>
      <c r="AX182" s="13" t="s">
        <v>73</v>
      </c>
      <c r="AY182" s="176" t="s">
        <v>127</v>
      </c>
    </row>
    <row r="183" spans="1:65" s="14" customFormat="1">
      <c r="B183" s="183"/>
      <c r="D183" s="175" t="s">
        <v>142</v>
      </c>
      <c r="E183" s="184" t="s">
        <v>218</v>
      </c>
      <c r="F183" s="185" t="s">
        <v>219</v>
      </c>
      <c r="H183" s="186">
        <v>176</v>
      </c>
      <c r="I183" s="187"/>
      <c r="L183" s="183"/>
      <c r="M183" s="188"/>
      <c r="N183" s="189"/>
      <c r="O183" s="189"/>
      <c r="P183" s="189"/>
      <c r="Q183" s="189"/>
      <c r="R183" s="189"/>
      <c r="S183" s="189"/>
      <c r="T183" s="190"/>
      <c r="AT183" s="184" t="s">
        <v>142</v>
      </c>
      <c r="AU183" s="184" t="s">
        <v>87</v>
      </c>
      <c r="AV183" s="14" t="s">
        <v>140</v>
      </c>
      <c r="AW183" s="14" t="s">
        <v>29</v>
      </c>
      <c r="AX183" s="14" t="s">
        <v>81</v>
      </c>
      <c r="AY183" s="184" t="s">
        <v>127</v>
      </c>
    </row>
    <row r="184" spans="1:65" s="12" customFormat="1" ht="22.9" customHeight="1">
      <c r="B184" s="135"/>
      <c r="D184" s="136" t="s">
        <v>72</v>
      </c>
      <c r="E184" s="162" t="s">
        <v>159</v>
      </c>
      <c r="F184" s="162" t="s">
        <v>220</v>
      </c>
      <c r="I184" s="138"/>
      <c r="J184" s="163">
        <f>BK184</f>
        <v>0</v>
      </c>
      <c r="L184" s="135"/>
      <c r="M184" s="140"/>
      <c r="N184" s="141"/>
      <c r="O184" s="141"/>
      <c r="P184" s="142">
        <f>SUM(P185:P201)</f>
        <v>0</v>
      </c>
      <c r="Q184" s="141"/>
      <c r="R184" s="142">
        <f>SUM(R185:R201)</f>
        <v>100.28259799999999</v>
      </c>
      <c r="S184" s="141"/>
      <c r="T184" s="143">
        <f>SUM(T185:T201)</f>
        <v>0</v>
      </c>
      <c r="AR184" s="136" t="s">
        <v>81</v>
      </c>
      <c r="AT184" s="144" t="s">
        <v>72</v>
      </c>
      <c r="AU184" s="144" t="s">
        <v>81</v>
      </c>
      <c r="AY184" s="136" t="s">
        <v>127</v>
      </c>
      <c r="BK184" s="145">
        <f>SUM(BK185:BK201)</f>
        <v>0</v>
      </c>
    </row>
    <row r="185" spans="1:65" s="2" customFormat="1" ht="33" customHeight="1">
      <c r="A185" s="33"/>
      <c r="B185" s="146"/>
      <c r="C185" s="164" t="s">
        <v>221</v>
      </c>
      <c r="D185" s="164" t="s">
        <v>136</v>
      </c>
      <c r="E185" s="165" t="s">
        <v>222</v>
      </c>
      <c r="F185" s="166" t="s">
        <v>223</v>
      </c>
      <c r="G185" s="167" t="s">
        <v>85</v>
      </c>
      <c r="H185" s="168">
        <v>292</v>
      </c>
      <c r="I185" s="169"/>
      <c r="J185" s="170">
        <f>ROUND(I185*H185,2)</f>
        <v>0</v>
      </c>
      <c r="K185" s="171"/>
      <c r="L185" s="34"/>
      <c r="M185" s="172" t="s">
        <v>1</v>
      </c>
      <c r="N185" s="173" t="s">
        <v>39</v>
      </c>
      <c r="O185" s="62"/>
      <c r="P185" s="158">
        <f>O185*H185</f>
        <v>0</v>
      </c>
      <c r="Q185" s="158">
        <v>0.29899999999999999</v>
      </c>
      <c r="R185" s="158">
        <f>Q185*H185</f>
        <v>87.307999999999993</v>
      </c>
      <c r="S185" s="158">
        <v>0</v>
      </c>
      <c r="T185" s="159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0" t="s">
        <v>140</v>
      </c>
      <c r="AT185" s="160" t="s">
        <v>136</v>
      </c>
      <c r="AU185" s="160" t="s">
        <v>87</v>
      </c>
      <c r="AY185" s="18" t="s">
        <v>127</v>
      </c>
      <c r="BE185" s="161">
        <f>IF(N185="základná",J185,0)</f>
        <v>0</v>
      </c>
      <c r="BF185" s="161">
        <f>IF(N185="znížená",J185,0)</f>
        <v>0</v>
      </c>
      <c r="BG185" s="161">
        <f>IF(N185="zákl. prenesená",J185,0)</f>
        <v>0</v>
      </c>
      <c r="BH185" s="161">
        <f>IF(N185="zníž. prenesená",J185,0)</f>
        <v>0</v>
      </c>
      <c r="BI185" s="161">
        <f>IF(N185="nulová",J185,0)</f>
        <v>0</v>
      </c>
      <c r="BJ185" s="18" t="s">
        <v>87</v>
      </c>
      <c r="BK185" s="161">
        <f>ROUND(I185*H185,2)</f>
        <v>0</v>
      </c>
      <c r="BL185" s="18" t="s">
        <v>140</v>
      </c>
      <c r="BM185" s="160" t="s">
        <v>224</v>
      </c>
    </row>
    <row r="186" spans="1:65" s="15" customFormat="1">
      <c r="B186" s="191"/>
      <c r="D186" s="175" t="s">
        <v>142</v>
      </c>
      <c r="E186" s="192" t="s">
        <v>1</v>
      </c>
      <c r="F186" s="193" t="s">
        <v>225</v>
      </c>
      <c r="H186" s="192" t="s">
        <v>1</v>
      </c>
      <c r="I186" s="194"/>
      <c r="L186" s="191"/>
      <c r="M186" s="195"/>
      <c r="N186" s="196"/>
      <c r="O186" s="196"/>
      <c r="P186" s="196"/>
      <c r="Q186" s="196"/>
      <c r="R186" s="196"/>
      <c r="S186" s="196"/>
      <c r="T186" s="197"/>
      <c r="AT186" s="192" t="s">
        <v>142</v>
      </c>
      <c r="AU186" s="192" t="s">
        <v>87</v>
      </c>
      <c r="AV186" s="15" t="s">
        <v>81</v>
      </c>
      <c r="AW186" s="15" t="s">
        <v>29</v>
      </c>
      <c r="AX186" s="15" t="s">
        <v>73</v>
      </c>
      <c r="AY186" s="192" t="s">
        <v>127</v>
      </c>
    </row>
    <row r="187" spans="1:65" s="13" customFormat="1">
      <c r="B187" s="174"/>
      <c r="D187" s="175" t="s">
        <v>142</v>
      </c>
      <c r="E187" s="176" t="s">
        <v>1</v>
      </c>
      <c r="F187" s="177" t="s">
        <v>86</v>
      </c>
      <c r="H187" s="178">
        <v>255</v>
      </c>
      <c r="I187" s="179"/>
      <c r="L187" s="174"/>
      <c r="M187" s="180"/>
      <c r="N187" s="181"/>
      <c r="O187" s="181"/>
      <c r="P187" s="181"/>
      <c r="Q187" s="181"/>
      <c r="R187" s="181"/>
      <c r="S187" s="181"/>
      <c r="T187" s="182"/>
      <c r="AT187" s="176" t="s">
        <v>142</v>
      </c>
      <c r="AU187" s="176" t="s">
        <v>87</v>
      </c>
      <c r="AV187" s="13" t="s">
        <v>87</v>
      </c>
      <c r="AW187" s="13" t="s">
        <v>29</v>
      </c>
      <c r="AX187" s="13" t="s">
        <v>73</v>
      </c>
      <c r="AY187" s="176" t="s">
        <v>127</v>
      </c>
    </row>
    <row r="188" spans="1:65" s="13" customFormat="1">
      <c r="B188" s="174"/>
      <c r="D188" s="175" t="s">
        <v>142</v>
      </c>
      <c r="E188" s="176" t="s">
        <v>1</v>
      </c>
      <c r="F188" s="177" t="s">
        <v>226</v>
      </c>
      <c r="H188" s="178">
        <v>37</v>
      </c>
      <c r="I188" s="179"/>
      <c r="L188" s="174"/>
      <c r="M188" s="180"/>
      <c r="N188" s="181"/>
      <c r="O188" s="181"/>
      <c r="P188" s="181"/>
      <c r="Q188" s="181"/>
      <c r="R188" s="181"/>
      <c r="S188" s="181"/>
      <c r="T188" s="182"/>
      <c r="AT188" s="176" t="s">
        <v>142</v>
      </c>
      <c r="AU188" s="176" t="s">
        <v>87</v>
      </c>
      <c r="AV188" s="13" t="s">
        <v>87</v>
      </c>
      <c r="AW188" s="13" t="s">
        <v>29</v>
      </c>
      <c r="AX188" s="13" t="s">
        <v>73</v>
      </c>
      <c r="AY188" s="176" t="s">
        <v>127</v>
      </c>
    </row>
    <row r="189" spans="1:65" s="14" customFormat="1">
      <c r="B189" s="183"/>
      <c r="D189" s="175" t="s">
        <v>142</v>
      </c>
      <c r="E189" s="184" t="s">
        <v>1</v>
      </c>
      <c r="F189" s="185" t="s">
        <v>158</v>
      </c>
      <c r="H189" s="186">
        <v>292</v>
      </c>
      <c r="I189" s="187"/>
      <c r="L189" s="183"/>
      <c r="M189" s="188"/>
      <c r="N189" s="189"/>
      <c r="O189" s="189"/>
      <c r="P189" s="189"/>
      <c r="Q189" s="189"/>
      <c r="R189" s="189"/>
      <c r="S189" s="189"/>
      <c r="T189" s="190"/>
      <c r="AT189" s="184" t="s">
        <v>142</v>
      </c>
      <c r="AU189" s="184" t="s">
        <v>87</v>
      </c>
      <c r="AV189" s="14" t="s">
        <v>140</v>
      </c>
      <c r="AW189" s="14" t="s">
        <v>29</v>
      </c>
      <c r="AX189" s="14" t="s">
        <v>81</v>
      </c>
      <c r="AY189" s="184" t="s">
        <v>127</v>
      </c>
    </row>
    <row r="190" spans="1:65" s="2" customFormat="1" ht="33" customHeight="1">
      <c r="A190" s="33"/>
      <c r="B190" s="146"/>
      <c r="C190" s="164" t="s">
        <v>227</v>
      </c>
      <c r="D190" s="164" t="s">
        <v>136</v>
      </c>
      <c r="E190" s="165" t="s">
        <v>228</v>
      </c>
      <c r="F190" s="166" t="s">
        <v>229</v>
      </c>
      <c r="G190" s="167" t="s">
        <v>85</v>
      </c>
      <c r="H190" s="168">
        <v>57</v>
      </c>
      <c r="I190" s="169"/>
      <c r="J190" s="170">
        <f>ROUND(I190*H190,2)</f>
        <v>0</v>
      </c>
      <c r="K190" s="171"/>
      <c r="L190" s="34"/>
      <c r="M190" s="172" t="s">
        <v>1</v>
      </c>
      <c r="N190" s="173" t="s">
        <v>39</v>
      </c>
      <c r="O190" s="62"/>
      <c r="P190" s="158">
        <f>O190*H190</f>
        <v>0</v>
      </c>
      <c r="Q190" s="158">
        <v>0.19694999999999999</v>
      </c>
      <c r="R190" s="158">
        <f>Q190*H190</f>
        <v>11.226149999999999</v>
      </c>
      <c r="S190" s="158">
        <v>0</v>
      </c>
      <c r="T190" s="159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0" t="s">
        <v>140</v>
      </c>
      <c r="AT190" s="160" t="s">
        <v>136</v>
      </c>
      <c r="AU190" s="160" t="s">
        <v>87</v>
      </c>
      <c r="AY190" s="18" t="s">
        <v>127</v>
      </c>
      <c r="BE190" s="161">
        <f>IF(N190="základná",J190,0)</f>
        <v>0</v>
      </c>
      <c r="BF190" s="161">
        <f>IF(N190="znížená",J190,0)</f>
        <v>0</v>
      </c>
      <c r="BG190" s="161">
        <f>IF(N190="zákl. prenesená",J190,0)</f>
        <v>0</v>
      </c>
      <c r="BH190" s="161">
        <f>IF(N190="zníž. prenesená",J190,0)</f>
        <v>0</v>
      </c>
      <c r="BI190" s="161">
        <f>IF(N190="nulová",J190,0)</f>
        <v>0</v>
      </c>
      <c r="BJ190" s="18" t="s">
        <v>87</v>
      </c>
      <c r="BK190" s="161">
        <f>ROUND(I190*H190,2)</f>
        <v>0</v>
      </c>
      <c r="BL190" s="18" t="s">
        <v>140</v>
      </c>
      <c r="BM190" s="160" t="s">
        <v>230</v>
      </c>
    </row>
    <row r="191" spans="1:65" s="13" customFormat="1">
      <c r="B191" s="174"/>
      <c r="D191" s="175" t="s">
        <v>142</v>
      </c>
      <c r="E191" s="176" t="s">
        <v>1</v>
      </c>
      <c r="F191" s="177" t="s">
        <v>231</v>
      </c>
      <c r="H191" s="178">
        <v>57</v>
      </c>
      <c r="I191" s="179"/>
      <c r="L191" s="174"/>
      <c r="M191" s="180"/>
      <c r="N191" s="181"/>
      <c r="O191" s="181"/>
      <c r="P191" s="181"/>
      <c r="Q191" s="181"/>
      <c r="R191" s="181"/>
      <c r="S191" s="181"/>
      <c r="T191" s="182"/>
      <c r="AT191" s="176" t="s">
        <v>142</v>
      </c>
      <c r="AU191" s="176" t="s">
        <v>87</v>
      </c>
      <c r="AV191" s="13" t="s">
        <v>87</v>
      </c>
      <c r="AW191" s="13" t="s">
        <v>29</v>
      </c>
      <c r="AX191" s="13" t="s">
        <v>73</v>
      </c>
      <c r="AY191" s="176" t="s">
        <v>127</v>
      </c>
    </row>
    <row r="192" spans="1:65" s="14" customFormat="1">
      <c r="B192" s="183"/>
      <c r="D192" s="175" t="s">
        <v>142</v>
      </c>
      <c r="E192" s="184" t="s">
        <v>1</v>
      </c>
      <c r="F192" s="185" t="s">
        <v>158</v>
      </c>
      <c r="H192" s="186">
        <v>57</v>
      </c>
      <c r="I192" s="187"/>
      <c r="L192" s="183"/>
      <c r="M192" s="188"/>
      <c r="N192" s="189"/>
      <c r="O192" s="189"/>
      <c r="P192" s="189"/>
      <c r="Q192" s="189"/>
      <c r="R192" s="189"/>
      <c r="S192" s="189"/>
      <c r="T192" s="190"/>
      <c r="AT192" s="184" t="s">
        <v>142</v>
      </c>
      <c r="AU192" s="184" t="s">
        <v>87</v>
      </c>
      <c r="AV192" s="14" t="s">
        <v>140</v>
      </c>
      <c r="AW192" s="14" t="s">
        <v>29</v>
      </c>
      <c r="AX192" s="14" t="s">
        <v>81</v>
      </c>
      <c r="AY192" s="184" t="s">
        <v>127</v>
      </c>
    </row>
    <row r="193" spans="1:65" s="2" customFormat="1" ht="37.9" customHeight="1">
      <c r="A193" s="33"/>
      <c r="B193" s="146"/>
      <c r="C193" s="164" t="s">
        <v>232</v>
      </c>
      <c r="D193" s="164" t="s">
        <v>136</v>
      </c>
      <c r="E193" s="165" t="s">
        <v>233</v>
      </c>
      <c r="F193" s="166" t="s">
        <v>234</v>
      </c>
      <c r="G193" s="167" t="s">
        <v>85</v>
      </c>
      <c r="H193" s="168">
        <v>2.4</v>
      </c>
      <c r="I193" s="169"/>
      <c r="J193" s="170">
        <f>ROUND(I193*H193,2)</f>
        <v>0</v>
      </c>
      <c r="K193" s="171"/>
      <c r="L193" s="34"/>
      <c r="M193" s="172" t="s">
        <v>1</v>
      </c>
      <c r="N193" s="173" t="s">
        <v>39</v>
      </c>
      <c r="O193" s="62"/>
      <c r="P193" s="158">
        <f>O193*H193</f>
        <v>0</v>
      </c>
      <c r="Q193" s="158">
        <v>0.112</v>
      </c>
      <c r="R193" s="158">
        <f>Q193*H193</f>
        <v>0.26879999999999998</v>
      </c>
      <c r="S193" s="158">
        <v>0</v>
      </c>
      <c r="T193" s="159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0" t="s">
        <v>140</v>
      </c>
      <c r="AT193" s="160" t="s">
        <v>136</v>
      </c>
      <c r="AU193" s="160" t="s">
        <v>87</v>
      </c>
      <c r="AY193" s="18" t="s">
        <v>127</v>
      </c>
      <c r="BE193" s="161">
        <f>IF(N193="základná",J193,0)</f>
        <v>0</v>
      </c>
      <c r="BF193" s="161">
        <f>IF(N193="znížená",J193,0)</f>
        <v>0</v>
      </c>
      <c r="BG193" s="161">
        <f>IF(N193="zákl. prenesená",J193,0)</f>
        <v>0</v>
      </c>
      <c r="BH193" s="161">
        <f>IF(N193="zníž. prenesená",J193,0)</f>
        <v>0</v>
      </c>
      <c r="BI193" s="161">
        <f>IF(N193="nulová",J193,0)</f>
        <v>0</v>
      </c>
      <c r="BJ193" s="18" t="s">
        <v>87</v>
      </c>
      <c r="BK193" s="161">
        <f>ROUND(I193*H193,2)</f>
        <v>0</v>
      </c>
      <c r="BL193" s="18" t="s">
        <v>140</v>
      </c>
      <c r="BM193" s="160" t="s">
        <v>235</v>
      </c>
    </row>
    <row r="194" spans="1:65" s="13" customFormat="1">
      <c r="B194" s="174"/>
      <c r="D194" s="175" t="s">
        <v>142</v>
      </c>
      <c r="E194" s="176" t="s">
        <v>1</v>
      </c>
      <c r="F194" s="177" t="s">
        <v>236</v>
      </c>
      <c r="H194" s="178">
        <v>2.4</v>
      </c>
      <c r="I194" s="179"/>
      <c r="L194" s="174"/>
      <c r="M194" s="180"/>
      <c r="N194" s="181"/>
      <c r="O194" s="181"/>
      <c r="P194" s="181"/>
      <c r="Q194" s="181"/>
      <c r="R194" s="181"/>
      <c r="S194" s="181"/>
      <c r="T194" s="182"/>
      <c r="AT194" s="176" t="s">
        <v>142</v>
      </c>
      <c r="AU194" s="176" t="s">
        <v>87</v>
      </c>
      <c r="AV194" s="13" t="s">
        <v>87</v>
      </c>
      <c r="AW194" s="13" t="s">
        <v>29</v>
      </c>
      <c r="AX194" s="13" t="s">
        <v>73</v>
      </c>
      <c r="AY194" s="176" t="s">
        <v>127</v>
      </c>
    </row>
    <row r="195" spans="1:65" s="14" customFormat="1">
      <c r="B195" s="183"/>
      <c r="D195" s="175" t="s">
        <v>142</v>
      </c>
      <c r="E195" s="184" t="s">
        <v>1</v>
      </c>
      <c r="F195" s="185" t="s">
        <v>158</v>
      </c>
      <c r="H195" s="186">
        <v>2.4</v>
      </c>
      <c r="I195" s="187"/>
      <c r="L195" s="183"/>
      <c r="M195" s="188"/>
      <c r="N195" s="189"/>
      <c r="O195" s="189"/>
      <c r="P195" s="189"/>
      <c r="Q195" s="189"/>
      <c r="R195" s="189"/>
      <c r="S195" s="189"/>
      <c r="T195" s="190"/>
      <c r="AT195" s="184" t="s">
        <v>142</v>
      </c>
      <c r="AU195" s="184" t="s">
        <v>87</v>
      </c>
      <c r="AV195" s="14" t="s">
        <v>140</v>
      </c>
      <c r="AW195" s="14" t="s">
        <v>29</v>
      </c>
      <c r="AX195" s="14" t="s">
        <v>81</v>
      </c>
      <c r="AY195" s="184" t="s">
        <v>127</v>
      </c>
    </row>
    <row r="196" spans="1:65" s="2" customFormat="1" ht="24.2" customHeight="1">
      <c r="A196" s="33"/>
      <c r="B196" s="146"/>
      <c r="C196" s="147" t="s">
        <v>237</v>
      </c>
      <c r="D196" s="147" t="s">
        <v>128</v>
      </c>
      <c r="E196" s="148" t="s">
        <v>238</v>
      </c>
      <c r="F196" s="149" t="s">
        <v>239</v>
      </c>
      <c r="G196" s="150" t="s">
        <v>85</v>
      </c>
      <c r="H196" s="151">
        <v>2.4</v>
      </c>
      <c r="I196" s="152"/>
      <c r="J196" s="153">
        <f>ROUND(I196*H196,2)</f>
        <v>0</v>
      </c>
      <c r="K196" s="154"/>
      <c r="L196" s="155"/>
      <c r="M196" s="156" t="s">
        <v>1</v>
      </c>
      <c r="N196" s="157" t="s">
        <v>39</v>
      </c>
      <c r="O196" s="62"/>
      <c r="P196" s="158">
        <f>O196*H196</f>
        <v>0</v>
      </c>
      <c r="Q196" s="158">
        <v>0.13339999999999999</v>
      </c>
      <c r="R196" s="158">
        <f>Q196*H196</f>
        <v>0.32015999999999994</v>
      </c>
      <c r="S196" s="158">
        <v>0</v>
      </c>
      <c r="T196" s="159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0" t="s">
        <v>181</v>
      </c>
      <c r="AT196" s="160" t="s">
        <v>128</v>
      </c>
      <c r="AU196" s="160" t="s">
        <v>87</v>
      </c>
      <c r="AY196" s="18" t="s">
        <v>127</v>
      </c>
      <c r="BE196" s="161">
        <f>IF(N196="základná",J196,0)</f>
        <v>0</v>
      </c>
      <c r="BF196" s="161">
        <f>IF(N196="znížená",J196,0)</f>
        <v>0</v>
      </c>
      <c r="BG196" s="161">
        <f>IF(N196="zákl. prenesená",J196,0)</f>
        <v>0</v>
      </c>
      <c r="BH196" s="161">
        <f>IF(N196="zníž. prenesená",J196,0)</f>
        <v>0</v>
      </c>
      <c r="BI196" s="161">
        <f>IF(N196="nulová",J196,0)</f>
        <v>0</v>
      </c>
      <c r="BJ196" s="18" t="s">
        <v>87</v>
      </c>
      <c r="BK196" s="161">
        <f>ROUND(I196*H196,2)</f>
        <v>0</v>
      </c>
      <c r="BL196" s="18" t="s">
        <v>140</v>
      </c>
      <c r="BM196" s="160" t="s">
        <v>240</v>
      </c>
    </row>
    <row r="197" spans="1:65" s="13" customFormat="1">
      <c r="B197" s="174"/>
      <c r="D197" s="175" t="s">
        <v>142</v>
      </c>
      <c r="E197" s="176" t="s">
        <v>1</v>
      </c>
      <c r="F197" s="177" t="s">
        <v>241</v>
      </c>
      <c r="H197" s="178">
        <v>2.4</v>
      </c>
      <c r="I197" s="179"/>
      <c r="L197" s="174"/>
      <c r="M197" s="180"/>
      <c r="N197" s="181"/>
      <c r="O197" s="181"/>
      <c r="P197" s="181"/>
      <c r="Q197" s="181"/>
      <c r="R197" s="181"/>
      <c r="S197" s="181"/>
      <c r="T197" s="182"/>
      <c r="AT197" s="176" t="s">
        <v>142</v>
      </c>
      <c r="AU197" s="176" t="s">
        <v>87</v>
      </c>
      <c r="AV197" s="13" t="s">
        <v>87</v>
      </c>
      <c r="AW197" s="13" t="s">
        <v>29</v>
      </c>
      <c r="AX197" s="13" t="s">
        <v>73</v>
      </c>
      <c r="AY197" s="176" t="s">
        <v>127</v>
      </c>
    </row>
    <row r="198" spans="1:65" s="14" customFormat="1">
      <c r="B198" s="183"/>
      <c r="D198" s="175" t="s">
        <v>142</v>
      </c>
      <c r="E198" s="184" t="s">
        <v>1</v>
      </c>
      <c r="F198" s="185" t="s">
        <v>158</v>
      </c>
      <c r="H198" s="186">
        <v>2.4</v>
      </c>
      <c r="I198" s="187"/>
      <c r="L198" s="183"/>
      <c r="M198" s="188"/>
      <c r="N198" s="189"/>
      <c r="O198" s="189"/>
      <c r="P198" s="189"/>
      <c r="Q198" s="189"/>
      <c r="R198" s="189"/>
      <c r="S198" s="189"/>
      <c r="T198" s="190"/>
      <c r="AT198" s="184" t="s">
        <v>142</v>
      </c>
      <c r="AU198" s="184" t="s">
        <v>87</v>
      </c>
      <c r="AV198" s="14" t="s">
        <v>140</v>
      </c>
      <c r="AW198" s="14" t="s">
        <v>29</v>
      </c>
      <c r="AX198" s="14" t="s">
        <v>81</v>
      </c>
      <c r="AY198" s="184" t="s">
        <v>127</v>
      </c>
    </row>
    <row r="199" spans="1:65" s="2" customFormat="1" ht="24.2" customHeight="1">
      <c r="A199" s="33"/>
      <c r="B199" s="146"/>
      <c r="C199" s="164" t="s">
        <v>242</v>
      </c>
      <c r="D199" s="164" t="s">
        <v>136</v>
      </c>
      <c r="E199" s="165" t="s">
        <v>243</v>
      </c>
      <c r="F199" s="166" t="s">
        <v>244</v>
      </c>
      <c r="G199" s="167" t="s">
        <v>85</v>
      </c>
      <c r="H199" s="168">
        <v>4.8</v>
      </c>
      <c r="I199" s="169"/>
      <c r="J199" s="170">
        <f>ROUND(I199*H199,2)</f>
        <v>0</v>
      </c>
      <c r="K199" s="171"/>
      <c r="L199" s="34"/>
      <c r="M199" s="172" t="s">
        <v>1</v>
      </c>
      <c r="N199" s="173" t="s">
        <v>39</v>
      </c>
      <c r="O199" s="62"/>
      <c r="P199" s="158">
        <f>O199*H199</f>
        <v>0</v>
      </c>
      <c r="Q199" s="158">
        <v>0.24156</v>
      </c>
      <c r="R199" s="158">
        <f>Q199*H199</f>
        <v>1.1594879999999999</v>
      </c>
      <c r="S199" s="158">
        <v>0</v>
      </c>
      <c r="T199" s="159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0" t="s">
        <v>140</v>
      </c>
      <c r="AT199" s="160" t="s">
        <v>136</v>
      </c>
      <c r="AU199" s="160" t="s">
        <v>87</v>
      </c>
      <c r="AY199" s="18" t="s">
        <v>127</v>
      </c>
      <c r="BE199" s="161">
        <f>IF(N199="základná",J199,0)</f>
        <v>0</v>
      </c>
      <c r="BF199" s="161">
        <f>IF(N199="znížená",J199,0)</f>
        <v>0</v>
      </c>
      <c r="BG199" s="161">
        <f>IF(N199="zákl. prenesená",J199,0)</f>
        <v>0</v>
      </c>
      <c r="BH199" s="161">
        <f>IF(N199="zníž. prenesená",J199,0)</f>
        <v>0</v>
      </c>
      <c r="BI199" s="161">
        <f>IF(N199="nulová",J199,0)</f>
        <v>0</v>
      </c>
      <c r="BJ199" s="18" t="s">
        <v>87</v>
      </c>
      <c r="BK199" s="161">
        <f>ROUND(I199*H199,2)</f>
        <v>0</v>
      </c>
      <c r="BL199" s="18" t="s">
        <v>140</v>
      </c>
      <c r="BM199" s="160" t="s">
        <v>245</v>
      </c>
    </row>
    <row r="200" spans="1:65" s="13" customFormat="1">
      <c r="B200" s="174"/>
      <c r="D200" s="175" t="s">
        <v>142</v>
      </c>
      <c r="E200" s="176" t="s">
        <v>1</v>
      </c>
      <c r="F200" s="177" t="s">
        <v>246</v>
      </c>
      <c r="H200" s="178">
        <v>4.8</v>
      </c>
      <c r="I200" s="179"/>
      <c r="L200" s="174"/>
      <c r="M200" s="180"/>
      <c r="N200" s="181"/>
      <c r="O200" s="181"/>
      <c r="P200" s="181"/>
      <c r="Q200" s="181"/>
      <c r="R200" s="181"/>
      <c r="S200" s="181"/>
      <c r="T200" s="182"/>
      <c r="AT200" s="176" t="s">
        <v>142</v>
      </c>
      <c r="AU200" s="176" t="s">
        <v>87</v>
      </c>
      <c r="AV200" s="13" t="s">
        <v>87</v>
      </c>
      <c r="AW200" s="13" t="s">
        <v>29</v>
      </c>
      <c r="AX200" s="13" t="s">
        <v>73</v>
      </c>
      <c r="AY200" s="176" t="s">
        <v>127</v>
      </c>
    </row>
    <row r="201" spans="1:65" s="14" customFormat="1">
      <c r="B201" s="183"/>
      <c r="D201" s="175" t="s">
        <v>142</v>
      </c>
      <c r="E201" s="184" t="s">
        <v>1</v>
      </c>
      <c r="F201" s="185" t="s">
        <v>158</v>
      </c>
      <c r="H201" s="186">
        <v>4.8</v>
      </c>
      <c r="I201" s="187"/>
      <c r="L201" s="183"/>
      <c r="M201" s="188"/>
      <c r="N201" s="189"/>
      <c r="O201" s="189"/>
      <c r="P201" s="189"/>
      <c r="Q201" s="189"/>
      <c r="R201" s="189"/>
      <c r="S201" s="189"/>
      <c r="T201" s="190"/>
      <c r="AT201" s="184" t="s">
        <v>142</v>
      </c>
      <c r="AU201" s="184" t="s">
        <v>87</v>
      </c>
      <c r="AV201" s="14" t="s">
        <v>140</v>
      </c>
      <c r="AW201" s="14" t="s">
        <v>29</v>
      </c>
      <c r="AX201" s="14" t="s">
        <v>81</v>
      </c>
      <c r="AY201" s="184" t="s">
        <v>127</v>
      </c>
    </row>
    <row r="202" spans="1:65" s="12" customFormat="1" ht="22.9" customHeight="1">
      <c r="B202" s="135"/>
      <c r="D202" s="136" t="s">
        <v>72</v>
      </c>
      <c r="E202" s="162" t="s">
        <v>247</v>
      </c>
      <c r="F202" s="162" t="s">
        <v>248</v>
      </c>
      <c r="I202" s="138"/>
      <c r="J202" s="163">
        <f>BK202</f>
        <v>0</v>
      </c>
      <c r="L202" s="135"/>
      <c r="M202" s="140"/>
      <c r="N202" s="141"/>
      <c r="O202" s="141"/>
      <c r="P202" s="142">
        <f>SUM(P203:P218)</f>
        <v>0</v>
      </c>
      <c r="Q202" s="141"/>
      <c r="R202" s="142">
        <f>SUM(R203:R218)</f>
        <v>205.0386</v>
      </c>
      <c r="S202" s="141"/>
      <c r="T202" s="143">
        <f>SUM(T203:T218)</f>
        <v>0</v>
      </c>
      <c r="AR202" s="136" t="s">
        <v>81</v>
      </c>
      <c r="AT202" s="144" t="s">
        <v>72</v>
      </c>
      <c r="AU202" s="144" t="s">
        <v>81</v>
      </c>
      <c r="AY202" s="136" t="s">
        <v>127</v>
      </c>
      <c r="BK202" s="145">
        <f>SUM(BK203:BK218)</f>
        <v>0</v>
      </c>
    </row>
    <row r="203" spans="1:65" s="2" customFormat="1" ht="33" customHeight="1">
      <c r="A203" s="33"/>
      <c r="B203" s="146"/>
      <c r="C203" s="164" t="s">
        <v>7</v>
      </c>
      <c r="D203" s="164" t="s">
        <v>136</v>
      </c>
      <c r="E203" s="165" t="s">
        <v>249</v>
      </c>
      <c r="F203" s="166" t="s">
        <v>250</v>
      </c>
      <c r="G203" s="167" t="s">
        <v>85</v>
      </c>
      <c r="H203" s="168">
        <v>648</v>
      </c>
      <c r="I203" s="169"/>
      <c r="J203" s="170">
        <f>ROUND(I203*H203,2)</f>
        <v>0</v>
      </c>
      <c r="K203" s="171"/>
      <c r="L203" s="34"/>
      <c r="M203" s="172" t="s">
        <v>1</v>
      </c>
      <c r="N203" s="173" t="s">
        <v>39</v>
      </c>
      <c r="O203" s="62"/>
      <c r="P203" s="158">
        <f>O203*H203</f>
        <v>0</v>
      </c>
      <c r="Q203" s="158">
        <v>7.1000000000000002E-4</v>
      </c>
      <c r="R203" s="158">
        <f>Q203*H203</f>
        <v>0.46007999999999999</v>
      </c>
      <c r="S203" s="158">
        <v>0</v>
      </c>
      <c r="T203" s="159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0" t="s">
        <v>140</v>
      </c>
      <c r="AT203" s="160" t="s">
        <v>136</v>
      </c>
      <c r="AU203" s="160" t="s">
        <v>87</v>
      </c>
      <c r="AY203" s="18" t="s">
        <v>127</v>
      </c>
      <c r="BE203" s="161">
        <f>IF(N203="základná",J203,0)</f>
        <v>0</v>
      </c>
      <c r="BF203" s="161">
        <f>IF(N203="znížená",J203,0)</f>
        <v>0</v>
      </c>
      <c r="BG203" s="161">
        <f>IF(N203="zákl. prenesená",J203,0)</f>
        <v>0</v>
      </c>
      <c r="BH203" s="161">
        <f>IF(N203="zníž. prenesená",J203,0)</f>
        <v>0</v>
      </c>
      <c r="BI203" s="161">
        <f>IF(N203="nulová",J203,0)</f>
        <v>0</v>
      </c>
      <c r="BJ203" s="18" t="s">
        <v>87</v>
      </c>
      <c r="BK203" s="161">
        <f>ROUND(I203*H203,2)</f>
        <v>0</v>
      </c>
      <c r="BL203" s="18" t="s">
        <v>140</v>
      </c>
      <c r="BM203" s="160" t="s">
        <v>251</v>
      </c>
    </row>
    <row r="204" spans="1:65" s="15" customFormat="1">
      <c r="B204" s="191"/>
      <c r="D204" s="175" t="s">
        <v>142</v>
      </c>
      <c r="E204" s="192" t="s">
        <v>1</v>
      </c>
      <c r="F204" s="193" t="s">
        <v>252</v>
      </c>
      <c r="H204" s="192" t="s">
        <v>1</v>
      </c>
      <c r="I204" s="194"/>
      <c r="L204" s="191"/>
      <c r="M204" s="195"/>
      <c r="N204" s="196"/>
      <c r="O204" s="196"/>
      <c r="P204" s="196"/>
      <c r="Q204" s="196"/>
      <c r="R204" s="196"/>
      <c r="S204" s="196"/>
      <c r="T204" s="197"/>
      <c r="AT204" s="192" t="s">
        <v>142</v>
      </c>
      <c r="AU204" s="192" t="s">
        <v>87</v>
      </c>
      <c r="AV204" s="15" t="s">
        <v>81</v>
      </c>
      <c r="AW204" s="15" t="s">
        <v>29</v>
      </c>
      <c r="AX204" s="15" t="s">
        <v>73</v>
      </c>
      <c r="AY204" s="192" t="s">
        <v>127</v>
      </c>
    </row>
    <row r="205" spans="1:65" s="13" customFormat="1">
      <c r="B205" s="174"/>
      <c r="D205" s="175" t="s">
        <v>142</v>
      </c>
      <c r="E205" s="176" t="s">
        <v>1</v>
      </c>
      <c r="F205" s="177" t="s">
        <v>253</v>
      </c>
      <c r="H205" s="178">
        <v>648</v>
      </c>
      <c r="I205" s="179"/>
      <c r="L205" s="174"/>
      <c r="M205" s="180"/>
      <c r="N205" s="181"/>
      <c r="O205" s="181"/>
      <c r="P205" s="181"/>
      <c r="Q205" s="181"/>
      <c r="R205" s="181"/>
      <c r="S205" s="181"/>
      <c r="T205" s="182"/>
      <c r="AT205" s="176" t="s">
        <v>142</v>
      </c>
      <c r="AU205" s="176" t="s">
        <v>87</v>
      </c>
      <c r="AV205" s="13" t="s">
        <v>87</v>
      </c>
      <c r="AW205" s="13" t="s">
        <v>29</v>
      </c>
      <c r="AX205" s="13" t="s">
        <v>73</v>
      </c>
      <c r="AY205" s="176" t="s">
        <v>127</v>
      </c>
    </row>
    <row r="206" spans="1:65" s="14" customFormat="1">
      <c r="B206" s="183"/>
      <c r="D206" s="175" t="s">
        <v>142</v>
      </c>
      <c r="E206" s="184" t="s">
        <v>1</v>
      </c>
      <c r="F206" s="185" t="s">
        <v>158</v>
      </c>
      <c r="H206" s="186">
        <v>648</v>
      </c>
      <c r="I206" s="187"/>
      <c r="L206" s="183"/>
      <c r="M206" s="188"/>
      <c r="N206" s="189"/>
      <c r="O206" s="189"/>
      <c r="P206" s="189"/>
      <c r="Q206" s="189"/>
      <c r="R206" s="189"/>
      <c r="S206" s="189"/>
      <c r="T206" s="190"/>
      <c r="AT206" s="184" t="s">
        <v>142</v>
      </c>
      <c r="AU206" s="184" t="s">
        <v>87</v>
      </c>
      <c r="AV206" s="14" t="s">
        <v>140</v>
      </c>
      <c r="AW206" s="14" t="s">
        <v>29</v>
      </c>
      <c r="AX206" s="14" t="s">
        <v>81</v>
      </c>
      <c r="AY206" s="184" t="s">
        <v>127</v>
      </c>
    </row>
    <row r="207" spans="1:65" s="2" customFormat="1" ht="37.9" customHeight="1">
      <c r="A207" s="33"/>
      <c r="B207" s="146"/>
      <c r="C207" s="164" t="s">
        <v>254</v>
      </c>
      <c r="D207" s="164" t="s">
        <v>136</v>
      </c>
      <c r="E207" s="165" t="s">
        <v>255</v>
      </c>
      <c r="F207" s="166" t="s">
        <v>376</v>
      </c>
      <c r="G207" s="167" t="s">
        <v>85</v>
      </c>
      <c r="H207" s="168">
        <v>648</v>
      </c>
      <c r="I207" s="169"/>
      <c r="J207" s="170">
        <f>ROUND(I207*H207,2)</f>
        <v>0</v>
      </c>
      <c r="K207" s="171"/>
      <c r="L207" s="34"/>
      <c r="M207" s="172" t="s">
        <v>1</v>
      </c>
      <c r="N207" s="173" t="s">
        <v>39</v>
      </c>
      <c r="O207" s="62"/>
      <c r="P207" s="158">
        <f>O207*H207</f>
        <v>0</v>
      </c>
      <c r="Q207" s="158">
        <v>0.18151999999999999</v>
      </c>
      <c r="R207" s="158">
        <f>Q207*H207</f>
        <v>117.62495999999999</v>
      </c>
      <c r="S207" s="158">
        <v>0</v>
      </c>
      <c r="T207" s="159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0" t="s">
        <v>140</v>
      </c>
      <c r="AT207" s="160" t="s">
        <v>136</v>
      </c>
      <c r="AU207" s="160" t="s">
        <v>87</v>
      </c>
      <c r="AY207" s="18" t="s">
        <v>127</v>
      </c>
      <c r="BE207" s="161">
        <f>IF(N207="základná",J207,0)</f>
        <v>0</v>
      </c>
      <c r="BF207" s="161">
        <f>IF(N207="znížená",J207,0)</f>
        <v>0</v>
      </c>
      <c r="BG207" s="161">
        <f>IF(N207="zákl. prenesená",J207,0)</f>
        <v>0</v>
      </c>
      <c r="BH207" s="161">
        <f>IF(N207="zníž. prenesená",J207,0)</f>
        <v>0</v>
      </c>
      <c r="BI207" s="161">
        <f>IF(N207="nulová",J207,0)</f>
        <v>0</v>
      </c>
      <c r="BJ207" s="18" t="s">
        <v>87</v>
      </c>
      <c r="BK207" s="161">
        <f>ROUND(I207*H207,2)</f>
        <v>0</v>
      </c>
      <c r="BL207" s="18" t="s">
        <v>140</v>
      </c>
      <c r="BM207" s="160" t="s">
        <v>256</v>
      </c>
    </row>
    <row r="208" spans="1:65" s="15" customFormat="1">
      <c r="B208" s="191"/>
      <c r="D208" s="175" t="s">
        <v>142</v>
      </c>
      <c r="E208" s="192" t="s">
        <v>1</v>
      </c>
      <c r="F208" s="193" t="s">
        <v>257</v>
      </c>
      <c r="H208" s="192" t="s">
        <v>1</v>
      </c>
      <c r="I208" s="194"/>
      <c r="L208" s="191"/>
      <c r="M208" s="195"/>
      <c r="N208" s="196"/>
      <c r="O208" s="196"/>
      <c r="P208" s="196"/>
      <c r="Q208" s="196"/>
      <c r="R208" s="196"/>
      <c r="S208" s="196"/>
      <c r="T208" s="197"/>
      <c r="AT208" s="192" t="s">
        <v>142</v>
      </c>
      <c r="AU208" s="192" t="s">
        <v>87</v>
      </c>
      <c r="AV208" s="15" t="s">
        <v>81</v>
      </c>
      <c r="AW208" s="15" t="s">
        <v>29</v>
      </c>
      <c r="AX208" s="15" t="s">
        <v>73</v>
      </c>
      <c r="AY208" s="192" t="s">
        <v>127</v>
      </c>
    </row>
    <row r="209" spans="1:65" s="13" customFormat="1">
      <c r="B209" s="174"/>
      <c r="D209" s="175" t="s">
        <v>142</v>
      </c>
      <c r="E209" s="176" t="s">
        <v>1</v>
      </c>
      <c r="F209" s="177" t="s">
        <v>253</v>
      </c>
      <c r="H209" s="178">
        <v>648</v>
      </c>
      <c r="I209" s="179"/>
      <c r="L209" s="174"/>
      <c r="M209" s="180"/>
      <c r="N209" s="181"/>
      <c r="O209" s="181"/>
      <c r="P209" s="181"/>
      <c r="Q209" s="181"/>
      <c r="R209" s="181"/>
      <c r="S209" s="181"/>
      <c r="T209" s="182"/>
      <c r="AT209" s="176" t="s">
        <v>142</v>
      </c>
      <c r="AU209" s="176" t="s">
        <v>87</v>
      </c>
      <c r="AV209" s="13" t="s">
        <v>87</v>
      </c>
      <c r="AW209" s="13" t="s">
        <v>29</v>
      </c>
      <c r="AX209" s="13" t="s">
        <v>73</v>
      </c>
      <c r="AY209" s="176" t="s">
        <v>127</v>
      </c>
    </row>
    <row r="210" spans="1:65" s="14" customFormat="1">
      <c r="B210" s="183"/>
      <c r="D210" s="175" t="s">
        <v>142</v>
      </c>
      <c r="E210" s="184" t="s">
        <v>1</v>
      </c>
      <c r="F210" s="185" t="s">
        <v>158</v>
      </c>
      <c r="H210" s="186">
        <v>648</v>
      </c>
      <c r="I210" s="187"/>
      <c r="L210" s="183"/>
      <c r="M210" s="188"/>
      <c r="N210" s="189"/>
      <c r="O210" s="189"/>
      <c r="P210" s="189"/>
      <c r="Q210" s="189"/>
      <c r="R210" s="189"/>
      <c r="S210" s="189"/>
      <c r="T210" s="190"/>
      <c r="AT210" s="184" t="s">
        <v>142</v>
      </c>
      <c r="AU210" s="184" t="s">
        <v>87</v>
      </c>
      <c r="AV210" s="14" t="s">
        <v>140</v>
      </c>
      <c r="AW210" s="14" t="s">
        <v>29</v>
      </c>
      <c r="AX210" s="14" t="s">
        <v>81</v>
      </c>
      <c r="AY210" s="184" t="s">
        <v>127</v>
      </c>
    </row>
    <row r="211" spans="1:65" s="2" customFormat="1" ht="33" customHeight="1">
      <c r="A211" s="33"/>
      <c r="B211" s="146"/>
      <c r="C211" s="164" t="s">
        <v>258</v>
      </c>
      <c r="D211" s="164" t="s">
        <v>136</v>
      </c>
      <c r="E211" s="165" t="s">
        <v>259</v>
      </c>
      <c r="F211" s="166" t="s">
        <v>260</v>
      </c>
      <c r="G211" s="167" t="s">
        <v>85</v>
      </c>
      <c r="H211" s="168">
        <v>668</v>
      </c>
      <c r="I211" s="169"/>
      <c r="J211" s="170">
        <f>ROUND(I211*H211,2)</f>
        <v>0</v>
      </c>
      <c r="K211" s="171"/>
      <c r="L211" s="34"/>
      <c r="M211" s="172" t="s">
        <v>1</v>
      </c>
      <c r="N211" s="173" t="s">
        <v>39</v>
      </c>
      <c r="O211" s="62"/>
      <c r="P211" s="158">
        <f>O211*H211</f>
        <v>0</v>
      </c>
      <c r="Q211" s="158">
        <v>5.1000000000000004E-4</v>
      </c>
      <c r="R211" s="158">
        <f>Q211*H211</f>
        <v>0.34068000000000004</v>
      </c>
      <c r="S211" s="158">
        <v>0</v>
      </c>
      <c r="T211" s="159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0" t="s">
        <v>140</v>
      </c>
      <c r="AT211" s="160" t="s">
        <v>136</v>
      </c>
      <c r="AU211" s="160" t="s">
        <v>87</v>
      </c>
      <c r="AY211" s="18" t="s">
        <v>127</v>
      </c>
      <c r="BE211" s="161">
        <f>IF(N211="základná",J211,0)</f>
        <v>0</v>
      </c>
      <c r="BF211" s="161">
        <f>IF(N211="znížená",J211,0)</f>
        <v>0</v>
      </c>
      <c r="BG211" s="161">
        <f>IF(N211="zákl. prenesená",J211,0)</f>
        <v>0</v>
      </c>
      <c r="BH211" s="161">
        <f>IF(N211="zníž. prenesená",J211,0)</f>
        <v>0</v>
      </c>
      <c r="BI211" s="161">
        <f>IF(N211="nulová",J211,0)</f>
        <v>0</v>
      </c>
      <c r="BJ211" s="18" t="s">
        <v>87</v>
      </c>
      <c r="BK211" s="161">
        <f>ROUND(I211*H211,2)</f>
        <v>0</v>
      </c>
      <c r="BL211" s="18" t="s">
        <v>140</v>
      </c>
      <c r="BM211" s="160" t="s">
        <v>261</v>
      </c>
    </row>
    <row r="212" spans="1:65" s="13" customFormat="1">
      <c r="B212" s="174"/>
      <c r="D212" s="175" t="s">
        <v>142</v>
      </c>
      <c r="E212" s="176" t="s">
        <v>1</v>
      </c>
      <c r="F212" s="177" t="s">
        <v>253</v>
      </c>
      <c r="H212" s="178">
        <v>648</v>
      </c>
      <c r="I212" s="179"/>
      <c r="L212" s="174"/>
      <c r="M212" s="180"/>
      <c r="N212" s="181"/>
      <c r="O212" s="181"/>
      <c r="P212" s="181"/>
      <c r="Q212" s="181"/>
      <c r="R212" s="181"/>
      <c r="S212" s="181"/>
      <c r="T212" s="182"/>
      <c r="AT212" s="176" t="s">
        <v>142</v>
      </c>
      <c r="AU212" s="176" t="s">
        <v>87</v>
      </c>
      <c r="AV212" s="13" t="s">
        <v>87</v>
      </c>
      <c r="AW212" s="13" t="s">
        <v>29</v>
      </c>
      <c r="AX212" s="13" t="s">
        <v>73</v>
      </c>
      <c r="AY212" s="176" t="s">
        <v>127</v>
      </c>
    </row>
    <row r="213" spans="1:65" s="13" customFormat="1">
      <c r="B213" s="174"/>
      <c r="D213" s="175" t="s">
        <v>142</v>
      </c>
      <c r="E213" s="176" t="s">
        <v>1</v>
      </c>
      <c r="F213" s="177" t="s">
        <v>262</v>
      </c>
      <c r="H213" s="178">
        <v>20</v>
      </c>
      <c r="I213" s="179"/>
      <c r="L213" s="174"/>
      <c r="M213" s="180"/>
      <c r="N213" s="181"/>
      <c r="O213" s="181"/>
      <c r="P213" s="181"/>
      <c r="Q213" s="181"/>
      <c r="R213" s="181"/>
      <c r="S213" s="181"/>
      <c r="T213" s="182"/>
      <c r="AT213" s="176" t="s">
        <v>142</v>
      </c>
      <c r="AU213" s="176" t="s">
        <v>87</v>
      </c>
      <c r="AV213" s="13" t="s">
        <v>87</v>
      </c>
      <c r="AW213" s="13" t="s">
        <v>29</v>
      </c>
      <c r="AX213" s="13" t="s">
        <v>73</v>
      </c>
      <c r="AY213" s="176" t="s">
        <v>127</v>
      </c>
    </row>
    <row r="214" spans="1:65" s="14" customFormat="1">
      <c r="B214" s="183"/>
      <c r="D214" s="175" t="s">
        <v>142</v>
      </c>
      <c r="E214" s="184" t="s">
        <v>1</v>
      </c>
      <c r="F214" s="185" t="s">
        <v>158</v>
      </c>
      <c r="H214" s="186">
        <v>668</v>
      </c>
      <c r="I214" s="187"/>
      <c r="L214" s="183"/>
      <c r="M214" s="188"/>
      <c r="N214" s="189"/>
      <c r="O214" s="189"/>
      <c r="P214" s="189"/>
      <c r="Q214" s="189"/>
      <c r="R214" s="189"/>
      <c r="S214" s="189"/>
      <c r="T214" s="190"/>
      <c r="AT214" s="184" t="s">
        <v>142</v>
      </c>
      <c r="AU214" s="184" t="s">
        <v>87</v>
      </c>
      <c r="AV214" s="14" t="s">
        <v>140</v>
      </c>
      <c r="AW214" s="14" t="s">
        <v>29</v>
      </c>
      <c r="AX214" s="14" t="s">
        <v>81</v>
      </c>
      <c r="AY214" s="184" t="s">
        <v>127</v>
      </c>
    </row>
    <row r="215" spans="1:65" s="2" customFormat="1" ht="33" customHeight="1">
      <c r="A215" s="33"/>
      <c r="B215" s="146"/>
      <c r="C215" s="164" t="s">
        <v>263</v>
      </c>
      <c r="D215" s="164" t="s">
        <v>136</v>
      </c>
      <c r="E215" s="165" t="s">
        <v>264</v>
      </c>
      <c r="F215" s="166" t="s">
        <v>265</v>
      </c>
      <c r="G215" s="167" t="s">
        <v>85</v>
      </c>
      <c r="H215" s="168">
        <v>668</v>
      </c>
      <c r="I215" s="169"/>
      <c r="J215" s="170">
        <f>ROUND(I215*H215,2)</f>
        <v>0</v>
      </c>
      <c r="K215" s="171"/>
      <c r="L215" s="34"/>
      <c r="M215" s="172" t="s">
        <v>1</v>
      </c>
      <c r="N215" s="173" t="s">
        <v>39</v>
      </c>
      <c r="O215" s="62"/>
      <c r="P215" s="158">
        <f>O215*H215</f>
        <v>0</v>
      </c>
      <c r="Q215" s="158">
        <v>0.12966</v>
      </c>
      <c r="R215" s="158">
        <f>Q215*H215</f>
        <v>86.612880000000004</v>
      </c>
      <c r="S215" s="158">
        <v>0</v>
      </c>
      <c r="T215" s="159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0" t="s">
        <v>140</v>
      </c>
      <c r="AT215" s="160" t="s">
        <v>136</v>
      </c>
      <c r="AU215" s="160" t="s">
        <v>87</v>
      </c>
      <c r="AY215" s="18" t="s">
        <v>127</v>
      </c>
      <c r="BE215" s="161">
        <f>IF(N215="základná",J215,0)</f>
        <v>0</v>
      </c>
      <c r="BF215" s="161">
        <f>IF(N215="znížená",J215,0)</f>
        <v>0</v>
      </c>
      <c r="BG215" s="161">
        <f>IF(N215="zákl. prenesená",J215,0)</f>
        <v>0</v>
      </c>
      <c r="BH215" s="161">
        <f>IF(N215="zníž. prenesená",J215,0)</f>
        <v>0</v>
      </c>
      <c r="BI215" s="161">
        <f>IF(N215="nulová",J215,0)</f>
        <v>0</v>
      </c>
      <c r="BJ215" s="18" t="s">
        <v>87</v>
      </c>
      <c r="BK215" s="161">
        <f>ROUND(I215*H215,2)</f>
        <v>0</v>
      </c>
      <c r="BL215" s="18" t="s">
        <v>140</v>
      </c>
      <c r="BM215" s="160" t="s">
        <v>266</v>
      </c>
    </row>
    <row r="216" spans="1:65" s="13" customFormat="1">
      <c r="B216" s="174"/>
      <c r="D216" s="175" t="s">
        <v>142</v>
      </c>
      <c r="E216" s="176" t="s">
        <v>1</v>
      </c>
      <c r="F216" s="177" t="s">
        <v>253</v>
      </c>
      <c r="H216" s="178">
        <v>648</v>
      </c>
      <c r="I216" s="179"/>
      <c r="L216" s="174"/>
      <c r="M216" s="180"/>
      <c r="N216" s="181"/>
      <c r="O216" s="181"/>
      <c r="P216" s="181"/>
      <c r="Q216" s="181"/>
      <c r="R216" s="181"/>
      <c r="S216" s="181"/>
      <c r="T216" s="182"/>
      <c r="AT216" s="176" t="s">
        <v>142</v>
      </c>
      <c r="AU216" s="176" t="s">
        <v>87</v>
      </c>
      <c r="AV216" s="13" t="s">
        <v>87</v>
      </c>
      <c r="AW216" s="13" t="s">
        <v>29</v>
      </c>
      <c r="AX216" s="13" t="s">
        <v>73</v>
      </c>
      <c r="AY216" s="176" t="s">
        <v>127</v>
      </c>
    </row>
    <row r="217" spans="1:65" s="13" customFormat="1">
      <c r="B217" s="174"/>
      <c r="D217" s="175" t="s">
        <v>142</v>
      </c>
      <c r="E217" s="176" t="s">
        <v>1</v>
      </c>
      <c r="F217" s="177" t="s">
        <v>262</v>
      </c>
      <c r="H217" s="178">
        <v>20</v>
      </c>
      <c r="I217" s="179"/>
      <c r="L217" s="174"/>
      <c r="M217" s="180"/>
      <c r="N217" s="181"/>
      <c r="O217" s="181"/>
      <c r="P217" s="181"/>
      <c r="Q217" s="181"/>
      <c r="R217" s="181"/>
      <c r="S217" s="181"/>
      <c r="T217" s="182"/>
      <c r="AT217" s="176" t="s">
        <v>142</v>
      </c>
      <c r="AU217" s="176" t="s">
        <v>87</v>
      </c>
      <c r="AV217" s="13" t="s">
        <v>87</v>
      </c>
      <c r="AW217" s="13" t="s">
        <v>29</v>
      </c>
      <c r="AX217" s="13" t="s">
        <v>73</v>
      </c>
      <c r="AY217" s="176" t="s">
        <v>127</v>
      </c>
    </row>
    <row r="218" spans="1:65" s="14" customFormat="1">
      <c r="B218" s="183"/>
      <c r="D218" s="175" t="s">
        <v>142</v>
      </c>
      <c r="E218" s="184" t="s">
        <v>1</v>
      </c>
      <c r="F218" s="185" t="s">
        <v>158</v>
      </c>
      <c r="H218" s="186">
        <v>668</v>
      </c>
      <c r="I218" s="187"/>
      <c r="L218" s="183"/>
      <c r="M218" s="188"/>
      <c r="N218" s="189"/>
      <c r="O218" s="189"/>
      <c r="P218" s="189"/>
      <c r="Q218" s="189"/>
      <c r="R218" s="189"/>
      <c r="S218" s="189"/>
      <c r="T218" s="190"/>
      <c r="AT218" s="184" t="s">
        <v>142</v>
      </c>
      <c r="AU218" s="184" t="s">
        <v>87</v>
      </c>
      <c r="AV218" s="14" t="s">
        <v>140</v>
      </c>
      <c r="AW218" s="14" t="s">
        <v>29</v>
      </c>
      <c r="AX218" s="14" t="s">
        <v>81</v>
      </c>
      <c r="AY218" s="184" t="s">
        <v>127</v>
      </c>
    </row>
    <row r="219" spans="1:65" s="12" customFormat="1" ht="22.9" customHeight="1">
      <c r="B219" s="135"/>
      <c r="D219" s="136" t="s">
        <v>72</v>
      </c>
      <c r="E219" s="162" t="s">
        <v>185</v>
      </c>
      <c r="F219" s="162" t="s">
        <v>267</v>
      </c>
      <c r="I219" s="138"/>
      <c r="J219" s="163">
        <f>BK219</f>
        <v>0</v>
      </c>
      <c r="L219" s="135"/>
      <c r="M219" s="140"/>
      <c r="N219" s="141"/>
      <c r="O219" s="141"/>
      <c r="P219" s="142">
        <f>SUM(P220:P256)</f>
        <v>0</v>
      </c>
      <c r="Q219" s="141"/>
      <c r="R219" s="142">
        <f>SUM(R220:R256)</f>
        <v>190.08901304000003</v>
      </c>
      <c r="S219" s="141"/>
      <c r="T219" s="143">
        <f>SUM(T220:T256)</f>
        <v>0</v>
      </c>
      <c r="AR219" s="136" t="s">
        <v>81</v>
      </c>
      <c r="AT219" s="144" t="s">
        <v>72</v>
      </c>
      <c r="AU219" s="144" t="s">
        <v>81</v>
      </c>
      <c r="AY219" s="136" t="s">
        <v>127</v>
      </c>
      <c r="BK219" s="145">
        <f>SUM(BK220:BK256)</f>
        <v>0</v>
      </c>
    </row>
    <row r="220" spans="1:65" s="2" customFormat="1" ht="33" customHeight="1">
      <c r="A220" s="33"/>
      <c r="B220" s="146"/>
      <c r="C220" s="164" t="s">
        <v>268</v>
      </c>
      <c r="D220" s="164" t="s">
        <v>136</v>
      </c>
      <c r="E220" s="165" t="s">
        <v>269</v>
      </c>
      <c r="F220" s="166" t="s">
        <v>270</v>
      </c>
      <c r="G220" s="167" t="s">
        <v>93</v>
      </c>
      <c r="H220" s="168">
        <v>29.34</v>
      </c>
      <c r="I220" s="169"/>
      <c r="J220" s="170">
        <f>ROUND(I220*H220,2)</f>
        <v>0</v>
      </c>
      <c r="K220" s="171"/>
      <c r="L220" s="34"/>
      <c r="M220" s="172" t="s">
        <v>1</v>
      </c>
      <c r="N220" s="173" t="s">
        <v>39</v>
      </c>
      <c r="O220" s="62"/>
      <c r="P220" s="158">
        <f>O220*H220</f>
        <v>0</v>
      </c>
      <c r="Q220" s="158">
        <v>2.3083100000000001</v>
      </c>
      <c r="R220" s="158">
        <f>Q220*H220</f>
        <v>67.725815400000002</v>
      </c>
      <c r="S220" s="158">
        <v>0</v>
      </c>
      <c r="T220" s="159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0" t="s">
        <v>140</v>
      </c>
      <c r="AT220" s="160" t="s">
        <v>136</v>
      </c>
      <c r="AU220" s="160" t="s">
        <v>87</v>
      </c>
      <c r="AY220" s="18" t="s">
        <v>127</v>
      </c>
      <c r="BE220" s="161">
        <f>IF(N220="základná",J220,0)</f>
        <v>0</v>
      </c>
      <c r="BF220" s="161">
        <f>IF(N220="znížená",J220,0)</f>
        <v>0</v>
      </c>
      <c r="BG220" s="161">
        <f>IF(N220="zákl. prenesená",J220,0)</f>
        <v>0</v>
      </c>
      <c r="BH220" s="161">
        <f>IF(N220="zníž. prenesená",J220,0)</f>
        <v>0</v>
      </c>
      <c r="BI220" s="161">
        <f>IF(N220="nulová",J220,0)</f>
        <v>0</v>
      </c>
      <c r="BJ220" s="18" t="s">
        <v>87</v>
      </c>
      <c r="BK220" s="161">
        <f>ROUND(I220*H220,2)</f>
        <v>0</v>
      </c>
      <c r="BL220" s="18" t="s">
        <v>140</v>
      </c>
      <c r="BM220" s="160" t="s">
        <v>271</v>
      </c>
    </row>
    <row r="221" spans="1:65" s="13" customFormat="1">
      <c r="B221" s="174"/>
      <c r="D221" s="175" t="s">
        <v>142</v>
      </c>
      <c r="E221" s="176" t="s">
        <v>1</v>
      </c>
      <c r="F221" s="177" t="s">
        <v>272</v>
      </c>
      <c r="H221" s="178">
        <v>29.34</v>
      </c>
      <c r="I221" s="179"/>
      <c r="L221" s="174"/>
      <c r="M221" s="180"/>
      <c r="N221" s="181"/>
      <c r="O221" s="181"/>
      <c r="P221" s="181"/>
      <c r="Q221" s="181"/>
      <c r="R221" s="181"/>
      <c r="S221" s="181"/>
      <c r="T221" s="182"/>
      <c r="AT221" s="176" t="s">
        <v>142</v>
      </c>
      <c r="AU221" s="176" t="s">
        <v>87</v>
      </c>
      <c r="AV221" s="13" t="s">
        <v>87</v>
      </c>
      <c r="AW221" s="13" t="s">
        <v>29</v>
      </c>
      <c r="AX221" s="13" t="s">
        <v>73</v>
      </c>
      <c r="AY221" s="176" t="s">
        <v>127</v>
      </c>
    </row>
    <row r="222" spans="1:65" s="14" customFormat="1">
      <c r="B222" s="183"/>
      <c r="D222" s="175" t="s">
        <v>142</v>
      </c>
      <c r="E222" s="184" t="s">
        <v>1</v>
      </c>
      <c r="F222" s="185" t="s">
        <v>158</v>
      </c>
      <c r="H222" s="186">
        <v>29.34</v>
      </c>
      <c r="I222" s="187"/>
      <c r="L222" s="183"/>
      <c r="M222" s="188"/>
      <c r="N222" s="189"/>
      <c r="O222" s="189"/>
      <c r="P222" s="189"/>
      <c r="Q222" s="189"/>
      <c r="R222" s="189"/>
      <c r="S222" s="189"/>
      <c r="T222" s="190"/>
      <c r="AT222" s="184" t="s">
        <v>142</v>
      </c>
      <c r="AU222" s="184" t="s">
        <v>87</v>
      </c>
      <c r="AV222" s="14" t="s">
        <v>140</v>
      </c>
      <c r="AW222" s="14" t="s">
        <v>29</v>
      </c>
      <c r="AX222" s="14" t="s">
        <v>81</v>
      </c>
      <c r="AY222" s="184" t="s">
        <v>127</v>
      </c>
    </row>
    <row r="223" spans="1:65" s="2" customFormat="1" ht="33" customHeight="1">
      <c r="A223" s="33"/>
      <c r="B223" s="146"/>
      <c r="C223" s="164" t="s">
        <v>273</v>
      </c>
      <c r="D223" s="164" t="s">
        <v>136</v>
      </c>
      <c r="E223" s="165" t="s">
        <v>274</v>
      </c>
      <c r="F223" s="166" t="s">
        <v>275</v>
      </c>
      <c r="G223" s="167" t="s">
        <v>276</v>
      </c>
      <c r="H223" s="168">
        <v>54</v>
      </c>
      <c r="I223" s="169"/>
      <c r="J223" s="170">
        <f>ROUND(I223*H223,2)</f>
        <v>0</v>
      </c>
      <c r="K223" s="171"/>
      <c r="L223" s="34"/>
      <c r="M223" s="172" t="s">
        <v>1</v>
      </c>
      <c r="N223" s="173" t="s">
        <v>39</v>
      </c>
      <c r="O223" s="62"/>
      <c r="P223" s="158">
        <f>O223*H223</f>
        <v>0</v>
      </c>
      <c r="Q223" s="158">
        <v>0.20624000000000001</v>
      </c>
      <c r="R223" s="158">
        <f>Q223*H223</f>
        <v>11.13696</v>
      </c>
      <c r="S223" s="158">
        <v>0</v>
      </c>
      <c r="T223" s="159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0" t="s">
        <v>140</v>
      </c>
      <c r="AT223" s="160" t="s">
        <v>136</v>
      </c>
      <c r="AU223" s="160" t="s">
        <v>87</v>
      </c>
      <c r="AY223" s="18" t="s">
        <v>127</v>
      </c>
      <c r="BE223" s="161">
        <f>IF(N223="základná",J223,0)</f>
        <v>0</v>
      </c>
      <c r="BF223" s="161">
        <f>IF(N223="znížená",J223,0)</f>
        <v>0</v>
      </c>
      <c r="BG223" s="161">
        <f>IF(N223="zákl. prenesená",J223,0)</f>
        <v>0</v>
      </c>
      <c r="BH223" s="161">
        <f>IF(N223="zníž. prenesená",J223,0)</f>
        <v>0</v>
      </c>
      <c r="BI223" s="161">
        <f>IF(N223="nulová",J223,0)</f>
        <v>0</v>
      </c>
      <c r="BJ223" s="18" t="s">
        <v>87</v>
      </c>
      <c r="BK223" s="161">
        <f>ROUND(I223*H223,2)</f>
        <v>0</v>
      </c>
      <c r="BL223" s="18" t="s">
        <v>140</v>
      </c>
      <c r="BM223" s="160" t="s">
        <v>277</v>
      </c>
    </row>
    <row r="224" spans="1:65" s="13" customFormat="1">
      <c r="B224" s="174"/>
      <c r="D224" s="175" t="s">
        <v>142</v>
      </c>
      <c r="E224" s="176" t="s">
        <v>1</v>
      </c>
      <c r="F224" s="177" t="s">
        <v>278</v>
      </c>
      <c r="H224" s="178">
        <v>54</v>
      </c>
      <c r="I224" s="179"/>
      <c r="L224" s="174"/>
      <c r="M224" s="180"/>
      <c r="N224" s="181"/>
      <c r="O224" s="181"/>
      <c r="P224" s="181"/>
      <c r="Q224" s="181"/>
      <c r="R224" s="181"/>
      <c r="S224" s="181"/>
      <c r="T224" s="182"/>
      <c r="AT224" s="176" t="s">
        <v>142</v>
      </c>
      <c r="AU224" s="176" t="s">
        <v>87</v>
      </c>
      <c r="AV224" s="13" t="s">
        <v>87</v>
      </c>
      <c r="AW224" s="13" t="s">
        <v>29</v>
      </c>
      <c r="AX224" s="13" t="s">
        <v>73</v>
      </c>
      <c r="AY224" s="176" t="s">
        <v>127</v>
      </c>
    </row>
    <row r="225" spans="1:65" s="14" customFormat="1">
      <c r="B225" s="183"/>
      <c r="D225" s="175" t="s">
        <v>142</v>
      </c>
      <c r="E225" s="184" t="s">
        <v>1</v>
      </c>
      <c r="F225" s="185" t="s">
        <v>158</v>
      </c>
      <c r="H225" s="186">
        <v>54</v>
      </c>
      <c r="I225" s="187"/>
      <c r="L225" s="183"/>
      <c r="M225" s="188"/>
      <c r="N225" s="189"/>
      <c r="O225" s="189"/>
      <c r="P225" s="189"/>
      <c r="Q225" s="189"/>
      <c r="R225" s="189"/>
      <c r="S225" s="189"/>
      <c r="T225" s="190"/>
      <c r="AT225" s="184" t="s">
        <v>142</v>
      </c>
      <c r="AU225" s="184" t="s">
        <v>87</v>
      </c>
      <c r="AV225" s="14" t="s">
        <v>140</v>
      </c>
      <c r="AW225" s="14" t="s">
        <v>29</v>
      </c>
      <c r="AX225" s="14" t="s">
        <v>81</v>
      </c>
      <c r="AY225" s="184" t="s">
        <v>127</v>
      </c>
    </row>
    <row r="226" spans="1:65" s="2" customFormat="1" ht="24.2" customHeight="1">
      <c r="A226" s="33"/>
      <c r="B226" s="146"/>
      <c r="C226" s="147" t="s">
        <v>279</v>
      </c>
      <c r="D226" s="147" t="s">
        <v>128</v>
      </c>
      <c r="E226" s="148" t="s">
        <v>280</v>
      </c>
      <c r="F226" s="149" t="s">
        <v>281</v>
      </c>
      <c r="G226" s="150" t="s">
        <v>149</v>
      </c>
      <c r="H226" s="151">
        <v>54.54</v>
      </c>
      <c r="I226" s="152"/>
      <c r="J226" s="153">
        <f>ROUND(I226*H226,2)</f>
        <v>0</v>
      </c>
      <c r="K226" s="154"/>
      <c r="L226" s="155"/>
      <c r="M226" s="156" t="s">
        <v>1</v>
      </c>
      <c r="N226" s="157" t="s">
        <v>39</v>
      </c>
      <c r="O226" s="62"/>
      <c r="P226" s="158">
        <f>O226*H226</f>
        <v>0</v>
      </c>
      <c r="Q226" s="158">
        <v>4.8000000000000001E-2</v>
      </c>
      <c r="R226" s="158">
        <f>Q226*H226</f>
        <v>2.6179199999999998</v>
      </c>
      <c r="S226" s="158">
        <v>0</v>
      </c>
      <c r="T226" s="159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0" t="s">
        <v>181</v>
      </c>
      <c r="AT226" s="160" t="s">
        <v>128</v>
      </c>
      <c r="AU226" s="160" t="s">
        <v>87</v>
      </c>
      <c r="AY226" s="18" t="s">
        <v>127</v>
      </c>
      <c r="BE226" s="161">
        <f>IF(N226="základná",J226,0)</f>
        <v>0</v>
      </c>
      <c r="BF226" s="161">
        <f>IF(N226="znížená",J226,0)</f>
        <v>0</v>
      </c>
      <c r="BG226" s="161">
        <f>IF(N226="zákl. prenesená",J226,0)</f>
        <v>0</v>
      </c>
      <c r="BH226" s="161">
        <f>IF(N226="zníž. prenesená",J226,0)</f>
        <v>0</v>
      </c>
      <c r="BI226" s="161">
        <f>IF(N226="nulová",J226,0)</f>
        <v>0</v>
      </c>
      <c r="BJ226" s="18" t="s">
        <v>87</v>
      </c>
      <c r="BK226" s="161">
        <f>ROUND(I226*H226,2)</f>
        <v>0</v>
      </c>
      <c r="BL226" s="18" t="s">
        <v>140</v>
      </c>
      <c r="BM226" s="160" t="s">
        <v>282</v>
      </c>
    </row>
    <row r="227" spans="1:65" s="13" customFormat="1">
      <c r="B227" s="174"/>
      <c r="D227" s="175" t="s">
        <v>142</v>
      </c>
      <c r="F227" s="177" t="s">
        <v>283</v>
      </c>
      <c r="H227" s="178">
        <v>54.54</v>
      </c>
      <c r="I227" s="179"/>
      <c r="L227" s="174"/>
      <c r="M227" s="180"/>
      <c r="N227" s="181"/>
      <c r="O227" s="181"/>
      <c r="P227" s="181"/>
      <c r="Q227" s="181"/>
      <c r="R227" s="181"/>
      <c r="S227" s="181"/>
      <c r="T227" s="182"/>
      <c r="AT227" s="176" t="s">
        <v>142</v>
      </c>
      <c r="AU227" s="176" t="s">
        <v>87</v>
      </c>
      <c r="AV227" s="13" t="s">
        <v>87</v>
      </c>
      <c r="AW227" s="13" t="s">
        <v>3</v>
      </c>
      <c r="AX227" s="13" t="s">
        <v>81</v>
      </c>
      <c r="AY227" s="176" t="s">
        <v>127</v>
      </c>
    </row>
    <row r="228" spans="1:65" s="2" customFormat="1" ht="33" customHeight="1">
      <c r="A228" s="33"/>
      <c r="B228" s="146"/>
      <c r="C228" s="164" t="s">
        <v>284</v>
      </c>
      <c r="D228" s="164" t="s">
        <v>136</v>
      </c>
      <c r="E228" s="165" t="s">
        <v>285</v>
      </c>
      <c r="F228" s="166" t="s">
        <v>286</v>
      </c>
      <c r="G228" s="167" t="s">
        <v>276</v>
      </c>
      <c r="H228" s="168">
        <v>435</v>
      </c>
      <c r="I228" s="169"/>
      <c r="J228" s="170">
        <f>ROUND(I228*H228,2)</f>
        <v>0</v>
      </c>
      <c r="K228" s="171"/>
      <c r="L228" s="34"/>
      <c r="M228" s="172" t="s">
        <v>1</v>
      </c>
      <c r="N228" s="173" t="s">
        <v>39</v>
      </c>
      <c r="O228" s="62"/>
      <c r="P228" s="158">
        <f>O228*H228</f>
        <v>0</v>
      </c>
      <c r="Q228" s="158">
        <v>0.15814</v>
      </c>
      <c r="R228" s="158">
        <f>Q228*H228</f>
        <v>68.790900000000008</v>
      </c>
      <c r="S228" s="158">
        <v>0</v>
      </c>
      <c r="T228" s="15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0" t="s">
        <v>140</v>
      </c>
      <c r="AT228" s="160" t="s">
        <v>136</v>
      </c>
      <c r="AU228" s="160" t="s">
        <v>87</v>
      </c>
      <c r="AY228" s="18" t="s">
        <v>127</v>
      </c>
      <c r="BE228" s="161">
        <f>IF(N228="základná",J228,0)</f>
        <v>0</v>
      </c>
      <c r="BF228" s="161">
        <f>IF(N228="znížená",J228,0)</f>
        <v>0</v>
      </c>
      <c r="BG228" s="161">
        <f>IF(N228="zákl. prenesená",J228,0)</f>
        <v>0</v>
      </c>
      <c r="BH228" s="161">
        <f>IF(N228="zníž. prenesená",J228,0)</f>
        <v>0</v>
      </c>
      <c r="BI228" s="161">
        <f>IF(N228="nulová",J228,0)</f>
        <v>0</v>
      </c>
      <c r="BJ228" s="18" t="s">
        <v>87</v>
      </c>
      <c r="BK228" s="161">
        <f>ROUND(I228*H228,2)</f>
        <v>0</v>
      </c>
      <c r="BL228" s="18" t="s">
        <v>140</v>
      </c>
      <c r="BM228" s="160" t="s">
        <v>287</v>
      </c>
    </row>
    <row r="229" spans="1:65" s="15" customFormat="1">
      <c r="B229" s="191"/>
      <c r="D229" s="175" t="s">
        <v>142</v>
      </c>
      <c r="E229" s="192" t="s">
        <v>1</v>
      </c>
      <c r="F229" s="193" t="s">
        <v>288</v>
      </c>
      <c r="H229" s="192" t="s">
        <v>1</v>
      </c>
      <c r="I229" s="194"/>
      <c r="L229" s="191"/>
      <c r="M229" s="195"/>
      <c r="N229" s="196"/>
      <c r="O229" s="196"/>
      <c r="P229" s="196"/>
      <c r="Q229" s="196"/>
      <c r="R229" s="196"/>
      <c r="S229" s="196"/>
      <c r="T229" s="197"/>
      <c r="AT229" s="192" t="s">
        <v>142</v>
      </c>
      <c r="AU229" s="192" t="s">
        <v>87</v>
      </c>
      <c r="AV229" s="15" t="s">
        <v>81</v>
      </c>
      <c r="AW229" s="15" t="s">
        <v>29</v>
      </c>
      <c r="AX229" s="15" t="s">
        <v>73</v>
      </c>
      <c r="AY229" s="192" t="s">
        <v>127</v>
      </c>
    </row>
    <row r="230" spans="1:65" s="13" customFormat="1">
      <c r="B230" s="174"/>
      <c r="D230" s="175" t="s">
        <v>142</v>
      </c>
      <c r="E230" s="176" t="s">
        <v>1</v>
      </c>
      <c r="F230" s="177" t="s">
        <v>289</v>
      </c>
      <c r="H230" s="178">
        <v>435</v>
      </c>
      <c r="I230" s="179"/>
      <c r="L230" s="174"/>
      <c r="M230" s="180"/>
      <c r="N230" s="181"/>
      <c r="O230" s="181"/>
      <c r="P230" s="181"/>
      <c r="Q230" s="181"/>
      <c r="R230" s="181"/>
      <c r="S230" s="181"/>
      <c r="T230" s="182"/>
      <c r="AT230" s="176" t="s">
        <v>142</v>
      </c>
      <c r="AU230" s="176" t="s">
        <v>87</v>
      </c>
      <c r="AV230" s="13" t="s">
        <v>87</v>
      </c>
      <c r="AW230" s="13" t="s">
        <v>29</v>
      </c>
      <c r="AX230" s="13" t="s">
        <v>73</v>
      </c>
      <c r="AY230" s="176" t="s">
        <v>127</v>
      </c>
    </row>
    <row r="231" spans="1:65" s="14" customFormat="1">
      <c r="B231" s="183"/>
      <c r="D231" s="175" t="s">
        <v>142</v>
      </c>
      <c r="E231" s="184" t="s">
        <v>1</v>
      </c>
      <c r="F231" s="185" t="s">
        <v>158</v>
      </c>
      <c r="H231" s="186">
        <v>435</v>
      </c>
      <c r="I231" s="187"/>
      <c r="L231" s="183"/>
      <c r="M231" s="188"/>
      <c r="N231" s="189"/>
      <c r="O231" s="189"/>
      <c r="P231" s="189"/>
      <c r="Q231" s="189"/>
      <c r="R231" s="189"/>
      <c r="S231" s="189"/>
      <c r="T231" s="190"/>
      <c r="AT231" s="184" t="s">
        <v>142</v>
      </c>
      <c r="AU231" s="184" t="s">
        <v>87</v>
      </c>
      <c r="AV231" s="14" t="s">
        <v>140</v>
      </c>
      <c r="AW231" s="14" t="s">
        <v>29</v>
      </c>
      <c r="AX231" s="14" t="s">
        <v>81</v>
      </c>
      <c r="AY231" s="184" t="s">
        <v>127</v>
      </c>
    </row>
    <row r="232" spans="1:65" s="2" customFormat="1" ht="24.2" customHeight="1">
      <c r="A232" s="33"/>
      <c r="B232" s="146"/>
      <c r="C232" s="147" t="s">
        <v>290</v>
      </c>
      <c r="D232" s="147" t="s">
        <v>128</v>
      </c>
      <c r="E232" s="148" t="s">
        <v>291</v>
      </c>
      <c r="F232" s="149" t="s">
        <v>292</v>
      </c>
      <c r="G232" s="150" t="s">
        <v>149</v>
      </c>
      <c r="H232" s="151">
        <v>439.35</v>
      </c>
      <c r="I232" s="152"/>
      <c r="J232" s="153">
        <f>ROUND(I232*H232,2)</f>
        <v>0</v>
      </c>
      <c r="K232" s="154"/>
      <c r="L232" s="155"/>
      <c r="M232" s="156" t="s">
        <v>1</v>
      </c>
      <c r="N232" s="157" t="s">
        <v>39</v>
      </c>
      <c r="O232" s="62"/>
      <c r="P232" s="158">
        <f>O232*H232</f>
        <v>0</v>
      </c>
      <c r="Q232" s="158">
        <v>0.09</v>
      </c>
      <c r="R232" s="158">
        <f>Q232*H232</f>
        <v>39.541499999999999</v>
      </c>
      <c r="S232" s="158">
        <v>0</v>
      </c>
      <c r="T232" s="159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0" t="s">
        <v>181</v>
      </c>
      <c r="AT232" s="160" t="s">
        <v>128</v>
      </c>
      <c r="AU232" s="160" t="s">
        <v>87</v>
      </c>
      <c r="AY232" s="18" t="s">
        <v>127</v>
      </c>
      <c r="BE232" s="161">
        <f>IF(N232="základná",J232,0)</f>
        <v>0</v>
      </c>
      <c r="BF232" s="161">
        <f>IF(N232="znížená",J232,0)</f>
        <v>0</v>
      </c>
      <c r="BG232" s="161">
        <f>IF(N232="zákl. prenesená",J232,0)</f>
        <v>0</v>
      </c>
      <c r="BH232" s="161">
        <f>IF(N232="zníž. prenesená",J232,0)</f>
        <v>0</v>
      </c>
      <c r="BI232" s="161">
        <f>IF(N232="nulová",J232,0)</f>
        <v>0</v>
      </c>
      <c r="BJ232" s="18" t="s">
        <v>87</v>
      </c>
      <c r="BK232" s="161">
        <f>ROUND(I232*H232,2)</f>
        <v>0</v>
      </c>
      <c r="BL232" s="18" t="s">
        <v>140</v>
      </c>
      <c r="BM232" s="160" t="s">
        <v>293</v>
      </c>
    </row>
    <row r="233" spans="1:65" s="13" customFormat="1">
      <c r="B233" s="174"/>
      <c r="D233" s="175" t="s">
        <v>142</v>
      </c>
      <c r="F233" s="177" t="s">
        <v>294</v>
      </c>
      <c r="H233" s="178">
        <v>439.35</v>
      </c>
      <c r="I233" s="179"/>
      <c r="L233" s="174"/>
      <c r="M233" s="180"/>
      <c r="N233" s="181"/>
      <c r="O233" s="181"/>
      <c r="P233" s="181"/>
      <c r="Q233" s="181"/>
      <c r="R233" s="181"/>
      <c r="S233" s="181"/>
      <c r="T233" s="182"/>
      <c r="AT233" s="176" t="s">
        <v>142</v>
      </c>
      <c r="AU233" s="176" t="s">
        <v>87</v>
      </c>
      <c r="AV233" s="13" t="s">
        <v>87</v>
      </c>
      <c r="AW233" s="13" t="s">
        <v>3</v>
      </c>
      <c r="AX233" s="13" t="s">
        <v>81</v>
      </c>
      <c r="AY233" s="176" t="s">
        <v>127</v>
      </c>
    </row>
    <row r="234" spans="1:65" s="2" customFormat="1" ht="37.9" customHeight="1">
      <c r="A234" s="33"/>
      <c r="B234" s="146"/>
      <c r="C234" s="164" t="s">
        <v>295</v>
      </c>
      <c r="D234" s="164" t="s">
        <v>136</v>
      </c>
      <c r="E234" s="165" t="s">
        <v>296</v>
      </c>
      <c r="F234" s="166" t="s">
        <v>297</v>
      </c>
      <c r="G234" s="167" t="s">
        <v>85</v>
      </c>
      <c r="H234" s="168">
        <v>20.010000000000002</v>
      </c>
      <c r="I234" s="169"/>
      <c r="J234" s="170">
        <f>ROUND(I234*H234,2)</f>
        <v>0</v>
      </c>
      <c r="K234" s="171"/>
      <c r="L234" s="34"/>
      <c r="M234" s="172" t="s">
        <v>1</v>
      </c>
      <c r="N234" s="173" t="s">
        <v>39</v>
      </c>
      <c r="O234" s="62"/>
      <c r="P234" s="158">
        <f>O234*H234</f>
        <v>0</v>
      </c>
      <c r="Q234" s="158">
        <v>1.35E-2</v>
      </c>
      <c r="R234" s="158">
        <f>Q234*H234</f>
        <v>0.27013500000000001</v>
      </c>
      <c r="S234" s="158">
        <v>0</v>
      </c>
      <c r="T234" s="159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0" t="s">
        <v>140</v>
      </c>
      <c r="AT234" s="160" t="s">
        <v>136</v>
      </c>
      <c r="AU234" s="160" t="s">
        <v>87</v>
      </c>
      <c r="AY234" s="18" t="s">
        <v>127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8" t="s">
        <v>87</v>
      </c>
      <c r="BK234" s="161">
        <f>ROUND(I234*H234,2)</f>
        <v>0</v>
      </c>
      <c r="BL234" s="18" t="s">
        <v>140</v>
      </c>
      <c r="BM234" s="160" t="s">
        <v>298</v>
      </c>
    </row>
    <row r="235" spans="1:65" s="15" customFormat="1">
      <c r="B235" s="191"/>
      <c r="D235" s="175" t="s">
        <v>142</v>
      </c>
      <c r="E235" s="192" t="s">
        <v>1</v>
      </c>
      <c r="F235" s="193" t="s">
        <v>299</v>
      </c>
      <c r="H235" s="192" t="s">
        <v>1</v>
      </c>
      <c r="I235" s="194"/>
      <c r="L235" s="191"/>
      <c r="M235" s="195"/>
      <c r="N235" s="196"/>
      <c r="O235" s="196"/>
      <c r="P235" s="196"/>
      <c r="Q235" s="196"/>
      <c r="R235" s="196"/>
      <c r="S235" s="196"/>
      <c r="T235" s="197"/>
      <c r="AT235" s="192" t="s">
        <v>142</v>
      </c>
      <c r="AU235" s="192" t="s">
        <v>87</v>
      </c>
      <c r="AV235" s="15" t="s">
        <v>81</v>
      </c>
      <c r="AW235" s="15" t="s">
        <v>29</v>
      </c>
      <c r="AX235" s="15" t="s">
        <v>73</v>
      </c>
      <c r="AY235" s="192" t="s">
        <v>127</v>
      </c>
    </row>
    <row r="236" spans="1:65" s="13" customFormat="1">
      <c r="B236" s="174"/>
      <c r="D236" s="175" t="s">
        <v>142</v>
      </c>
      <c r="E236" s="176" t="s">
        <v>1</v>
      </c>
      <c r="F236" s="177" t="s">
        <v>300</v>
      </c>
      <c r="H236" s="178">
        <v>20.010000000000002</v>
      </c>
      <c r="I236" s="179"/>
      <c r="L236" s="174"/>
      <c r="M236" s="180"/>
      <c r="N236" s="181"/>
      <c r="O236" s="181"/>
      <c r="P236" s="181"/>
      <c r="Q236" s="181"/>
      <c r="R236" s="181"/>
      <c r="S236" s="181"/>
      <c r="T236" s="182"/>
      <c r="AT236" s="176" t="s">
        <v>142</v>
      </c>
      <c r="AU236" s="176" t="s">
        <v>87</v>
      </c>
      <c r="AV236" s="13" t="s">
        <v>87</v>
      </c>
      <c r="AW236" s="13" t="s">
        <v>29</v>
      </c>
      <c r="AX236" s="13" t="s">
        <v>73</v>
      </c>
      <c r="AY236" s="176" t="s">
        <v>127</v>
      </c>
    </row>
    <row r="237" spans="1:65" s="14" customFormat="1">
      <c r="B237" s="183"/>
      <c r="D237" s="175" t="s">
        <v>142</v>
      </c>
      <c r="E237" s="184" t="s">
        <v>1</v>
      </c>
      <c r="F237" s="185" t="s">
        <v>301</v>
      </c>
      <c r="H237" s="186">
        <v>20.010000000000002</v>
      </c>
      <c r="I237" s="187"/>
      <c r="L237" s="183"/>
      <c r="M237" s="188"/>
      <c r="N237" s="189"/>
      <c r="O237" s="189"/>
      <c r="P237" s="189"/>
      <c r="Q237" s="189"/>
      <c r="R237" s="189"/>
      <c r="S237" s="189"/>
      <c r="T237" s="190"/>
      <c r="AT237" s="184" t="s">
        <v>142</v>
      </c>
      <c r="AU237" s="184" t="s">
        <v>87</v>
      </c>
      <c r="AV237" s="14" t="s">
        <v>140</v>
      </c>
      <c r="AW237" s="14" t="s">
        <v>29</v>
      </c>
      <c r="AX237" s="14" t="s">
        <v>81</v>
      </c>
      <c r="AY237" s="184" t="s">
        <v>127</v>
      </c>
    </row>
    <row r="238" spans="1:65" s="2" customFormat="1" ht="24.2" customHeight="1">
      <c r="A238" s="33"/>
      <c r="B238" s="146"/>
      <c r="C238" s="147" t="s">
        <v>302</v>
      </c>
      <c r="D238" s="147" t="s">
        <v>128</v>
      </c>
      <c r="E238" s="148" t="s">
        <v>303</v>
      </c>
      <c r="F238" s="149" t="s">
        <v>304</v>
      </c>
      <c r="G238" s="150" t="s">
        <v>85</v>
      </c>
      <c r="H238" s="151">
        <v>23.012</v>
      </c>
      <c r="I238" s="152"/>
      <c r="J238" s="153">
        <f>ROUND(I238*H238,2)</f>
        <v>0</v>
      </c>
      <c r="K238" s="154"/>
      <c r="L238" s="155"/>
      <c r="M238" s="156" t="s">
        <v>1</v>
      </c>
      <c r="N238" s="157" t="s">
        <v>39</v>
      </c>
      <c r="O238" s="62"/>
      <c r="P238" s="158">
        <f>O238*H238</f>
        <v>0</v>
      </c>
      <c r="Q238" s="158">
        <v>2.2000000000000001E-4</v>
      </c>
      <c r="R238" s="158">
        <f>Q238*H238</f>
        <v>5.0626400000000002E-3</v>
      </c>
      <c r="S238" s="158">
        <v>0</v>
      </c>
      <c r="T238" s="159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0" t="s">
        <v>181</v>
      </c>
      <c r="AT238" s="160" t="s">
        <v>128</v>
      </c>
      <c r="AU238" s="160" t="s">
        <v>87</v>
      </c>
      <c r="AY238" s="18" t="s">
        <v>127</v>
      </c>
      <c r="BE238" s="161">
        <f>IF(N238="základná",J238,0)</f>
        <v>0</v>
      </c>
      <c r="BF238" s="161">
        <f>IF(N238="znížená",J238,0)</f>
        <v>0</v>
      </c>
      <c r="BG238" s="161">
        <f>IF(N238="zákl. prenesená",J238,0)</f>
        <v>0</v>
      </c>
      <c r="BH238" s="161">
        <f>IF(N238="zníž. prenesená",J238,0)</f>
        <v>0</v>
      </c>
      <c r="BI238" s="161">
        <f>IF(N238="nulová",J238,0)</f>
        <v>0</v>
      </c>
      <c r="BJ238" s="18" t="s">
        <v>87</v>
      </c>
      <c r="BK238" s="161">
        <f>ROUND(I238*H238,2)</f>
        <v>0</v>
      </c>
      <c r="BL238" s="18" t="s">
        <v>140</v>
      </c>
      <c r="BM238" s="160" t="s">
        <v>305</v>
      </c>
    </row>
    <row r="239" spans="1:65" s="13" customFormat="1">
      <c r="B239" s="174"/>
      <c r="D239" s="175" t="s">
        <v>142</v>
      </c>
      <c r="F239" s="177" t="s">
        <v>306</v>
      </c>
      <c r="H239" s="178">
        <v>23.012</v>
      </c>
      <c r="I239" s="179"/>
      <c r="L239" s="174"/>
      <c r="M239" s="180"/>
      <c r="N239" s="181"/>
      <c r="O239" s="181"/>
      <c r="P239" s="181"/>
      <c r="Q239" s="181"/>
      <c r="R239" s="181"/>
      <c r="S239" s="181"/>
      <c r="T239" s="182"/>
      <c r="AT239" s="176" t="s">
        <v>142</v>
      </c>
      <c r="AU239" s="176" t="s">
        <v>87</v>
      </c>
      <c r="AV239" s="13" t="s">
        <v>87</v>
      </c>
      <c r="AW239" s="13" t="s">
        <v>3</v>
      </c>
      <c r="AX239" s="13" t="s">
        <v>81</v>
      </c>
      <c r="AY239" s="176" t="s">
        <v>127</v>
      </c>
    </row>
    <row r="240" spans="1:65" s="2" customFormat="1" ht="33" customHeight="1">
      <c r="A240" s="33"/>
      <c r="B240" s="146"/>
      <c r="C240" s="164" t="s">
        <v>307</v>
      </c>
      <c r="D240" s="164" t="s">
        <v>136</v>
      </c>
      <c r="E240" s="165" t="s">
        <v>308</v>
      </c>
      <c r="F240" s="166" t="s">
        <v>309</v>
      </c>
      <c r="G240" s="167" t="s">
        <v>276</v>
      </c>
      <c r="H240" s="168">
        <v>6</v>
      </c>
      <c r="I240" s="169"/>
      <c r="J240" s="170">
        <f>ROUND(I240*H240,2)</f>
        <v>0</v>
      </c>
      <c r="K240" s="171"/>
      <c r="L240" s="34"/>
      <c r="M240" s="172" t="s">
        <v>1</v>
      </c>
      <c r="N240" s="173" t="s">
        <v>39</v>
      </c>
      <c r="O240" s="62"/>
      <c r="P240" s="158">
        <f>O240*H240</f>
        <v>0</v>
      </c>
      <c r="Q240" s="158">
        <v>2.0000000000000002E-5</v>
      </c>
      <c r="R240" s="158">
        <f>Q240*H240</f>
        <v>1.2000000000000002E-4</v>
      </c>
      <c r="S240" s="158">
        <v>0</v>
      </c>
      <c r="T240" s="159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0" t="s">
        <v>140</v>
      </c>
      <c r="AT240" s="160" t="s">
        <v>136</v>
      </c>
      <c r="AU240" s="160" t="s">
        <v>87</v>
      </c>
      <c r="AY240" s="18" t="s">
        <v>127</v>
      </c>
      <c r="BE240" s="161">
        <f>IF(N240="základná",J240,0)</f>
        <v>0</v>
      </c>
      <c r="BF240" s="161">
        <f>IF(N240="znížená",J240,0)</f>
        <v>0</v>
      </c>
      <c r="BG240" s="161">
        <f>IF(N240="zákl. prenesená",J240,0)</f>
        <v>0</v>
      </c>
      <c r="BH240" s="161">
        <f>IF(N240="zníž. prenesená",J240,0)</f>
        <v>0</v>
      </c>
      <c r="BI240" s="161">
        <f>IF(N240="nulová",J240,0)</f>
        <v>0</v>
      </c>
      <c r="BJ240" s="18" t="s">
        <v>87</v>
      </c>
      <c r="BK240" s="161">
        <f>ROUND(I240*H240,2)</f>
        <v>0</v>
      </c>
      <c r="BL240" s="18" t="s">
        <v>140</v>
      </c>
      <c r="BM240" s="160" t="s">
        <v>310</v>
      </c>
    </row>
    <row r="241" spans="1:65" s="13" customFormat="1">
      <c r="B241" s="174"/>
      <c r="D241" s="175" t="s">
        <v>142</v>
      </c>
      <c r="E241" s="176" t="s">
        <v>1</v>
      </c>
      <c r="F241" s="177" t="s">
        <v>311</v>
      </c>
      <c r="H241" s="178">
        <v>3</v>
      </c>
      <c r="I241" s="179"/>
      <c r="L241" s="174"/>
      <c r="M241" s="180"/>
      <c r="N241" s="181"/>
      <c r="O241" s="181"/>
      <c r="P241" s="181"/>
      <c r="Q241" s="181"/>
      <c r="R241" s="181"/>
      <c r="S241" s="181"/>
      <c r="T241" s="182"/>
      <c r="AT241" s="176" t="s">
        <v>142</v>
      </c>
      <c r="AU241" s="176" t="s">
        <v>87</v>
      </c>
      <c r="AV241" s="13" t="s">
        <v>87</v>
      </c>
      <c r="AW241" s="13" t="s">
        <v>29</v>
      </c>
      <c r="AX241" s="13" t="s">
        <v>73</v>
      </c>
      <c r="AY241" s="176" t="s">
        <v>127</v>
      </c>
    </row>
    <row r="242" spans="1:65" s="13" customFormat="1">
      <c r="B242" s="174"/>
      <c r="D242" s="175" t="s">
        <v>142</v>
      </c>
      <c r="E242" s="176" t="s">
        <v>1</v>
      </c>
      <c r="F242" s="177" t="s">
        <v>312</v>
      </c>
      <c r="H242" s="178">
        <v>3</v>
      </c>
      <c r="I242" s="179"/>
      <c r="L242" s="174"/>
      <c r="M242" s="180"/>
      <c r="N242" s="181"/>
      <c r="O242" s="181"/>
      <c r="P242" s="181"/>
      <c r="Q242" s="181"/>
      <c r="R242" s="181"/>
      <c r="S242" s="181"/>
      <c r="T242" s="182"/>
      <c r="AT242" s="176" t="s">
        <v>142</v>
      </c>
      <c r="AU242" s="176" t="s">
        <v>87</v>
      </c>
      <c r="AV242" s="13" t="s">
        <v>87</v>
      </c>
      <c r="AW242" s="13" t="s">
        <v>29</v>
      </c>
      <c r="AX242" s="13" t="s">
        <v>73</v>
      </c>
      <c r="AY242" s="176" t="s">
        <v>127</v>
      </c>
    </row>
    <row r="243" spans="1:65" s="14" customFormat="1">
      <c r="B243" s="183"/>
      <c r="D243" s="175" t="s">
        <v>142</v>
      </c>
      <c r="E243" s="184" t="s">
        <v>1</v>
      </c>
      <c r="F243" s="185" t="s">
        <v>158</v>
      </c>
      <c r="H243" s="186">
        <v>6</v>
      </c>
      <c r="I243" s="187"/>
      <c r="L243" s="183"/>
      <c r="M243" s="188"/>
      <c r="N243" s="189"/>
      <c r="O243" s="189"/>
      <c r="P243" s="189"/>
      <c r="Q243" s="189"/>
      <c r="R243" s="189"/>
      <c r="S243" s="189"/>
      <c r="T243" s="190"/>
      <c r="AT243" s="184" t="s">
        <v>142</v>
      </c>
      <c r="AU243" s="184" t="s">
        <v>87</v>
      </c>
      <c r="AV243" s="14" t="s">
        <v>140</v>
      </c>
      <c r="AW243" s="14" t="s">
        <v>29</v>
      </c>
      <c r="AX243" s="14" t="s">
        <v>81</v>
      </c>
      <c r="AY243" s="184" t="s">
        <v>127</v>
      </c>
    </row>
    <row r="244" spans="1:65" s="2" customFormat="1" ht="33" customHeight="1">
      <c r="A244" s="33"/>
      <c r="B244" s="146"/>
      <c r="C244" s="147" t="s">
        <v>313</v>
      </c>
      <c r="D244" s="147" t="s">
        <v>128</v>
      </c>
      <c r="E244" s="148" t="s">
        <v>314</v>
      </c>
      <c r="F244" s="149" t="s">
        <v>315</v>
      </c>
      <c r="G244" s="150" t="s">
        <v>316</v>
      </c>
      <c r="H244" s="151">
        <v>0.6</v>
      </c>
      <c r="I244" s="152"/>
      <c r="J244" s="153">
        <f>ROUND(I244*H244,2)</f>
        <v>0</v>
      </c>
      <c r="K244" s="154"/>
      <c r="L244" s="155"/>
      <c r="M244" s="156" t="s">
        <v>1</v>
      </c>
      <c r="N244" s="157" t="s">
        <v>39</v>
      </c>
      <c r="O244" s="62"/>
      <c r="P244" s="158">
        <f>O244*H244</f>
        <v>0</v>
      </c>
      <c r="Q244" s="158">
        <v>1E-3</v>
      </c>
      <c r="R244" s="158">
        <f>Q244*H244</f>
        <v>5.9999999999999995E-4</v>
      </c>
      <c r="S244" s="158">
        <v>0</v>
      </c>
      <c r="T244" s="159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0" t="s">
        <v>181</v>
      </c>
      <c r="AT244" s="160" t="s">
        <v>128</v>
      </c>
      <c r="AU244" s="160" t="s">
        <v>87</v>
      </c>
      <c r="AY244" s="18" t="s">
        <v>127</v>
      </c>
      <c r="BE244" s="161">
        <f>IF(N244="základná",J244,0)</f>
        <v>0</v>
      </c>
      <c r="BF244" s="161">
        <f>IF(N244="znížená",J244,0)</f>
        <v>0</v>
      </c>
      <c r="BG244" s="161">
        <f>IF(N244="zákl. prenesená",J244,0)</f>
        <v>0</v>
      </c>
      <c r="BH244" s="161">
        <f>IF(N244="zníž. prenesená",J244,0)</f>
        <v>0</v>
      </c>
      <c r="BI244" s="161">
        <f>IF(N244="nulová",J244,0)</f>
        <v>0</v>
      </c>
      <c r="BJ244" s="18" t="s">
        <v>87</v>
      </c>
      <c r="BK244" s="161">
        <f>ROUND(I244*H244,2)</f>
        <v>0</v>
      </c>
      <c r="BL244" s="18" t="s">
        <v>140</v>
      </c>
      <c r="BM244" s="160" t="s">
        <v>317</v>
      </c>
    </row>
    <row r="245" spans="1:65" s="13" customFormat="1">
      <c r="B245" s="174"/>
      <c r="D245" s="175" t="s">
        <v>142</v>
      </c>
      <c r="F245" s="177" t="s">
        <v>318</v>
      </c>
      <c r="H245" s="178">
        <v>0.6</v>
      </c>
      <c r="I245" s="179"/>
      <c r="L245" s="174"/>
      <c r="M245" s="180"/>
      <c r="N245" s="181"/>
      <c r="O245" s="181"/>
      <c r="P245" s="181"/>
      <c r="Q245" s="181"/>
      <c r="R245" s="181"/>
      <c r="S245" s="181"/>
      <c r="T245" s="182"/>
      <c r="AT245" s="176" t="s">
        <v>142</v>
      </c>
      <c r="AU245" s="176" t="s">
        <v>87</v>
      </c>
      <c r="AV245" s="13" t="s">
        <v>87</v>
      </c>
      <c r="AW245" s="13" t="s">
        <v>3</v>
      </c>
      <c r="AX245" s="13" t="s">
        <v>81</v>
      </c>
      <c r="AY245" s="176" t="s">
        <v>127</v>
      </c>
    </row>
    <row r="246" spans="1:65" s="2" customFormat="1" ht="24.2" customHeight="1">
      <c r="A246" s="33"/>
      <c r="B246" s="146"/>
      <c r="C246" s="164" t="s">
        <v>319</v>
      </c>
      <c r="D246" s="164" t="s">
        <v>136</v>
      </c>
      <c r="E246" s="165" t="s">
        <v>320</v>
      </c>
      <c r="F246" s="166" t="s">
        <v>321</v>
      </c>
      <c r="G246" s="167" t="s">
        <v>276</v>
      </c>
      <c r="H246" s="168">
        <v>6</v>
      </c>
      <c r="I246" s="169"/>
      <c r="J246" s="170">
        <f>ROUND(I246*H246,2)</f>
        <v>0</v>
      </c>
      <c r="K246" s="171"/>
      <c r="L246" s="34"/>
      <c r="M246" s="172" t="s">
        <v>1</v>
      </c>
      <c r="N246" s="173" t="s">
        <v>39</v>
      </c>
      <c r="O246" s="62"/>
      <c r="P246" s="158">
        <f>O246*H246</f>
        <v>0</v>
      </c>
      <c r="Q246" s="158">
        <v>0</v>
      </c>
      <c r="R246" s="158">
        <f>Q246*H246</f>
        <v>0</v>
      </c>
      <c r="S246" s="158">
        <v>0</v>
      </c>
      <c r="T246" s="159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0" t="s">
        <v>140</v>
      </c>
      <c r="AT246" s="160" t="s">
        <v>136</v>
      </c>
      <c r="AU246" s="160" t="s">
        <v>87</v>
      </c>
      <c r="AY246" s="18" t="s">
        <v>127</v>
      </c>
      <c r="BE246" s="161">
        <f>IF(N246="základná",J246,0)</f>
        <v>0</v>
      </c>
      <c r="BF246" s="161">
        <f>IF(N246="znížená",J246,0)</f>
        <v>0</v>
      </c>
      <c r="BG246" s="161">
        <f>IF(N246="zákl. prenesená",J246,0)</f>
        <v>0</v>
      </c>
      <c r="BH246" s="161">
        <f>IF(N246="zníž. prenesená",J246,0)</f>
        <v>0</v>
      </c>
      <c r="BI246" s="161">
        <f>IF(N246="nulová",J246,0)</f>
        <v>0</v>
      </c>
      <c r="BJ246" s="18" t="s">
        <v>87</v>
      </c>
      <c r="BK246" s="161">
        <f>ROUND(I246*H246,2)</f>
        <v>0</v>
      </c>
      <c r="BL246" s="18" t="s">
        <v>140</v>
      </c>
      <c r="BM246" s="160" t="s">
        <v>322</v>
      </c>
    </row>
    <row r="247" spans="1:65" s="13" customFormat="1">
      <c r="B247" s="174"/>
      <c r="D247" s="175" t="s">
        <v>142</v>
      </c>
      <c r="E247" s="176" t="s">
        <v>1</v>
      </c>
      <c r="F247" s="177" t="s">
        <v>311</v>
      </c>
      <c r="H247" s="178">
        <v>3</v>
      </c>
      <c r="I247" s="179"/>
      <c r="L247" s="174"/>
      <c r="M247" s="180"/>
      <c r="N247" s="181"/>
      <c r="O247" s="181"/>
      <c r="P247" s="181"/>
      <c r="Q247" s="181"/>
      <c r="R247" s="181"/>
      <c r="S247" s="181"/>
      <c r="T247" s="182"/>
      <c r="AT247" s="176" t="s">
        <v>142</v>
      </c>
      <c r="AU247" s="176" t="s">
        <v>87</v>
      </c>
      <c r="AV247" s="13" t="s">
        <v>87</v>
      </c>
      <c r="AW247" s="13" t="s">
        <v>29</v>
      </c>
      <c r="AX247" s="13" t="s">
        <v>73</v>
      </c>
      <c r="AY247" s="176" t="s">
        <v>127</v>
      </c>
    </row>
    <row r="248" spans="1:65" s="13" customFormat="1">
      <c r="B248" s="174"/>
      <c r="D248" s="175" t="s">
        <v>142</v>
      </c>
      <c r="E248" s="176" t="s">
        <v>1</v>
      </c>
      <c r="F248" s="177" t="s">
        <v>312</v>
      </c>
      <c r="H248" s="178">
        <v>3</v>
      </c>
      <c r="I248" s="179"/>
      <c r="L248" s="174"/>
      <c r="M248" s="180"/>
      <c r="N248" s="181"/>
      <c r="O248" s="181"/>
      <c r="P248" s="181"/>
      <c r="Q248" s="181"/>
      <c r="R248" s="181"/>
      <c r="S248" s="181"/>
      <c r="T248" s="182"/>
      <c r="AT248" s="176" t="s">
        <v>142</v>
      </c>
      <c r="AU248" s="176" t="s">
        <v>87</v>
      </c>
      <c r="AV248" s="13" t="s">
        <v>87</v>
      </c>
      <c r="AW248" s="13" t="s">
        <v>29</v>
      </c>
      <c r="AX248" s="13" t="s">
        <v>73</v>
      </c>
      <c r="AY248" s="176" t="s">
        <v>127</v>
      </c>
    </row>
    <row r="249" spans="1:65" s="14" customFormat="1">
      <c r="B249" s="183"/>
      <c r="D249" s="175" t="s">
        <v>142</v>
      </c>
      <c r="E249" s="184" t="s">
        <v>1</v>
      </c>
      <c r="F249" s="185" t="s">
        <v>158</v>
      </c>
      <c r="H249" s="186">
        <v>6</v>
      </c>
      <c r="I249" s="187"/>
      <c r="L249" s="183"/>
      <c r="M249" s="188"/>
      <c r="N249" s="189"/>
      <c r="O249" s="189"/>
      <c r="P249" s="189"/>
      <c r="Q249" s="189"/>
      <c r="R249" s="189"/>
      <c r="S249" s="189"/>
      <c r="T249" s="190"/>
      <c r="AT249" s="184" t="s">
        <v>142</v>
      </c>
      <c r="AU249" s="184" t="s">
        <v>87</v>
      </c>
      <c r="AV249" s="14" t="s">
        <v>140</v>
      </c>
      <c r="AW249" s="14" t="s">
        <v>29</v>
      </c>
      <c r="AX249" s="14" t="s">
        <v>81</v>
      </c>
      <c r="AY249" s="184" t="s">
        <v>127</v>
      </c>
    </row>
    <row r="250" spans="1:65" s="2" customFormat="1" ht="37.9" customHeight="1">
      <c r="A250" s="33"/>
      <c r="B250" s="146"/>
      <c r="C250" s="164" t="s">
        <v>323</v>
      </c>
      <c r="D250" s="164" t="s">
        <v>136</v>
      </c>
      <c r="E250" s="165" t="s">
        <v>324</v>
      </c>
      <c r="F250" s="166" t="s">
        <v>325</v>
      </c>
      <c r="G250" s="167" t="s">
        <v>85</v>
      </c>
      <c r="H250" s="168">
        <v>668.01</v>
      </c>
      <c r="I250" s="169"/>
      <c r="J250" s="170">
        <f>ROUND(I250*H250,2)</f>
        <v>0</v>
      </c>
      <c r="K250" s="171"/>
      <c r="L250" s="34"/>
      <c r="M250" s="172" t="s">
        <v>1</v>
      </c>
      <c r="N250" s="173" t="s">
        <v>39</v>
      </c>
      <c r="O250" s="62"/>
      <c r="P250" s="158">
        <f>O250*H250</f>
        <v>0</v>
      </c>
      <c r="Q250" s="158">
        <v>0</v>
      </c>
      <c r="R250" s="158">
        <f>Q250*H250</f>
        <v>0</v>
      </c>
      <c r="S250" s="158">
        <v>0</v>
      </c>
      <c r="T250" s="159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0" t="s">
        <v>140</v>
      </c>
      <c r="AT250" s="160" t="s">
        <v>136</v>
      </c>
      <c r="AU250" s="160" t="s">
        <v>87</v>
      </c>
      <c r="AY250" s="18" t="s">
        <v>127</v>
      </c>
      <c r="BE250" s="161">
        <f>IF(N250="základná",J250,0)</f>
        <v>0</v>
      </c>
      <c r="BF250" s="161">
        <f>IF(N250="znížená",J250,0)</f>
        <v>0</v>
      </c>
      <c r="BG250" s="161">
        <f>IF(N250="zákl. prenesená",J250,0)</f>
        <v>0</v>
      </c>
      <c r="BH250" s="161">
        <f>IF(N250="zníž. prenesená",J250,0)</f>
        <v>0</v>
      </c>
      <c r="BI250" s="161">
        <f>IF(N250="nulová",J250,0)</f>
        <v>0</v>
      </c>
      <c r="BJ250" s="18" t="s">
        <v>87</v>
      </c>
      <c r="BK250" s="161">
        <f>ROUND(I250*H250,2)</f>
        <v>0</v>
      </c>
      <c r="BL250" s="18" t="s">
        <v>140</v>
      </c>
      <c r="BM250" s="160" t="s">
        <v>326</v>
      </c>
    </row>
    <row r="251" spans="1:65" s="15" customFormat="1">
      <c r="B251" s="191"/>
      <c r="D251" s="175" t="s">
        <v>142</v>
      </c>
      <c r="E251" s="192" t="s">
        <v>1</v>
      </c>
      <c r="F251" s="193" t="s">
        <v>299</v>
      </c>
      <c r="H251" s="192" t="s">
        <v>1</v>
      </c>
      <c r="I251" s="194"/>
      <c r="L251" s="191"/>
      <c r="M251" s="195"/>
      <c r="N251" s="196"/>
      <c r="O251" s="196"/>
      <c r="P251" s="196"/>
      <c r="Q251" s="196"/>
      <c r="R251" s="196"/>
      <c r="S251" s="196"/>
      <c r="T251" s="197"/>
      <c r="AT251" s="192" t="s">
        <v>142</v>
      </c>
      <c r="AU251" s="192" t="s">
        <v>87</v>
      </c>
      <c r="AV251" s="15" t="s">
        <v>81</v>
      </c>
      <c r="AW251" s="15" t="s">
        <v>29</v>
      </c>
      <c r="AX251" s="15" t="s">
        <v>73</v>
      </c>
      <c r="AY251" s="192" t="s">
        <v>127</v>
      </c>
    </row>
    <row r="252" spans="1:65" s="13" customFormat="1">
      <c r="B252" s="174"/>
      <c r="D252" s="175" t="s">
        <v>142</v>
      </c>
      <c r="E252" s="176" t="s">
        <v>1</v>
      </c>
      <c r="F252" s="177" t="s">
        <v>300</v>
      </c>
      <c r="H252" s="178">
        <v>20.010000000000002</v>
      </c>
      <c r="I252" s="179"/>
      <c r="L252" s="174"/>
      <c r="M252" s="180"/>
      <c r="N252" s="181"/>
      <c r="O252" s="181"/>
      <c r="P252" s="181"/>
      <c r="Q252" s="181"/>
      <c r="R252" s="181"/>
      <c r="S252" s="181"/>
      <c r="T252" s="182"/>
      <c r="AT252" s="176" t="s">
        <v>142</v>
      </c>
      <c r="AU252" s="176" t="s">
        <v>87</v>
      </c>
      <c r="AV252" s="13" t="s">
        <v>87</v>
      </c>
      <c r="AW252" s="13" t="s">
        <v>29</v>
      </c>
      <c r="AX252" s="13" t="s">
        <v>73</v>
      </c>
      <c r="AY252" s="176" t="s">
        <v>127</v>
      </c>
    </row>
    <row r="253" spans="1:65" s="16" customFormat="1">
      <c r="B253" s="198"/>
      <c r="D253" s="175" t="s">
        <v>142</v>
      </c>
      <c r="E253" s="199" t="s">
        <v>1</v>
      </c>
      <c r="F253" s="200" t="s">
        <v>171</v>
      </c>
      <c r="H253" s="201">
        <v>20.010000000000002</v>
      </c>
      <c r="I253" s="202"/>
      <c r="L253" s="198"/>
      <c r="M253" s="203"/>
      <c r="N253" s="204"/>
      <c r="O253" s="204"/>
      <c r="P253" s="204"/>
      <c r="Q253" s="204"/>
      <c r="R253" s="204"/>
      <c r="S253" s="204"/>
      <c r="T253" s="205"/>
      <c r="AT253" s="199" t="s">
        <v>142</v>
      </c>
      <c r="AU253" s="199" t="s">
        <v>87</v>
      </c>
      <c r="AV253" s="16" t="s">
        <v>146</v>
      </c>
      <c r="AW253" s="16" t="s">
        <v>29</v>
      </c>
      <c r="AX253" s="16" t="s">
        <v>73</v>
      </c>
      <c r="AY253" s="199" t="s">
        <v>127</v>
      </c>
    </row>
    <row r="254" spans="1:65" s="13" customFormat="1">
      <c r="B254" s="174"/>
      <c r="D254" s="175" t="s">
        <v>142</v>
      </c>
      <c r="E254" s="176" t="s">
        <v>1</v>
      </c>
      <c r="F254" s="177" t="s">
        <v>253</v>
      </c>
      <c r="H254" s="178">
        <v>648</v>
      </c>
      <c r="I254" s="179"/>
      <c r="L254" s="174"/>
      <c r="M254" s="180"/>
      <c r="N254" s="181"/>
      <c r="O254" s="181"/>
      <c r="P254" s="181"/>
      <c r="Q254" s="181"/>
      <c r="R254" s="181"/>
      <c r="S254" s="181"/>
      <c r="T254" s="182"/>
      <c r="AT254" s="176" t="s">
        <v>142</v>
      </c>
      <c r="AU254" s="176" t="s">
        <v>87</v>
      </c>
      <c r="AV254" s="13" t="s">
        <v>87</v>
      </c>
      <c r="AW254" s="13" t="s">
        <v>29</v>
      </c>
      <c r="AX254" s="13" t="s">
        <v>73</v>
      </c>
      <c r="AY254" s="176" t="s">
        <v>127</v>
      </c>
    </row>
    <row r="255" spans="1:65" s="16" customFormat="1">
      <c r="B255" s="198"/>
      <c r="D255" s="175" t="s">
        <v>142</v>
      </c>
      <c r="E255" s="199" t="s">
        <v>1</v>
      </c>
      <c r="F255" s="200" t="s">
        <v>171</v>
      </c>
      <c r="H255" s="201">
        <v>648</v>
      </c>
      <c r="I255" s="202"/>
      <c r="L255" s="198"/>
      <c r="M255" s="203"/>
      <c r="N255" s="204"/>
      <c r="O255" s="204"/>
      <c r="P255" s="204"/>
      <c r="Q255" s="204"/>
      <c r="R255" s="204"/>
      <c r="S255" s="204"/>
      <c r="T255" s="205"/>
      <c r="AT255" s="199" t="s">
        <v>142</v>
      </c>
      <c r="AU255" s="199" t="s">
        <v>87</v>
      </c>
      <c r="AV255" s="16" t="s">
        <v>146</v>
      </c>
      <c r="AW255" s="16" t="s">
        <v>29</v>
      </c>
      <c r="AX255" s="16" t="s">
        <v>73</v>
      </c>
      <c r="AY255" s="199" t="s">
        <v>127</v>
      </c>
    </row>
    <row r="256" spans="1:65" s="14" customFormat="1">
      <c r="B256" s="183"/>
      <c r="D256" s="175" t="s">
        <v>142</v>
      </c>
      <c r="E256" s="184" t="s">
        <v>1</v>
      </c>
      <c r="F256" s="185" t="s">
        <v>301</v>
      </c>
      <c r="H256" s="186">
        <v>668.01</v>
      </c>
      <c r="I256" s="187"/>
      <c r="L256" s="183"/>
      <c r="M256" s="188"/>
      <c r="N256" s="189"/>
      <c r="O256" s="189"/>
      <c r="P256" s="189"/>
      <c r="Q256" s="189"/>
      <c r="R256" s="189"/>
      <c r="S256" s="189"/>
      <c r="T256" s="190"/>
      <c r="AT256" s="184" t="s">
        <v>142</v>
      </c>
      <c r="AU256" s="184" t="s">
        <v>87</v>
      </c>
      <c r="AV256" s="14" t="s">
        <v>140</v>
      </c>
      <c r="AW256" s="14" t="s">
        <v>29</v>
      </c>
      <c r="AX256" s="14" t="s">
        <v>81</v>
      </c>
      <c r="AY256" s="184" t="s">
        <v>127</v>
      </c>
    </row>
    <row r="257" spans="1:65" s="12" customFormat="1" ht="22.9" customHeight="1">
      <c r="B257" s="135"/>
      <c r="D257" s="136" t="s">
        <v>72</v>
      </c>
      <c r="E257" s="162" t="s">
        <v>327</v>
      </c>
      <c r="F257" s="162" t="s">
        <v>328</v>
      </c>
      <c r="I257" s="138"/>
      <c r="J257" s="163">
        <f>BK257</f>
        <v>0</v>
      </c>
      <c r="L257" s="135"/>
      <c r="M257" s="140"/>
      <c r="N257" s="141"/>
      <c r="O257" s="141"/>
      <c r="P257" s="142">
        <f>SUM(P258:P262)</f>
        <v>0</v>
      </c>
      <c r="Q257" s="141"/>
      <c r="R257" s="142">
        <f>SUM(R258:R262)</f>
        <v>0</v>
      </c>
      <c r="S257" s="141"/>
      <c r="T257" s="143">
        <f>SUM(T258:T262)</f>
        <v>0</v>
      </c>
      <c r="AR257" s="136" t="s">
        <v>81</v>
      </c>
      <c r="AT257" s="144" t="s">
        <v>72</v>
      </c>
      <c r="AU257" s="144" t="s">
        <v>81</v>
      </c>
      <c r="AY257" s="136" t="s">
        <v>127</v>
      </c>
      <c r="BK257" s="145">
        <f>SUM(BK258:BK262)</f>
        <v>0</v>
      </c>
    </row>
    <row r="258" spans="1:65" s="2" customFormat="1" ht="24.2" customHeight="1">
      <c r="A258" s="33"/>
      <c r="B258" s="146"/>
      <c r="C258" s="164" t="s">
        <v>329</v>
      </c>
      <c r="D258" s="164" t="s">
        <v>136</v>
      </c>
      <c r="E258" s="165" t="s">
        <v>330</v>
      </c>
      <c r="F258" s="166" t="s">
        <v>331</v>
      </c>
      <c r="G258" s="167" t="s">
        <v>332</v>
      </c>
      <c r="H258" s="168">
        <v>108.2</v>
      </c>
      <c r="I258" s="169"/>
      <c r="J258" s="170">
        <f>ROUND(I258*H258,2)</f>
        <v>0</v>
      </c>
      <c r="K258" s="171"/>
      <c r="L258" s="34"/>
      <c r="M258" s="172" t="s">
        <v>1</v>
      </c>
      <c r="N258" s="173" t="s">
        <v>39</v>
      </c>
      <c r="O258" s="62"/>
      <c r="P258" s="158">
        <f>O258*H258</f>
        <v>0</v>
      </c>
      <c r="Q258" s="158">
        <v>0</v>
      </c>
      <c r="R258" s="158">
        <f>Q258*H258</f>
        <v>0</v>
      </c>
      <c r="S258" s="158">
        <v>0</v>
      </c>
      <c r="T258" s="159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0" t="s">
        <v>140</v>
      </c>
      <c r="AT258" s="160" t="s">
        <v>136</v>
      </c>
      <c r="AU258" s="160" t="s">
        <v>87</v>
      </c>
      <c r="AY258" s="18" t="s">
        <v>127</v>
      </c>
      <c r="BE258" s="161">
        <f>IF(N258="základná",J258,0)</f>
        <v>0</v>
      </c>
      <c r="BF258" s="161">
        <f>IF(N258="znížená",J258,0)</f>
        <v>0</v>
      </c>
      <c r="BG258" s="161">
        <f>IF(N258="zákl. prenesená",J258,0)</f>
        <v>0</v>
      </c>
      <c r="BH258" s="161">
        <f>IF(N258="zníž. prenesená",J258,0)</f>
        <v>0</v>
      </c>
      <c r="BI258" s="161">
        <f>IF(N258="nulová",J258,0)</f>
        <v>0</v>
      </c>
      <c r="BJ258" s="18" t="s">
        <v>87</v>
      </c>
      <c r="BK258" s="161">
        <f>ROUND(I258*H258,2)</f>
        <v>0</v>
      </c>
      <c r="BL258" s="18" t="s">
        <v>140</v>
      </c>
      <c r="BM258" s="160" t="s">
        <v>333</v>
      </c>
    </row>
    <row r="259" spans="1:65" s="2" customFormat="1" ht="24.2" customHeight="1">
      <c r="A259" s="33"/>
      <c r="B259" s="146"/>
      <c r="C259" s="164" t="s">
        <v>334</v>
      </c>
      <c r="D259" s="164" t="s">
        <v>136</v>
      </c>
      <c r="E259" s="165" t="s">
        <v>335</v>
      </c>
      <c r="F259" s="166" t="s">
        <v>336</v>
      </c>
      <c r="G259" s="167" t="s">
        <v>332</v>
      </c>
      <c r="H259" s="168">
        <v>108.2</v>
      </c>
      <c r="I259" s="169"/>
      <c r="J259" s="170">
        <f>ROUND(I259*H259,2)</f>
        <v>0</v>
      </c>
      <c r="K259" s="171"/>
      <c r="L259" s="34"/>
      <c r="M259" s="172" t="s">
        <v>1</v>
      </c>
      <c r="N259" s="173" t="s">
        <v>39</v>
      </c>
      <c r="O259" s="62"/>
      <c r="P259" s="158">
        <f>O259*H259</f>
        <v>0</v>
      </c>
      <c r="Q259" s="158">
        <v>0</v>
      </c>
      <c r="R259" s="158">
        <f>Q259*H259</f>
        <v>0</v>
      </c>
      <c r="S259" s="158">
        <v>0</v>
      </c>
      <c r="T259" s="159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0" t="s">
        <v>140</v>
      </c>
      <c r="AT259" s="160" t="s">
        <v>136</v>
      </c>
      <c r="AU259" s="160" t="s">
        <v>87</v>
      </c>
      <c r="AY259" s="18" t="s">
        <v>127</v>
      </c>
      <c r="BE259" s="161">
        <f>IF(N259="základná",J259,0)</f>
        <v>0</v>
      </c>
      <c r="BF259" s="161">
        <f>IF(N259="znížená",J259,0)</f>
        <v>0</v>
      </c>
      <c r="BG259" s="161">
        <f>IF(N259="zákl. prenesená",J259,0)</f>
        <v>0</v>
      </c>
      <c r="BH259" s="161">
        <f>IF(N259="zníž. prenesená",J259,0)</f>
        <v>0</v>
      </c>
      <c r="BI259" s="161">
        <f>IF(N259="nulová",J259,0)</f>
        <v>0</v>
      </c>
      <c r="BJ259" s="18" t="s">
        <v>87</v>
      </c>
      <c r="BK259" s="161">
        <f>ROUND(I259*H259,2)</f>
        <v>0</v>
      </c>
      <c r="BL259" s="18" t="s">
        <v>140</v>
      </c>
      <c r="BM259" s="160" t="s">
        <v>337</v>
      </c>
    </row>
    <row r="260" spans="1:65" s="2" customFormat="1" ht="21.75" customHeight="1">
      <c r="A260" s="33"/>
      <c r="B260" s="146"/>
      <c r="C260" s="164" t="s">
        <v>226</v>
      </c>
      <c r="D260" s="164" t="s">
        <v>136</v>
      </c>
      <c r="E260" s="165" t="s">
        <v>338</v>
      </c>
      <c r="F260" s="166" t="s">
        <v>339</v>
      </c>
      <c r="G260" s="167" t="s">
        <v>332</v>
      </c>
      <c r="H260" s="168">
        <v>108.2</v>
      </c>
      <c r="I260" s="169"/>
      <c r="J260" s="170">
        <f>ROUND(I260*H260,2)</f>
        <v>0</v>
      </c>
      <c r="K260" s="171"/>
      <c r="L260" s="34"/>
      <c r="M260" s="172" t="s">
        <v>1</v>
      </c>
      <c r="N260" s="173" t="s">
        <v>39</v>
      </c>
      <c r="O260" s="62"/>
      <c r="P260" s="158">
        <f>O260*H260</f>
        <v>0</v>
      </c>
      <c r="Q260" s="158">
        <v>0</v>
      </c>
      <c r="R260" s="158">
        <f>Q260*H260</f>
        <v>0</v>
      </c>
      <c r="S260" s="158">
        <v>0</v>
      </c>
      <c r="T260" s="159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0" t="s">
        <v>140</v>
      </c>
      <c r="AT260" s="160" t="s">
        <v>136</v>
      </c>
      <c r="AU260" s="160" t="s">
        <v>87</v>
      </c>
      <c r="AY260" s="18" t="s">
        <v>127</v>
      </c>
      <c r="BE260" s="161">
        <f>IF(N260="základná",J260,0)</f>
        <v>0</v>
      </c>
      <c r="BF260" s="161">
        <f>IF(N260="znížená",J260,0)</f>
        <v>0</v>
      </c>
      <c r="BG260" s="161">
        <f>IF(N260="zákl. prenesená",J260,0)</f>
        <v>0</v>
      </c>
      <c r="BH260" s="161">
        <f>IF(N260="zníž. prenesená",J260,0)</f>
        <v>0</v>
      </c>
      <c r="BI260" s="161">
        <f>IF(N260="nulová",J260,0)</f>
        <v>0</v>
      </c>
      <c r="BJ260" s="18" t="s">
        <v>87</v>
      </c>
      <c r="BK260" s="161">
        <f>ROUND(I260*H260,2)</f>
        <v>0</v>
      </c>
      <c r="BL260" s="18" t="s">
        <v>140</v>
      </c>
      <c r="BM260" s="160" t="s">
        <v>340</v>
      </c>
    </row>
    <row r="261" spans="1:65" s="2" customFormat="1" ht="24.2" customHeight="1">
      <c r="A261" s="33"/>
      <c r="B261" s="146"/>
      <c r="C261" s="164" t="s">
        <v>341</v>
      </c>
      <c r="D261" s="164" t="s">
        <v>136</v>
      </c>
      <c r="E261" s="165" t="s">
        <v>342</v>
      </c>
      <c r="F261" s="166" t="s">
        <v>343</v>
      </c>
      <c r="G261" s="167" t="s">
        <v>332</v>
      </c>
      <c r="H261" s="168">
        <v>541</v>
      </c>
      <c r="I261" s="169"/>
      <c r="J261" s="170">
        <f>ROUND(I261*H261,2)</f>
        <v>0</v>
      </c>
      <c r="K261" s="171"/>
      <c r="L261" s="34"/>
      <c r="M261" s="172" t="s">
        <v>1</v>
      </c>
      <c r="N261" s="173" t="s">
        <v>39</v>
      </c>
      <c r="O261" s="62"/>
      <c r="P261" s="158">
        <f>O261*H261</f>
        <v>0</v>
      </c>
      <c r="Q261" s="158">
        <v>0</v>
      </c>
      <c r="R261" s="158">
        <f>Q261*H261</f>
        <v>0</v>
      </c>
      <c r="S261" s="158">
        <v>0</v>
      </c>
      <c r="T261" s="159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0" t="s">
        <v>140</v>
      </c>
      <c r="AT261" s="160" t="s">
        <v>136</v>
      </c>
      <c r="AU261" s="160" t="s">
        <v>87</v>
      </c>
      <c r="AY261" s="18" t="s">
        <v>127</v>
      </c>
      <c r="BE261" s="161">
        <f>IF(N261="základná",J261,0)</f>
        <v>0</v>
      </c>
      <c r="BF261" s="161">
        <f>IF(N261="znížená",J261,0)</f>
        <v>0</v>
      </c>
      <c r="BG261" s="161">
        <f>IF(N261="zákl. prenesená",J261,0)</f>
        <v>0</v>
      </c>
      <c r="BH261" s="161">
        <f>IF(N261="zníž. prenesená",J261,0)</f>
        <v>0</v>
      </c>
      <c r="BI261" s="161">
        <f>IF(N261="nulová",J261,0)</f>
        <v>0</v>
      </c>
      <c r="BJ261" s="18" t="s">
        <v>87</v>
      </c>
      <c r="BK261" s="161">
        <f>ROUND(I261*H261,2)</f>
        <v>0</v>
      </c>
      <c r="BL261" s="18" t="s">
        <v>140</v>
      </c>
      <c r="BM261" s="160" t="s">
        <v>344</v>
      </c>
    </row>
    <row r="262" spans="1:65" s="13" customFormat="1">
      <c r="B262" s="174"/>
      <c r="D262" s="175" t="s">
        <v>142</v>
      </c>
      <c r="F262" s="177" t="s">
        <v>345</v>
      </c>
      <c r="H262" s="178">
        <v>541</v>
      </c>
      <c r="I262" s="179"/>
      <c r="L262" s="174"/>
      <c r="M262" s="180"/>
      <c r="N262" s="181"/>
      <c r="O262" s="181"/>
      <c r="P262" s="181"/>
      <c r="Q262" s="181"/>
      <c r="R262" s="181"/>
      <c r="S262" s="181"/>
      <c r="T262" s="182"/>
      <c r="AT262" s="176" t="s">
        <v>142</v>
      </c>
      <c r="AU262" s="176" t="s">
        <v>87</v>
      </c>
      <c r="AV262" s="13" t="s">
        <v>87</v>
      </c>
      <c r="AW262" s="13" t="s">
        <v>3</v>
      </c>
      <c r="AX262" s="13" t="s">
        <v>81</v>
      </c>
      <c r="AY262" s="176" t="s">
        <v>127</v>
      </c>
    </row>
    <row r="263" spans="1:65" s="12" customFormat="1" ht="22.9" customHeight="1">
      <c r="B263" s="135"/>
      <c r="D263" s="136" t="s">
        <v>72</v>
      </c>
      <c r="E263" s="162" t="s">
        <v>346</v>
      </c>
      <c r="F263" s="162" t="s">
        <v>347</v>
      </c>
      <c r="I263" s="138"/>
      <c r="J263" s="163">
        <f>BK263</f>
        <v>0</v>
      </c>
      <c r="L263" s="135"/>
      <c r="M263" s="140"/>
      <c r="N263" s="141"/>
      <c r="O263" s="141"/>
      <c r="P263" s="142">
        <f>SUM(P264:P272)</f>
        <v>0</v>
      </c>
      <c r="Q263" s="141"/>
      <c r="R263" s="142">
        <f>SUM(R264:R272)</f>
        <v>0</v>
      </c>
      <c r="S263" s="141"/>
      <c r="T263" s="143">
        <f>SUM(T264:T272)</f>
        <v>0</v>
      </c>
      <c r="AR263" s="136" t="s">
        <v>81</v>
      </c>
      <c r="AT263" s="144" t="s">
        <v>72</v>
      </c>
      <c r="AU263" s="144" t="s">
        <v>81</v>
      </c>
      <c r="AY263" s="136" t="s">
        <v>127</v>
      </c>
      <c r="BK263" s="145">
        <f>SUM(BK264:BK272)</f>
        <v>0</v>
      </c>
    </row>
    <row r="264" spans="1:65" s="2" customFormat="1" ht="24.2" customHeight="1">
      <c r="A264" s="33"/>
      <c r="B264" s="146"/>
      <c r="C264" s="164" t="s">
        <v>348</v>
      </c>
      <c r="D264" s="164" t="s">
        <v>136</v>
      </c>
      <c r="E264" s="165" t="s">
        <v>349</v>
      </c>
      <c r="F264" s="166" t="s">
        <v>350</v>
      </c>
      <c r="G264" s="167" t="s">
        <v>332</v>
      </c>
      <c r="H264" s="168">
        <v>61.2</v>
      </c>
      <c r="I264" s="169"/>
      <c r="J264" s="170">
        <f>ROUND(I264*H264,2)</f>
        <v>0</v>
      </c>
      <c r="K264" s="171"/>
      <c r="L264" s="34"/>
      <c r="M264" s="172" t="s">
        <v>1</v>
      </c>
      <c r="N264" s="173" t="s">
        <v>39</v>
      </c>
      <c r="O264" s="62"/>
      <c r="P264" s="158">
        <f>O264*H264</f>
        <v>0</v>
      </c>
      <c r="Q264" s="158">
        <v>0</v>
      </c>
      <c r="R264" s="158">
        <f>Q264*H264</f>
        <v>0</v>
      </c>
      <c r="S264" s="158">
        <v>0</v>
      </c>
      <c r="T264" s="159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0" t="s">
        <v>140</v>
      </c>
      <c r="AT264" s="160" t="s">
        <v>136</v>
      </c>
      <c r="AU264" s="160" t="s">
        <v>87</v>
      </c>
      <c r="AY264" s="18" t="s">
        <v>127</v>
      </c>
      <c r="BE264" s="161">
        <f>IF(N264="základná",J264,0)</f>
        <v>0</v>
      </c>
      <c r="BF264" s="161">
        <f>IF(N264="znížená",J264,0)</f>
        <v>0</v>
      </c>
      <c r="BG264" s="161">
        <f>IF(N264="zákl. prenesená",J264,0)</f>
        <v>0</v>
      </c>
      <c r="BH264" s="161">
        <f>IF(N264="zníž. prenesená",J264,0)</f>
        <v>0</v>
      </c>
      <c r="BI264" s="161">
        <f>IF(N264="nulová",J264,0)</f>
        <v>0</v>
      </c>
      <c r="BJ264" s="18" t="s">
        <v>87</v>
      </c>
      <c r="BK264" s="161">
        <f>ROUND(I264*H264,2)</f>
        <v>0</v>
      </c>
      <c r="BL264" s="18" t="s">
        <v>140</v>
      </c>
      <c r="BM264" s="160" t="s">
        <v>351</v>
      </c>
    </row>
    <row r="265" spans="1:65" s="13" customFormat="1">
      <c r="B265" s="174"/>
      <c r="D265" s="175" t="s">
        <v>142</v>
      </c>
      <c r="E265" s="176" t="s">
        <v>1</v>
      </c>
      <c r="F265" s="177" t="s">
        <v>352</v>
      </c>
      <c r="H265" s="178">
        <v>61.2</v>
      </c>
      <c r="I265" s="179"/>
      <c r="L265" s="174"/>
      <c r="M265" s="180"/>
      <c r="N265" s="181"/>
      <c r="O265" s="181"/>
      <c r="P265" s="181"/>
      <c r="Q265" s="181"/>
      <c r="R265" s="181"/>
      <c r="S265" s="181"/>
      <c r="T265" s="182"/>
      <c r="AT265" s="176" t="s">
        <v>142</v>
      </c>
      <c r="AU265" s="176" t="s">
        <v>87</v>
      </c>
      <c r="AV265" s="13" t="s">
        <v>87</v>
      </c>
      <c r="AW265" s="13" t="s">
        <v>29</v>
      </c>
      <c r="AX265" s="13" t="s">
        <v>73</v>
      </c>
      <c r="AY265" s="176" t="s">
        <v>127</v>
      </c>
    </row>
    <row r="266" spans="1:65" s="14" customFormat="1">
      <c r="B266" s="183"/>
      <c r="D266" s="175" t="s">
        <v>142</v>
      </c>
      <c r="E266" s="184" t="s">
        <v>1</v>
      </c>
      <c r="F266" s="185" t="s">
        <v>158</v>
      </c>
      <c r="H266" s="186">
        <v>61.2</v>
      </c>
      <c r="I266" s="187"/>
      <c r="L266" s="183"/>
      <c r="M266" s="188"/>
      <c r="N266" s="189"/>
      <c r="O266" s="189"/>
      <c r="P266" s="189"/>
      <c r="Q266" s="189"/>
      <c r="R266" s="189"/>
      <c r="S266" s="189"/>
      <c r="T266" s="190"/>
      <c r="AT266" s="184" t="s">
        <v>142</v>
      </c>
      <c r="AU266" s="184" t="s">
        <v>87</v>
      </c>
      <c r="AV266" s="14" t="s">
        <v>140</v>
      </c>
      <c r="AW266" s="14" t="s">
        <v>29</v>
      </c>
      <c r="AX266" s="14" t="s">
        <v>81</v>
      </c>
      <c r="AY266" s="184" t="s">
        <v>127</v>
      </c>
    </row>
    <row r="267" spans="1:65" s="2" customFormat="1" ht="24.2" customHeight="1">
      <c r="A267" s="33"/>
      <c r="B267" s="146"/>
      <c r="C267" s="164" t="s">
        <v>353</v>
      </c>
      <c r="D267" s="164" t="s">
        <v>136</v>
      </c>
      <c r="E267" s="165" t="s">
        <v>354</v>
      </c>
      <c r="F267" s="166" t="s">
        <v>355</v>
      </c>
      <c r="G267" s="167" t="s">
        <v>332</v>
      </c>
      <c r="H267" s="168">
        <v>25</v>
      </c>
      <c r="I267" s="169"/>
      <c r="J267" s="170">
        <f>ROUND(I267*H267,2)</f>
        <v>0</v>
      </c>
      <c r="K267" s="171"/>
      <c r="L267" s="34"/>
      <c r="M267" s="172" t="s">
        <v>1</v>
      </c>
      <c r="N267" s="173" t="s">
        <v>39</v>
      </c>
      <c r="O267" s="62"/>
      <c r="P267" s="158">
        <f>O267*H267</f>
        <v>0</v>
      </c>
      <c r="Q267" s="158">
        <v>0</v>
      </c>
      <c r="R267" s="158">
        <f>Q267*H267</f>
        <v>0</v>
      </c>
      <c r="S267" s="158">
        <v>0</v>
      </c>
      <c r="T267" s="159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0" t="s">
        <v>140</v>
      </c>
      <c r="AT267" s="160" t="s">
        <v>136</v>
      </c>
      <c r="AU267" s="160" t="s">
        <v>87</v>
      </c>
      <c r="AY267" s="18" t="s">
        <v>127</v>
      </c>
      <c r="BE267" s="161">
        <f>IF(N267="základná",J267,0)</f>
        <v>0</v>
      </c>
      <c r="BF267" s="161">
        <f>IF(N267="znížená",J267,0)</f>
        <v>0</v>
      </c>
      <c r="BG267" s="161">
        <f>IF(N267="zákl. prenesená",J267,0)</f>
        <v>0</v>
      </c>
      <c r="BH267" s="161">
        <f>IF(N267="zníž. prenesená",J267,0)</f>
        <v>0</v>
      </c>
      <c r="BI267" s="161">
        <f>IF(N267="nulová",J267,0)</f>
        <v>0</v>
      </c>
      <c r="BJ267" s="18" t="s">
        <v>87</v>
      </c>
      <c r="BK267" s="161">
        <f>ROUND(I267*H267,2)</f>
        <v>0</v>
      </c>
      <c r="BL267" s="18" t="s">
        <v>140</v>
      </c>
      <c r="BM267" s="160" t="s">
        <v>356</v>
      </c>
    </row>
    <row r="268" spans="1:65" s="13" customFormat="1">
      <c r="B268" s="174"/>
      <c r="D268" s="175" t="s">
        <v>142</v>
      </c>
      <c r="E268" s="176" t="s">
        <v>1</v>
      </c>
      <c r="F268" s="177" t="s">
        <v>357</v>
      </c>
      <c r="H268" s="178">
        <v>25</v>
      </c>
      <c r="I268" s="179"/>
      <c r="L268" s="174"/>
      <c r="M268" s="180"/>
      <c r="N268" s="181"/>
      <c r="O268" s="181"/>
      <c r="P268" s="181"/>
      <c r="Q268" s="181"/>
      <c r="R268" s="181"/>
      <c r="S268" s="181"/>
      <c r="T268" s="182"/>
      <c r="AT268" s="176" t="s">
        <v>142</v>
      </c>
      <c r="AU268" s="176" t="s">
        <v>87</v>
      </c>
      <c r="AV268" s="13" t="s">
        <v>87</v>
      </c>
      <c r="AW268" s="13" t="s">
        <v>29</v>
      </c>
      <c r="AX268" s="13" t="s">
        <v>73</v>
      </c>
      <c r="AY268" s="176" t="s">
        <v>127</v>
      </c>
    </row>
    <row r="269" spans="1:65" s="14" customFormat="1">
      <c r="B269" s="183"/>
      <c r="D269" s="175" t="s">
        <v>142</v>
      </c>
      <c r="E269" s="184" t="s">
        <v>1</v>
      </c>
      <c r="F269" s="185" t="s">
        <v>158</v>
      </c>
      <c r="H269" s="186">
        <v>25</v>
      </c>
      <c r="I269" s="187"/>
      <c r="L269" s="183"/>
      <c r="M269" s="188"/>
      <c r="N269" s="189"/>
      <c r="O269" s="189"/>
      <c r="P269" s="189"/>
      <c r="Q269" s="189"/>
      <c r="R269" s="189"/>
      <c r="S269" s="189"/>
      <c r="T269" s="190"/>
      <c r="AT269" s="184" t="s">
        <v>142</v>
      </c>
      <c r="AU269" s="184" t="s">
        <v>87</v>
      </c>
      <c r="AV269" s="14" t="s">
        <v>140</v>
      </c>
      <c r="AW269" s="14" t="s">
        <v>29</v>
      </c>
      <c r="AX269" s="14" t="s">
        <v>81</v>
      </c>
      <c r="AY269" s="184" t="s">
        <v>127</v>
      </c>
    </row>
    <row r="270" spans="1:65" s="2" customFormat="1" ht="16.5" customHeight="1">
      <c r="A270" s="33"/>
      <c r="B270" s="146"/>
      <c r="C270" s="164" t="s">
        <v>358</v>
      </c>
      <c r="D270" s="164" t="s">
        <v>136</v>
      </c>
      <c r="E270" s="165" t="s">
        <v>359</v>
      </c>
      <c r="F270" s="166" t="s">
        <v>360</v>
      </c>
      <c r="G270" s="167" t="s">
        <v>149</v>
      </c>
      <c r="H270" s="168">
        <v>1</v>
      </c>
      <c r="I270" s="169"/>
      <c r="J270" s="170">
        <f>ROUND(I270*H270,2)</f>
        <v>0</v>
      </c>
      <c r="K270" s="171"/>
      <c r="L270" s="34"/>
      <c r="M270" s="172" t="s">
        <v>1</v>
      </c>
      <c r="N270" s="173" t="s">
        <v>39</v>
      </c>
      <c r="O270" s="62"/>
      <c r="P270" s="158">
        <f>O270*H270</f>
        <v>0</v>
      </c>
      <c r="Q270" s="158">
        <v>0</v>
      </c>
      <c r="R270" s="158">
        <f>Q270*H270</f>
        <v>0</v>
      </c>
      <c r="S270" s="158">
        <v>0</v>
      </c>
      <c r="T270" s="159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0" t="s">
        <v>140</v>
      </c>
      <c r="AT270" s="160" t="s">
        <v>136</v>
      </c>
      <c r="AU270" s="160" t="s">
        <v>87</v>
      </c>
      <c r="AY270" s="18" t="s">
        <v>127</v>
      </c>
      <c r="BE270" s="161">
        <f>IF(N270="základná",J270,0)</f>
        <v>0</v>
      </c>
      <c r="BF270" s="161">
        <f>IF(N270="znížená",J270,0)</f>
        <v>0</v>
      </c>
      <c r="BG270" s="161">
        <f>IF(N270="zákl. prenesená",J270,0)</f>
        <v>0</v>
      </c>
      <c r="BH270" s="161">
        <f>IF(N270="zníž. prenesená",J270,0)</f>
        <v>0</v>
      </c>
      <c r="BI270" s="161">
        <f>IF(N270="nulová",J270,0)</f>
        <v>0</v>
      </c>
      <c r="BJ270" s="18" t="s">
        <v>87</v>
      </c>
      <c r="BK270" s="161">
        <f>ROUND(I270*H270,2)</f>
        <v>0</v>
      </c>
      <c r="BL270" s="18" t="s">
        <v>140</v>
      </c>
      <c r="BM270" s="160" t="s">
        <v>361</v>
      </c>
    </row>
    <row r="271" spans="1:65" s="13" customFormat="1">
      <c r="B271" s="174"/>
      <c r="D271" s="175" t="s">
        <v>142</v>
      </c>
      <c r="E271" s="176" t="s">
        <v>1</v>
      </c>
      <c r="F271" s="177" t="s">
        <v>81</v>
      </c>
      <c r="H271" s="178">
        <v>1</v>
      </c>
      <c r="I271" s="179"/>
      <c r="L271" s="174"/>
      <c r="M271" s="180"/>
      <c r="N271" s="181"/>
      <c r="O271" s="181"/>
      <c r="P271" s="181"/>
      <c r="Q271" s="181"/>
      <c r="R271" s="181"/>
      <c r="S271" s="181"/>
      <c r="T271" s="182"/>
      <c r="AT271" s="176" t="s">
        <v>142</v>
      </c>
      <c r="AU271" s="176" t="s">
        <v>87</v>
      </c>
      <c r="AV271" s="13" t="s">
        <v>87</v>
      </c>
      <c r="AW271" s="13" t="s">
        <v>29</v>
      </c>
      <c r="AX271" s="13" t="s">
        <v>73</v>
      </c>
      <c r="AY271" s="176" t="s">
        <v>127</v>
      </c>
    </row>
    <row r="272" spans="1:65" s="14" customFormat="1">
      <c r="B272" s="183"/>
      <c r="D272" s="175" t="s">
        <v>142</v>
      </c>
      <c r="E272" s="184" t="s">
        <v>1</v>
      </c>
      <c r="F272" s="185" t="s">
        <v>158</v>
      </c>
      <c r="H272" s="186">
        <v>1</v>
      </c>
      <c r="I272" s="187"/>
      <c r="L272" s="183"/>
      <c r="M272" s="188"/>
      <c r="N272" s="189"/>
      <c r="O272" s="189"/>
      <c r="P272" s="189"/>
      <c r="Q272" s="189"/>
      <c r="R272" s="189"/>
      <c r="S272" s="189"/>
      <c r="T272" s="190"/>
      <c r="AT272" s="184" t="s">
        <v>142</v>
      </c>
      <c r="AU272" s="184" t="s">
        <v>87</v>
      </c>
      <c r="AV272" s="14" t="s">
        <v>140</v>
      </c>
      <c r="AW272" s="14" t="s">
        <v>29</v>
      </c>
      <c r="AX272" s="14" t="s">
        <v>81</v>
      </c>
      <c r="AY272" s="184" t="s">
        <v>127</v>
      </c>
    </row>
    <row r="273" spans="1:65" s="12" customFormat="1" ht="22.9" customHeight="1">
      <c r="B273" s="135"/>
      <c r="D273" s="136" t="s">
        <v>72</v>
      </c>
      <c r="E273" s="162" t="s">
        <v>362</v>
      </c>
      <c r="F273" s="162" t="s">
        <v>363</v>
      </c>
      <c r="I273" s="138"/>
      <c r="J273" s="163">
        <f>BK273</f>
        <v>0</v>
      </c>
      <c r="L273" s="135"/>
      <c r="M273" s="140"/>
      <c r="N273" s="141"/>
      <c r="O273" s="141"/>
      <c r="P273" s="142">
        <f>SUM(P274:P276)</f>
        <v>0</v>
      </c>
      <c r="Q273" s="141"/>
      <c r="R273" s="142">
        <f>SUM(R274:R276)</f>
        <v>0</v>
      </c>
      <c r="S273" s="141"/>
      <c r="T273" s="143">
        <f>SUM(T274:T276)</f>
        <v>0</v>
      </c>
      <c r="AR273" s="136" t="s">
        <v>81</v>
      </c>
      <c r="AT273" s="144" t="s">
        <v>72</v>
      </c>
      <c r="AU273" s="144" t="s">
        <v>81</v>
      </c>
      <c r="AY273" s="136" t="s">
        <v>127</v>
      </c>
      <c r="BK273" s="145">
        <f>SUM(BK274:BK276)</f>
        <v>0</v>
      </c>
    </row>
    <row r="274" spans="1:65" s="2" customFormat="1" ht="24.2" customHeight="1">
      <c r="A274" s="33"/>
      <c r="B274" s="146"/>
      <c r="C274" s="164" t="s">
        <v>364</v>
      </c>
      <c r="D274" s="164" t="s">
        <v>136</v>
      </c>
      <c r="E274" s="165" t="s">
        <v>365</v>
      </c>
      <c r="F274" s="166" t="s">
        <v>366</v>
      </c>
      <c r="G274" s="167" t="s">
        <v>367</v>
      </c>
      <c r="H274" s="168">
        <v>1</v>
      </c>
      <c r="I274" s="169"/>
      <c r="J274" s="170">
        <f>ROUND(I274*H274,2)</f>
        <v>0</v>
      </c>
      <c r="K274" s="171"/>
      <c r="L274" s="34"/>
      <c r="M274" s="172" t="s">
        <v>1</v>
      </c>
      <c r="N274" s="173" t="s">
        <v>39</v>
      </c>
      <c r="O274" s="62"/>
      <c r="P274" s="158">
        <f>O274*H274</f>
        <v>0</v>
      </c>
      <c r="Q274" s="158">
        <v>0</v>
      </c>
      <c r="R274" s="158">
        <f>Q274*H274</f>
        <v>0</v>
      </c>
      <c r="S274" s="158">
        <v>0</v>
      </c>
      <c r="T274" s="159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0" t="s">
        <v>140</v>
      </c>
      <c r="AT274" s="160" t="s">
        <v>136</v>
      </c>
      <c r="AU274" s="160" t="s">
        <v>87</v>
      </c>
      <c r="AY274" s="18" t="s">
        <v>127</v>
      </c>
      <c r="BE274" s="161">
        <f>IF(N274="základná",J274,0)</f>
        <v>0</v>
      </c>
      <c r="BF274" s="161">
        <f>IF(N274="znížená",J274,0)</f>
        <v>0</v>
      </c>
      <c r="BG274" s="161">
        <f>IF(N274="zákl. prenesená",J274,0)</f>
        <v>0</v>
      </c>
      <c r="BH274" s="161">
        <f>IF(N274="zníž. prenesená",J274,0)</f>
        <v>0</v>
      </c>
      <c r="BI274" s="161">
        <f>IF(N274="nulová",J274,0)</f>
        <v>0</v>
      </c>
      <c r="BJ274" s="18" t="s">
        <v>87</v>
      </c>
      <c r="BK274" s="161">
        <f>ROUND(I274*H274,2)</f>
        <v>0</v>
      </c>
      <c r="BL274" s="18" t="s">
        <v>140</v>
      </c>
      <c r="BM274" s="160" t="s">
        <v>368</v>
      </c>
    </row>
    <row r="275" spans="1:65" s="13" customFormat="1">
      <c r="B275" s="174"/>
      <c r="D275" s="175" t="s">
        <v>142</v>
      </c>
      <c r="E275" s="176" t="s">
        <v>1</v>
      </c>
      <c r="F275" s="177" t="s">
        <v>81</v>
      </c>
      <c r="H275" s="178">
        <v>1</v>
      </c>
      <c r="I275" s="179"/>
      <c r="L275" s="174"/>
      <c r="M275" s="180"/>
      <c r="N275" s="181"/>
      <c r="O275" s="181"/>
      <c r="P275" s="181"/>
      <c r="Q275" s="181"/>
      <c r="R275" s="181"/>
      <c r="S275" s="181"/>
      <c r="T275" s="182"/>
      <c r="AT275" s="176" t="s">
        <v>142</v>
      </c>
      <c r="AU275" s="176" t="s">
        <v>87</v>
      </c>
      <c r="AV275" s="13" t="s">
        <v>87</v>
      </c>
      <c r="AW275" s="13" t="s">
        <v>29</v>
      </c>
      <c r="AX275" s="13" t="s">
        <v>73</v>
      </c>
      <c r="AY275" s="176" t="s">
        <v>127</v>
      </c>
    </row>
    <row r="276" spans="1:65" s="14" customFormat="1">
      <c r="B276" s="183"/>
      <c r="D276" s="175" t="s">
        <v>142</v>
      </c>
      <c r="E276" s="184" t="s">
        <v>1</v>
      </c>
      <c r="F276" s="185" t="s">
        <v>158</v>
      </c>
      <c r="H276" s="186">
        <v>1</v>
      </c>
      <c r="I276" s="187"/>
      <c r="L276" s="183"/>
      <c r="M276" s="188"/>
      <c r="N276" s="189"/>
      <c r="O276" s="189"/>
      <c r="P276" s="189"/>
      <c r="Q276" s="189"/>
      <c r="R276" s="189"/>
      <c r="S276" s="189"/>
      <c r="T276" s="190"/>
      <c r="AT276" s="184" t="s">
        <v>142</v>
      </c>
      <c r="AU276" s="184" t="s">
        <v>87</v>
      </c>
      <c r="AV276" s="14" t="s">
        <v>140</v>
      </c>
      <c r="AW276" s="14" t="s">
        <v>29</v>
      </c>
      <c r="AX276" s="14" t="s">
        <v>81</v>
      </c>
      <c r="AY276" s="184" t="s">
        <v>127</v>
      </c>
    </row>
    <row r="277" spans="1:65" s="12" customFormat="1" ht="22.9" customHeight="1">
      <c r="B277" s="135"/>
      <c r="D277" s="136" t="s">
        <v>72</v>
      </c>
      <c r="E277" s="162" t="s">
        <v>369</v>
      </c>
      <c r="F277" s="162" t="s">
        <v>370</v>
      </c>
      <c r="I277" s="138"/>
      <c r="J277" s="163">
        <f>BK277</f>
        <v>0</v>
      </c>
      <c r="L277" s="135"/>
      <c r="M277" s="140"/>
      <c r="N277" s="141"/>
      <c r="O277" s="141"/>
      <c r="P277" s="142">
        <f>P278</f>
        <v>0</v>
      </c>
      <c r="Q277" s="141"/>
      <c r="R277" s="142">
        <f>R278</f>
        <v>0</v>
      </c>
      <c r="S277" s="141"/>
      <c r="T277" s="143">
        <f>T278</f>
        <v>0</v>
      </c>
      <c r="AR277" s="136" t="s">
        <v>81</v>
      </c>
      <c r="AT277" s="144" t="s">
        <v>72</v>
      </c>
      <c r="AU277" s="144" t="s">
        <v>81</v>
      </c>
      <c r="AY277" s="136" t="s">
        <v>127</v>
      </c>
      <c r="BK277" s="145">
        <f>BK278</f>
        <v>0</v>
      </c>
    </row>
    <row r="278" spans="1:65" s="2" customFormat="1" ht="33" customHeight="1">
      <c r="A278" s="33"/>
      <c r="B278" s="146"/>
      <c r="C278" s="164" t="s">
        <v>371</v>
      </c>
      <c r="D278" s="164" t="s">
        <v>136</v>
      </c>
      <c r="E278" s="165" t="s">
        <v>372</v>
      </c>
      <c r="F278" s="166" t="s">
        <v>373</v>
      </c>
      <c r="G278" s="167" t="s">
        <v>332</v>
      </c>
      <c r="H278" s="168">
        <v>495.428</v>
      </c>
      <c r="I278" s="169"/>
      <c r="J278" s="170">
        <f>ROUND(I278*H278,2)</f>
        <v>0</v>
      </c>
      <c r="K278" s="171"/>
      <c r="L278" s="34"/>
      <c r="M278" s="206" t="s">
        <v>1</v>
      </c>
      <c r="N278" s="207" t="s">
        <v>39</v>
      </c>
      <c r="O278" s="208"/>
      <c r="P278" s="209">
        <f>O278*H278</f>
        <v>0</v>
      </c>
      <c r="Q278" s="209">
        <v>0</v>
      </c>
      <c r="R278" s="209">
        <f>Q278*H278</f>
        <v>0</v>
      </c>
      <c r="S278" s="209">
        <v>0</v>
      </c>
      <c r="T278" s="210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0" t="s">
        <v>140</v>
      </c>
      <c r="AT278" s="160" t="s">
        <v>136</v>
      </c>
      <c r="AU278" s="160" t="s">
        <v>87</v>
      </c>
      <c r="AY278" s="18" t="s">
        <v>127</v>
      </c>
      <c r="BE278" s="161">
        <f>IF(N278="základná",J278,0)</f>
        <v>0</v>
      </c>
      <c r="BF278" s="161">
        <f>IF(N278="znížená",J278,0)</f>
        <v>0</v>
      </c>
      <c r="BG278" s="161">
        <f>IF(N278="zákl. prenesená",J278,0)</f>
        <v>0</v>
      </c>
      <c r="BH278" s="161">
        <f>IF(N278="zníž. prenesená",J278,0)</f>
        <v>0</v>
      </c>
      <c r="BI278" s="161">
        <f>IF(N278="nulová",J278,0)</f>
        <v>0</v>
      </c>
      <c r="BJ278" s="18" t="s">
        <v>87</v>
      </c>
      <c r="BK278" s="161">
        <f>ROUND(I278*H278,2)</f>
        <v>0</v>
      </c>
      <c r="BL278" s="18" t="s">
        <v>140</v>
      </c>
      <c r="BM278" s="160" t="s">
        <v>374</v>
      </c>
    </row>
    <row r="279" spans="1:65" s="2" customFormat="1" ht="6.95" customHeight="1">
      <c r="A279" s="33"/>
      <c r="B279" s="51"/>
      <c r="C279" s="52"/>
      <c r="D279" s="52"/>
      <c r="E279" s="52"/>
      <c r="F279" s="52"/>
      <c r="G279" s="52"/>
      <c r="H279" s="52"/>
      <c r="I279" s="52"/>
      <c r="J279" s="52"/>
      <c r="K279" s="52"/>
      <c r="L279" s="34"/>
      <c r="M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</row>
  </sheetData>
  <autoFilter ref="C126:K278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7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SO01.1 - SO01.1  Stavebné...</vt:lpstr>
      <vt:lpstr>'Rekapitulácia stavby'!Názvy_tlače</vt:lpstr>
      <vt:lpstr>'SO01.1 - SO01.1  Stavebné...'!Názvy_tlače</vt:lpstr>
      <vt:lpstr>'Rekapitulácia stavby'!Oblasť_tlače</vt:lpstr>
      <vt:lpstr>'SO01.1 - SO01.1  Stavebné...'!Oblasť_tlače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DESKTOP-K51QAR0\katarina.sinska</dc:creator>
  <cp:lastModifiedBy>HP Inc.</cp:lastModifiedBy>
  <cp:lastPrinted>2022-08-22T20:58:57Z</cp:lastPrinted>
  <dcterms:created xsi:type="dcterms:W3CDTF">2022-08-22T13:37:10Z</dcterms:created>
  <dcterms:modified xsi:type="dcterms:W3CDTF">2022-08-22T21:23:05Z</dcterms:modified>
</cp:coreProperties>
</file>