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lachovab\Desktop\Zaň\Rekonštrukcia podláh v objekte FNsP Žilina - DNS\"/>
    </mc:Choice>
  </mc:AlternateContent>
  <xr:revisionPtr revIDLastSave="0" documentId="8_{EDADB7C5-B503-4B5A-B968-BF78AB112BA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ácia stavby" sheetId="1" r:id="rId1"/>
    <sheet name="P1 - Ambulancie detské od..." sheetId="2" r:id="rId2"/>
    <sheet name="P1.1 - Ambulancia onkolog..." sheetId="3" r:id="rId3"/>
    <sheet name="P3 - Operačná sála gyneko..." sheetId="4" r:id="rId4"/>
    <sheet name="P2 - Operačná sála gyneko..." sheetId="5" r:id="rId5"/>
  </sheets>
  <definedNames>
    <definedName name="_xlnm._FilterDatabase" localSheetId="1" hidden="1">'P1 - Ambulancie detské od...'!$C$120:$K$147</definedName>
    <definedName name="_xlnm._FilterDatabase" localSheetId="2" hidden="1">'P1.1 - Ambulancia onkolog...'!$C$120:$K$147</definedName>
    <definedName name="_xlnm._FilterDatabase" localSheetId="4" hidden="1">'P2 - Operačná sála gyneko...'!$C$121:$K$158</definedName>
    <definedName name="_xlnm._FilterDatabase" localSheetId="3" hidden="1">'P3 - Operačná sála gyneko...'!$C$121:$K$158</definedName>
    <definedName name="_xlnm.Print_Titles" localSheetId="1">'P1 - Ambulancie detské od...'!$120:$120</definedName>
    <definedName name="_xlnm.Print_Titles" localSheetId="2">'P1.1 - Ambulancia onkolog...'!$120:$120</definedName>
    <definedName name="_xlnm.Print_Titles" localSheetId="4">'P2 - Operačná sála gyneko...'!$121:$121</definedName>
    <definedName name="_xlnm.Print_Titles" localSheetId="3">'P3 - Operačná sála gyneko...'!$121:$121</definedName>
    <definedName name="_xlnm.Print_Titles" localSheetId="0">'Rekapitulácia stavby'!$92:$92</definedName>
    <definedName name="_xlnm.Print_Area" localSheetId="1">'P1 - Ambulancie detské od...'!$C$4:$J$76,'P1 - Ambulancie detské od...'!$C$108:$J$147</definedName>
    <definedName name="_xlnm.Print_Area" localSheetId="2">'P1.1 - Ambulancia onkolog...'!$C$4:$J$76,'P1.1 - Ambulancia onkolog...'!$C$108:$J$147</definedName>
    <definedName name="_xlnm.Print_Area" localSheetId="4">'P2 - Operačná sála gyneko...'!$C$4:$J$76,'P2 - Operačná sála gyneko...'!$C$109:$J$158</definedName>
    <definedName name="_xlnm.Print_Area" localSheetId="3">'P3 - Operačná sála gyneko...'!$C$4:$J$76,'P3 - Operačná sála gyneko...'!$C$109:$J$158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T136" i="5"/>
  <c r="R137" i="5"/>
  <c r="R136" i="5"/>
  <c r="P137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F118" i="5"/>
  <c r="F116" i="5"/>
  <c r="E114" i="5"/>
  <c r="F91" i="5"/>
  <c r="F89" i="5"/>
  <c r="E87" i="5"/>
  <c r="J24" i="5"/>
  <c r="E24" i="5"/>
  <c r="J119" i="5"/>
  <c r="J23" i="5"/>
  <c r="J21" i="5"/>
  <c r="E21" i="5"/>
  <c r="J118" i="5"/>
  <c r="J20" i="5"/>
  <c r="J18" i="5"/>
  <c r="E18" i="5"/>
  <c r="F92" i="5" s="1"/>
  <c r="J17" i="5"/>
  <c r="J12" i="5"/>
  <c r="J116" i="5" s="1"/>
  <c r="E7" i="5"/>
  <c r="E112" i="5" s="1"/>
  <c r="J37" i="4"/>
  <c r="J36" i="4"/>
  <c r="AY97" i="1"/>
  <c r="J35" i="4"/>
  <c r="AX97" i="1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T136" i="4"/>
  <c r="R137" i="4"/>
  <c r="R136" i="4" s="1"/>
  <c r="P137" i="4"/>
  <c r="P136" i="4" s="1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F118" i="4"/>
  <c r="F116" i="4"/>
  <c r="E114" i="4"/>
  <c r="F91" i="4"/>
  <c r="F89" i="4"/>
  <c r="E87" i="4"/>
  <c r="J24" i="4"/>
  <c r="E24" i="4"/>
  <c r="J119" i="4"/>
  <c r="J23" i="4"/>
  <c r="J21" i="4"/>
  <c r="E21" i="4"/>
  <c r="J118" i="4" s="1"/>
  <c r="J20" i="4"/>
  <c r="J18" i="4"/>
  <c r="E18" i="4"/>
  <c r="F119" i="4"/>
  <c r="J17" i="4"/>
  <c r="J12" i="4"/>
  <c r="J116" i="4"/>
  <c r="E7" i="4"/>
  <c r="E112" i="4"/>
  <c r="J37" i="3"/>
  <c r="J36" i="3"/>
  <c r="AY96" i="1"/>
  <c r="J35" i="3"/>
  <c r="AX96" i="1" s="1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8" i="3"/>
  <c r="BH128" i="3"/>
  <c r="BG128" i="3"/>
  <c r="BE128" i="3"/>
  <c r="T128" i="3"/>
  <c r="T127" i="3"/>
  <c r="R128" i="3"/>
  <c r="R127" i="3"/>
  <c r="P128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F117" i="3"/>
  <c r="F115" i="3"/>
  <c r="E113" i="3"/>
  <c r="F91" i="3"/>
  <c r="F89" i="3"/>
  <c r="E87" i="3"/>
  <c r="J24" i="3"/>
  <c r="E24" i="3"/>
  <c r="J92" i="3"/>
  <c r="J23" i="3"/>
  <c r="J21" i="3"/>
  <c r="E21" i="3"/>
  <c r="J117" i="3"/>
  <c r="J20" i="3"/>
  <c r="J18" i="3"/>
  <c r="E18" i="3"/>
  <c r="F92" i="3"/>
  <c r="J17" i="3"/>
  <c r="J12" i="3"/>
  <c r="J89" i="3" s="1"/>
  <c r="E7" i="3"/>
  <c r="E111" i="3" s="1"/>
  <c r="J37" i="2"/>
  <c r="J36" i="2"/>
  <c r="AY95" i="1"/>
  <c r="J35" i="2"/>
  <c r="AX95" i="1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F36" i="2" s="1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8" i="2"/>
  <c r="BH128" i="2"/>
  <c r="BG128" i="2"/>
  <c r="BE128" i="2"/>
  <c r="T128" i="2"/>
  <c r="T127" i="2"/>
  <c r="R128" i="2"/>
  <c r="R127" i="2" s="1"/>
  <c r="P128" i="2"/>
  <c r="P127" i="2" s="1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F117" i="2"/>
  <c r="F115" i="2"/>
  <c r="E113" i="2"/>
  <c r="F91" i="2"/>
  <c r="F89" i="2"/>
  <c r="E87" i="2"/>
  <c r="J24" i="2"/>
  <c r="E24" i="2"/>
  <c r="J92" i="2" s="1"/>
  <c r="J23" i="2"/>
  <c r="J21" i="2"/>
  <c r="E21" i="2"/>
  <c r="J117" i="2" s="1"/>
  <c r="J20" i="2"/>
  <c r="J18" i="2"/>
  <c r="E18" i="2"/>
  <c r="F118" i="2" s="1"/>
  <c r="J17" i="2"/>
  <c r="J12" i="2"/>
  <c r="J115" i="2"/>
  <c r="E7" i="2"/>
  <c r="E85" i="2"/>
  <c r="L90" i="1"/>
  <c r="AM90" i="1"/>
  <c r="AM89" i="1"/>
  <c r="L89" i="1"/>
  <c r="AM87" i="1"/>
  <c r="L87" i="1"/>
  <c r="L85" i="1"/>
  <c r="L84" i="1"/>
  <c r="J126" i="2"/>
  <c r="J135" i="2"/>
  <c r="J146" i="2"/>
  <c r="J131" i="2"/>
  <c r="BK158" i="4"/>
  <c r="J127" i="4"/>
  <c r="J135" i="4"/>
  <c r="BK148" i="4"/>
  <c r="BK147" i="4"/>
  <c r="BK134" i="4"/>
  <c r="AS94" i="1"/>
  <c r="BK128" i="2"/>
  <c r="J138" i="2"/>
  <c r="J142" i="3"/>
  <c r="BK125" i="3"/>
  <c r="J124" i="3"/>
  <c r="J125" i="3"/>
  <c r="BK157" i="4"/>
  <c r="J156" i="4"/>
  <c r="J142" i="4"/>
  <c r="BK151" i="4"/>
  <c r="BK145" i="4"/>
  <c r="J133" i="4"/>
  <c r="BK134" i="5"/>
  <c r="BK152" i="5"/>
  <c r="BK154" i="5"/>
  <c r="J151" i="5"/>
  <c r="BK129" i="5"/>
  <c r="BK147" i="3"/>
  <c r="J136" i="3"/>
  <c r="J132" i="3"/>
  <c r="BK134" i="3"/>
  <c r="J127" i="5"/>
  <c r="J145" i="3"/>
  <c r="J142" i="5"/>
  <c r="J140" i="5"/>
  <c r="BK133" i="5"/>
  <c r="BK125" i="5"/>
  <c r="BK143" i="2"/>
  <c r="J137" i="2"/>
  <c r="J144" i="2"/>
  <c r="BK134" i="2"/>
  <c r="BK126" i="2"/>
  <c r="BK146" i="3"/>
  <c r="BK135" i="3"/>
  <c r="J133" i="3"/>
  <c r="BK131" i="3"/>
  <c r="BK132" i="3"/>
  <c r="J130" i="4"/>
  <c r="J145" i="4"/>
  <c r="J149" i="4"/>
  <c r="BK149" i="4"/>
  <c r="BK137" i="4"/>
  <c r="J153" i="5"/>
  <c r="J143" i="5"/>
  <c r="BK150" i="5"/>
  <c r="J149" i="5"/>
  <c r="BK138" i="2"/>
  <c r="J140" i="2"/>
  <c r="BK135" i="2"/>
  <c r="J128" i="2"/>
  <c r="BK145" i="3"/>
  <c r="J138" i="3"/>
  <c r="BK143" i="3"/>
  <c r="J139" i="3"/>
  <c r="J153" i="4"/>
  <c r="J148" i="4"/>
  <c r="J158" i="4"/>
  <c r="BK131" i="4"/>
  <c r="BK142" i="4"/>
  <c r="BK126" i="4"/>
  <c r="J135" i="5"/>
  <c r="J126" i="5"/>
  <c r="BK144" i="5"/>
  <c r="J152" i="5"/>
  <c r="BK143" i="5"/>
  <c r="J141" i="3"/>
  <c r="BK133" i="3"/>
  <c r="J141" i="4"/>
  <c r="J154" i="4"/>
  <c r="BK125" i="4"/>
  <c r="BK133" i="4"/>
  <c r="J144" i="4"/>
  <c r="J132" i="4"/>
  <c r="BK148" i="5"/>
  <c r="BK145" i="5"/>
  <c r="BK131" i="5"/>
  <c r="J130" i="5"/>
  <c r="BK141" i="5"/>
  <c r="J141" i="2"/>
  <c r="BK139" i="2"/>
  <c r="BK131" i="2"/>
  <c r="J33" i="2"/>
  <c r="BK149" i="5"/>
  <c r="J133" i="5"/>
  <c r="J142" i="2"/>
  <c r="BK142" i="2"/>
  <c r="F35" i="2"/>
  <c r="BK126" i="3"/>
  <c r="BK150" i="4"/>
  <c r="BK155" i="4"/>
  <c r="BK152" i="4"/>
  <c r="BK127" i="4"/>
  <c r="J137" i="5"/>
  <c r="BK146" i="5"/>
  <c r="J147" i="5"/>
  <c r="J158" i="5"/>
  <c r="BK130" i="5"/>
  <c r="BK126" i="5"/>
  <c r="J145" i="2"/>
  <c r="J132" i="2"/>
  <c r="BK137" i="2"/>
  <c r="F33" i="2"/>
  <c r="J128" i="3"/>
  <c r="BK146" i="4"/>
  <c r="J151" i="4"/>
  <c r="BK130" i="4"/>
  <c r="BK140" i="4"/>
  <c r="BK141" i="4"/>
  <c r="BK142" i="5"/>
  <c r="BK147" i="5"/>
  <c r="BK140" i="5"/>
  <c r="BK137" i="5"/>
  <c r="J132" i="5"/>
  <c r="J141" i="5"/>
  <c r="BK124" i="2"/>
  <c r="J133" i="2"/>
  <c r="J143" i="2"/>
  <c r="BK140" i="2"/>
  <c r="J143" i="3"/>
  <c r="J131" i="3"/>
  <c r="BK128" i="3"/>
  <c r="J134" i="3"/>
  <c r="J152" i="4"/>
  <c r="BK153" i="4"/>
  <c r="BK129" i="4"/>
  <c r="BK143" i="4"/>
  <c r="J146" i="4"/>
  <c r="BK135" i="4"/>
  <c r="J146" i="5"/>
  <c r="BK155" i="5"/>
  <c r="J157" i="5"/>
  <c r="BK153" i="5"/>
  <c r="J145" i="5"/>
  <c r="BK146" i="2"/>
  <c r="J134" i="2"/>
  <c r="BK145" i="2"/>
  <c r="BK132" i="2"/>
  <c r="F37" i="2"/>
  <c r="BK144" i="4"/>
  <c r="J129" i="5"/>
  <c r="J124" i="2"/>
  <c r="BK139" i="3"/>
  <c r="J146" i="3"/>
  <c r="BK136" i="3"/>
  <c r="J137" i="3"/>
  <c r="J155" i="4"/>
  <c r="J126" i="4"/>
  <c r="J131" i="4"/>
  <c r="BK154" i="4"/>
  <c r="J137" i="4"/>
  <c r="J143" i="4"/>
  <c r="J125" i="2"/>
  <c r="BK141" i="3"/>
  <c r="J140" i="3"/>
  <c r="BK157" i="5"/>
  <c r="J134" i="5"/>
  <c r="BK135" i="5"/>
  <c r="J154" i="5"/>
  <c r="J148" i="5"/>
  <c r="J150" i="5"/>
  <c r="BK144" i="2"/>
  <c r="BK136" i="2"/>
  <c r="BK133" i="2"/>
  <c r="BK147" i="2"/>
  <c r="J147" i="3"/>
  <c r="BK140" i="3"/>
  <c r="BK124" i="3"/>
  <c r="BK142" i="3"/>
  <c r="J135" i="3"/>
  <c r="J134" i="4"/>
  <c r="J147" i="4"/>
  <c r="J157" i="4"/>
  <c r="J129" i="4"/>
  <c r="J140" i="4"/>
  <c r="J156" i="5"/>
  <c r="J131" i="5"/>
  <c r="BK158" i="5"/>
  <c r="BK151" i="5"/>
  <c r="BK127" i="5"/>
  <c r="J139" i="2"/>
  <c r="J147" i="2"/>
  <c r="J136" i="2"/>
  <c r="BK125" i="2"/>
  <c r="BK141" i="2"/>
  <c r="BK144" i="3"/>
  <c r="BK137" i="3"/>
  <c r="BK138" i="3"/>
  <c r="J144" i="3"/>
  <c r="J126" i="3"/>
  <c r="BK132" i="4"/>
  <c r="J150" i="4"/>
  <c r="BK156" i="4"/>
  <c r="J125" i="4"/>
  <c r="BK156" i="5"/>
  <c r="BK132" i="5"/>
  <c r="J125" i="5"/>
  <c r="J155" i="5"/>
  <c r="J144" i="5"/>
  <c r="P130" i="2" l="1"/>
  <c r="P129" i="2" s="1"/>
  <c r="BK130" i="3"/>
  <c r="J130" i="3"/>
  <c r="J101" i="3" s="1"/>
  <c r="BK130" i="2"/>
  <c r="J130" i="2" s="1"/>
  <c r="J101" i="2" s="1"/>
  <c r="T130" i="3"/>
  <c r="T129" i="3" s="1"/>
  <c r="BK139" i="4"/>
  <c r="J139" i="4"/>
  <c r="J102" i="4" s="1"/>
  <c r="T139" i="4"/>
  <c r="T138" i="4" s="1"/>
  <c r="R130" i="2"/>
  <c r="R129" i="2" s="1"/>
  <c r="P130" i="3"/>
  <c r="P129" i="3"/>
  <c r="BK124" i="4"/>
  <c r="J124" i="4" s="1"/>
  <c r="J98" i="4" s="1"/>
  <c r="R124" i="4"/>
  <c r="T128" i="4"/>
  <c r="P123" i="3"/>
  <c r="P122" i="3" s="1"/>
  <c r="P121" i="3" s="1"/>
  <c r="AU96" i="1" s="1"/>
  <c r="P139" i="4"/>
  <c r="P138" i="4"/>
  <c r="R123" i="3"/>
  <c r="R122" i="3"/>
  <c r="R139" i="4"/>
  <c r="R138" i="4" s="1"/>
  <c r="BK124" i="5"/>
  <c r="R130" i="3"/>
  <c r="R129" i="3" s="1"/>
  <c r="BK128" i="4"/>
  <c r="J128" i="4" s="1"/>
  <c r="J99" i="4" s="1"/>
  <c r="T124" i="5"/>
  <c r="BK123" i="2"/>
  <c r="J123" i="2"/>
  <c r="J98" i="2"/>
  <c r="P124" i="4"/>
  <c r="P124" i="5"/>
  <c r="P123" i="2"/>
  <c r="P122" i="2"/>
  <c r="P121" i="2" s="1"/>
  <c r="AU95" i="1" s="1"/>
  <c r="BK123" i="3"/>
  <c r="T124" i="4"/>
  <c r="T123" i="4" s="1"/>
  <c r="R124" i="5"/>
  <c r="R123" i="5" s="1"/>
  <c r="R123" i="2"/>
  <c r="R122" i="2" s="1"/>
  <c r="R121" i="2" s="1"/>
  <c r="P128" i="5"/>
  <c r="T130" i="2"/>
  <c r="T129" i="2" s="1"/>
  <c r="R128" i="4"/>
  <c r="R128" i="5"/>
  <c r="BK139" i="5"/>
  <c r="BK138" i="5" s="1"/>
  <c r="J138" i="5" s="1"/>
  <c r="J101" i="5" s="1"/>
  <c r="P139" i="5"/>
  <c r="P138" i="5" s="1"/>
  <c r="T123" i="3"/>
  <c r="T122" i="3" s="1"/>
  <c r="P128" i="4"/>
  <c r="T128" i="5"/>
  <c r="R139" i="5"/>
  <c r="R138" i="5"/>
  <c r="T123" i="2"/>
  <c r="T122" i="2" s="1"/>
  <c r="T121" i="2" s="1"/>
  <c r="BK128" i="5"/>
  <c r="J128" i="5" s="1"/>
  <c r="J99" i="5" s="1"/>
  <c r="T139" i="5"/>
  <c r="T138" i="5"/>
  <c r="BK127" i="3"/>
  <c r="J127" i="3" s="1"/>
  <c r="J99" i="3" s="1"/>
  <c r="BK127" i="2"/>
  <c r="J127" i="2" s="1"/>
  <c r="J99" i="2" s="1"/>
  <c r="BK136" i="4"/>
  <c r="J136" i="4"/>
  <c r="J100" i="4" s="1"/>
  <c r="BK136" i="5"/>
  <c r="J136" i="5" s="1"/>
  <c r="J100" i="5" s="1"/>
  <c r="BF131" i="5"/>
  <c r="BF133" i="5"/>
  <c r="BF148" i="5"/>
  <c r="J92" i="5"/>
  <c r="BF146" i="5"/>
  <c r="J91" i="5"/>
  <c r="F119" i="5"/>
  <c r="BF152" i="5"/>
  <c r="BF140" i="5"/>
  <c r="BF149" i="5"/>
  <c r="BF134" i="5"/>
  <c r="BF141" i="5"/>
  <c r="BF145" i="5"/>
  <c r="BF151" i="5"/>
  <c r="BF158" i="5"/>
  <c r="J89" i="5"/>
  <c r="BF126" i="5"/>
  <c r="BF129" i="5"/>
  <c r="BF132" i="5"/>
  <c r="BF143" i="5"/>
  <c r="BF155" i="5"/>
  <c r="E85" i="5"/>
  <c r="BF135" i="5"/>
  <c r="BF147" i="5"/>
  <c r="BF153" i="5"/>
  <c r="BF137" i="5"/>
  <c r="BF142" i="5"/>
  <c r="BF150" i="5"/>
  <c r="BF127" i="5"/>
  <c r="BF144" i="5"/>
  <c r="BF125" i="5"/>
  <c r="BF156" i="5"/>
  <c r="BK138" i="4"/>
  <c r="J138" i="4" s="1"/>
  <c r="J101" i="4" s="1"/>
  <c r="BF130" i="5"/>
  <c r="BF154" i="5"/>
  <c r="BF157" i="5"/>
  <c r="J89" i="4"/>
  <c r="J91" i="4"/>
  <c r="BF141" i="4"/>
  <c r="BF143" i="4"/>
  <c r="BF148" i="4"/>
  <c r="BF149" i="4"/>
  <c r="BF151" i="4"/>
  <c r="J123" i="3"/>
  <c r="J98" i="3" s="1"/>
  <c r="J92" i="4"/>
  <c r="BF127" i="4"/>
  <c r="BF130" i="4"/>
  <c r="BF135" i="4"/>
  <c r="BF137" i="4"/>
  <c r="BF142" i="4"/>
  <c r="BF147" i="4"/>
  <c r="BF157" i="4"/>
  <c r="E85" i="4"/>
  <c r="F92" i="4"/>
  <c r="BF129" i="4"/>
  <c r="BF132" i="4"/>
  <c r="BF133" i="4"/>
  <c r="BF134" i="4"/>
  <c r="BF144" i="4"/>
  <c r="BF146" i="4"/>
  <c r="BF150" i="4"/>
  <c r="BF158" i="4"/>
  <c r="BF125" i="4"/>
  <c r="BF126" i="4"/>
  <c r="BF131" i="4"/>
  <c r="BF140" i="4"/>
  <c r="BF145" i="4"/>
  <c r="BF152" i="4"/>
  <c r="BF153" i="4"/>
  <c r="BF154" i="4"/>
  <c r="BF155" i="4"/>
  <c r="BF156" i="4"/>
  <c r="E85" i="3"/>
  <c r="F118" i="3"/>
  <c r="BF125" i="3"/>
  <c r="BF126" i="3"/>
  <c r="BF131" i="3"/>
  <c r="BF141" i="3"/>
  <c r="J115" i="3"/>
  <c r="J118" i="3"/>
  <c r="BF128" i="3"/>
  <c r="BF133" i="3"/>
  <c r="BF135" i="3"/>
  <c r="BF138" i="3"/>
  <c r="BF143" i="3"/>
  <c r="BF145" i="3"/>
  <c r="J91" i="3"/>
  <c r="BF124" i="3"/>
  <c r="BF134" i="3"/>
  <c r="BF139" i="3"/>
  <c r="BF140" i="3"/>
  <c r="BF144" i="3"/>
  <c r="BF132" i="3"/>
  <c r="BF136" i="3"/>
  <c r="BF137" i="3"/>
  <c r="BF142" i="3"/>
  <c r="BF146" i="3"/>
  <c r="BF147" i="3"/>
  <c r="BF139" i="2"/>
  <c r="F92" i="2"/>
  <c r="E111" i="2"/>
  <c r="J118" i="2"/>
  <c r="BC95" i="1"/>
  <c r="J89" i="2"/>
  <c r="BF126" i="2"/>
  <c r="BF128" i="2"/>
  <c r="BF131" i="2"/>
  <c r="BF135" i="2"/>
  <c r="BF141" i="2"/>
  <c r="BF146" i="2"/>
  <c r="BF143" i="2"/>
  <c r="AZ95" i="1"/>
  <c r="BF132" i="2"/>
  <c r="BF133" i="2"/>
  <c r="BF134" i="2"/>
  <c r="BF136" i="2"/>
  <c r="BF137" i="2"/>
  <c r="BF138" i="2"/>
  <c r="BF140" i="2"/>
  <c r="AV95" i="1"/>
  <c r="BB95" i="1"/>
  <c r="J91" i="2"/>
  <c r="BF124" i="2"/>
  <c r="BF125" i="2"/>
  <c r="BF142" i="2"/>
  <c r="BF144" i="2"/>
  <c r="BF145" i="2"/>
  <c r="BF147" i="2"/>
  <c r="BD95" i="1"/>
  <c r="F37" i="4"/>
  <c r="BD97" i="1" s="1"/>
  <c r="J33" i="3"/>
  <c r="AV96" i="1"/>
  <c r="J33" i="5"/>
  <c r="AV98" i="1" s="1"/>
  <c r="F33" i="4"/>
  <c r="AZ97" i="1"/>
  <c r="F33" i="3"/>
  <c r="AZ96" i="1" s="1"/>
  <c r="F37" i="3"/>
  <c r="BD96" i="1"/>
  <c r="F35" i="5"/>
  <c r="BB98" i="1" s="1"/>
  <c r="F35" i="3"/>
  <c r="BB96" i="1"/>
  <c r="F37" i="5"/>
  <c r="BD98" i="1" s="1"/>
  <c r="F35" i="4"/>
  <c r="BB97" i="1"/>
  <c r="F36" i="5"/>
  <c r="BC98" i="1" s="1"/>
  <c r="J33" i="4"/>
  <c r="AV97" i="1"/>
  <c r="F36" i="3"/>
  <c r="BC96" i="1" s="1"/>
  <c r="F33" i="5"/>
  <c r="AZ98" i="1"/>
  <c r="F36" i="4"/>
  <c r="BC97" i="1" s="1"/>
  <c r="T121" i="3" l="1"/>
  <c r="BK122" i="3"/>
  <c r="T123" i="5"/>
  <c r="T122" i="5"/>
  <c r="R122" i="5"/>
  <c r="P123" i="4"/>
  <c r="P122" i="4" s="1"/>
  <c r="AU97" i="1" s="1"/>
  <c r="T122" i="4"/>
  <c r="P123" i="5"/>
  <c r="P122" i="5"/>
  <c r="AU98" i="1"/>
  <c r="BK123" i="5"/>
  <c r="BK122" i="5"/>
  <c r="J122" i="5" s="1"/>
  <c r="J96" i="5" s="1"/>
  <c r="R123" i="4"/>
  <c r="R122" i="4"/>
  <c r="R121" i="3"/>
  <c r="J124" i="5"/>
  <c r="J98" i="5" s="1"/>
  <c r="BK129" i="3"/>
  <c r="J129" i="3" s="1"/>
  <c r="J100" i="3" s="1"/>
  <c r="BK122" i="2"/>
  <c r="J122" i="2"/>
  <c r="J97" i="2"/>
  <c r="BK123" i="4"/>
  <c r="BK122" i="4" s="1"/>
  <c r="J122" i="4" s="1"/>
  <c r="J96" i="4" s="1"/>
  <c r="BK129" i="2"/>
  <c r="J129" i="2"/>
  <c r="J100" i="2" s="1"/>
  <c r="J139" i="5"/>
  <c r="J102" i="5"/>
  <c r="F34" i="3"/>
  <c r="BA96" i="1"/>
  <c r="AZ94" i="1"/>
  <c r="AV94" i="1" s="1"/>
  <c r="AK29" i="1" s="1"/>
  <c r="J34" i="3"/>
  <c r="AW96" i="1" s="1"/>
  <c r="AT96" i="1" s="1"/>
  <c r="J34" i="2"/>
  <c r="AW95" i="1"/>
  <c r="AT95" i="1" s="1"/>
  <c r="J34" i="5"/>
  <c r="AW98" i="1"/>
  <c r="AT98" i="1"/>
  <c r="F34" i="2"/>
  <c r="BA95" i="1"/>
  <c r="BC94" i="1"/>
  <c r="AY94" i="1"/>
  <c r="BD94" i="1"/>
  <c r="W33" i="1" s="1"/>
  <c r="J34" i="4"/>
  <c r="AW97" i="1"/>
  <c r="AT97" i="1"/>
  <c r="F34" i="4"/>
  <c r="BA97" i="1" s="1"/>
  <c r="F34" i="5"/>
  <c r="BA98" i="1" s="1"/>
  <c r="BB94" i="1"/>
  <c r="AX94" i="1"/>
  <c r="J123" i="4" l="1"/>
  <c r="J97" i="4" s="1"/>
  <c r="BK121" i="3"/>
  <c r="J121" i="3"/>
  <c r="J30" i="3" s="1"/>
  <c r="AG96" i="1" s="1"/>
  <c r="J123" i="5"/>
  <c r="J97" i="5"/>
  <c r="BK121" i="2"/>
  <c r="J121" i="2"/>
  <c r="J30" i="2" s="1"/>
  <c r="AG95" i="1" s="1"/>
  <c r="AG94" i="1" s="1"/>
  <c r="AK26" i="1" s="1"/>
  <c r="J122" i="3"/>
  <c r="J97" i="3" s="1"/>
  <c r="J30" i="5"/>
  <c r="AG98" i="1"/>
  <c r="W32" i="1"/>
  <c r="AU94" i="1"/>
  <c r="W29" i="1"/>
  <c r="BA94" i="1"/>
  <c r="AW94" i="1" s="1"/>
  <c r="AK30" i="1" s="1"/>
  <c r="W31" i="1"/>
  <c r="J30" i="4"/>
  <c r="AG97" i="1"/>
  <c r="J39" i="3" l="1"/>
  <c r="J39" i="5"/>
  <c r="J39" i="2"/>
  <c r="J96" i="2"/>
  <c r="J96" i="3"/>
  <c r="J39" i="4"/>
  <c r="AN97" i="1"/>
  <c r="AN96" i="1"/>
  <c r="AN95" i="1"/>
  <c r="AN98" i="1"/>
  <c r="AK35" i="1"/>
  <c r="AT94" i="1"/>
  <c r="AN94" i="1" s="1"/>
  <c r="W30" i="1"/>
</calcChain>
</file>

<file path=xl/sharedStrings.xml><?xml version="1.0" encoding="utf-8"?>
<sst xmlns="http://schemas.openxmlformats.org/spreadsheetml/2006/main" count="2171" uniqueCount="298">
  <si>
    <t>Export Komplet</t>
  </si>
  <si>
    <t/>
  </si>
  <si>
    <t>2.0</t>
  </si>
  <si>
    <t>ZAMOK</t>
  </si>
  <si>
    <t>False</t>
  </si>
  <si>
    <t>{bd19a434-d374-4872-9611-f3ce565be4f3}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</si>
  <si>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</si>
  <si>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</si>
  <si>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</si>
  <si>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</si>
  <si>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</si>
  <si>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</si>
  <si>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</si>
  <si>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</si>
  <si>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</si>
  <si>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</si>
  <si>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Podlahy</t>
  </si>
  <si>
    <t>JKSO:</t>
  </si>
  <si>
    <t>KS:</t>
  </si>
  <si>
    <t>Miesto:</t>
  </si>
  <si>
    <t xml:space="preserve"> </t>
  </si>
  <si>
    <t>Dátum:</t>
  </si>
  <si>
    <t>7. 10. 2022</t>
  </si>
  <si>
    <t>Objednávateľ:</t>
  </si>
  <si>
    <t>IČO:</t>
  </si>
  <si>
    <t>17335825</t>
  </si>
  <si>
    <t>FNsP Žilina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</si>
  <si>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</si>
  <si>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</si>
  <si>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</si>
  <si>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</si>
  <si>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</si>
  <si>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</si>
  <si>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</si>
  <si>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</si>
  <si>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</si>
  <si>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</si>
  <si>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</si>
  <si>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</si>
  <si>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</si>
  <si>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</si>
  <si>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</si>
  <si>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</si>
  <si>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</si>
  <si>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</si>
  <si>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</si>
  <si>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</si>
  <si>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</si>
  <si>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</si>
  <si>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</si>
  <si>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</si>
  <si>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</si>
  <si>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</si>
  <si>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</si>
  <si>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</si>
  <si>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</si>
  <si>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</si>
  <si>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</si>
  <si>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</si>
  <si>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</si>
  <si>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</si>
  <si>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</si>
  <si>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</si>
  <si>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</si>
  <si>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</si>
  <si>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</si>
  <si>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</si>
  <si>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</si>
  <si>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</si>
  <si>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</si>
  <si>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</si>
  <si>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</si>
  <si>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</si>
  <si>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</si>
  <si>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</si>
  <si>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</si>
  <si>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</si>
  <si>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</si>
  <si>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</si>
  <si>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P1</t>
  </si>
  <si>
    <t>Ambulancie detské odd.   skladba P1 - homogénna</t>
  </si>
  <si>
    <t>STA</t>
  </si>
  <si>
    <t>1</t>
  </si>
  <si>
    <t>{2b3eae90-c995-43ca-b101-502585ffe5fd}</t>
  </si>
  <si>
    <t>P1.1</t>
  </si>
  <si>
    <t>Ambulancia onkologické odd.   skladba P1 - homogénna</t>
  </si>
  <si>
    <t>{8e9941fe-ea3e-41ee-9c48-bd50abfdcb74}</t>
  </si>
  <si>
    <t>P3</t>
  </si>
  <si>
    <t>Operačná sála gynekológia  skladby P3 - elektrostaticky vodivá</t>
  </si>
  <si>
    <t>{6764c4d8-e84f-45cd-9f05-b0c3a36f41ce}</t>
  </si>
  <si>
    <t>P2</t>
  </si>
  <si>
    <t>Operačná sála gynekológia  skladba P2 - homogénna</t>
  </si>
  <si>
    <t>{5564304c-3f87-4f16-a047-1863e4501e95}</t>
  </si>
  <si>
    <t>KRYCÍ LIST ROZPOČTU</t>
  </si>
  <si>
    <t>Objekt:</t>
  </si>
  <si>
    <t>P1 - Ambulancie detské odd.   skladba P1 - homogénna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</si>
  <si>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</si>
  <si>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</si>
  <si>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</si>
  <si>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</si>
  <si>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</si>
  <si>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</si>
  <si>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</si>
  <si>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99 - Presun hmôt HSV</t>
  </si>
  <si>
    <t>PSV - Práce a dodávky PSV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</si>
  <si>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</si>
  <si>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</si>
  <si>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</si>
  <si>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</si>
  <si>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</si>
  <si>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</si>
  <si>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</si>
  <si>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</si>
  <si>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</si>
  <si>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</si>
  <si>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</si>
  <si>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</si>
  <si>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</si>
  <si>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</si>
  <si>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</si>
  <si>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</si>
  <si>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</si>
  <si>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</si>
  <si>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</si>
  <si>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632001051.S</t>
  </si>
  <si>
    <t>Zhotovenie jednonásobného penetračného náteru pre potery a stierky</t>
  </si>
  <si>
    <t>m2</t>
  </si>
  <si>
    <t>4</t>
  </si>
  <si>
    <t>2</t>
  </si>
  <si>
    <t>-1025457699</t>
  </si>
  <si>
    <t>M</t>
  </si>
  <si>
    <t>585520008700.S</t>
  </si>
  <si>
    <t>Penetračný náter na nasiakavé podklady pod potery, samonivelizačné hmoty a stavebné lepidlá</t>
  </si>
  <si>
    <t>kg</t>
  </si>
  <si>
    <t>8</t>
  </si>
  <si>
    <t>61126357</t>
  </si>
  <si>
    <t>3</t>
  </si>
  <si>
    <t>632452655.S</t>
  </si>
  <si>
    <t>Cementová samonivelizačná stierka, pevnosti v tlaku 25 MPa, hr. 20 mm</t>
  </si>
  <si>
    <t>-263401969</t>
  </si>
  <si>
    <t>99</t>
  </si>
  <si>
    <t>Presun hmôt HSV</t>
  </si>
  <si>
    <t>998011003.S</t>
  </si>
  <si>
    <t>Presun hmôt pre budovy (801, 803, 812), zvislá konštr. z tehál, tvárnic, z kovu výšky do 24 m</t>
  </si>
  <si>
    <t>t</t>
  </si>
  <si>
    <t>-1271060919</t>
  </si>
  <si>
    <t>PSV</t>
  </si>
  <si>
    <t>Práce a dodávky PSV</t>
  </si>
  <si>
    <t>776</t>
  </si>
  <si>
    <t>Podlahy povlakové</t>
  </si>
  <si>
    <t>5</t>
  </si>
  <si>
    <t>776411000.S.1</t>
  </si>
  <si>
    <t>Lepenie podlahových líšt soklových</t>
  </si>
  <si>
    <t>m</t>
  </si>
  <si>
    <t>16</t>
  </si>
  <si>
    <t>637927208</t>
  </si>
  <si>
    <t>283410017900.S1</t>
  </si>
  <si>
    <t>Lišta podlahová  - spodný fabión</t>
  </si>
  <si>
    <t>32</t>
  </si>
  <si>
    <t>1161876520</t>
  </si>
  <si>
    <t>7</t>
  </si>
  <si>
    <t>283410017900.S2</t>
  </si>
  <si>
    <t>Lišta podlahová  - vrchná ukončovacia lišta</t>
  </si>
  <si>
    <t>-600313318</t>
  </si>
  <si>
    <t>776420011.S</t>
  </si>
  <si>
    <t>Lepenie podlahových soklov z PVC vytiahnutím</t>
  </si>
  <si>
    <t>1082373628</t>
  </si>
  <si>
    <t>9</t>
  </si>
  <si>
    <t>284110002100.S1</t>
  </si>
  <si>
    <t>Podlaha PVC homogénna, hrúbka do 2,5 mm trieda záťaže 43</t>
  </si>
  <si>
    <t>-1419090930</t>
  </si>
  <si>
    <t>10</t>
  </si>
  <si>
    <t>776521100.S</t>
  </si>
  <si>
    <t>Lepenie povlakových podláh z PVC homogénnych pásov</t>
  </si>
  <si>
    <t>-1922157343</t>
  </si>
  <si>
    <t>11</t>
  </si>
  <si>
    <t>-133032918</t>
  </si>
  <si>
    <t>12</t>
  </si>
  <si>
    <t>776990100.S</t>
  </si>
  <si>
    <t>Zametanie podkladu pred kladením povlakovýck podláh</t>
  </si>
  <si>
    <t>1407336821</t>
  </si>
  <si>
    <t>13</t>
  </si>
  <si>
    <t>776990105.S</t>
  </si>
  <si>
    <t>Vysávanie podkladu pred kladením povlakovýck podláh</t>
  </si>
  <si>
    <t>-1108723124</t>
  </si>
  <si>
    <t>14</t>
  </si>
  <si>
    <t>776990110.S</t>
  </si>
  <si>
    <t>Penetrovanie podkladu pred kladením povlakových podláh</t>
  </si>
  <si>
    <t>924196447</t>
  </si>
  <si>
    <t>15</t>
  </si>
  <si>
    <t>776992122.S</t>
  </si>
  <si>
    <t>Tmelenie podkladu, stierkovanie vyrovnávacím tmelom hr. 3 mm lokálne</t>
  </si>
  <si>
    <t>-400224464</t>
  </si>
  <si>
    <t>776992200.S</t>
  </si>
  <si>
    <t>Príprava podkladu prebrúsením strojne brúskou na betón</t>
  </si>
  <si>
    <t>2080012659</t>
  </si>
  <si>
    <t>17</t>
  </si>
  <si>
    <t>776992220.S</t>
  </si>
  <si>
    <t>Príprava podkladu frézovaním betónu</t>
  </si>
  <si>
    <t>-1484833113</t>
  </si>
  <si>
    <t>18</t>
  </si>
  <si>
    <t>776994113.S</t>
  </si>
  <si>
    <t>Ostatné práce - zváranie a frézovanie povlakových podláh z linolea - teplý spoj</t>
  </si>
  <si>
    <t>-2031027124</t>
  </si>
  <si>
    <t>19</t>
  </si>
  <si>
    <t>776995111.S</t>
  </si>
  <si>
    <t>Ostatné práce - lepenie prechodových profilov</t>
  </si>
  <si>
    <t>-1275892111</t>
  </si>
  <si>
    <t>611990000800.S</t>
  </si>
  <si>
    <t>Lišta prechodová skrutkovacia, šírka 28 mm</t>
  </si>
  <si>
    <t>-1713391844</t>
  </si>
  <si>
    <t>21</t>
  </si>
  <si>
    <t>998776103.S</t>
  </si>
  <si>
    <t>Presun hmôt pre podlahy povlakové v objektoch výšky nad 12 do 24 m</t>
  </si>
  <si>
    <t>697356543</t>
  </si>
  <si>
    <t>P1.1 - Ambulancia onkologické odd.   skladba P1 - homogénna</t>
  </si>
  <si>
    <t>P3 - Operačná sála gynekológia  skladby P3 - elektrostaticky vodivá</t>
  </si>
  <si>
    <t xml:space="preserve">    9 - Ostatné konštrukcie a práce-búranie</t>
  </si>
  <si>
    <t>-806269537</t>
  </si>
  <si>
    <t>-1097644299</t>
  </si>
  <si>
    <t>-790938469</t>
  </si>
  <si>
    <t>Ostatné konštrukcie a práce-búranie</t>
  </si>
  <si>
    <t>965081712.S</t>
  </si>
  <si>
    <t>Búranie dlažieb, bez podklad. lôžka z xylolit., alebo keramických dlaždíc hr. do 10 mm,  -0,02000t</t>
  </si>
  <si>
    <t>-1326367853</t>
  </si>
  <si>
    <t>979081111.S</t>
  </si>
  <si>
    <t>Odvoz sutiny a vybúraných hmôt na skládku do 1 km</t>
  </si>
  <si>
    <t>709398368</t>
  </si>
  <si>
    <t>979081121.S</t>
  </si>
  <si>
    <t>Odvoz sutiny a vybúraných hmôt na skládku za každý ďalší 1 km</t>
  </si>
  <si>
    <t>781477062</t>
  </si>
  <si>
    <t>979082111.S</t>
  </si>
  <si>
    <t>Vnútrostavenisková doprava sutiny a vybúraných hmôt do 10 m</t>
  </si>
  <si>
    <t>78306651</t>
  </si>
  <si>
    <t>979082121.S</t>
  </si>
  <si>
    <t>Vnútrostavenisková doprava sutiny a vybúraných hmôt za každých ďalších 5 m</t>
  </si>
  <si>
    <t>1579323805</t>
  </si>
  <si>
    <t>979089012.S</t>
  </si>
  <si>
    <t>Poplatok za skladovanie - betón, tehly, dlaždice (17 01) ostatné</t>
  </si>
  <si>
    <t>1568685757</t>
  </si>
  <si>
    <t>979089712.S</t>
  </si>
  <si>
    <t>Prenájom kontajneru 5 m3</t>
  </si>
  <si>
    <t>ks</t>
  </si>
  <si>
    <t>1491747195</t>
  </si>
  <si>
    <t>1435380926</t>
  </si>
  <si>
    <t>776401800.S</t>
  </si>
  <si>
    <t>Demontáž soklíkov alebo líšt</t>
  </si>
  <si>
    <t>2078233961</t>
  </si>
  <si>
    <t>776411000.S</t>
  </si>
  <si>
    <t>-1202176546</t>
  </si>
  <si>
    <t>-150960393</t>
  </si>
  <si>
    <t>2118994266</t>
  </si>
  <si>
    <t>92518439</t>
  </si>
  <si>
    <t>284110002400.S</t>
  </si>
  <si>
    <t>Podlaha PVC homogénna elektrostaticky vodivá (antistatická), hrúbka do 2,5 mm</t>
  </si>
  <si>
    <t>-1437399328</t>
  </si>
  <si>
    <t>776511810.S</t>
  </si>
  <si>
    <t>Odstránenie povlakových podláh z nášľapnej plochy lepených bez podložky,  -0,00100t</t>
  </si>
  <si>
    <t>-1132619774</t>
  </si>
  <si>
    <t>776521240.S</t>
  </si>
  <si>
    <t>Lepenie povlakových podláh PVC, kaučukových elektrostaticky vodivých na Cu pásku z pásov</t>
  </si>
  <si>
    <t>576245912</t>
  </si>
  <si>
    <t>-696218168</t>
  </si>
  <si>
    <t>-358702554</t>
  </si>
  <si>
    <t>22</t>
  </si>
  <si>
    <t>-304864897</t>
  </si>
  <si>
    <t>23</t>
  </si>
  <si>
    <t>421146095</t>
  </si>
  <si>
    <t>24</t>
  </si>
  <si>
    <t>-1215863156</t>
  </si>
  <si>
    <t>25</t>
  </si>
  <si>
    <t>993740659</t>
  </si>
  <si>
    <t>26</t>
  </si>
  <si>
    <t>-449296742</t>
  </si>
  <si>
    <t>27</t>
  </si>
  <si>
    <t>-1531573757</t>
  </si>
  <si>
    <t>28</t>
  </si>
  <si>
    <t>1397615502</t>
  </si>
  <si>
    <t>29</t>
  </si>
  <si>
    <t>-1344117157</t>
  </si>
  <si>
    <t>30</t>
  </si>
  <si>
    <t>-760317685</t>
  </si>
  <si>
    <t>P2 - Operačná sála gynekológia  skladba P2 - homogénna</t>
  </si>
  <si>
    <t>965081812.S</t>
  </si>
  <si>
    <t>Búranie dlažieb, z kamen., cement., terazzových, čadičových alebo keramických, hr. nad 10 mm,  -0,06500t</t>
  </si>
  <si>
    <t>-122002514</t>
  </si>
  <si>
    <t>-712245001</t>
  </si>
  <si>
    <t>1413325087</t>
  </si>
  <si>
    <t>856082127</t>
  </si>
  <si>
    <t>734650741</t>
  </si>
  <si>
    <t>979089112.S</t>
  </si>
  <si>
    <t>Poplatok za skladovanie - drevo, sklo, plasty (17 02 ), ostatné</t>
  </si>
  <si>
    <t>1596768936</t>
  </si>
  <si>
    <t>112774187</t>
  </si>
  <si>
    <t>1463074304</t>
  </si>
  <si>
    <t>776511820.S</t>
  </si>
  <si>
    <t>Odstránenie povlakových podláh z nášľapnej plochy lepených s podložkou,  -0,00100t</t>
  </si>
  <si>
    <t>1688247235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</si>
</sst>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6" t="s">
        <v>13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19"/>
      <c r="AQ5" s="19"/>
      <c r="AR5" s="17"/>
      <c r="BE5" s="243" t="s">
        <v>14</v>
      </c>
      <c r="BS5" s="14" t="s">
        <v>6</v>
      </c>
    </row>
    <row r="6" spans="1:74" s="1" customFormat="1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48" t="s">
        <v>16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19"/>
      <c r="AQ6" s="19"/>
      <c r="AR6" s="17"/>
      <c r="BE6" s="244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44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44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4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44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44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4"/>
      <c r="BS12" s="14" t="s">
        <v>6</v>
      </c>
    </row>
    <row r="13" spans="1:74" s="1" customFormat="1" ht="12" customHeight="1">
      <c r="B13" s="18"/>
      <c r="C13" s="19"/>
      <c r="D13" s="26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29</v>
      </c>
      <c r="AO13" s="19"/>
      <c r="AP13" s="19"/>
      <c r="AQ13" s="19"/>
      <c r="AR13" s="17"/>
      <c r="BE13" s="244"/>
      <c r="BS13" s="14" t="s">
        <v>6</v>
      </c>
    </row>
    <row r="14" spans="1:74" ht="12.75">
      <c r="B14" s="18"/>
      <c r="C14" s="19"/>
      <c r="D14" s="19"/>
      <c r="E14" s="249" t="s">
        <v>29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6" t="s">
        <v>27</v>
      </c>
      <c r="AL14" s="19"/>
      <c r="AM14" s="19"/>
      <c r="AN14" s="28" t="s">
        <v>29</v>
      </c>
      <c r="AO14" s="19"/>
      <c r="AP14" s="19"/>
      <c r="AQ14" s="19"/>
      <c r="AR14" s="17"/>
      <c r="BE14" s="244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4"/>
      <c r="BS15" s="14" t="s">
        <v>4</v>
      </c>
    </row>
    <row r="16" spans="1:74" s="1" customFormat="1" ht="12" customHeight="1">
      <c r="B16" s="18"/>
      <c r="C16" s="19"/>
      <c r="D16" s="26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44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44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4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44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44"/>
      <c r="BS20" s="14" t="s">
        <v>31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4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4"/>
    </row>
    <row r="23" spans="1:71" s="1" customFormat="1" ht="16.5" customHeight="1">
      <c r="B23" s="18"/>
      <c r="C23" s="19"/>
      <c r="D23" s="19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19"/>
      <c r="AP23" s="19"/>
      <c r="AQ23" s="19"/>
      <c r="AR23" s="17"/>
      <c r="BE23" s="244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4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4"/>
    </row>
    <row r="26" spans="1:71" s="2" customFormat="1" ht="25.9" customHeight="1">
      <c r="A26" s="31"/>
      <c r="B26" s="32"/>
      <c r="C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2">
        <f>ROUND(AG94,2)</f>
        <v>0</v>
      </c>
      <c r="AL26" s="253"/>
      <c r="AM26" s="253"/>
      <c r="AN26" s="253"/>
      <c r="AO26" s="253"/>
      <c r="AP26" s="33"/>
      <c r="AQ26" s="33"/>
      <c r="AR26" s="36"/>
      <c r="BE26" s="244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4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4" t="s">
        <v>35</v>
      </c>
      <c r="M28" s="254"/>
      <c r="N28" s="254"/>
      <c r="O28" s="254"/>
      <c r="P28" s="254"/>
      <c r="Q28" s="33"/>
      <c r="R28" s="33"/>
      <c r="S28" s="33"/>
      <c r="T28" s="33"/>
      <c r="U28" s="33"/>
      <c r="V28" s="33"/>
      <c r="W28" s="254" t="s">
        <v>36</v>
      </c>
      <c r="X28" s="254"/>
      <c r="Y28" s="254"/>
      <c r="Z28" s="254"/>
      <c r="AA28" s="254"/>
      <c r="AB28" s="254"/>
      <c r="AC28" s="254"/>
      <c r="AD28" s="254"/>
      <c r="AE28" s="254"/>
      <c r="AF28" s="33"/>
      <c r="AG28" s="33"/>
      <c r="AH28" s="33"/>
      <c r="AI28" s="33"/>
      <c r="AJ28" s="33"/>
      <c r="AK28" s="254" t="s">
        <v>37</v>
      </c>
      <c r="AL28" s="254"/>
      <c r="AM28" s="254"/>
      <c r="AN28" s="254"/>
      <c r="AO28" s="254"/>
      <c r="AP28" s="33"/>
      <c r="AQ28" s="33"/>
      <c r="AR28" s="36"/>
      <c r="BE28" s="244"/>
    </row>
    <row r="29" spans="1:71" s="3" customFormat="1" ht="14.45" customHeight="1">
      <c r="B29" s="37"/>
      <c r="C29" s="38"/>
      <c r="D29" s="26" t="s">
        <v>38</v>
      </c>
      <c r="E29" s="38"/>
      <c r="F29" s="39" t="s">
        <v>39</v>
      </c>
      <c r="G29" s="38"/>
      <c r="H29" s="38"/>
      <c r="I29" s="38"/>
      <c r="J29" s="38"/>
      <c r="K29" s="38"/>
      <c r="L29" s="257">
        <v>0.2</v>
      </c>
      <c r="M29" s="256"/>
      <c r="N29" s="256"/>
      <c r="O29" s="256"/>
      <c r="P29" s="256"/>
      <c r="Q29" s="40"/>
      <c r="R29" s="40"/>
      <c r="S29" s="40"/>
      <c r="T29" s="40"/>
      <c r="U29" s="40"/>
      <c r="V29" s="40"/>
      <c r="W29" s="255">
        <f>ROUND(AZ94, 2)</f>
        <v>0</v>
      </c>
      <c r="X29" s="256"/>
      <c r="Y29" s="256"/>
      <c r="Z29" s="256"/>
      <c r="AA29" s="256"/>
      <c r="AB29" s="256"/>
      <c r="AC29" s="256"/>
      <c r="AD29" s="256"/>
      <c r="AE29" s="256"/>
      <c r="AF29" s="40"/>
      <c r="AG29" s="40"/>
      <c r="AH29" s="40"/>
      <c r="AI29" s="40"/>
      <c r="AJ29" s="40"/>
      <c r="AK29" s="255">
        <f>ROUND(AV94, 2)</f>
        <v>0</v>
      </c>
      <c r="AL29" s="256"/>
      <c r="AM29" s="256"/>
      <c r="AN29" s="256"/>
      <c r="AO29" s="256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E29" s="245"/>
    </row>
    <row r="30" spans="1:71" s="3" customFormat="1" ht="14.45" customHeight="1">
      <c r="B30" s="37"/>
      <c r="C30" s="38"/>
      <c r="D30" s="38"/>
      <c r="E30" s="38"/>
      <c r="F30" s="39" t="s">
        <v>40</v>
      </c>
      <c r="G30" s="38"/>
      <c r="H30" s="38"/>
      <c r="I30" s="38"/>
      <c r="J30" s="38"/>
      <c r="K30" s="38"/>
      <c r="L30" s="257">
        <v>0.2</v>
      </c>
      <c r="M30" s="256"/>
      <c r="N30" s="256"/>
      <c r="O30" s="256"/>
      <c r="P30" s="256"/>
      <c r="Q30" s="40"/>
      <c r="R30" s="40"/>
      <c r="S30" s="40"/>
      <c r="T30" s="40"/>
      <c r="U30" s="40"/>
      <c r="V30" s="40"/>
      <c r="W30" s="255">
        <f>ROUND(BA94, 2)</f>
        <v>0</v>
      </c>
      <c r="X30" s="256"/>
      <c r="Y30" s="256"/>
      <c r="Z30" s="256"/>
      <c r="AA30" s="256"/>
      <c r="AB30" s="256"/>
      <c r="AC30" s="256"/>
      <c r="AD30" s="256"/>
      <c r="AE30" s="256"/>
      <c r="AF30" s="40"/>
      <c r="AG30" s="40"/>
      <c r="AH30" s="40"/>
      <c r="AI30" s="40"/>
      <c r="AJ30" s="40"/>
      <c r="AK30" s="255">
        <f>ROUND(AW94, 2)</f>
        <v>0</v>
      </c>
      <c r="AL30" s="256"/>
      <c r="AM30" s="256"/>
      <c r="AN30" s="256"/>
      <c r="AO30" s="256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E30" s="245"/>
    </row>
    <row r="31" spans="1:71" s="3" customFormat="1" ht="14.45" hidden="1" customHeight="1">
      <c r="B31" s="37"/>
      <c r="C31" s="38"/>
      <c r="D31" s="38"/>
      <c r="E31" s="38"/>
      <c r="F31" s="26" t="s">
        <v>41</v>
      </c>
      <c r="G31" s="38"/>
      <c r="H31" s="38"/>
      <c r="I31" s="38"/>
      <c r="J31" s="38"/>
      <c r="K31" s="38"/>
      <c r="L31" s="258">
        <v>0.2</v>
      </c>
      <c r="M31" s="259"/>
      <c r="N31" s="259"/>
      <c r="O31" s="259"/>
      <c r="P31" s="259"/>
      <c r="Q31" s="38"/>
      <c r="R31" s="38"/>
      <c r="S31" s="38"/>
      <c r="T31" s="38"/>
      <c r="U31" s="38"/>
      <c r="V31" s="38"/>
      <c r="W31" s="260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38"/>
      <c r="AG31" s="38"/>
      <c r="AH31" s="38"/>
      <c r="AI31" s="38"/>
      <c r="AJ31" s="38"/>
      <c r="AK31" s="260">
        <v>0</v>
      </c>
      <c r="AL31" s="259"/>
      <c r="AM31" s="259"/>
      <c r="AN31" s="259"/>
      <c r="AO31" s="259"/>
      <c r="AP31" s="38"/>
      <c r="AQ31" s="38"/>
      <c r="AR31" s="43"/>
      <c r="BE31" s="245"/>
    </row>
    <row r="32" spans="1:71" s="3" customFormat="1" ht="14.45" hidden="1" customHeight="1">
      <c r="B32" s="37"/>
      <c r="C32" s="38"/>
      <c r="D32" s="38"/>
      <c r="E32" s="38"/>
      <c r="F32" s="26" t="s">
        <v>42</v>
      </c>
      <c r="G32" s="38"/>
      <c r="H32" s="38"/>
      <c r="I32" s="38"/>
      <c r="J32" s="38"/>
      <c r="K32" s="38"/>
      <c r="L32" s="258">
        <v>0.2</v>
      </c>
      <c r="M32" s="259"/>
      <c r="N32" s="259"/>
      <c r="O32" s="259"/>
      <c r="P32" s="259"/>
      <c r="Q32" s="38"/>
      <c r="R32" s="38"/>
      <c r="S32" s="38"/>
      <c r="T32" s="38"/>
      <c r="U32" s="38"/>
      <c r="V32" s="38"/>
      <c r="W32" s="260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38"/>
      <c r="AG32" s="38"/>
      <c r="AH32" s="38"/>
      <c r="AI32" s="38"/>
      <c r="AJ32" s="38"/>
      <c r="AK32" s="260">
        <v>0</v>
      </c>
      <c r="AL32" s="259"/>
      <c r="AM32" s="259"/>
      <c r="AN32" s="259"/>
      <c r="AO32" s="259"/>
      <c r="AP32" s="38"/>
      <c r="AQ32" s="38"/>
      <c r="AR32" s="43"/>
      <c r="BE32" s="245"/>
    </row>
    <row r="33" spans="1:57" s="3" customFormat="1" ht="14.45" hidden="1" customHeight="1">
      <c r="B33" s="37"/>
      <c r="C33" s="38"/>
      <c r="D33" s="38"/>
      <c r="E33" s="38"/>
      <c r="F33" s="39" t="s">
        <v>43</v>
      </c>
      <c r="G33" s="38"/>
      <c r="H33" s="38"/>
      <c r="I33" s="38"/>
      <c r="J33" s="38"/>
      <c r="K33" s="38"/>
      <c r="L33" s="257">
        <v>0</v>
      </c>
      <c r="M33" s="256"/>
      <c r="N33" s="256"/>
      <c r="O33" s="256"/>
      <c r="P33" s="256"/>
      <c r="Q33" s="40"/>
      <c r="R33" s="40"/>
      <c r="S33" s="40"/>
      <c r="T33" s="40"/>
      <c r="U33" s="40"/>
      <c r="V33" s="40"/>
      <c r="W33" s="255">
        <f>ROUND(BD94, 2)</f>
        <v>0</v>
      </c>
      <c r="X33" s="256"/>
      <c r="Y33" s="256"/>
      <c r="Z33" s="256"/>
      <c r="AA33" s="256"/>
      <c r="AB33" s="256"/>
      <c r="AC33" s="256"/>
      <c r="AD33" s="256"/>
      <c r="AE33" s="256"/>
      <c r="AF33" s="40"/>
      <c r="AG33" s="40"/>
      <c r="AH33" s="40"/>
      <c r="AI33" s="40"/>
      <c r="AJ33" s="40"/>
      <c r="AK33" s="255">
        <v>0</v>
      </c>
      <c r="AL33" s="256"/>
      <c r="AM33" s="256"/>
      <c r="AN33" s="256"/>
      <c r="AO33" s="256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E33" s="245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4"/>
    </row>
    <row r="35" spans="1:57" s="2" customFormat="1" ht="25.9" customHeight="1">
      <c r="A35" s="31"/>
      <c r="B35" s="32"/>
      <c r="C35" s="44"/>
      <c r="D35" s="45" t="s">
        <v>44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45</v>
      </c>
      <c r="U35" s="46"/>
      <c r="V35" s="46"/>
      <c r="W35" s="46"/>
      <c r="X35" s="264" t="s">
        <v>46</v>
      </c>
      <c r="Y35" s="262"/>
      <c r="Z35" s="262"/>
      <c r="AA35" s="262"/>
      <c r="AB35" s="262"/>
      <c r="AC35" s="46"/>
      <c r="AD35" s="46"/>
      <c r="AE35" s="46"/>
      <c r="AF35" s="46"/>
      <c r="AG35" s="46"/>
      <c r="AH35" s="46"/>
      <c r="AI35" s="46"/>
      <c r="AJ35" s="46"/>
      <c r="AK35" s="261">
        <f>SUM(AK26:AK33)</f>
        <v>0</v>
      </c>
      <c r="AL35" s="262"/>
      <c r="AM35" s="262"/>
      <c r="AN35" s="262"/>
      <c r="AO35" s="263"/>
      <c r="AP35" s="44"/>
      <c r="AQ35" s="44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8"/>
      <c r="C49" s="49"/>
      <c r="D49" s="50" t="s">
        <v>47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48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53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49</v>
      </c>
      <c r="AI60" s="35"/>
      <c r="AJ60" s="35"/>
      <c r="AK60" s="35"/>
      <c r="AL60" s="35"/>
      <c r="AM60" s="53" t="s">
        <v>50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50" t="s">
        <v>51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52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53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49</v>
      </c>
      <c r="AI75" s="35"/>
      <c r="AJ75" s="35"/>
      <c r="AK75" s="35"/>
      <c r="AL75" s="35"/>
      <c r="AM75" s="53" t="s">
        <v>50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1" s="2" customFormat="1" ht="6.95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1" s="2" customFormat="1" ht="24.95" customHeight="1">
      <c r="A82" s="31"/>
      <c r="B82" s="32"/>
      <c r="C82" s="20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9"/>
      <c r="C84" s="26" t="s">
        <v>12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01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15</v>
      </c>
      <c r="D85" s="64"/>
      <c r="E85" s="64"/>
      <c r="F85" s="64"/>
      <c r="G85" s="64"/>
      <c r="H85" s="64"/>
      <c r="I85" s="64"/>
      <c r="J85" s="64"/>
      <c r="K85" s="64"/>
      <c r="L85" s="222" t="str">
        <f>K6</f>
        <v>Podlahy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  <c r="AL85" s="223"/>
      <c r="AM85" s="223"/>
      <c r="AN85" s="223"/>
      <c r="AO85" s="223"/>
      <c r="AP85" s="64"/>
      <c r="AQ85" s="64"/>
      <c r="AR85" s="65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24" t="str">
        <f>IF(AN8= "","",AN8)</f>
        <v>7. 10. 2022</v>
      </c>
      <c r="AN87" s="224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>FNsP Žilina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25" t="str">
        <f>IF(E17="","",E17)</f>
        <v xml:space="preserve"> </v>
      </c>
      <c r="AN89" s="226"/>
      <c r="AO89" s="226"/>
      <c r="AP89" s="226"/>
      <c r="AQ89" s="33"/>
      <c r="AR89" s="36"/>
      <c r="AS89" s="227" t="s">
        <v>54</v>
      </c>
      <c r="AT89" s="228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1" s="2" customFormat="1" ht="15.2" customHeight="1">
      <c r="A90" s="31"/>
      <c r="B90" s="32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25" t="str">
        <f>IF(E20="","",E20)</f>
        <v xml:space="preserve"> </v>
      </c>
      <c r="AN90" s="226"/>
      <c r="AO90" s="226"/>
      <c r="AP90" s="226"/>
      <c r="AQ90" s="33"/>
      <c r="AR90" s="36"/>
      <c r="AS90" s="229"/>
      <c r="AT90" s="230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1"/>
      <c r="AT91" s="232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1" s="2" customFormat="1" ht="29.25" customHeight="1">
      <c r="A92" s="31"/>
      <c r="B92" s="32"/>
      <c r="C92" s="233" t="s">
        <v>55</v>
      </c>
      <c r="D92" s="234"/>
      <c r="E92" s="234"/>
      <c r="F92" s="234"/>
      <c r="G92" s="234"/>
      <c r="H92" s="74"/>
      <c r="I92" s="236" t="s">
        <v>56</v>
      </c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5" t="s">
        <v>57</v>
      </c>
      <c r="AH92" s="234"/>
      <c r="AI92" s="234"/>
      <c r="AJ92" s="234"/>
      <c r="AK92" s="234"/>
      <c r="AL92" s="234"/>
      <c r="AM92" s="234"/>
      <c r="AN92" s="236" t="s">
        <v>58</v>
      </c>
      <c r="AO92" s="234"/>
      <c r="AP92" s="237"/>
      <c r="AQ92" s="75" t="s">
        <v>59</v>
      </c>
      <c r="AR92" s="36"/>
      <c r="AS92" s="76" t="s">
        <v>60</v>
      </c>
      <c r="AT92" s="77" t="s">
        <v>61</v>
      </c>
      <c r="AU92" s="77" t="s">
        <v>62</v>
      </c>
      <c r="AV92" s="77" t="s">
        <v>63</v>
      </c>
      <c r="AW92" s="77" t="s">
        <v>64</v>
      </c>
      <c r="AX92" s="77" t="s">
        <v>65</v>
      </c>
      <c r="AY92" s="77" t="s">
        <v>66</v>
      </c>
      <c r="AZ92" s="77" t="s">
        <v>67</v>
      </c>
      <c r="BA92" s="77" t="s">
        <v>68</v>
      </c>
      <c r="BB92" s="77" t="s">
        <v>69</v>
      </c>
      <c r="BC92" s="77" t="s">
        <v>70</v>
      </c>
      <c r="BD92" s="78" t="s">
        <v>71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1" s="6" customFormat="1" ht="32.450000000000003" customHeight="1">
      <c r="B94" s="82"/>
      <c r="C94" s="83" t="s">
        <v>72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41">
        <f>ROUND(SUM(AG95:AG98),2)</f>
        <v>0</v>
      </c>
      <c r="AH94" s="241"/>
      <c r="AI94" s="241"/>
      <c r="AJ94" s="241"/>
      <c r="AK94" s="241"/>
      <c r="AL94" s="241"/>
      <c r="AM94" s="241"/>
      <c r="AN94" s="242">
        <f>SUM(AG94,AT94)</f>
        <v>0</v>
      </c>
      <c r="AO94" s="242"/>
      <c r="AP94" s="242"/>
      <c r="AQ94" s="86" t="s">
        <v>1</v>
      </c>
      <c r="AR94" s="87"/>
      <c r="AS94" s="88">
        <f>ROUND(SUM(AS95:AS98),2)</f>
        <v>0</v>
      </c>
      <c r="AT94" s="89">
        <f>ROUND(SUM(AV94:AW94),2)</f>
        <v>0</v>
      </c>
      <c r="AU94" s="90">
        <f>ROUND(SUM(AU95:AU98),5)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ROUND(SUM(AZ95:AZ98),2)</f>
        <v>0</v>
      </c>
      <c r="BA94" s="89">
        <f>ROUND(SUM(BA95:BA98),2)</f>
        <v>0</v>
      </c>
      <c r="BB94" s="89">
        <f>ROUND(SUM(BB95:BB98),2)</f>
        <v>0</v>
      </c>
      <c r="BC94" s="89">
        <f>ROUND(SUM(BC95:BC98),2)</f>
        <v>0</v>
      </c>
      <c r="BD94" s="91">
        <f>ROUND(SUM(BD95:BD98),2)</f>
        <v>0</v>
      </c>
      <c r="BS94" s="92" t="s">
        <v>73</v>
      </c>
      <c r="BT94" s="92" t="s">
        <v>74</v>
      </c>
      <c r="BU94" s="93" t="s">
        <v>75</v>
      </c>
      <c r="BV94" s="92" t="s">
        <v>76</v>
      </c>
      <c r="BW94" s="92" t="s">
        <v>5</v>
      </c>
      <c r="BX94" s="92" t="s">
        <v>77</v>
      </c>
      <c r="CL94" s="92" t="s">
        <v>1</v>
      </c>
    </row>
    <row r="95" spans="1:91" s="7" customFormat="1" ht="24.75" customHeight="1">
      <c r="A95" s="94" t="s">
        <v>78</v>
      </c>
      <c r="B95" s="95"/>
      <c r="C95" s="96"/>
      <c r="D95" s="238" t="s">
        <v>79</v>
      </c>
      <c r="E95" s="238"/>
      <c r="F95" s="238"/>
      <c r="G95" s="238"/>
      <c r="H95" s="238"/>
      <c r="I95" s="97"/>
      <c r="J95" s="238" t="s">
        <v>80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9">
        <f>'P1 - Ambulancie detské od...'!J30</f>
        <v>0</v>
      </c>
      <c r="AH95" s="240"/>
      <c r="AI95" s="240"/>
      <c r="AJ95" s="240"/>
      <c r="AK95" s="240"/>
      <c r="AL95" s="240"/>
      <c r="AM95" s="240"/>
      <c r="AN95" s="239">
        <f>SUM(AG95,AT95)</f>
        <v>0</v>
      </c>
      <c r="AO95" s="240"/>
      <c r="AP95" s="240"/>
      <c r="AQ95" s="98" t="s">
        <v>81</v>
      </c>
      <c r="AR95" s="99"/>
      <c r="AS95" s="100">
        <v>0</v>
      </c>
      <c r="AT95" s="101">
        <f>ROUND(SUM(AV95:AW95),2)</f>
        <v>0</v>
      </c>
      <c r="AU95" s="102">
        <f>'P1 - Ambulancie detské od...'!P121</f>
        <v>0</v>
      </c>
      <c r="AV95" s="101">
        <f>'P1 - Ambulancie detské od...'!J33</f>
        <v>0</v>
      </c>
      <c r="AW95" s="101">
        <f>'P1 - Ambulancie detské od...'!J34</f>
        <v>0</v>
      </c>
      <c r="AX95" s="101">
        <f>'P1 - Ambulancie detské od...'!J35</f>
        <v>0</v>
      </c>
      <c r="AY95" s="101">
        <f>'P1 - Ambulancie detské od...'!J36</f>
        <v>0</v>
      </c>
      <c r="AZ95" s="101">
        <f>'P1 - Ambulancie detské od...'!F33</f>
        <v>0</v>
      </c>
      <c r="BA95" s="101">
        <f>'P1 - Ambulancie detské od...'!F34</f>
        <v>0</v>
      </c>
      <c r="BB95" s="101">
        <f>'P1 - Ambulancie detské od...'!F35</f>
        <v>0</v>
      </c>
      <c r="BC95" s="101">
        <f>'P1 - Ambulancie detské od...'!F36</f>
        <v>0</v>
      </c>
      <c r="BD95" s="103">
        <f>'P1 - Ambulancie detské od...'!F37</f>
        <v>0</v>
      </c>
      <c r="BT95" s="104" t="s">
        <v>82</v>
      </c>
      <c r="BV95" s="104" t="s">
        <v>76</v>
      </c>
      <c r="BW95" s="104" t="s">
        <v>83</v>
      </c>
      <c r="BX95" s="104" t="s">
        <v>5</v>
      </c>
      <c r="CL95" s="104" t="s">
        <v>1</v>
      </c>
      <c r="CM95" s="104" t="s">
        <v>74</v>
      </c>
    </row>
    <row r="96" spans="1:91" s="7" customFormat="1" ht="24.75" customHeight="1">
      <c r="A96" s="94" t="s">
        <v>78</v>
      </c>
      <c r="B96" s="95"/>
      <c r="C96" s="96"/>
      <c r="D96" s="238" t="s">
        <v>84</v>
      </c>
      <c r="E96" s="238"/>
      <c r="F96" s="238"/>
      <c r="G96" s="238"/>
      <c r="H96" s="238"/>
      <c r="I96" s="97"/>
      <c r="J96" s="238" t="s">
        <v>85</v>
      </c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9">
        <f>'P1.1 - Ambulancia onkolog...'!J30</f>
        <v>0</v>
      </c>
      <c r="AH96" s="240"/>
      <c r="AI96" s="240"/>
      <c r="AJ96" s="240"/>
      <c r="AK96" s="240"/>
      <c r="AL96" s="240"/>
      <c r="AM96" s="240"/>
      <c r="AN96" s="239">
        <f>SUM(AG96,AT96)</f>
        <v>0</v>
      </c>
      <c r="AO96" s="240"/>
      <c r="AP96" s="240"/>
      <c r="AQ96" s="98" t="s">
        <v>81</v>
      </c>
      <c r="AR96" s="99"/>
      <c r="AS96" s="100">
        <v>0</v>
      </c>
      <c r="AT96" s="101">
        <f>ROUND(SUM(AV96:AW96),2)</f>
        <v>0</v>
      </c>
      <c r="AU96" s="102">
        <f>'P1.1 - Ambulancia onkolog...'!P121</f>
        <v>0</v>
      </c>
      <c r="AV96" s="101">
        <f>'P1.1 - Ambulancia onkolog...'!J33</f>
        <v>0</v>
      </c>
      <c r="AW96" s="101">
        <f>'P1.1 - Ambulancia onkolog...'!J34</f>
        <v>0</v>
      </c>
      <c r="AX96" s="101">
        <f>'P1.1 - Ambulancia onkolog...'!J35</f>
        <v>0</v>
      </c>
      <c r="AY96" s="101">
        <f>'P1.1 - Ambulancia onkolog...'!J36</f>
        <v>0</v>
      </c>
      <c r="AZ96" s="101">
        <f>'P1.1 - Ambulancia onkolog...'!F33</f>
        <v>0</v>
      </c>
      <c r="BA96" s="101">
        <f>'P1.1 - Ambulancia onkolog...'!F34</f>
        <v>0</v>
      </c>
      <c r="BB96" s="101">
        <f>'P1.1 - Ambulancia onkolog...'!F35</f>
        <v>0</v>
      </c>
      <c r="BC96" s="101">
        <f>'P1.1 - Ambulancia onkolog...'!F36</f>
        <v>0</v>
      </c>
      <c r="BD96" s="103">
        <f>'P1.1 - Ambulancia onkolog...'!F37</f>
        <v>0</v>
      </c>
      <c r="BT96" s="104" t="s">
        <v>82</v>
      </c>
      <c r="BV96" s="104" t="s">
        <v>76</v>
      </c>
      <c r="BW96" s="104" t="s">
        <v>86</v>
      </c>
      <c r="BX96" s="104" t="s">
        <v>5</v>
      </c>
      <c r="CL96" s="104" t="s">
        <v>1</v>
      </c>
      <c r="CM96" s="104" t="s">
        <v>74</v>
      </c>
    </row>
    <row r="97" spans="1:91" s="7" customFormat="1" ht="24.75" customHeight="1">
      <c r="A97" s="94" t="s">
        <v>78</v>
      </c>
      <c r="B97" s="95"/>
      <c r="C97" s="96"/>
      <c r="D97" s="238" t="s">
        <v>87</v>
      </c>
      <c r="E97" s="238"/>
      <c r="F97" s="238"/>
      <c r="G97" s="238"/>
      <c r="H97" s="238"/>
      <c r="I97" s="97"/>
      <c r="J97" s="238" t="s">
        <v>88</v>
      </c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9">
        <f>'P3 - Operačná sála gyneko...'!J30</f>
        <v>0</v>
      </c>
      <c r="AH97" s="240"/>
      <c r="AI97" s="240"/>
      <c r="AJ97" s="240"/>
      <c r="AK97" s="240"/>
      <c r="AL97" s="240"/>
      <c r="AM97" s="240"/>
      <c r="AN97" s="239">
        <f>SUM(AG97,AT97)</f>
        <v>0</v>
      </c>
      <c r="AO97" s="240"/>
      <c r="AP97" s="240"/>
      <c r="AQ97" s="98" t="s">
        <v>81</v>
      </c>
      <c r="AR97" s="99"/>
      <c r="AS97" s="100">
        <v>0</v>
      </c>
      <c r="AT97" s="101">
        <f>ROUND(SUM(AV97:AW97),2)</f>
        <v>0</v>
      </c>
      <c r="AU97" s="102">
        <f>'P3 - Operačná sála gyneko...'!P122</f>
        <v>0</v>
      </c>
      <c r="AV97" s="101">
        <f>'P3 - Operačná sála gyneko...'!J33</f>
        <v>0</v>
      </c>
      <c r="AW97" s="101">
        <f>'P3 - Operačná sála gyneko...'!J34</f>
        <v>0</v>
      </c>
      <c r="AX97" s="101">
        <f>'P3 - Operačná sála gyneko...'!J35</f>
        <v>0</v>
      </c>
      <c r="AY97" s="101">
        <f>'P3 - Operačná sála gyneko...'!J36</f>
        <v>0</v>
      </c>
      <c r="AZ97" s="101">
        <f>'P3 - Operačná sála gyneko...'!F33</f>
        <v>0</v>
      </c>
      <c r="BA97" s="101">
        <f>'P3 - Operačná sála gyneko...'!F34</f>
        <v>0</v>
      </c>
      <c r="BB97" s="101">
        <f>'P3 - Operačná sála gyneko...'!F35</f>
        <v>0</v>
      </c>
      <c r="BC97" s="101">
        <f>'P3 - Operačná sála gyneko...'!F36</f>
        <v>0</v>
      </c>
      <c r="BD97" s="103">
        <f>'P3 - Operačná sála gyneko...'!F37</f>
        <v>0</v>
      </c>
      <c r="BT97" s="104" t="s">
        <v>82</v>
      </c>
      <c r="BV97" s="104" t="s">
        <v>76</v>
      </c>
      <c r="BW97" s="104" t="s">
        <v>89</v>
      </c>
      <c r="BX97" s="104" t="s">
        <v>5</v>
      </c>
      <c r="CL97" s="104" t="s">
        <v>1</v>
      </c>
      <c r="CM97" s="104" t="s">
        <v>74</v>
      </c>
    </row>
    <row r="98" spans="1:91" s="7" customFormat="1" ht="24.75" customHeight="1">
      <c r="A98" s="94" t="s">
        <v>78</v>
      </c>
      <c r="B98" s="95"/>
      <c r="C98" s="96"/>
      <c r="D98" s="238" t="s">
        <v>90</v>
      </c>
      <c r="E98" s="238"/>
      <c r="F98" s="238"/>
      <c r="G98" s="238"/>
      <c r="H98" s="238"/>
      <c r="I98" s="97"/>
      <c r="J98" s="238" t="s">
        <v>91</v>
      </c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9">
        <f>'P2 - Operačná sála gyneko...'!J30</f>
        <v>0</v>
      </c>
      <c r="AH98" s="240"/>
      <c r="AI98" s="240"/>
      <c r="AJ98" s="240"/>
      <c r="AK98" s="240"/>
      <c r="AL98" s="240"/>
      <c r="AM98" s="240"/>
      <c r="AN98" s="239">
        <f>SUM(AG98,AT98)</f>
        <v>0</v>
      </c>
      <c r="AO98" s="240"/>
      <c r="AP98" s="240"/>
      <c r="AQ98" s="98" t="s">
        <v>81</v>
      </c>
      <c r="AR98" s="99"/>
      <c r="AS98" s="105">
        <v>0</v>
      </c>
      <c r="AT98" s="106">
        <f>ROUND(SUM(AV98:AW98),2)</f>
        <v>0</v>
      </c>
      <c r="AU98" s="107">
        <f>'P2 - Operačná sála gyneko...'!P122</f>
        <v>0</v>
      </c>
      <c r="AV98" s="106">
        <f>'P2 - Operačná sála gyneko...'!J33</f>
        <v>0</v>
      </c>
      <c r="AW98" s="106">
        <f>'P2 - Operačná sála gyneko...'!J34</f>
        <v>0</v>
      </c>
      <c r="AX98" s="106">
        <f>'P2 - Operačná sála gyneko...'!J35</f>
        <v>0</v>
      </c>
      <c r="AY98" s="106">
        <f>'P2 - Operačná sála gyneko...'!J36</f>
        <v>0</v>
      </c>
      <c r="AZ98" s="106">
        <f>'P2 - Operačná sála gyneko...'!F33</f>
        <v>0</v>
      </c>
      <c r="BA98" s="106">
        <f>'P2 - Operačná sála gyneko...'!F34</f>
        <v>0</v>
      </c>
      <c r="BB98" s="106">
        <f>'P2 - Operačná sála gyneko...'!F35</f>
        <v>0</v>
      </c>
      <c r="BC98" s="106">
        <f>'P2 - Operačná sála gyneko...'!F36</f>
        <v>0</v>
      </c>
      <c r="BD98" s="108">
        <f>'P2 - Operačná sála gyneko...'!F37</f>
        <v>0</v>
      </c>
      <c r="BT98" s="104" t="s">
        <v>82</v>
      </c>
      <c r="BV98" s="104" t="s">
        <v>76</v>
      </c>
      <c r="BW98" s="104" t="s">
        <v>92</v>
      </c>
      <c r="BX98" s="104" t="s">
        <v>5</v>
      </c>
      <c r="CL98" s="104" t="s">
        <v>1</v>
      </c>
      <c r="CM98" s="104" t="s">
        <v>74</v>
      </c>
    </row>
    <row r="99" spans="1:91" s="2" customFormat="1" ht="30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6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91" s="2" customFormat="1" ht="6.95" customHeight="1">
      <c r="A100" s="31"/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36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</sheetData>
  <sheetProtection algorithmName="SHA-512" hashValue="2j66PaaOQ4eeCm03HIO/YZm4l0CVgUoh8ME3IQikfjsFSlvMjs1TH2KnyT4iAzVpe6upU7AN5pw0cSqq10B7eQ==" saltValue="tE6SrYeBH4AietMPpdlyN5TgVjbYKgonCoATJ/Xvmo3rNtDY9rnMxvzRxl34veBbJMkp5y7sJQ3agY7MG7VOSg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P1 - Ambulancie detské od...'!C2" display="/" xr:uid="{00000000-0004-0000-0000-000000000000}"/>
    <hyperlink ref="A96" location="'P1.1 - Ambulancia onkolog...'!C2" display="/" xr:uid="{00000000-0004-0000-0000-000001000000}"/>
    <hyperlink ref="A97" location="'P3 - Operačná sála gyneko...'!C2" display="/" xr:uid="{00000000-0004-0000-0000-000002000000}"/>
    <hyperlink ref="A98" location="'P2 - Operačná sála gyneko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83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74</v>
      </c>
    </row>
    <row r="4" spans="1:46" s="1" customFormat="1" ht="24.95" customHeight="1">
      <c r="B4" s="17"/>
      <c r="D4" s="111" t="s">
        <v>93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Podlahy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94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95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 t="str">
        <f>'Rekapitulácia stavby'!AN8</f>
        <v>7. 10. 2022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23</v>
      </c>
      <c r="E14" s="31"/>
      <c r="F14" s="31"/>
      <c r="G14" s="31"/>
      <c r="H14" s="31"/>
      <c r="I14" s="113" t="s">
        <v>24</v>
      </c>
      <c r="J14" s="114" t="s">
        <v>25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26</v>
      </c>
      <c r="F15" s="31"/>
      <c r="G15" s="31"/>
      <c r="H15" s="31"/>
      <c r="I15" s="113" t="s">
        <v>27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28</v>
      </c>
      <c r="E17" s="31"/>
      <c r="F17" s="31"/>
      <c r="G17" s="31"/>
      <c r="H17" s="31"/>
      <c r="I17" s="113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27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30</v>
      </c>
      <c r="E20" s="31"/>
      <c r="F20" s="31"/>
      <c r="G20" s="31"/>
      <c r="H20" s="31"/>
      <c r="I20" s="113" t="s">
        <v>24</v>
      </c>
      <c r="J20" s="114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tr">
        <f>IF('Rekapitulácia stavby'!E17="","",'Rekapitulácia stavby'!E17)</f>
        <v xml:space="preserve"> </v>
      </c>
      <c r="F21" s="31"/>
      <c r="G21" s="31"/>
      <c r="H21" s="31"/>
      <c r="I21" s="113" t="s">
        <v>27</v>
      </c>
      <c r="J21" s="114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32</v>
      </c>
      <c r="E23" s="31"/>
      <c r="F23" s="31"/>
      <c r="G23" s="31"/>
      <c r="H23" s="31"/>
      <c r="I23" s="113" t="s">
        <v>24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27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33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34</v>
      </c>
      <c r="E30" s="31"/>
      <c r="F30" s="31"/>
      <c r="G30" s="31"/>
      <c r="H30" s="31"/>
      <c r="I30" s="31"/>
      <c r="J30" s="121">
        <f>ROUND(J121,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36</v>
      </c>
      <c r="G32" s="31"/>
      <c r="H32" s="31"/>
      <c r="I32" s="122" t="s">
        <v>35</v>
      </c>
      <c r="J32" s="122" t="s">
        <v>37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38</v>
      </c>
      <c r="E33" s="124" t="s">
        <v>39</v>
      </c>
      <c r="F33" s="125">
        <f>ROUND((SUM(BE121:BE147)),  2)</f>
        <v>0</v>
      </c>
      <c r="G33" s="126"/>
      <c r="H33" s="126"/>
      <c r="I33" s="127">
        <v>0.2</v>
      </c>
      <c r="J33" s="125">
        <f>ROUND(((SUM(BE121:BE147))*I33),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40</v>
      </c>
      <c r="F34" s="125">
        <f>ROUND((SUM(BF121:BF147)),  2)</f>
        <v>0</v>
      </c>
      <c r="G34" s="126"/>
      <c r="H34" s="126"/>
      <c r="I34" s="127">
        <v>0.2</v>
      </c>
      <c r="J34" s="125">
        <f>ROUND(((SUM(BF121:BF147))*I34),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41</v>
      </c>
      <c r="F35" s="128">
        <f>ROUND((SUM(BG121:BG147)),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42</v>
      </c>
      <c r="F36" s="128">
        <f>ROUND((SUM(BH121:BH147)),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43</v>
      </c>
      <c r="F37" s="125">
        <f>ROUND((SUM(BI121:BI147)),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44</v>
      </c>
      <c r="E39" s="132"/>
      <c r="F39" s="132"/>
      <c r="G39" s="133" t="s">
        <v>45</v>
      </c>
      <c r="H39" s="134" t="s">
        <v>46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47</v>
      </c>
      <c r="E50" s="138"/>
      <c r="F50" s="138"/>
      <c r="G50" s="137" t="s">
        <v>48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49</v>
      </c>
      <c r="E61" s="140"/>
      <c r="F61" s="141" t="s">
        <v>50</v>
      </c>
      <c r="G61" s="139" t="s">
        <v>49</v>
      </c>
      <c r="H61" s="140"/>
      <c r="I61" s="140"/>
      <c r="J61" s="142" t="s">
        <v>50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51</v>
      </c>
      <c r="E65" s="143"/>
      <c r="F65" s="143"/>
      <c r="G65" s="137" t="s">
        <v>52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49</v>
      </c>
      <c r="E76" s="140"/>
      <c r="F76" s="141" t="s">
        <v>50</v>
      </c>
      <c r="G76" s="139" t="s">
        <v>49</v>
      </c>
      <c r="H76" s="140"/>
      <c r="I76" s="140"/>
      <c r="J76" s="142" t="s">
        <v>50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96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3" t="str">
        <f>E7</f>
        <v>Podlahy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2" t="str">
        <f>E9</f>
        <v>P1 - Ambulancie detské odd.   skladba P1 - homogénna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 t="str">
        <f>IF(J12="","",J12)</f>
        <v>7. 10. 2022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>FNsP Žilina</v>
      </c>
      <c r="G91" s="33"/>
      <c r="H91" s="33"/>
      <c r="I91" s="26" t="s">
        <v>30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8" t="s">
        <v>97</v>
      </c>
      <c r="D94" s="149"/>
      <c r="E94" s="149"/>
      <c r="F94" s="149"/>
      <c r="G94" s="149"/>
      <c r="H94" s="149"/>
      <c r="I94" s="149"/>
      <c r="J94" s="150" t="s">
        <v>98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51" t="s">
        <v>99</v>
      </c>
      <c r="D96" s="33"/>
      <c r="E96" s="33"/>
      <c r="F96" s="33"/>
      <c r="G96" s="33"/>
      <c r="H96" s="33"/>
      <c r="I96" s="33"/>
      <c r="J96" s="85">
        <f>J121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100</v>
      </c>
    </row>
    <row r="97" spans="1:31" s="9" customFormat="1" ht="24.95" hidden="1" customHeight="1">
      <c r="B97" s="152"/>
      <c r="C97" s="153"/>
      <c r="D97" s="154" t="s">
        <v>101</v>
      </c>
      <c r="E97" s="155"/>
      <c r="F97" s="155"/>
      <c r="G97" s="155"/>
      <c r="H97" s="155"/>
      <c r="I97" s="155"/>
      <c r="J97" s="156">
        <f>J122</f>
        <v>0</v>
      </c>
      <c r="K97" s="153"/>
      <c r="L97" s="157"/>
    </row>
    <row r="98" spans="1:31" s="10" customFormat="1" ht="19.899999999999999" hidden="1" customHeight="1">
      <c r="B98" s="158"/>
      <c r="C98" s="159"/>
      <c r="D98" s="160" t="s">
        <v>102</v>
      </c>
      <c r="E98" s="161"/>
      <c r="F98" s="161"/>
      <c r="G98" s="161"/>
      <c r="H98" s="161"/>
      <c r="I98" s="161"/>
      <c r="J98" s="162">
        <f>J123</f>
        <v>0</v>
      </c>
      <c r="K98" s="159"/>
      <c r="L98" s="163"/>
    </row>
    <row r="99" spans="1:31" s="10" customFormat="1" ht="19.899999999999999" hidden="1" customHeight="1">
      <c r="B99" s="158"/>
      <c r="C99" s="159"/>
      <c r="D99" s="160" t="s">
        <v>103</v>
      </c>
      <c r="E99" s="161"/>
      <c r="F99" s="161"/>
      <c r="G99" s="161"/>
      <c r="H99" s="161"/>
      <c r="I99" s="161"/>
      <c r="J99" s="162">
        <f>J127</f>
        <v>0</v>
      </c>
      <c r="K99" s="159"/>
      <c r="L99" s="163"/>
    </row>
    <row r="100" spans="1:31" s="9" customFormat="1" ht="24.95" hidden="1" customHeight="1">
      <c r="B100" s="152"/>
      <c r="C100" s="153"/>
      <c r="D100" s="154" t="s">
        <v>104</v>
      </c>
      <c r="E100" s="155"/>
      <c r="F100" s="155"/>
      <c r="G100" s="155"/>
      <c r="H100" s="155"/>
      <c r="I100" s="155"/>
      <c r="J100" s="156">
        <f>J129</f>
        <v>0</v>
      </c>
      <c r="K100" s="153"/>
      <c r="L100" s="157"/>
    </row>
    <row r="101" spans="1:31" s="10" customFormat="1" ht="19.899999999999999" hidden="1" customHeight="1">
      <c r="B101" s="158"/>
      <c r="C101" s="159"/>
      <c r="D101" s="160" t="s">
        <v>105</v>
      </c>
      <c r="E101" s="161"/>
      <c r="F101" s="161"/>
      <c r="G101" s="161"/>
      <c r="H101" s="161"/>
      <c r="I101" s="161"/>
      <c r="J101" s="162">
        <f>J130</f>
        <v>0</v>
      </c>
      <c r="K101" s="159"/>
      <c r="L101" s="163"/>
    </row>
    <row r="102" spans="1:31" s="2" customFormat="1" ht="21.75" hidden="1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52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hidden="1" customHeight="1">
      <c r="A103" s="31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ht="11.25" hidden="1"/>
    <row r="105" spans="1:31" ht="11.25" hidden="1"/>
    <row r="106" spans="1:31" ht="11.25" hidden="1"/>
    <row r="107" spans="1:31" s="2" customFormat="1" ht="6.95" customHeight="1">
      <c r="A107" s="31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106</v>
      </c>
      <c r="D108" s="33"/>
      <c r="E108" s="33"/>
      <c r="F108" s="33"/>
      <c r="G108" s="33"/>
      <c r="H108" s="33"/>
      <c r="I108" s="33"/>
      <c r="J108" s="33"/>
      <c r="K108" s="33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15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73" t="str">
        <f>E7</f>
        <v>Podlahy</v>
      </c>
      <c r="F111" s="274"/>
      <c r="G111" s="274"/>
      <c r="H111" s="274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94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22" t="str">
        <f>E9</f>
        <v>P1 - Ambulancie detské odd.   skladba P1 - homogénna</v>
      </c>
      <c r="F113" s="275"/>
      <c r="G113" s="275"/>
      <c r="H113" s="275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19</v>
      </c>
      <c r="D115" s="33"/>
      <c r="E115" s="33"/>
      <c r="F115" s="24" t="str">
        <f>F12</f>
        <v xml:space="preserve"> </v>
      </c>
      <c r="G115" s="33"/>
      <c r="H115" s="33"/>
      <c r="I115" s="26" t="s">
        <v>21</v>
      </c>
      <c r="J115" s="67" t="str">
        <f>IF(J12="","",J12)</f>
        <v>7. 10. 2022</v>
      </c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23</v>
      </c>
      <c r="D117" s="33"/>
      <c r="E117" s="33"/>
      <c r="F117" s="24" t="str">
        <f>E15</f>
        <v>FNsP Žilina</v>
      </c>
      <c r="G117" s="33"/>
      <c r="H117" s="33"/>
      <c r="I117" s="26" t="s">
        <v>30</v>
      </c>
      <c r="J117" s="29" t="str">
        <f>E21</f>
        <v xml:space="preserve"> </v>
      </c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28</v>
      </c>
      <c r="D118" s="33"/>
      <c r="E118" s="33"/>
      <c r="F118" s="24" t="str">
        <f>IF(E18="","",E18)</f>
        <v>Vyplň údaj</v>
      </c>
      <c r="G118" s="33"/>
      <c r="H118" s="33"/>
      <c r="I118" s="26" t="s">
        <v>32</v>
      </c>
      <c r="J118" s="29" t="str">
        <f>E24</f>
        <v xml:space="preserve"> 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64"/>
      <c r="B120" s="165"/>
      <c r="C120" s="166" t="s">
        <v>107</v>
      </c>
      <c r="D120" s="167" t="s">
        <v>59</v>
      </c>
      <c r="E120" s="167" t="s">
        <v>55</v>
      </c>
      <c r="F120" s="167" t="s">
        <v>56</v>
      </c>
      <c r="G120" s="167" t="s">
        <v>108</v>
      </c>
      <c r="H120" s="167" t="s">
        <v>109</v>
      </c>
      <c r="I120" s="167" t="s">
        <v>110</v>
      </c>
      <c r="J120" s="168" t="s">
        <v>98</v>
      </c>
      <c r="K120" s="169" t="s">
        <v>111</v>
      </c>
      <c r="L120" s="170"/>
      <c r="M120" s="76" t="s">
        <v>1</v>
      </c>
      <c r="N120" s="77" t="s">
        <v>38</v>
      </c>
      <c r="O120" s="77" t="s">
        <v>112</v>
      </c>
      <c r="P120" s="77" t="s">
        <v>113</v>
      </c>
      <c r="Q120" s="77" t="s">
        <v>114</v>
      </c>
      <c r="R120" s="77" t="s">
        <v>115</v>
      </c>
      <c r="S120" s="77" t="s">
        <v>116</v>
      </c>
      <c r="T120" s="78" t="s">
        <v>117</v>
      </c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</row>
    <row r="121" spans="1:65" s="2" customFormat="1" ht="22.9" customHeight="1">
      <c r="A121" s="31"/>
      <c r="B121" s="32"/>
      <c r="C121" s="83" t="s">
        <v>99</v>
      </c>
      <c r="D121" s="33"/>
      <c r="E121" s="33"/>
      <c r="F121" s="33"/>
      <c r="G121" s="33"/>
      <c r="H121" s="33"/>
      <c r="I121" s="33"/>
      <c r="J121" s="171">
        <f>BK121</f>
        <v>0</v>
      </c>
      <c r="K121" s="33"/>
      <c r="L121" s="36"/>
      <c r="M121" s="79"/>
      <c r="N121" s="172"/>
      <c r="O121" s="80"/>
      <c r="P121" s="173">
        <f>P122+P129</f>
        <v>0</v>
      </c>
      <c r="Q121" s="80"/>
      <c r="R121" s="173">
        <f>R122+R129</f>
        <v>1.9511279999999998</v>
      </c>
      <c r="S121" s="80"/>
      <c r="T121" s="174">
        <f>T122+T129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73</v>
      </c>
      <c r="AU121" s="14" t="s">
        <v>100</v>
      </c>
      <c r="BK121" s="175">
        <f>BK122+BK129</f>
        <v>0</v>
      </c>
    </row>
    <row r="122" spans="1:65" s="12" customFormat="1" ht="25.9" customHeight="1">
      <c r="B122" s="176"/>
      <c r="C122" s="177"/>
      <c r="D122" s="178" t="s">
        <v>73</v>
      </c>
      <c r="E122" s="179" t="s">
        <v>118</v>
      </c>
      <c r="F122" s="179" t="s">
        <v>119</v>
      </c>
      <c r="G122" s="177"/>
      <c r="H122" s="177"/>
      <c r="I122" s="180"/>
      <c r="J122" s="181">
        <f>BK122</f>
        <v>0</v>
      </c>
      <c r="K122" s="177"/>
      <c r="L122" s="182"/>
      <c r="M122" s="183"/>
      <c r="N122" s="184"/>
      <c r="O122" s="184"/>
      <c r="P122" s="185">
        <f>P123+P127</f>
        <v>0</v>
      </c>
      <c r="Q122" s="184"/>
      <c r="R122" s="185">
        <f>R123+R127</f>
        <v>1.5715839999999999</v>
      </c>
      <c r="S122" s="184"/>
      <c r="T122" s="186">
        <f>T123+T127</f>
        <v>0</v>
      </c>
      <c r="AR122" s="187" t="s">
        <v>82</v>
      </c>
      <c r="AT122" s="188" t="s">
        <v>73</v>
      </c>
      <c r="AU122" s="188" t="s">
        <v>74</v>
      </c>
      <c r="AY122" s="187" t="s">
        <v>120</v>
      </c>
      <c r="BK122" s="189">
        <f>BK123+BK127</f>
        <v>0</v>
      </c>
    </row>
    <row r="123" spans="1:65" s="12" customFormat="1" ht="22.9" customHeight="1">
      <c r="B123" s="176"/>
      <c r="C123" s="177"/>
      <c r="D123" s="178" t="s">
        <v>73</v>
      </c>
      <c r="E123" s="190" t="s">
        <v>121</v>
      </c>
      <c r="F123" s="190" t="s">
        <v>122</v>
      </c>
      <c r="G123" s="177"/>
      <c r="H123" s="177"/>
      <c r="I123" s="180"/>
      <c r="J123" s="191">
        <f>BK123</f>
        <v>0</v>
      </c>
      <c r="K123" s="177"/>
      <c r="L123" s="182"/>
      <c r="M123" s="183"/>
      <c r="N123" s="184"/>
      <c r="O123" s="184"/>
      <c r="P123" s="185">
        <f>SUM(P124:P126)</f>
        <v>0</v>
      </c>
      <c r="Q123" s="184"/>
      <c r="R123" s="185">
        <f>SUM(R124:R126)</f>
        <v>1.5715839999999999</v>
      </c>
      <c r="S123" s="184"/>
      <c r="T123" s="186">
        <f>SUM(T124:T126)</f>
        <v>0</v>
      </c>
      <c r="AR123" s="187" t="s">
        <v>82</v>
      </c>
      <c r="AT123" s="188" t="s">
        <v>73</v>
      </c>
      <c r="AU123" s="188" t="s">
        <v>82</v>
      </c>
      <c r="AY123" s="187" t="s">
        <v>120</v>
      </c>
      <c r="BK123" s="189">
        <f>SUM(BK124:BK126)</f>
        <v>0</v>
      </c>
    </row>
    <row r="124" spans="1:65" s="2" customFormat="1" ht="24.2" customHeight="1">
      <c r="A124" s="31"/>
      <c r="B124" s="32"/>
      <c r="C124" s="192" t="s">
        <v>82</v>
      </c>
      <c r="D124" s="192" t="s">
        <v>123</v>
      </c>
      <c r="E124" s="193" t="s">
        <v>124</v>
      </c>
      <c r="F124" s="194" t="s">
        <v>125</v>
      </c>
      <c r="G124" s="195" t="s">
        <v>126</v>
      </c>
      <c r="H124" s="196">
        <v>44.8</v>
      </c>
      <c r="I124" s="197"/>
      <c r="J124" s="198">
        <f>ROUND(I124*H124,2)</f>
        <v>0</v>
      </c>
      <c r="K124" s="199"/>
      <c r="L124" s="36"/>
      <c r="M124" s="200" t="s">
        <v>1</v>
      </c>
      <c r="N124" s="201" t="s">
        <v>40</v>
      </c>
      <c r="O124" s="7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04" t="s">
        <v>127</v>
      </c>
      <c r="AT124" s="204" t="s">
        <v>123</v>
      </c>
      <c r="AU124" s="204" t="s">
        <v>128</v>
      </c>
      <c r="AY124" s="14" t="s">
        <v>120</v>
      </c>
      <c r="BE124" s="205">
        <f>IF(N124="základná",J124,0)</f>
        <v>0</v>
      </c>
      <c r="BF124" s="205">
        <f>IF(N124="znížená",J124,0)</f>
        <v>0</v>
      </c>
      <c r="BG124" s="205">
        <f>IF(N124="zákl. prenesená",J124,0)</f>
        <v>0</v>
      </c>
      <c r="BH124" s="205">
        <f>IF(N124="zníž. prenesená",J124,0)</f>
        <v>0</v>
      </c>
      <c r="BI124" s="205">
        <f>IF(N124="nulová",J124,0)</f>
        <v>0</v>
      </c>
      <c r="BJ124" s="14" t="s">
        <v>128</v>
      </c>
      <c r="BK124" s="205">
        <f>ROUND(I124*H124,2)</f>
        <v>0</v>
      </c>
      <c r="BL124" s="14" t="s">
        <v>127</v>
      </c>
      <c r="BM124" s="204" t="s">
        <v>129</v>
      </c>
    </row>
    <row r="125" spans="1:65" s="2" customFormat="1" ht="24.2" customHeight="1">
      <c r="A125" s="31"/>
      <c r="B125" s="32"/>
      <c r="C125" s="206" t="s">
        <v>128</v>
      </c>
      <c r="D125" s="206" t="s">
        <v>130</v>
      </c>
      <c r="E125" s="207" t="s">
        <v>131</v>
      </c>
      <c r="F125" s="208" t="s">
        <v>132</v>
      </c>
      <c r="G125" s="209" t="s">
        <v>133</v>
      </c>
      <c r="H125" s="210">
        <v>17.920000000000002</v>
      </c>
      <c r="I125" s="211"/>
      <c r="J125" s="212">
        <f>ROUND(I125*H125,2)</f>
        <v>0</v>
      </c>
      <c r="K125" s="213"/>
      <c r="L125" s="214"/>
      <c r="M125" s="215" t="s">
        <v>1</v>
      </c>
      <c r="N125" s="216" t="s">
        <v>40</v>
      </c>
      <c r="O125" s="72"/>
      <c r="P125" s="202">
        <f>O125*H125</f>
        <v>0</v>
      </c>
      <c r="Q125" s="202">
        <v>1E-3</v>
      </c>
      <c r="R125" s="202">
        <f>Q125*H125</f>
        <v>1.7920000000000002E-2</v>
      </c>
      <c r="S125" s="202">
        <v>0</v>
      </c>
      <c r="T125" s="20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4" t="s">
        <v>134</v>
      </c>
      <c r="AT125" s="204" t="s">
        <v>130</v>
      </c>
      <c r="AU125" s="204" t="s">
        <v>128</v>
      </c>
      <c r="AY125" s="14" t="s">
        <v>120</v>
      </c>
      <c r="BE125" s="205">
        <f>IF(N125="základná",J125,0)</f>
        <v>0</v>
      </c>
      <c r="BF125" s="205">
        <f>IF(N125="znížená",J125,0)</f>
        <v>0</v>
      </c>
      <c r="BG125" s="205">
        <f>IF(N125="zákl. prenesená",J125,0)</f>
        <v>0</v>
      </c>
      <c r="BH125" s="205">
        <f>IF(N125="zníž. prenesená",J125,0)</f>
        <v>0</v>
      </c>
      <c r="BI125" s="205">
        <f>IF(N125="nulová",J125,0)</f>
        <v>0</v>
      </c>
      <c r="BJ125" s="14" t="s">
        <v>128</v>
      </c>
      <c r="BK125" s="205">
        <f>ROUND(I125*H125,2)</f>
        <v>0</v>
      </c>
      <c r="BL125" s="14" t="s">
        <v>127</v>
      </c>
      <c r="BM125" s="204" t="s">
        <v>135</v>
      </c>
    </row>
    <row r="126" spans="1:65" s="2" customFormat="1" ht="24.2" customHeight="1">
      <c r="A126" s="31"/>
      <c r="B126" s="32"/>
      <c r="C126" s="192" t="s">
        <v>136</v>
      </c>
      <c r="D126" s="192" t="s">
        <v>123</v>
      </c>
      <c r="E126" s="193" t="s">
        <v>137</v>
      </c>
      <c r="F126" s="194" t="s">
        <v>138</v>
      </c>
      <c r="G126" s="195" t="s">
        <v>126</v>
      </c>
      <c r="H126" s="196">
        <v>44.8</v>
      </c>
      <c r="I126" s="197"/>
      <c r="J126" s="198">
        <f>ROUND(I126*H126,2)</f>
        <v>0</v>
      </c>
      <c r="K126" s="199"/>
      <c r="L126" s="36"/>
      <c r="M126" s="200" t="s">
        <v>1</v>
      </c>
      <c r="N126" s="201" t="s">
        <v>40</v>
      </c>
      <c r="O126" s="72"/>
      <c r="P126" s="202">
        <f>O126*H126</f>
        <v>0</v>
      </c>
      <c r="Q126" s="202">
        <v>3.4680000000000002E-2</v>
      </c>
      <c r="R126" s="202">
        <f>Q126*H126</f>
        <v>1.5536639999999999</v>
      </c>
      <c r="S126" s="202">
        <v>0</v>
      </c>
      <c r="T126" s="20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4" t="s">
        <v>127</v>
      </c>
      <c r="AT126" s="204" t="s">
        <v>123</v>
      </c>
      <c r="AU126" s="204" t="s">
        <v>128</v>
      </c>
      <c r="AY126" s="14" t="s">
        <v>120</v>
      </c>
      <c r="BE126" s="205">
        <f>IF(N126="základná",J126,0)</f>
        <v>0</v>
      </c>
      <c r="BF126" s="205">
        <f>IF(N126="znížená",J126,0)</f>
        <v>0</v>
      </c>
      <c r="BG126" s="205">
        <f>IF(N126="zákl. prenesená",J126,0)</f>
        <v>0</v>
      </c>
      <c r="BH126" s="205">
        <f>IF(N126="zníž. prenesená",J126,0)</f>
        <v>0</v>
      </c>
      <c r="BI126" s="205">
        <f>IF(N126="nulová",J126,0)</f>
        <v>0</v>
      </c>
      <c r="BJ126" s="14" t="s">
        <v>128</v>
      </c>
      <c r="BK126" s="205">
        <f>ROUND(I126*H126,2)</f>
        <v>0</v>
      </c>
      <c r="BL126" s="14" t="s">
        <v>127</v>
      </c>
      <c r="BM126" s="204" t="s">
        <v>139</v>
      </c>
    </row>
    <row r="127" spans="1:65" s="12" customFormat="1" ht="22.9" customHeight="1">
      <c r="B127" s="176"/>
      <c r="C127" s="177"/>
      <c r="D127" s="178" t="s">
        <v>73</v>
      </c>
      <c r="E127" s="190" t="s">
        <v>140</v>
      </c>
      <c r="F127" s="190" t="s">
        <v>141</v>
      </c>
      <c r="G127" s="177"/>
      <c r="H127" s="177"/>
      <c r="I127" s="180"/>
      <c r="J127" s="191">
        <f>BK127</f>
        <v>0</v>
      </c>
      <c r="K127" s="177"/>
      <c r="L127" s="182"/>
      <c r="M127" s="183"/>
      <c r="N127" s="184"/>
      <c r="O127" s="184"/>
      <c r="P127" s="185">
        <f>P128</f>
        <v>0</v>
      </c>
      <c r="Q127" s="184"/>
      <c r="R127" s="185">
        <f>R128</f>
        <v>0</v>
      </c>
      <c r="S127" s="184"/>
      <c r="T127" s="186">
        <f>T128</f>
        <v>0</v>
      </c>
      <c r="AR127" s="187" t="s">
        <v>82</v>
      </c>
      <c r="AT127" s="188" t="s">
        <v>73</v>
      </c>
      <c r="AU127" s="188" t="s">
        <v>82</v>
      </c>
      <c r="AY127" s="187" t="s">
        <v>120</v>
      </c>
      <c r="BK127" s="189">
        <f>BK128</f>
        <v>0</v>
      </c>
    </row>
    <row r="128" spans="1:65" s="2" customFormat="1" ht="24.2" customHeight="1">
      <c r="A128" s="31"/>
      <c r="B128" s="32"/>
      <c r="C128" s="192" t="s">
        <v>127</v>
      </c>
      <c r="D128" s="192" t="s">
        <v>123</v>
      </c>
      <c r="E128" s="193" t="s">
        <v>142</v>
      </c>
      <c r="F128" s="194" t="s">
        <v>143</v>
      </c>
      <c r="G128" s="195" t="s">
        <v>144</v>
      </c>
      <c r="H128" s="196">
        <v>1.5720000000000001</v>
      </c>
      <c r="I128" s="197"/>
      <c r="J128" s="198">
        <f>ROUND(I128*H128,2)</f>
        <v>0</v>
      </c>
      <c r="K128" s="199"/>
      <c r="L128" s="36"/>
      <c r="M128" s="200" t="s">
        <v>1</v>
      </c>
      <c r="N128" s="201" t="s">
        <v>40</v>
      </c>
      <c r="O128" s="7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4" t="s">
        <v>127</v>
      </c>
      <c r="AT128" s="204" t="s">
        <v>123</v>
      </c>
      <c r="AU128" s="204" t="s">
        <v>128</v>
      </c>
      <c r="AY128" s="14" t="s">
        <v>120</v>
      </c>
      <c r="BE128" s="205">
        <f>IF(N128="základná",J128,0)</f>
        <v>0</v>
      </c>
      <c r="BF128" s="205">
        <f>IF(N128="znížená",J128,0)</f>
        <v>0</v>
      </c>
      <c r="BG128" s="205">
        <f>IF(N128="zákl. prenesená",J128,0)</f>
        <v>0</v>
      </c>
      <c r="BH128" s="205">
        <f>IF(N128="zníž. prenesená",J128,0)</f>
        <v>0</v>
      </c>
      <c r="BI128" s="205">
        <f>IF(N128="nulová",J128,0)</f>
        <v>0</v>
      </c>
      <c r="BJ128" s="14" t="s">
        <v>128</v>
      </c>
      <c r="BK128" s="205">
        <f>ROUND(I128*H128,2)</f>
        <v>0</v>
      </c>
      <c r="BL128" s="14" t="s">
        <v>127</v>
      </c>
      <c r="BM128" s="204" t="s">
        <v>145</v>
      </c>
    </row>
    <row r="129" spans="1:65" s="12" customFormat="1" ht="25.9" customHeight="1">
      <c r="B129" s="176"/>
      <c r="C129" s="177"/>
      <c r="D129" s="178" t="s">
        <v>73</v>
      </c>
      <c r="E129" s="179" t="s">
        <v>146</v>
      </c>
      <c r="F129" s="179" t="s">
        <v>147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</f>
        <v>0</v>
      </c>
      <c r="Q129" s="184"/>
      <c r="R129" s="185">
        <f>R130</f>
        <v>0.37954399999999994</v>
      </c>
      <c r="S129" s="184"/>
      <c r="T129" s="186">
        <f>T130</f>
        <v>0</v>
      </c>
      <c r="AR129" s="187" t="s">
        <v>128</v>
      </c>
      <c r="AT129" s="188" t="s">
        <v>73</v>
      </c>
      <c r="AU129" s="188" t="s">
        <v>74</v>
      </c>
      <c r="AY129" s="187" t="s">
        <v>120</v>
      </c>
      <c r="BK129" s="189">
        <f>BK130</f>
        <v>0</v>
      </c>
    </row>
    <row r="130" spans="1:65" s="12" customFormat="1" ht="22.9" customHeight="1">
      <c r="B130" s="176"/>
      <c r="C130" s="177"/>
      <c r="D130" s="178" t="s">
        <v>73</v>
      </c>
      <c r="E130" s="190" t="s">
        <v>148</v>
      </c>
      <c r="F130" s="190" t="s">
        <v>149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SUM(P131:P147)</f>
        <v>0</v>
      </c>
      <c r="Q130" s="184"/>
      <c r="R130" s="185">
        <f>SUM(R131:R147)</f>
        <v>0.37954399999999994</v>
      </c>
      <c r="S130" s="184"/>
      <c r="T130" s="186">
        <f>SUM(T131:T147)</f>
        <v>0</v>
      </c>
      <c r="AR130" s="187" t="s">
        <v>128</v>
      </c>
      <c r="AT130" s="188" t="s">
        <v>73</v>
      </c>
      <c r="AU130" s="188" t="s">
        <v>82</v>
      </c>
      <c r="AY130" s="187" t="s">
        <v>120</v>
      </c>
      <c r="BK130" s="189">
        <f>SUM(BK131:BK147)</f>
        <v>0</v>
      </c>
    </row>
    <row r="131" spans="1:65" s="2" customFormat="1" ht="16.5" customHeight="1">
      <c r="A131" s="31"/>
      <c r="B131" s="32"/>
      <c r="C131" s="192" t="s">
        <v>150</v>
      </c>
      <c r="D131" s="192" t="s">
        <v>123</v>
      </c>
      <c r="E131" s="193" t="s">
        <v>151</v>
      </c>
      <c r="F131" s="194" t="s">
        <v>152</v>
      </c>
      <c r="G131" s="195" t="s">
        <v>153</v>
      </c>
      <c r="H131" s="196">
        <v>79.2</v>
      </c>
      <c r="I131" s="197"/>
      <c r="J131" s="198">
        <f t="shared" ref="J131:J147" si="0">ROUND(I131*H131,2)</f>
        <v>0</v>
      </c>
      <c r="K131" s="199"/>
      <c r="L131" s="36"/>
      <c r="M131" s="200" t="s">
        <v>1</v>
      </c>
      <c r="N131" s="201" t="s">
        <v>40</v>
      </c>
      <c r="O131" s="72"/>
      <c r="P131" s="202">
        <f t="shared" ref="P131:P147" si="1">O131*H131</f>
        <v>0</v>
      </c>
      <c r="Q131" s="202">
        <v>4.0000000000000003E-5</v>
      </c>
      <c r="R131" s="202">
        <f t="shared" ref="R131:R147" si="2">Q131*H131</f>
        <v>3.1680000000000002E-3</v>
      </c>
      <c r="S131" s="202">
        <v>0</v>
      </c>
      <c r="T131" s="203">
        <f t="shared" ref="T131:T147" si="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154</v>
      </c>
      <c r="AT131" s="204" t="s">
        <v>123</v>
      </c>
      <c r="AU131" s="204" t="s">
        <v>128</v>
      </c>
      <c r="AY131" s="14" t="s">
        <v>120</v>
      </c>
      <c r="BE131" s="205">
        <f t="shared" ref="BE131:BE147" si="4">IF(N131="základná",J131,0)</f>
        <v>0</v>
      </c>
      <c r="BF131" s="205">
        <f t="shared" ref="BF131:BF147" si="5">IF(N131="znížená",J131,0)</f>
        <v>0</v>
      </c>
      <c r="BG131" s="205">
        <f t="shared" ref="BG131:BG147" si="6">IF(N131="zákl. prenesená",J131,0)</f>
        <v>0</v>
      </c>
      <c r="BH131" s="205">
        <f t="shared" ref="BH131:BH147" si="7">IF(N131="zníž. prenesená",J131,0)</f>
        <v>0</v>
      </c>
      <c r="BI131" s="205">
        <f t="shared" ref="BI131:BI147" si="8">IF(N131="nulová",J131,0)</f>
        <v>0</v>
      </c>
      <c r="BJ131" s="14" t="s">
        <v>128</v>
      </c>
      <c r="BK131" s="205">
        <f t="shared" ref="BK131:BK147" si="9">ROUND(I131*H131,2)</f>
        <v>0</v>
      </c>
      <c r="BL131" s="14" t="s">
        <v>154</v>
      </c>
      <c r="BM131" s="204" t="s">
        <v>155</v>
      </c>
    </row>
    <row r="132" spans="1:65" s="2" customFormat="1" ht="24.2" customHeight="1">
      <c r="A132" s="31"/>
      <c r="B132" s="32"/>
      <c r="C132" s="206" t="s">
        <v>121</v>
      </c>
      <c r="D132" s="206" t="s">
        <v>130</v>
      </c>
      <c r="E132" s="207" t="s">
        <v>156</v>
      </c>
      <c r="F132" s="208" t="s">
        <v>157</v>
      </c>
      <c r="G132" s="209" t="s">
        <v>153</v>
      </c>
      <c r="H132" s="210">
        <v>39.6</v>
      </c>
      <c r="I132" s="211"/>
      <c r="J132" s="212">
        <f t="shared" si="0"/>
        <v>0</v>
      </c>
      <c r="K132" s="213"/>
      <c r="L132" s="214"/>
      <c r="M132" s="215" t="s">
        <v>1</v>
      </c>
      <c r="N132" s="216" t="s">
        <v>40</v>
      </c>
      <c r="O132" s="72"/>
      <c r="P132" s="202">
        <f t="shared" si="1"/>
        <v>0</v>
      </c>
      <c r="Q132" s="202">
        <v>1.6299999999999999E-3</v>
      </c>
      <c r="R132" s="202">
        <f t="shared" si="2"/>
        <v>6.4547999999999994E-2</v>
      </c>
      <c r="S132" s="202">
        <v>0</v>
      </c>
      <c r="T132" s="203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158</v>
      </c>
      <c r="AT132" s="204" t="s">
        <v>130</v>
      </c>
      <c r="AU132" s="204" t="s">
        <v>128</v>
      </c>
      <c r="AY132" s="14" t="s">
        <v>120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4" t="s">
        <v>128</v>
      </c>
      <c r="BK132" s="205">
        <f t="shared" si="9"/>
        <v>0</v>
      </c>
      <c r="BL132" s="14" t="s">
        <v>154</v>
      </c>
      <c r="BM132" s="204" t="s">
        <v>159</v>
      </c>
    </row>
    <row r="133" spans="1:65" s="2" customFormat="1" ht="24.2" customHeight="1">
      <c r="A133" s="31"/>
      <c r="B133" s="32"/>
      <c r="C133" s="206" t="s">
        <v>160</v>
      </c>
      <c r="D133" s="206" t="s">
        <v>130</v>
      </c>
      <c r="E133" s="207" t="s">
        <v>161</v>
      </c>
      <c r="F133" s="208" t="s">
        <v>162</v>
      </c>
      <c r="G133" s="209" t="s">
        <v>153</v>
      </c>
      <c r="H133" s="210">
        <v>39.6</v>
      </c>
      <c r="I133" s="211"/>
      <c r="J133" s="212">
        <f t="shared" si="0"/>
        <v>0</v>
      </c>
      <c r="K133" s="213"/>
      <c r="L133" s="214"/>
      <c r="M133" s="215" t="s">
        <v>1</v>
      </c>
      <c r="N133" s="216" t="s">
        <v>40</v>
      </c>
      <c r="O133" s="72"/>
      <c r="P133" s="202">
        <f t="shared" si="1"/>
        <v>0</v>
      </c>
      <c r="Q133" s="202">
        <v>1.6299999999999999E-3</v>
      </c>
      <c r="R133" s="202">
        <f t="shared" si="2"/>
        <v>6.4547999999999994E-2</v>
      </c>
      <c r="S133" s="202">
        <v>0</v>
      </c>
      <c r="T133" s="20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158</v>
      </c>
      <c r="AT133" s="204" t="s">
        <v>130</v>
      </c>
      <c r="AU133" s="204" t="s">
        <v>128</v>
      </c>
      <c r="AY133" s="14" t="s">
        <v>120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4" t="s">
        <v>128</v>
      </c>
      <c r="BK133" s="205">
        <f t="shared" si="9"/>
        <v>0</v>
      </c>
      <c r="BL133" s="14" t="s">
        <v>154</v>
      </c>
      <c r="BM133" s="204" t="s">
        <v>163</v>
      </c>
    </row>
    <row r="134" spans="1:65" s="2" customFormat="1" ht="16.5" customHeight="1">
      <c r="A134" s="31"/>
      <c r="B134" s="32"/>
      <c r="C134" s="192" t="s">
        <v>134</v>
      </c>
      <c r="D134" s="192" t="s">
        <v>123</v>
      </c>
      <c r="E134" s="193" t="s">
        <v>164</v>
      </c>
      <c r="F134" s="194" t="s">
        <v>165</v>
      </c>
      <c r="G134" s="195" t="s">
        <v>153</v>
      </c>
      <c r="H134" s="196">
        <v>39.6</v>
      </c>
      <c r="I134" s="197"/>
      <c r="J134" s="198">
        <f t="shared" si="0"/>
        <v>0</v>
      </c>
      <c r="K134" s="199"/>
      <c r="L134" s="36"/>
      <c r="M134" s="200" t="s">
        <v>1</v>
      </c>
      <c r="N134" s="201" t="s">
        <v>40</v>
      </c>
      <c r="O134" s="72"/>
      <c r="P134" s="202">
        <f t="shared" si="1"/>
        <v>0</v>
      </c>
      <c r="Q134" s="202">
        <v>4.0000000000000003E-5</v>
      </c>
      <c r="R134" s="202">
        <f t="shared" si="2"/>
        <v>1.5840000000000001E-3</v>
      </c>
      <c r="S134" s="202">
        <v>0</v>
      </c>
      <c r="T134" s="20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154</v>
      </c>
      <c r="AT134" s="204" t="s">
        <v>123</v>
      </c>
      <c r="AU134" s="204" t="s">
        <v>128</v>
      </c>
      <c r="AY134" s="14" t="s">
        <v>120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4" t="s">
        <v>128</v>
      </c>
      <c r="BK134" s="205">
        <f t="shared" si="9"/>
        <v>0</v>
      </c>
      <c r="BL134" s="14" t="s">
        <v>154</v>
      </c>
      <c r="BM134" s="204" t="s">
        <v>166</v>
      </c>
    </row>
    <row r="135" spans="1:65" s="2" customFormat="1" ht="24.2" customHeight="1">
      <c r="A135" s="31"/>
      <c r="B135" s="32"/>
      <c r="C135" s="206" t="s">
        <v>167</v>
      </c>
      <c r="D135" s="206" t="s">
        <v>130</v>
      </c>
      <c r="E135" s="207" t="s">
        <v>168</v>
      </c>
      <c r="F135" s="208" t="s">
        <v>169</v>
      </c>
      <c r="G135" s="209" t="s">
        <v>126</v>
      </c>
      <c r="H135" s="210">
        <v>5.1479999999999997</v>
      </c>
      <c r="I135" s="211"/>
      <c r="J135" s="212">
        <f t="shared" si="0"/>
        <v>0</v>
      </c>
      <c r="K135" s="213"/>
      <c r="L135" s="214"/>
      <c r="M135" s="215" t="s">
        <v>1</v>
      </c>
      <c r="N135" s="216" t="s">
        <v>40</v>
      </c>
      <c r="O135" s="72"/>
      <c r="P135" s="202">
        <f t="shared" si="1"/>
        <v>0</v>
      </c>
      <c r="Q135" s="202">
        <v>3.0000000000000001E-3</v>
      </c>
      <c r="R135" s="202">
        <f t="shared" si="2"/>
        <v>1.5443999999999999E-2</v>
      </c>
      <c r="S135" s="202">
        <v>0</v>
      </c>
      <c r="T135" s="20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4" t="s">
        <v>158</v>
      </c>
      <c r="AT135" s="204" t="s">
        <v>130</v>
      </c>
      <c r="AU135" s="204" t="s">
        <v>128</v>
      </c>
      <c r="AY135" s="14" t="s">
        <v>120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4" t="s">
        <v>128</v>
      </c>
      <c r="BK135" s="205">
        <f t="shared" si="9"/>
        <v>0</v>
      </c>
      <c r="BL135" s="14" t="s">
        <v>154</v>
      </c>
      <c r="BM135" s="204" t="s">
        <v>170</v>
      </c>
    </row>
    <row r="136" spans="1:65" s="2" customFormat="1" ht="24.2" customHeight="1">
      <c r="A136" s="31"/>
      <c r="B136" s="32"/>
      <c r="C136" s="192" t="s">
        <v>171</v>
      </c>
      <c r="D136" s="192" t="s">
        <v>123</v>
      </c>
      <c r="E136" s="193" t="s">
        <v>172</v>
      </c>
      <c r="F136" s="194" t="s">
        <v>173</v>
      </c>
      <c r="G136" s="195" t="s">
        <v>126</v>
      </c>
      <c r="H136" s="196">
        <v>44.8</v>
      </c>
      <c r="I136" s="197"/>
      <c r="J136" s="198">
        <f t="shared" si="0"/>
        <v>0</v>
      </c>
      <c r="K136" s="199"/>
      <c r="L136" s="36"/>
      <c r="M136" s="200" t="s">
        <v>1</v>
      </c>
      <c r="N136" s="201" t="s">
        <v>40</v>
      </c>
      <c r="O136" s="72"/>
      <c r="P136" s="202">
        <f t="shared" si="1"/>
        <v>0</v>
      </c>
      <c r="Q136" s="202">
        <v>2.9999999999999997E-4</v>
      </c>
      <c r="R136" s="202">
        <f t="shared" si="2"/>
        <v>1.3439999999999999E-2</v>
      </c>
      <c r="S136" s="202">
        <v>0</v>
      </c>
      <c r="T136" s="20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154</v>
      </c>
      <c r="AT136" s="204" t="s">
        <v>123</v>
      </c>
      <c r="AU136" s="204" t="s">
        <v>128</v>
      </c>
      <c r="AY136" s="14" t="s">
        <v>120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4" t="s">
        <v>128</v>
      </c>
      <c r="BK136" s="205">
        <f t="shared" si="9"/>
        <v>0</v>
      </c>
      <c r="BL136" s="14" t="s">
        <v>154</v>
      </c>
      <c r="BM136" s="204" t="s">
        <v>174</v>
      </c>
    </row>
    <row r="137" spans="1:65" s="2" customFormat="1" ht="24.2" customHeight="1">
      <c r="A137" s="31"/>
      <c r="B137" s="32"/>
      <c r="C137" s="206" t="s">
        <v>175</v>
      </c>
      <c r="D137" s="206" t="s">
        <v>130</v>
      </c>
      <c r="E137" s="207" t="s">
        <v>168</v>
      </c>
      <c r="F137" s="208" t="s">
        <v>169</v>
      </c>
      <c r="G137" s="209" t="s">
        <v>126</v>
      </c>
      <c r="H137" s="210">
        <v>48.384</v>
      </c>
      <c r="I137" s="211"/>
      <c r="J137" s="212">
        <f t="shared" si="0"/>
        <v>0</v>
      </c>
      <c r="K137" s="213"/>
      <c r="L137" s="214"/>
      <c r="M137" s="215" t="s">
        <v>1</v>
      </c>
      <c r="N137" s="216" t="s">
        <v>40</v>
      </c>
      <c r="O137" s="72"/>
      <c r="P137" s="202">
        <f t="shared" si="1"/>
        <v>0</v>
      </c>
      <c r="Q137" s="202">
        <v>3.0000000000000001E-3</v>
      </c>
      <c r="R137" s="202">
        <f t="shared" si="2"/>
        <v>0.145152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158</v>
      </c>
      <c r="AT137" s="204" t="s">
        <v>130</v>
      </c>
      <c r="AU137" s="204" t="s">
        <v>128</v>
      </c>
      <c r="AY137" s="14" t="s">
        <v>120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128</v>
      </c>
      <c r="BK137" s="205">
        <f t="shared" si="9"/>
        <v>0</v>
      </c>
      <c r="BL137" s="14" t="s">
        <v>154</v>
      </c>
      <c r="BM137" s="204" t="s">
        <v>176</v>
      </c>
    </row>
    <row r="138" spans="1:65" s="2" customFormat="1" ht="24.2" customHeight="1">
      <c r="A138" s="31"/>
      <c r="B138" s="32"/>
      <c r="C138" s="192" t="s">
        <v>177</v>
      </c>
      <c r="D138" s="192" t="s">
        <v>123</v>
      </c>
      <c r="E138" s="193" t="s">
        <v>178</v>
      </c>
      <c r="F138" s="194" t="s">
        <v>179</v>
      </c>
      <c r="G138" s="195" t="s">
        <v>126</v>
      </c>
      <c r="H138" s="196">
        <v>44.8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40</v>
      </c>
      <c r="O138" s="72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154</v>
      </c>
      <c r="AT138" s="204" t="s">
        <v>123</v>
      </c>
      <c r="AU138" s="204" t="s">
        <v>128</v>
      </c>
      <c r="AY138" s="14" t="s">
        <v>120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128</v>
      </c>
      <c r="BK138" s="205">
        <f t="shared" si="9"/>
        <v>0</v>
      </c>
      <c r="BL138" s="14" t="s">
        <v>154</v>
      </c>
      <c r="BM138" s="204" t="s">
        <v>180</v>
      </c>
    </row>
    <row r="139" spans="1:65" s="2" customFormat="1" ht="21.75" customHeight="1">
      <c r="A139" s="31"/>
      <c r="B139" s="32"/>
      <c r="C139" s="192" t="s">
        <v>181</v>
      </c>
      <c r="D139" s="192" t="s">
        <v>123</v>
      </c>
      <c r="E139" s="193" t="s">
        <v>182</v>
      </c>
      <c r="F139" s="194" t="s">
        <v>183</v>
      </c>
      <c r="G139" s="195" t="s">
        <v>126</v>
      </c>
      <c r="H139" s="196">
        <v>44.8</v>
      </c>
      <c r="I139" s="197"/>
      <c r="J139" s="198">
        <f t="shared" si="0"/>
        <v>0</v>
      </c>
      <c r="K139" s="199"/>
      <c r="L139" s="36"/>
      <c r="M139" s="200" t="s">
        <v>1</v>
      </c>
      <c r="N139" s="201" t="s">
        <v>40</v>
      </c>
      <c r="O139" s="72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154</v>
      </c>
      <c r="AT139" s="204" t="s">
        <v>123</v>
      </c>
      <c r="AU139" s="204" t="s">
        <v>128</v>
      </c>
      <c r="AY139" s="14" t="s">
        <v>120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128</v>
      </c>
      <c r="BK139" s="205">
        <f t="shared" si="9"/>
        <v>0</v>
      </c>
      <c r="BL139" s="14" t="s">
        <v>154</v>
      </c>
      <c r="BM139" s="204" t="s">
        <v>184</v>
      </c>
    </row>
    <row r="140" spans="1:65" s="2" customFormat="1" ht="24.2" customHeight="1">
      <c r="A140" s="31"/>
      <c r="B140" s="32"/>
      <c r="C140" s="192" t="s">
        <v>185</v>
      </c>
      <c r="D140" s="192" t="s">
        <v>123</v>
      </c>
      <c r="E140" s="193" t="s">
        <v>186</v>
      </c>
      <c r="F140" s="194" t="s">
        <v>187</v>
      </c>
      <c r="G140" s="195" t="s">
        <v>126</v>
      </c>
      <c r="H140" s="196">
        <v>44.8</v>
      </c>
      <c r="I140" s="197"/>
      <c r="J140" s="198">
        <f t="shared" si="0"/>
        <v>0</v>
      </c>
      <c r="K140" s="199"/>
      <c r="L140" s="36"/>
      <c r="M140" s="200" t="s">
        <v>1</v>
      </c>
      <c r="N140" s="201" t="s">
        <v>40</v>
      </c>
      <c r="O140" s="72"/>
      <c r="P140" s="202">
        <f t="shared" si="1"/>
        <v>0</v>
      </c>
      <c r="Q140" s="202">
        <v>8.0000000000000007E-5</v>
      </c>
      <c r="R140" s="202">
        <f t="shared" si="2"/>
        <v>3.5839999999999999E-3</v>
      </c>
      <c r="S140" s="202">
        <v>0</v>
      </c>
      <c r="T140" s="20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154</v>
      </c>
      <c r="AT140" s="204" t="s">
        <v>123</v>
      </c>
      <c r="AU140" s="204" t="s">
        <v>128</v>
      </c>
      <c r="AY140" s="14" t="s">
        <v>120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4" t="s">
        <v>128</v>
      </c>
      <c r="BK140" s="205">
        <f t="shared" si="9"/>
        <v>0</v>
      </c>
      <c r="BL140" s="14" t="s">
        <v>154</v>
      </c>
      <c r="BM140" s="204" t="s">
        <v>188</v>
      </c>
    </row>
    <row r="141" spans="1:65" s="2" customFormat="1" ht="24.2" customHeight="1">
      <c r="A141" s="31"/>
      <c r="B141" s="32"/>
      <c r="C141" s="192" t="s">
        <v>189</v>
      </c>
      <c r="D141" s="192" t="s">
        <v>123</v>
      </c>
      <c r="E141" s="193" t="s">
        <v>190</v>
      </c>
      <c r="F141" s="194" t="s">
        <v>191</v>
      </c>
      <c r="G141" s="195" t="s">
        <v>126</v>
      </c>
      <c r="H141" s="196">
        <v>15</v>
      </c>
      <c r="I141" s="197"/>
      <c r="J141" s="198">
        <f t="shared" si="0"/>
        <v>0</v>
      </c>
      <c r="K141" s="199"/>
      <c r="L141" s="36"/>
      <c r="M141" s="200" t="s">
        <v>1</v>
      </c>
      <c r="N141" s="201" t="s">
        <v>40</v>
      </c>
      <c r="O141" s="72"/>
      <c r="P141" s="202">
        <f t="shared" si="1"/>
        <v>0</v>
      </c>
      <c r="Q141" s="202">
        <v>4.4999999999999997E-3</v>
      </c>
      <c r="R141" s="202">
        <f t="shared" si="2"/>
        <v>6.7499999999999991E-2</v>
      </c>
      <c r="S141" s="202">
        <v>0</v>
      </c>
      <c r="T141" s="20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154</v>
      </c>
      <c r="AT141" s="204" t="s">
        <v>123</v>
      </c>
      <c r="AU141" s="204" t="s">
        <v>128</v>
      </c>
      <c r="AY141" s="14" t="s">
        <v>120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4" t="s">
        <v>128</v>
      </c>
      <c r="BK141" s="205">
        <f t="shared" si="9"/>
        <v>0</v>
      </c>
      <c r="BL141" s="14" t="s">
        <v>154</v>
      </c>
      <c r="BM141" s="204" t="s">
        <v>192</v>
      </c>
    </row>
    <row r="142" spans="1:65" s="2" customFormat="1" ht="24.2" customHeight="1">
      <c r="A142" s="31"/>
      <c r="B142" s="32"/>
      <c r="C142" s="192" t="s">
        <v>154</v>
      </c>
      <c r="D142" s="192" t="s">
        <v>123</v>
      </c>
      <c r="E142" s="193" t="s">
        <v>193</v>
      </c>
      <c r="F142" s="194" t="s">
        <v>194</v>
      </c>
      <c r="G142" s="195" t="s">
        <v>126</v>
      </c>
      <c r="H142" s="196">
        <v>44.8</v>
      </c>
      <c r="I142" s="197"/>
      <c r="J142" s="198">
        <f t="shared" si="0"/>
        <v>0</v>
      </c>
      <c r="K142" s="199"/>
      <c r="L142" s="36"/>
      <c r="M142" s="200" t="s">
        <v>1</v>
      </c>
      <c r="N142" s="201" t="s">
        <v>40</v>
      </c>
      <c r="O142" s="72"/>
      <c r="P142" s="202">
        <f t="shared" si="1"/>
        <v>0</v>
      </c>
      <c r="Q142" s="202">
        <v>0</v>
      </c>
      <c r="R142" s="202">
        <f t="shared" si="2"/>
        <v>0</v>
      </c>
      <c r="S142" s="202">
        <v>0</v>
      </c>
      <c r="T142" s="20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154</v>
      </c>
      <c r="AT142" s="204" t="s">
        <v>123</v>
      </c>
      <c r="AU142" s="204" t="s">
        <v>128</v>
      </c>
      <c r="AY142" s="14" t="s">
        <v>120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4" t="s">
        <v>128</v>
      </c>
      <c r="BK142" s="205">
        <f t="shared" si="9"/>
        <v>0</v>
      </c>
      <c r="BL142" s="14" t="s">
        <v>154</v>
      </c>
      <c r="BM142" s="204" t="s">
        <v>195</v>
      </c>
    </row>
    <row r="143" spans="1:65" s="2" customFormat="1" ht="16.5" customHeight="1">
      <c r="A143" s="31"/>
      <c r="B143" s="32"/>
      <c r="C143" s="192" t="s">
        <v>196</v>
      </c>
      <c r="D143" s="192" t="s">
        <v>123</v>
      </c>
      <c r="E143" s="193" t="s">
        <v>197</v>
      </c>
      <c r="F143" s="194" t="s">
        <v>198</v>
      </c>
      <c r="G143" s="195" t="s">
        <v>126</v>
      </c>
      <c r="H143" s="196">
        <v>10</v>
      </c>
      <c r="I143" s="197"/>
      <c r="J143" s="198">
        <f t="shared" si="0"/>
        <v>0</v>
      </c>
      <c r="K143" s="199"/>
      <c r="L143" s="36"/>
      <c r="M143" s="200" t="s">
        <v>1</v>
      </c>
      <c r="N143" s="201" t="s">
        <v>40</v>
      </c>
      <c r="O143" s="72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154</v>
      </c>
      <c r="AT143" s="204" t="s">
        <v>123</v>
      </c>
      <c r="AU143" s="204" t="s">
        <v>128</v>
      </c>
      <c r="AY143" s="14" t="s">
        <v>120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4" t="s">
        <v>128</v>
      </c>
      <c r="BK143" s="205">
        <f t="shared" si="9"/>
        <v>0</v>
      </c>
      <c r="BL143" s="14" t="s">
        <v>154</v>
      </c>
      <c r="BM143" s="204" t="s">
        <v>199</v>
      </c>
    </row>
    <row r="144" spans="1:65" s="2" customFormat="1" ht="24.2" customHeight="1">
      <c r="A144" s="31"/>
      <c r="B144" s="32"/>
      <c r="C144" s="192" t="s">
        <v>200</v>
      </c>
      <c r="D144" s="192" t="s">
        <v>123</v>
      </c>
      <c r="E144" s="193" t="s">
        <v>201</v>
      </c>
      <c r="F144" s="194" t="s">
        <v>202</v>
      </c>
      <c r="G144" s="195" t="s">
        <v>153</v>
      </c>
      <c r="H144" s="196">
        <v>44</v>
      </c>
      <c r="I144" s="197"/>
      <c r="J144" s="198">
        <f t="shared" si="0"/>
        <v>0</v>
      </c>
      <c r="K144" s="199"/>
      <c r="L144" s="36"/>
      <c r="M144" s="200" t="s">
        <v>1</v>
      </c>
      <c r="N144" s="201" t="s">
        <v>40</v>
      </c>
      <c r="O144" s="72"/>
      <c r="P144" s="202">
        <f t="shared" si="1"/>
        <v>0</v>
      </c>
      <c r="Q144" s="202">
        <v>0</v>
      </c>
      <c r="R144" s="202">
        <f t="shared" si="2"/>
        <v>0</v>
      </c>
      <c r="S144" s="202">
        <v>0</v>
      </c>
      <c r="T144" s="20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154</v>
      </c>
      <c r="AT144" s="204" t="s">
        <v>123</v>
      </c>
      <c r="AU144" s="204" t="s">
        <v>128</v>
      </c>
      <c r="AY144" s="14" t="s">
        <v>120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4" t="s">
        <v>128</v>
      </c>
      <c r="BK144" s="205">
        <f t="shared" si="9"/>
        <v>0</v>
      </c>
      <c r="BL144" s="14" t="s">
        <v>154</v>
      </c>
      <c r="BM144" s="204" t="s">
        <v>203</v>
      </c>
    </row>
    <row r="145" spans="1:65" s="2" customFormat="1" ht="16.5" customHeight="1">
      <c r="A145" s="31"/>
      <c r="B145" s="32"/>
      <c r="C145" s="192" t="s">
        <v>204</v>
      </c>
      <c r="D145" s="192" t="s">
        <v>123</v>
      </c>
      <c r="E145" s="193" t="s">
        <v>205</v>
      </c>
      <c r="F145" s="194" t="s">
        <v>206</v>
      </c>
      <c r="G145" s="195" t="s">
        <v>153</v>
      </c>
      <c r="H145" s="196">
        <v>2.4</v>
      </c>
      <c r="I145" s="197"/>
      <c r="J145" s="198">
        <f t="shared" si="0"/>
        <v>0</v>
      </c>
      <c r="K145" s="199"/>
      <c r="L145" s="36"/>
      <c r="M145" s="200" t="s">
        <v>1</v>
      </c>
      <c r="N145" s="201" t="s">
        <v>40</v>
      </c>
      <c r="O145" s="72"/>
      <c r="P145" s="202">
        <f t="shared" si="1"/>
        <v>0</v>
      </c>
      <c r="Q145" s="202">
        <v>4.0000000000000003E-5</v>
      </c>
      <c r="R145" s="202">
        <f t="shared" si="2"/>
        <v>9.6000000000000002E-5</v>
      </c>
      <c r="S145" s="202">
        <v>0</v>
      </c>
      <c r="T145" s="203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4" t="s">
        <v>154</v>
      </c>
      <c r="AT145" s="204" t="s">
        <v>123</v>
      </c>
      <c r="AU145" s="204" t="s">
        <v>128</v>
      </c>
      <c r="AY145" s="14" t="s">
        <v>120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4" t="s">
        <v>128</v>
      </c>
      <c r="BK145" s="205">
        <f t="shared" si="9"/>
        <v>0</v>
      </c>
      <c r="BL145" s="14" t="s">
        <v>154</v>
      </c>
      <c r="BM145" s="204" t="s">
        <v>207</v>
      </c>
    </row>
    <row r="146" spans="1:65" s="2" customFormat="1" ht="16.5" customHeight="1">
      <c r="A146" s="31"/>
      <c r="B146" s="32"/>
      <c r="C146" s="206" t="s">
        <v>7</v>
      </c>
      <c r="D146" s="206" t="s">
        <v>130</v>
      </c>
      <c r="E146" s="207" t="s">
        <v>208</v>
      </c>
      <c r="F146" s="208" t="s">
        <v>209</v>
      </c>
      <c r="G146" s="209" t="s">
        <v>153</v>
      </c>
      <c r="H146" s="210">
        <v>2.4</v>
      </c>
      <c r="I146" s="211"/>
      <c r="J146" s="212">
        <f t="shared" si="0"/>
        <v>0</v>
      </c>
      <c r="K146" s="213"/>
      <c r="L146" s="214"/>
      <c r="M146" s="215" t="s">
        <v>1</v>
      </c>
      <c r="N146" s="216" t="s">
        <v>40</v>
      </c>
      <c r="O146" s="72"/>
      <c r="P146" s="202">
        <f t="shared" si="1"/>
        <v>0</v>
      </c>
      <c r="Q146" s="202">
        <v>2.0000000000000001E-4</v>
      </c>
      <c r="R146" s="202">
        <f t="shared" si="2"/>
        <v>4.8000000000000001E-4</v>
      </c>
      <c r="S146" s="202">
        <v>0</v>
      </c>
      <c r="T146" s="203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158</v>
      </c>
      <c r="AT146" s="204" t="s">
        <v>130</v>
      </c>
      <c r="AU146" s="204" t="s">
        <v>128</v>
      </c>
      <c r="AY146" s="14" t="s">
        <v>120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4" t="s">
        <v>128</v>
      </c>
      <c r="BK146" s="205">
        <f t="shared" si="9"/>
        <v>0</v>
      </c>
      <c r="BL146" s="14" t="s">
        <v>154</v>
      </c>
      <c r="BM146" s="204" t="s">
        <v>210</v>
      </c>
    </row>
    <row r="147" spans="1:65" s="2" customFormat="1" ht="24.2" customHeight="1">
      <c r="A147" s="31"/>
      <c r="B147" s="32"/>
      <c r="C147" s="192" t="s">
        <v>211</v>
      </c>
      <c r="D147" s="192" t="s">
        <v>123</v>
      </c>
      <c r="E147" s="193" t="s">
        <v>212</v>
      </c>
      <c r="F147" s="194" t="s">
        <v>213</v>
      </c>
      <c r="G147" s="195" t="s">
        <v>144</v>
      </c>
      <c r="H147" s="196">
        <v>0.38</v>
      </c>
      <c r="I147" s="197"/>
      <c r="J147" s="198">
        <f t="shared" si="0"/>
        <v>0</v>
      </c>
      <c r="K147" s="199"/>
      <c r="L147" s="36"/>
      <c r="M147" s="217" t="s">
        <v>1</v>
      </c>
      <c r="N147" s="218" t="s">
        <v>40</v>
      </c>
      <c r="O147" s="219"/>
      <c r="P147" s="220">
        <f t="shared" si="1"/>
        <v>0</v>
      </c>
      <c r="Q147" s="220">
        <v>0</v>
      </c>
      <c r="R147" s="220">
        <f t="shared" si="2"/>
        <v>0</v>
      </c>
      <c r="S147" s="220">
        <v>0</v>
      </c>
      <c r="T147" s="221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154</v>
      </c>
      <c r="AT147" s="204" t="s">
        <v>123</v>
      </c>
      <c r="AU147" s="204" t="s">
        <v>128</v>
      </c>
      <c r="AY147" s="14" t="s">
        <v>120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4" t="s">
        <v>128</v>
      </c>
      <c r="BK147" s="205">
        <f t="shared" si="9"/>
        <v>0</v>
      </c>
      <c r="BL147" s="14" t="s">
        <v>154</v>
      </c>
      <c r="BM147" s="204" t="s">
        <v>214</v>
      </c>
    </row>
    <row r="148" spans="1:65" s="2" customFormat="1" ht="6.95" customHeight="1">
      <c r="A148" s="31"/>
      <c r="B148" s="55"/>
      <c r="C148" s="56"/>
      <c r="D148" s="56"/>
      <c r="E148" s="56"/>
      <c r="F148" s="56"/>
      <c r="G148" s="56"/>
      <c r="H148" s="56"/>
      <c r="I148" s="56"/>
      <c r="J148" s="56"/>
      <c r="K148" s="56"/>
      <c r="L148" s="36"/>
      <c r="M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</row>
  </sheetData>
  <sheetProtection algorithmName="SHA-512" hashValue="vqmYyMmGrJ2X6wUIwPLH6QBCvxasZnksAK7gi3bVULwixfnTg9bXWRZAcagQUwvD6FDFKFzm7y65Yp3zo8h0gQ==" saltValue="kviELTvUmqZ3G6iRvFWwbMz02V8xEBLSVAmFJzZ/0KfgfmlQiXcrBnuBx/Rf1JRIjoj1/Y60EtXahdOR6R2iWA==" spinCount="100000" sheet="1" objects="1" scenarios="1" formatColumns="0" formatRows="0" autoFilter="0"/>
  <autoFilter ref="C120:K147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86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74</v>
      </c>
    </row>
    <row r="4" spans="1:46" s="1" customFormat="1" ht="24.95" customHeight="1">
      <c r="B4" s="17"/>
      <c r="D4" s="111" t="s">
        <v>93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Podlahy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94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6"/>
      <c r="C9" s="31"/>
      <c r="D9" s="31"/>
      <c r="E9" s="268" t="s">
        <v>215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 t="str">
        <f>'Rekapitulácia stavby'!AN8</f>
        <v>7. 10. 2022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23</v>
      </c>
      <c r="E14" s="31"/>
      <c r="F14" s="31"/>
      <c r="G14" s="31"/>
      <c r="H14" s="31"/>
      <c r="I14" s="113" t="s">
        <v>24</v>
      </c>
      <c r="J14" s="114" t="s">
        <v>25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26</v>
      </c>
      <c r="F15" s="31"/>
      <c r="G15" s="31"/>
      <c r="H15" s="31"/>
      <c r="I15" s="113" t="s">
        <v>27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28</v>
      </c>
      <c r="E17" s="31"/>
      <c r="F17" s="31"/>
      <c r="G17" s="31"/>
      <c r="H17" s="31"/>
      <c r="I17" s="113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27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30</v>
      </c>
      <c r="E20" s="31"/>
      <c r="F20" s="31"/>
      <c r="G20" s="31"/>
      <c r="H20" s="31"/>
      <c r="I20" s="113" t="s">
        <v>24</v>
      </c>
      <c r="J20" s="114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tr">
        <f>IF('Rekapitulácia stavby'!E17="","",'Rekapitulácia stavby'!E17)</f>
        <v xml:space="preserve"> </v>
      </c>
      <c r="F21" s="31"/>
      <c r="G21" s="31"/>
      <c r="H21" s="31"/>
      <c r="I21" s="113" t="s">
        <v>27</v>
      </c>
      <c r="J21" s="114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32</v>
      </c>
      <c r="E23" s="31"/>
      <c r="F23" s="31"/>
      <c r="G23" s="31"/>
      <c r="H23" s="31"/>
      <c r="I23" s="113" t="s">
        <v>24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27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33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34</v>
      </c>
      <c r="E30" s="31"/>
      <c r="F30" s="31"/>
      <c r="G30" s="31"/>
      <c r="H30" s="31"/>
      <c r="I30" s="31"/>
      <c r="J30" s="121">
        <f>ROUND(J121,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36</v>
      </c>
      <c r="G32" s="31"/>
      <c r="H32" s="31"/>
      <c r="I32" s="122" t="s">
        <v>35</v>
      </c>
      <c r="J32" s="122" t="s">
        <v>37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38</v>
      </c>
      <c r="E33" s="124" t="s">
        <v>39</v>
      </c>
      <c r="F33" s="125">
        <f>ROUND((SUM(BE121:BE147)),  2)</f>
        <v>0</v>
      </c>
      <c r="G33" s="126"/>
      <c r="H33" s="126"/>
      <c r="I33" s="127">
        <v>0.2</v>
      </c>
      <c r="J33" s="125">
        <f>ROUND(((SUM(BE121:BE147))*I33),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40</v>
      </c>
      <c r="F34" s="125">
        <f>ROUND((SUM(BF121:BF147)),  2)</f>
        <v>0</v>
      </c>
      <c r="G34" s="126"/>
      <c r="H34" s="126"/>
      <c r="I34" s="127">
        <v>0.2</v>
      </c>
      <c r="J34" s="125">
        <f>ROUND(((SUM(BF121:BF147))*I34),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41</v>
      </c>
      <c r="F35" s="128">
        <f>ROUND((SUM(BG121:BG147)),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42</v>
      </c>
      <c r="F36" s="128">
        <f>ROUND((SUM(BH121:BH147)),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43</v>
      </c>
      <c r="F37" s="125">
        <f>ROUND((SUM(BI121:BI147)),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44</v>
      </c>
      <c r="E39" s="132"/>
      <c r="F39" s="132"/>
      <c r="G39" s="133" t="s">
        <v>45</v>
      </c>
      <c r="H39" s="134" t="s">
        <v>46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47</v>
      </c>
      <c r="E50" s="138"/>
      <c r="F50" s="138"/>
      <c r="G50" s="137" t="s">
        <v>48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49</v>
      </c>
      <c r="E61" s="140"/>
      <c r="F61" s="141" t="s">
        <v>50</v>
      </c>
      <c r="G61" s="139" t="s">
        <v>49</v>
      </c>
      <c r="H61" s="140"/>
      <c r="I61" s="140"/>
      <c r="J61" s="142" t="s">
        <v>50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51</v>
      </c>
      <c r="E65" s="143"/>
      <c r="F65" s="143"/>
      <c r="G65" s="137" t="s">
        <v>52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49</v>
      </c>
      <c r="E76" s="140"/>
      <c r="F76" s="141" t="s">
        <v>50</v>
      </c>
      <c r="G76" s="139" t="s">
        <v>49</v>
      </c>
      <c r="H76" s="140"/>
      <c r="I76" s="140"/>
      <c r="J76" s="142" t="s">
        <v>50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96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3" t="str">
        <f>E7</f>
        <v>Podlahy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hidden="1" customHeight="1">
      <c r="A87" s="31"/>
      <c r="B87" s="32"/>
      <c r="C87" s="33"/>
      <c r="D87" s="33"/>
      <c r="E87" s="222" t="str">
        <f>E9</f>
        <v>P1.1 - Ambulancia onkologické odd.   skladba P1 - homogénna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 t="str">
        <f>IF(J12="","",J12)</f>
        <v>7. 10. 2022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>FNsP Žilina</v>
      </c>
      <c r="G91" s="33"/>
      <c r="H91" s="33"/>
      <c r="I91" s="26" t="s">
        <v>30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8" t="s">
        <v>97</v>
      </c>
      <c r="D94" s="149"/>
      <c r="E94" s="149"/>
      <c r="F94" s="149"/>
      <c r="G94" s="149"/>
      <c r="H94" s="149"/>
      <c r="I94" s="149"/>
      <c r="J94" s="150" t="s">
        <v>98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51" t="s">
        <v>99</v>
      </c>
      <c r="D96" s="33"/>
      <c r="E96" s="33"/>
      <c r="F96" s="33"/>
      <c r="G96" s="33"/>
      <c r="H96" s="33"/>
      <c r="I96" s="33"/>
      <c r="J96" s="85">
        <f>J121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100</v>
      </c>
    </row>
    <row r="97" spans="1:31" s="9" customFormat="1" ht="24.95" hidden="1" customHeight="1">
      <c r="B97" s="152"/>
      <c r="C97" s="153"/>
      <c r="D97" s="154" t="s">
        <v>101</v>
      </c>
      <c r="E97" s="155"/>
      <c r="F97" s="155"/>
      <c r="G97" s="155"/>
      <c r="H97" s="155"/>
      <c r="I97" s="155"/>
      <c r="J97" s="156">
        <f>J122</f>
        <v>0</v>
      </c>
      <c r="K97" s="153"/>
      <c r="L97" s="157"/>
    </row>
    <row r="98" spans="1:31" s="10" customFormat="1" ht="19.899999999999999" hidden="1" customHeight="1">
      <c r="B98" s="158"/>
      <c r="C98" s="159"/>
      <c r="D98" s="160" t="s">
        <v>102</v>
      </c>
      <c r="E98" s="161"/>
      <c r="F98" s="161"/>
      <c r="G98" s="161"/>
      <c r="H98" s="161"/>
      <c r="I98" s="161"/>
      <c r="J98" s="162">
        <f>J123</f>
        <v>0</v>
      </c>
      <c r="K98" s="159"/>
      <c r="L98" s="163"/>
    </row>
    <row r="99" spans="1:31" s="10" customFormat="1" ht="19.899999999999999" hidden="1" customHeight="1">
      <c r="B99" s="158"/>
      <c r="C99" s="159"/>
      <c r="D99" s="160" t="s">
        <v>103</v>
      </c>
      <c r="E99" s="161"/>
      <c r="F99" s="161"/>
      <c r="G99" s="161"/>
      <c r="H99" s="161"/>
      <c r="I99" s="161"/>
      <c r="J99" s="162">
        <f>J127</f>
        <v>0</v>
      </c>
      <c r="K99" s="159"/>
      <c r="L99" s="163"/>
    </row>
    <row r="100" spans="1:31" s="9" customFormat="1" ht="24.95" hidden="1" customHeight="1">
      <c r="B100" s="152"/>
      <c r="C100" s="153"/>
      <c r="D100" s="154" t="s">
        <v>104</v>
      </c>
      <c r="E100" s="155"/>
      <c r="F100" s="155"/>
      <c r="G100" s="155"/>
      <c r="H100" s="155"/>
      <c r="I100" s="155"/>
      <c r="J100" s="156">
        <f>J129</f>
        <v>0</v>
      </c>
      <c r="K100" s="153"/>
      <c r="L100" s="157"/>
    </row>
    <row r="101" spans="1:31" s="10" customFormat="1" ht="19.899999999999999" hidden="1" customHeight="1">
      <c r="B101" s="158"/>
      <c r="C101" s="159"/>
      <c r="D101" s="160" t="s">
        <v>105</v>
      </c>
      <c r="E101" s="161"/>
      <c r="F101" s="161"/>
      <c r="G101" s="161"/>
      <c r="H101" s="161"/>
      <c r="I101" s="161"/>
      <c r="J101" s="162">
        <f>J130</f>
        <v>0</v>
      </c>
      <c r="K101" s="159"/>
      <c r="L101" s="163"/>
    </row>
    <row r="102" spans="1:31" s="2" customFormat="1" ht="21.75" hidden="1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52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hidden="1" customHeight="1">
      <c r="A103" s="31"/>
      <c r="B103" s="55"/>
      <c r="C103" s="56"/>
      <c r="D103" s="56"/>
      <c r="E103" s="56"/>
      <c r="F103" s="56"/>
      <c r="G103" s="56"/>
      <c r="H103" s="56"/>
      <c r="I103" s="56"/>
      <c r="J103" s="56"/>
      <c r="K103" s="56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ht="11.25" hidden="1"/>
    <row r="105" spans="1:31" ht="11.25" hidden="1"/>
    <row r="106" spans="1:31" ht="11.25" hidden="1"/>
    <row r="107" spans="1:31" s="2" customFormat="1" ht="6.95" customHeight="1">
      <c r="A107" s="31"/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106</v>
      </c>
      <c r="D108" s="33"/>
      <c r="E108" s="33"/>
      <c r="F108" s="33"/>
      <c r="G108" s="33"/>
      <c r="H108" s="33"/>
      <c r="I108" s="33"/>
      <c r="J108" s="33"/>
      <c r="K108" s="33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15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73" t="str">
        <f>E7</f>
        <v>Podlahy</v>
      </c>
      <c r="F111" s="274"/>
      <c r="G111" s="274"/>
      <c r="H111" s="274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94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30" customHeight="1">
      <c r="A113" s="31"/>
      <c r="B113" s="32"/>
      <c r="C113" s="33"/>
      <c r="D113" s="33"/>
      <c r="E113" s="222" t="str">
        <f>E9</f>
        <v>P1.1 - Ambulancia onkologické odd.   skladba P1 - homogénna</v>
      </c>
      <c r="F113" s="275"/>
      <c r="G113" s="275"/>
      <c r="H113" s="275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19</v>
      </c>
      <c r="D115" s="33"/>
      <c r="E115" s="33"/>
      <c r="F115" s="24" t="str">
        <f>F12</f>
        <v xml:space="preserve"> </v>
      </c>
      <c r="G115" s="33"/>
      <c r="H115" s="33"/>
      <c r="I115" s="26" t="s">
        <v>21</v>
      </c>
      <c r="J115" s="67" t="str">
        <f>IF(J12="","",J12)</f>
        <v>7. 10. 2022</v>
      </c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23</v>
      </c>
      <c r="D117" s="33"/>
      <c r="E117" s="33"/>
      <c r="F117" s="24" t="str">
        <f>E15</f>
        <v>FNsP Žilina</v>
      </c>
      <c r="G117" s="33"/>
      <c r="H117" s="33"/>
      <c r="I117" s="26" t="s">
        <v>30</v>
      </c>
      <c r="J117" s="29" t="str">
        <f>E21</f>
        <v xml:space="preserve"> </v>
      </c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28</v>
      </c>
      <c r="D118" s="33"/>
      <c r="E118" s="33"/>
      <c r="F118" s="24" t="str">
        <f>IF(E18="","",E18)</f>
        <v>Vyplň údaj</v>
      </c>
      <c r="G118" s="33"/>
      <c r="H118" s="33"/>
      <c r="I118" s="26" t="s">
        <v>32</v>
      </c>
      <c r="J118" s="29" t="str">
        <f>E24</f>
        <v xml:space="preserve"> 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64"/>
      <c r="B120" s="165"/>
      <c r="C120" s="166" t="s">
        <v>107</v>
      </c>
      <c r="D120" s="167" t="s">
        <v>59</v>
      </c>
      <c r="E120" s="167" t="s">
        <v>55</v>
      </c>
      <c r="F120" s="167" t="s">
        <v>56</v>
      </c>
      <c r="G120" s="167" t="s">
        <v>108</v>
      </c>
      <c r="H120" s="167" t="s">
        <v>109</v>
      </c>
      <c r="I120" s="167" t="s">
        <v>110</v>
      </c>
      <c r="J120" s="168" t="s">
        <v>98</v>
      </c>
      <c r="K120" s="169" t="s">
        <v>111</v>
      </c>
      <c r="L120" s="170"/>
      <c r="M120" s="76" t="s">
        <v>1</v>
      </c>
      <c r="N120" s="77" t="s">
        <v>38</v>
      </c>
      <c r="O120" s="77" t="s">
        <v>112</v>
      </c>
      <c r="P120" s="77" t="s">
        <v>113</v>
      </c>
      <c r="Q120" s="77" t="s">
        <v>114</v>
      </c>
      <c r="R120" s="77" t="s">
        <v>115</v>
      </c>
      <c r="S120" s="77" t="s">
        <v>116</v>
      </c>
      <c r="T120" s="78" t="s">
        <v>117</v>
      </c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</row>
    <row r="121" spans="1:65" s="2" customFormat="1" ht="22.9" customHeight="1">
      <c r="A121" s="31"/>
      <c r="B121" s="32"/>
      <c r="C121" s="83" t="s">
        <v>99</v>
      </c>
      <c r="D121" s="33"/>
      <c r="E121" s="33"/>
      <c r="F121" s="33"/>
      <c r="G121" s="33"/>
      <c r="H121" s="33"/>
      <c r="I121" s="33"/>
      <c r="J121" s="171">
        <f>BK121</f>
        <v>0</v>
      </c>
      <c r="K121" s="33"/>
      <c r="L121" s="36"/>
      <c r="M121" s="79"/>
      <c r="N121" s="172"/>
      <c r="O121" s="80"/>
      <c r="P121" s="173">
        <f>P122+P129</f>
        <v>0</v>
      </c>
      <c r="Q121" s="80"/>
      <c r="R121" s="173">
        <f>R122+R129</f>
        <v>1.2653800000000002</v>
      </c>
      <c r="S121" s="80"/>
      <c r="T121" s="174">
        <f>T122+T129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73</v>
      </c>
      <c r="AU121" s="14" t="s">
        <v>100</v>
      </c>
      <c r="BK121" s="175">
        <f>BK122+BK129</f>
        <v>0</v>
      </c>
    </row>
    <row r="122" spans="1:65" s="12" customFormat="1" ht="25.9" customHeight="1">
      <c r="B122" s="176"/>
      <c r="C122" s="177"/>
      <c r="D122" s="178" t="s">
        <v>73</v>
      </c>
      <c r="E122" s="179" t="s">
        <v>118</v>
      </c>
      <c r="F122" s="179" t="s">
        <v>119</v>
      </c>
      <c r="G122" s="177"/>
      <c r="H122" s="177"/>
      <c r="I122" s="180"/>
      <c r="J122" s="181">
        <f>BK122</f>
        <v>0</v>
      </c>
      <c r="K122" s="177"/>
      <c r="L122" s="182"/>
      <c r="M122" s="183"/>
      <c r="N122" s="184"/>
      <c r="O122" s="184"/>
      <c r="P122" s="185">
        <f>P123+P127</f>
        <v>0</v>
      </c>
      <c r="Q122" s="184"/>
      <c r="R122" s="185">
        <f>R123+R127</f>
        <v>0.98574800000000018</v>
      </c>
      <c r="S122" s="184"/>
      <c r="T122" s="186">
        <f>T123+T127</f>
        <v>0</v>
      </c>
      <c r="AR122" s="187" t="s">
        <v>82</v>
      </c>
      <c r="AT122" s="188" t="s">
        <v>73</v>
      </c>
      <c r="AU122" s="188" t="s">
        <v>74</v>
      </c>
      <c r="AY122" s="187" t="s">
        <v>120</v>
      </c>
      <c r="BK122" s="189">
        <f>BK123+BK127</f>
        <v>0</v>
      </c>
    </row>
    <row r="123" spans="1:65" s="12" customFormat="1" ht="22.9" customHeight="1">
      <c r="B123" s="176"/>
      <c r="C123" s="177"/>
      <c r="D123" s="178" t="s">
        <v>73</v>
      </c>
      <c r="E123" s="190" t="s">
        <v>121</v>
      </c>
      <c r="F123" s="190" t="s">
        <v>122</v>
      </c>
      <c r="G123" s="177"/>
      <c r="H123" s="177"/>
      <c r="I123" s="180"/>
      <c r="J123" s="191">
        <f>BK123</f>
        <v>0</v>
      </c>
      <c r="K123" s="177"/>
      <c r="L123" s="182"/>
      <c r="M123" s="183"/>
      <c r="N123" s="184"/>
      <c r="O123" s="184"/>
      <c r="P123" s="185">
        <f>SUM(P124:P126)</f>
        <v>0</v>
      </c>
      <c r="Q123" s="184"/>
      <c r="R123" s="185">
        <f>SUM(R124:R126)</f>
        <v>0.98574800000000018</v>
      </c>
      <c r="S123" s="184"/>
      <c r="T123" s="186">
        <f>SUM(T124:T126)</f>
        <v>0</v>
      </c>
      <c r="AR123" s="187" t="s">
        <v>82</v>
      </c>
      <c r="AT123" s="188" t="s">
        <v>73</v>
      </c>
      <c r="AU123" s="188" t="s">
        <v>82</v>
      </c>
      <c r="AY123" s="187" t="s">
        <v>120</v>
      </c>
      <c r="BK123" s="189">
        <f>SUM(BK124:BK126)</f>
        <v>0</v>
      </c>
    </row>
    <row r="124" spans="1:65" s="2" customFormat="1" ht="24.2" customHeight="1">
      <c r="A124" s="31"/>
      <c r="B124" s="32"/>
      <c r="C124" s="192" t="s">
        <v>82</v>
      </c>
      <c r="D124" s="192" t="s">
        <v>123</v>
      </c>
      <c r="E124" s="193" t="s">
        <v>124</v>
      </c>
      <c r="F124" s="194" t="s">
        <v>125</v>
      </c>
      <c r="G124" s="195" t="s">
        <v>126</v>
      </c>
      <c r="H124" s="196">
        <v>28.1</v>
      </c>
      <c r="I124" s="197"/>
      <c r="J124" s="198">
        <f>ROUND(I124*H124,2)</f>
        <v>0</v>
      </c>
      <c r="K124" s="199"/>
      <c r="L124" s="36"/>
      <c r="M124" s="200" t="s">
        <v>1</v>
      </c>
      <c r="N124" s="201" t="s">
        <v>40</v>
      </c>
      <c r="O124" s="72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204" t="s">
        <v>127</v>
      </c>
      <c r="AT124" s="204" t="s">
        <v>123</v>
      </c>
      <c r="AU124" s="204" t="s">
        <v>128</v>
      </c>
      <c r="AY124" s="14" t="s">
        <v>120</v>
      </c>
      <c r="BE124" s="205">
        <f>IF(N124="základná",J124,0)</f>
        <v>0</v>
      </c>
      <c r="BF124" s="205">
        <f>IF(N124="znížená",J124,0)</f>
        <v>0</v>
      </c>
      <c r="BG124" s="205">
        <f>IF(N124="zákl. prenesená",J124,0)</f>
        <v>0</v>
      </c>
      <c r="BH124" s="205">
        <f>IF(N124="zníž. prenesená",J124,0)</f>
        <v>0</v>
      </c>
      <c r="BI124" s="205">
        <f>IF(N124="nulová",J124,0)</f>
        <v>0</v>
      </c>
      <c r="BJ124" s="14" t="s">
        <v>128</v>
      </c>
      <c r="BK124" s="205">
        <f>ROUND(I124*H124,2)</f>
        <v>0</v>
      </c>
      <c r="BL124" s="14" t="s">
        <v>127</v>
      </c>
      <c r="BM124" s="204" t="s">
        <v>129</v>
      </c>
    </row>
    <row r="125" spans="1:65" s="2" customFormat="1" ht="24.2" customHeight="1">
      <c r="A125" s="31"/>
      <c r="B125" s="32"/>
      <c r="C125" s="206" t="s">
        <v>128</v>
      </c>
      <c r="D125" s="206" t="s">
        <v>130</v>
      </c>
      <c r="E125" s="207" t="s">
        <v>131</v>
      </c>
      <c r="F125" s="208" t="s">
        <v>132</v>
      </c>
      <c r="G125" s="209" t="s">
        <v>133</v>
      </c>
      <c r="H125" s="210">
        <v>11.24</v>
      </c>
      <c r="I125" s="211"/>
      <c r="J125" s="212">
        <f>ROUND(I125*H125,2)</f>
        <v>0</v>
      </c>
      <c r="K125" s="213"/>
      <c r="L125" s="214"/>
      <c r="M125" s="215" t="s">
        <v>1</v>
      </c>
      <c r="N125" s="216" t="s">
        <v>40</v>
      </c>
      <c r="O125" s="72"/>
      <c r="P125" s="202">
        <f>O125*H125</f>
        <v>0</v>
      </c>
      <c r="Q125" s="202">
        <v>1E-3</v>
      </c>
      <c r="R125" s="202">
        <f>Q125*H125</f>
        <v>1.124E-2</v>
      </c>
      <c r="S125" s="202">
        <v>0</v>
      </c>
      <c r="T125" s="20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4" t="s">
        <v>134</v>
      </c>
      <c r="AT125" s="204" t="s">
        <v>130</v>
      </c>
      <c r="AU125" s="204" t="s">
        <v>128</v>
      </c>
      <c r="AY125" s="14" t="s">
        <v>120</v>
      </c>
      <c r="BE125" s="205">
        <f>IF(N125="základná",J125,0)</f>
        <v>0</v>
      </c>
      <c r="BF125" s="205">
        <f>IF(N125="znížená",J125,0)</f>
        <v>0</v>
      </c>
      <c r="BG125" s="205">
        <f>IF(N125="zákl. prenesená",J125,0)</f>
        <v>0</v>
      </c>
      <c r="BH125" s="205">
        <f>IF(N125="zníž. prenesená",J125,0)</f>
        <v>0</v>
      </c>
      <c r="BI125" s="205">
        <f>IF(N125="nulová",J125,0)</f>
        <v>0</v>
      </c>
      <c r="BJ125" s="14" t="s">
        <v>128</v>
      </c>
      <c r="BK125" s="205">
        <f>ROUND(I125*H125,2)</f>
        <v>0</v>
      </c>
      <c r="BL125" s="14" t="s">
        <v>127</v>
      </c>
      <c r="BM125" s="204" t="s">
        <v>135</v>
      </c>
    </row>
    <row r="126" spans="1:65" s="2" customFormat="1" ht="24.2" customHeight="1">
      <c r="A126" s="31"/>
      <c r="B126" s="32"/>
      <c r="C126" s="192" t="s">
        <v>136</v>
      </c>
      <c r="D126" s="192" t="s">
        <v>123</v>
      </c>
      <c r="E126" s="193" t="s">
        <v>137</v>
      </c>
      <c r="F126" s="194" t="s">
        <v>138</v>
      </c>
      <c r="G126" s="195" t="s">
        <v>126</v>
      </c>
      <c r="H126" s="196">
        <v>28.1</v>
      </c>
      <c r="I126" s="197"/>
      <c r="J126" s="198">
        <f>ROUND(I126*H126,2)</f>
        <v>0</v>
      </c>
      <c r="K126" s="199"/>
      <c r="L126" s="36"/>
      <c r="M126" s="200" t="s">
        <v>1</v>
      </c>
      <c r="N126" s="201" t="s">
        <v>40</v>
      </c>
      <c r="O126" s="72"/>
      <c r="P126" s="202">
        <f>O126*H126</f>
        <v>0</v>
      </c>
      <c r="Q126" s="202">
        <v>3.4680000000000002E-2</v>
      </c>
      <c r="R126" s="202">
        <f>Q126*H126</f>
        <v>0.97450800000000015</v>
      </c>
      <c r="S126" s="202">
        <v>0</v>
      </c>
      <c r="T126" s="20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4" t="s">
        <v>127</v>
      </c>
      <c r="AT126" s="204" t="s">
        <v>123</v>
      </c>
      <c r="AU126" s="204" t="s">
        <v>128</v>
      </c>
      <c r="AY126" s="14" t="s">
        <v>120</v>
      </c>
      <c r="BE126" s="205">
        <f>IF(N126="základná",J126,0)</f>
        <v>0</v>
      </c>
      <c r="BF126" s="205">
        <f>IF(N126="znížená",J126,0)</f>
        <v>0</v>
      </c>
      <c r="BG126" s="205">
        <f>IF(N126="zákl. prenesená",J126,0)</f>
        <v>0</v>
      </c>
      <c r="BH126" s="205">
        <f>IF(N126="zníž. prenesená",J126,0)</f>
        <v>0</v>
      </c>
      <c r="BI126" s="205">
        <f>IF(N126="nulová",J126,0)</f>
        <v>0</v>
      </c>
      <c r="BJ126" s="14" t="s">
        <v>128</v>
      </c>
      <c r="BK126" s="205">
        <f>ROUND(I126*H126,2)</f>
        <v>0</v>
      </c>
      <c r="BL126" s="14" t="s">
        <v>127</v>
      </c>
      <c r="BM126" s="204" t="s">
        <v>139</v>
      </c>
    </row>
    <row r="127" spans="1:65" s="12" customFormat="1" ht="22.9" customHeight="1">
      <c r="B127" s="176"/>
      <c r="C127" s="177"/>
      <c r="D127" s="178" t="s">
        <v>73</v>
      </c>
      <c r="E127" s="190" t="s">
        <v>140</v>
      </c>
      <c r="F127" s="190" t="s">
        <v>141</v>
      </c>
      <c r="G127" s="177"/>
      <c r="H127" s="177"/>
      <c r="I127" s="180"/>
      <c r="J127" s="191">
        <f>BK127</f>
        <v>0</v>
      </c>
      <c r="K127" s="177"/>
      <c r="L127" s="182"/>
      <c r="M127" s="183"/>
      <c r="N127" s="184"/>
      <c r="O127" s="184"/>
      <c r="P127" s="185">
        <f>P128</f>
        <v>0</v>
      </c>
      <c r="Q127" s="184"/>
      <c r="R127" s="185">
        <f>R128</f>
        <v>0</v>
      </c>
      <c r="S127" s="184"/>
      <c r="T127" s="186">
        <f>T128</f>
        <v>0</v>
      </c>
      <c r="AR127" s="187" t="s">
        <v>82</v>
      </c>
      <c r="AT127" s="188" t="s">
        <v>73</v>
      </c>
      <c r="AU127" s="188" t="s">
        <v>82</v>
      </c>
      <c r="AY127" s="187" t="s">
        <v>120</v>
      </c>
      <c r="BK127" s="189">
        <f>BK128</f>
        <v>0</v>
      </c>
    </row>
    <row r="128" spans="1:65" s="2" customFormat="1" ht="24.2" customHeight="1">
      <c r="A128" s="31"/>
      <c r="B128" s="32"/>
      <c r="C128" s="192" t="s">
        <v>127</v>
      </c>
      <c r="D128" s="192" t="s">
        <v>123</v>
      </c>
      <c r="E128" s="193" t="s">
        <v>142</v>
      </c>
      <c r="F128" s="194" t="s">
        <v>143</v>
      </c>
      <c r="G128" s="195" t="s">
        <v>144</v>
      </c>
      <c r="H128" s="196">
        <v>0.98599999999999999</v>
      </c>
      <c r="I128" s="197"/>
      <c r="J128" s="198">
        <f>ROUND(I128*H128,2)</f>
        <v>0</v>
      </c>
      <c r="K128" s="199"/>
      <c r="L128" s="36"/>
      <c r="M128" s="200" t="s">
        <v>1</v>
      </c>
      <c r="N128" s="201" t="s">
        <v>40</v>
      </c>
      <c r="O128" s="72"/>
      <c r="P128" s="202">
        <f>O128*H128</f>
        <v>0</v>
      </c>
      <c r="Q128" s="202">
        <v>0</v>
      </c>
      <c r="R128" s="202">
        <f>Q128*H128</f>
        <v>0</v>
      </c>
      <c r="S128" s="202">
        <v>0</v>
      </c>
      <c r="T128" s="203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04" t="s">
        <v>127</v>
      </c>
      <c r="AT128" s="204" t="s">
        <v>123</v>
      </c>
      <c r="AU128" s="204" t="s">
        <v>128</v>
      </c>
      <c r="AY128" s="14" t="s">
        <v>120</v>
      </c>
      <c r="BE128" s="205">
        <f>IF(N128="základná",J128,0)</f>
        <v>0</v>
      </c>
      <c r="BF128" s="205">
        <f>IF(N128="znížená",J128,0)</f>
        <v>0</v>
      </c>
      <c r="BG128" s="205">
        <f>IF(N128="zákl. prenesená",J128,0)</f>
        <v>0</v>
      </c>
      <c r="BH128" s="205">
        <f>IF(N128="zníž. prenesená",J128,0)</f>
        <v>0</v>
      </c>
      <c r="BI128" s="205">
        <f>IF(N128="nulová",J128,0)</f>
        <v>0</v>
      </c>
      <c r="BJ128" s="14" t="s">
        <v>128</v>
      </c>
      <c r="BK128" s="205">
        <f>ROUND(I128*H128,2)</f>
        <v>0</v>
      </c>
      <c r="BL128" s="14" t="s">
        <v>127</v>
      </c>
      <c r="BM128" s="204" t="s">
        <v>145</v>
      </c>
    </row>
    <row r="129" spans="1:65" s="12" customFormat="1" ht="25.9" customHeight="1">
      <c r="B129" s="176"/>
      <c r="C129" s="177"/>
      <c r="D129" s="178" t="s">
        <v>73</v>
      </c>
      <c r="E129" s="179" t="s">
        <v>146</v>
      </c>
      <c r="F129" s="179" t="s">
        <v>147</v>
      </c>
      <c r="G129" s="177"/>
      <c r="H129" s="177"/>
      <c r="I129" s="180"/>
      <c r="J129" s="181">
        <f>BK129</f>
        <v>0</v>
      </c>
      <c r="K129" s="177"/>
      <c r="L129" s="182"/>
      <c r="M129" s="183"/>
      <c r="N129" s="184"/>
      <c r="O129" s="184"/>
      <c r="P129" s="185">
        <f>P130</f>
        <v>0</v>
      </c>
      <c r="Q129" s="184"/>
      <c r="R129" s="185">
        <f>R130</f>
        <v>0.27963200000000005</v>
      </c>
      <c r="S129" s="184"/>
      <c r="T129" s="186">
        <f>T130</f>
        <v>0</v>
      </c>
      <c r="AR129" s="187" t="s">
        <v>128</v>
      </c>
      <c r="AT129" s="188" t="s">
        <v>73</v>
      </c>
      <c r="AU129" s="188" t="s">
        <v>74</v>
      </c>
      <c r="AY129" s="187" t="s">
        <v>120</v>
      </c>
      <c r="BK129" s="189">
        <f>BK130</f>
        <v>0</v>
      </c>
    </row>
    <row r="130" spans="1:65" s="12" customFormat="1" ht="22.9" customHeight="1">
      <c r="B130" s="176"/>
      <c r="C130" s="177"/>
      <c r="D130" s="178" t="s">
        <v>73</v>
      </c>
      <c r="E130" s="190" t="s">
        <v>148</v>
      </c>
      <c r="F130" s="190" t="s">
        <v>149</v>
      </c>
      <c r="G130" s="177"/>
      <c r="H130" s="177"/>
      <c r="I130" s="180"/>
      <c r="J130" s="191">
        <f>BK130</f>
        <v>0</v>
      </c>
      <c r="K130" s="177"/>
      <c r="L130" s="182"/>
      <c r="M130" s="183"/>
      <c r="N130" s="184"/>
      <c r="O130" s="184"/>
      <c r="P130" s="185">
        <f>SUM(P131:P147)</f>
        <v>0</v>
      </c>
      <c r="Q130" s="184"/>
      <c r="R130" s="185">
        <f>SUM(R131:R147)</f>
        <v>0.27963200000000005</v>
      </c>
      <c r="S130" s="184"/>
      <c r="T130" s="186">
        <f>SUM(T131:T147)</f>
        <v>0</v>
      </c>
      <c r="AR130" s="187" t="s">
        <v>128</v>
      </c>
      <c r="AT130" s="188" t="s">
        <v>73</v>
      </c>
      <c r="AU130" s="188" t="s">
        <v>82</v>
      </c>
      <c r="AY130" s="187" t="s">
        <v>120</v>
      </c>
      <c r="BK130" s="189">
        <f>SUM(BK131:BK147)</f>
        <v>0</v>
      </c>
    </row>
    <row r="131" spans="1:65" s="2" customFormat="1" ht="16.5" customHeight="1">
      <c r="A131" s="31"/>
      <c r="B131" s="32"/>
      <c r="C131" s="192" t="s">
        <v>150</v>
      </c>
      <c r="D131" s="192" t="s">
        <v>123</v>
      </c>
      <c r="E131" s="193" t="s">
        <v>151</v>
      </c>
      <c r="F131" s="194" t="s">
        <v>152</v>
      </c>
      <c r="G131" s="195" t="s">
        <v>153</v>
      </c>
      <c r="H131" s="196">
        <v>70</v>
      </c>
      <c r="I131" s="197"/>
      <c r="J131" s="198">
        <f t="shared" ref="J131:J147" si="0">ROUND(I131*H131,2)</f>
        <v>0</v>
      </c>
      <c r="K131" s="199"/>
      <c r="L131" s="36"/>
      <c r="M131" s="200" t="s">
        <v>1</v>
      </c>
      <c r="N131" s="201" t="s">
        <v>40</v>
      </c>
      <c r="O131" s="72"/>
      <c r="P131" s="202">
        <f t="shared" ref="P131:P147" si="1">O131*H131</f>
        <v>0</v>
      </c>
      <c r="Q131" s="202">
        <v>4.0000000000000003E-5</v>
      </c>
      <c r="R131" s="202">
        <f t="shared" ref="R131:R147" si="2">Q131*H131</f>
        <v>2.8000000000000004E-3</v>
      </c>
      <c r="S131" s="202">
        <v>0</v>
      </c>
      <c r="T131" s="203">
        <f t="shared" ref="T131:T147" si="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154</v>
      </c>
      <c r="AT131" s="204" t="s">
        <v>123</v>
      </c>
      <c r="AU131" s="204" t="s">
        <v>128</v>
      </c>
      <c r="AY131" s="14" t="s">
        <v>120</v>
      </c>
      <c r="BE131" s="205">
        <f t="shared" ref="BE131:BE147" si="4">IF(N131="základná",J131,0)</f>
        <v>0</v>
      </c>
      <c r="BF131" s="205">
        <f t="shared" ref="BF131:BF147" si="5">IF(N131="znížená",J131,0)</f>
        <v>0</v>
      </c>
      <c r="BG131" s="205">
        <f t="shared" ref="BG131:BG147" si="6">IF(N131="zákl. prenesená",J131,0)</f>
        <v>0</v>
      </c>
      <c r="BH131" s="205">
        <f t="shared" ref="BH131:BH147" si="7">IF(N131="zníž. prenesená",J131,0)</f>
        <v>0</v>
      </c>
      <c r="BI131" s="205">
        <f t="shared" ref="BI131:BI147" si="8">IF(N131="nulová",J131,0)</f>
        <v>0</v>
      </c>
      <c r="BJ131" s="14" t="s">
        <v>128</v>
      </c>
      <c r="BK131" s="205">
        <f t="shared" ref="BK131:BK147" si="9">ROUND(I131*H131,2)</f>
        <v>0</v>
      </c>
      <c r="BL131" s="14" t="s">
        <v>154</v>
      </c>
      <c r="BM131" s="204" t="s">
        <v>155</v>
      </c>
    </row>
    <row r="132" spans="1:65" s="2" customFormat="1" ht="24.2" customHeight="1">
      <c r="A132" s="31"/>
      <c r="B132" s="32"/>
      <c r="C132" s="206" t="s">
        <v>121</v>
      </c>
      <c r="D132" s="206" t="s">
        <v>130</v>
      </c>
      <c r="E132" s="207" t="s">
        <v>156</v>
      </c>
      <c r="F132" s="208" t="s">
        <v>157</v>
      </c>
      <c r="G132" s="209" t="s">
        <v>153</v>
      </c>
      <c r="H132" s="210">
        <v>35</v>
      </c>
      <c r="I132" s="211"/>
      <c r="J132" s="212">
        <f t="shared" si="0"/>
        <v>0</v>
      </c>
      <c r="K132" s="213"/>
      <c r="L132" s="214"/>
      <c r="M132" s="215" t="s">
        <v>1</v>
      </c>
      <c r="N132" s="216" t="s">
        <v>40</v>
      </c>
      <c r="O132" s="72"/>
      <c r="P132" s="202">
        <f t="shared" si="1"/>
        <v>0</v>
      </c>
      <c r="Q132" s="202">
        <v>1.6299999999999999E-3</v>
      </c>
      <c r="R132" s="202">
        <f t="shared" si="2"/>
        <v>5.7049999999999997E-2</v>
      </c>
      <c r="S132" s="202">
        <v>0</v>
      </c>
      <c r="T132" s="203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158</v>
      </c>
      <c r="AT132" s="204" t="s">
        <v>130</v>
      </c>
      <c r="AU132" s="204" t="s">
        <v>128</v>
      </c>
      <c r="AY132" s="14" t="s">
        <v>120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4" t="s">
        <v>128</v>
      </c>
      <c r="BK132" s="205">
        <f t="shared" si="9"/>
        <v>0</v>
      </c>
      <c r="BL132" s="14" t="s">
        <v>154</v>
      </c>
      <c r="BM132" s="204" t="s">
        <v>159</v>
      </c>
    </row>
    <row r="133" spans="1:65" s="2" customFormat="1" ht="24.2" customHeight="1">
      <c r="A133" s="31"/>
      <c r="B133" s="32"/>
      <c r="C133" s="206" t="s">
        <v>160</v>
      </c>
      <c r="D133" s="206" t="s">
        <v>130</v>
      </c>
      <c r="E133" s="207" t="s">
        <v>161</v>
      </c>
      <c r="F133" s="208" t="s">
        <v>162</v>
      </c>
      <c r="G133" s="209" t="s">
        <v>153</v>
      </c>
      <c r="H133" s="210">
        <v>35</v>
      </c>
      <c r="I133" s="211"/>
      <c r="J133" s="212">
        <f t="shared" si="0"/>
        <v>0</v>
      </c>
      <c r="K133" s="213"/>
      <c r="L133" s="214"/>
      <c r="M133" s="215" t="s">
        <v>1</v>
      </c>
      <c r="N133" s="216" t="s">
        <v>40</v>
      </c>
      <c r="O133" s="72"/>
      <c r="P133" s="202">
        <f t="shared" si="1"/>
        <v>0</v>
      </c>
      <c r="Q133" s="202">
        <v>1.6299999999999999E-3</v>
      </c>
      <c r="R133" s="202">
        <f t="shared" si="2"/>
        <v>5.7049999999999997E-2</v>
      </c>
      <c r="S133" s="202">
        <v>0</v>
      </c>
      <c r="T133" s="20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158</v>
      </c>
      <c r="AT133" s="204" t="s">
        <v>130</v>
      </c>
      <c r="AU133" s="204" t="s">
        <v>128</v>
      </c>
      <c r="AY133" s="14" t="s">
        <v>120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4" t="s">
        <v>128</v>
      </c>
      <c r="BK133" s="205">
        <f t="shared" si="9"/>
        <v>0</v>
      </c>
      <c r="BL133" s="14" t="s">
        <v>154</v>
      </c>
      <c r="BM133" s="204" t="s">
        <v>163</v>
      </c>
    </row>
    <row r="134" spans="1:65" s="2" customFormat="1" ht="16.5" customHeight="1">
      <c r="A134" s="31"/>
      <c r="B134" s="32"/>
      <c r="C134" s="192" t="s">
        <v>134</v>
      </c>
      <c r="D134" s="192" t="s">
        <v>123</v>
      </c>
      <c r="E134" s="193" t="s">
        <v>164</v>
      </c>
      <c r="F134" s="194" t="s">
        <v>165</v>
      </c>
      <c r="G134" s="195" t="s">
        <v>153</v>
      </c>
      <c r="H134" s="196">
        <v>35</v>
      </c>
      <c r="I134" s="197"/>
      <c r="J134" s="198">
        <f t="shared" si="0"/>
        <v>0</v>
      </c>
      <c r="K134" s="199"/>
      <c r="L134" s="36"/>
      <c r="M134" s="200" t="s">
        <v>1</v>
      </c>
      <c r="N134" s="201" t="s">
        <v>40</v>
      </c>
      <c r="O134" s="72"/>
      <c r="P134" s="202">
        <f t="shared" si="1"/>
        <v>0</v>
      </c>
      <c r="Q134" s="202">
        <v>4.0000000000000003E-5</v>
      </c>
      <c r="R134" s="202">
        <f t="shared" si="2"/>
        <v>1.4000000000000002E-3</v>
      </c>
      <c r="S134" s="202">
        <v>0</v>
      </c>
      <c r="T134" s="20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154</v>
      </c>
      <c r="AT134" s="204" t="s">
        <v>123</v>
      </c>
      <c r="AU134" s="204" t="s">
        <v>128</v>
      </c>
      <c r="AY134" s="14" t="s">
        <v>120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4" t="s">
        <v>128</v>
      </c>
      <c r="BK134" s="205">
        <f t="shared" si="9"/>
        <v>0</v>
      </c>
      <c r="BL134" s="14" t="s">
        <v>154</v>
      </c>
      <c r="BM134" s="204" t="s">
        <v>166</v>
      </c>
    </row>
    <row r="135" spans="1:65" s="2" customFormat="1" ht="24.2" customHeight="1">
      <c r="A135" s="31"/>
      <c r="B135" s="32"/>
      <c r="C135" s="206" t="s">
        <v>167</v>
      </c>
      <c r="D135" s="206" t="s">
        <v>130</v>
      </c>
      <c r="E135" s="207" t="s">
        <v>168</v>
      </c>
      <c r="F135" s="208" t="s">
        <v>169</v>
      </c>
      <c r="G135" s="209" t="s">
        <v>126</v>
      </c>
      <c r="H135" s="210">
        <v>4.55</v>
      </c>
      <c r="I135" s="211"/>
      <c r="J135" s="212">
        <f t="shared" si="0"/>
        <v>0</v>
      </c>
      <c r="K135" s="213"/>
      <c r="L135" s="214"/>
      <c r="M135" s="215" t="s">
        <v>1</v>
      </c>
      <c r="N135" s="216" t="s">
        <v>40</v>
      </c>
      <c r="O135" s="72"/>
      <c r="P135" s="202">
        <f t="shared" si="1"/>
        <v>0</v>
      </c>
      <c r="Q135" s="202">
        <v>3.0000000000000001E-3</v>
      </c>
      <c r="R135" s="202">
        <f t="shared" si="2"/>
        <v>1.3649999999999999E-2</v>
      </c>
      <c r="S135" s="202">
        <v>0</v>
      </c>
      <c r="T135" s="20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4" t="s">
        <v>158</v>
      </c>
      <c r="AT135" s="204" t="s">
        <v>130</v>
      </c>
      <c r="AU135" s="204" t="s">
        <v>128</v>
      </c>
      <c r="AY135" s="14" t="s">
        <v>120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4" t="s">
        <v>128</v>
      </c>
      <c r="BK135" s="205">
        <f t="shared" si="9"/>
        <v>0</v>
      </c>
      <c r="BL135" s="14" t="s">
        <v>154</v>
      </c>
      <c r="BM135" s="204" t="s">
        <v>170</v>
      </c>
    </row>
    <row r="136" spans="1:65" s="2" customFormat="1" ht="24.2" customHeight="1">
      <c r="A136" s="31"/>
      <c r="B136" s="32"/>
      <c r="C136" s="192" t="s">
        <v>171</v>
      </c>
      <c r="D136" s="192" t="s">
        <v>123</v>
      </c>
      <c r="E136" s="193" t="s">
        <v>172</v>
      </c>
      <c r="F136" s="194" t="s">
        <v>173</v>
      </c>
      <c r="G136" s="195" t="s">
        <v>126</v>
      </c>
      <c r="H136" s="196">
        <v>28.1</v>
      </c>
      <c r="I136" s="197"/>
      <c r="J136" s="198">
        <f t="shared" si="0"/>
        <v>0</v>
      </c>
      <c r="K136" s="199"/>
      <c r="L136" s="36"/>
      <c r="M136" s="200" t="s">
        <v>1</v>
      </c>
      <c r="N136" s="201" t="s">
        <v>40</v>
      </c>
      <c r="O136" s="72"/>
      <c r="P136" s="202">
        <f t="shared" si="1"/>
        <v>0</v>
      </c>
      <c r="Q136" s="202">
        <v>2.9999999999999997E-4</v>
      </c>
      <c r="R136" s="202">
        <f t="shared" si="2"/>
        <v>8.43E-3</v>
      </c>
      <c r="S136" s="202">
        <v>0</v>
      </c>
      <c r="T136" s="203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04" t="s">
        <v>154</v>
      </c>
      <c r="AT136" s="204" t="s">
        <v>123</v>
      </c>
      <c r="AU136" s="204" t="s">
        <v>128</v>
      </c>
      <c r="AY136" s="14" t="s">
        <v>120</v>
      </c>
      <c r="BE136" s="205">
        <f t="shared" si="4"/>
        <v>0</v>
      </c>
      <c r="BF136" s="205">
        <f t="shared" si="5"/>
        <v>0</v>
      </c>
      <c r="BG136" s="205">
        <f t="shared" si="6"/>
        <v>0</v>
      </c>
      <c r="BH136" s="205">
        <f t="shared" si="7"/>
        <v>0</v>
      </c>
      <c r="BI136" s="205">
        <f t="shared" si="8"/>
        <v>0</v>
      </c>
      <c r="BJ136" s="14" t="s">
        <v>128</v>
      </c>
      <c r="BK136" s="205">
        <f t="shared" si="9"/>
        <v>0</v>
      </c>
      <c r="BL136" s="14" t="s">
        <v>154</v>
      </c>
      <c r="BM136" s="204" t="s">
        <v>174</v>
      </c>
    </row>
    <row r="137" spans="1:65" s="2" customFormat="1" ht="24.2" customHeight="1">
      <c r="A137" s="31"/>
      <c r="B137" s="32"/>
      <c r="C137" s="206" t="s">
        <v>175</v>
      </c>
      <c r="D137" s="206" t="s">
        <v>130</v>
      </c>
      <c r="E137" s="207" t="s">
        <v>168</v>
      </c>
      <c r="F137" s="208" t="s">
        <v>169</v>
      </c>
      <c r="G137" s="209" t="s">
        <v>126</v>
      </c>
      <c r="H137" s="210">
        <v>30.347999999999999</v>
      </c>
      <c r="I137" s="211"/>
      <c r="J137" s="212">
        <f t="shared" si="0"/>
        <v>0</v>
      </c>
      <c r="K137" s="213"/>
      <c r="L137" s="214"/>
      <c r="M137" s="215" t="s">
        <v>1</v>
      </c>
      <c r="N137" s="216" t="s">
        <v>40</v>
      </c>
      <c r="O137" s="72"/>
      <c r="P137" s="202">
        <f t="shared" si="1"/>
        <v>0</v>
      </c>
      <c r="Q137" s="202">
        <v>3.0000000000000001E-3</v>
      </c>
      <c r="R137" s="202">
        <f t="shared" si="2"/>
        <v>9.1044E-2</v>
      </c>
      <c r="S137" s="202">
        <v>0</v>
      </c>
      <c r="T137" s="203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158</v>
      </c>
      <c r="AT137" s="204" t="s">
        <v>130</v>
      </c>
      <c r="AU137" s="204" t="s">
        <v>128</v>
      </c>
      <c r="AY137" s="14" t="s">
        <v>120</v>
      </c>
      <c r="BE137" s="205">
        <f t="shared" si="4"/>
        <v>0</v>
      </c>
      <c r="BF137" s="205">
        <f t="shared" si="5"/>
        <v>0</v>
      </c>
      <c r="BG137" s="205">
        <f t="shared" si="6"/>
        <v>0</v>
      </c>
      <c r="BH137" s="205">
        <f t="shared" si="7"/>
        <v>0</v>
      </c>
      <c r="BI137" s="205">
        <f t="shared" si="8"/>
        <v>0</v>
      </c>
      <c r="BJ137" s="14" t="s">
        <v>128</v>
      </c>
      <c r="BK137" s="205">
        <f t="shared" si="9"/>
        <v>0</v>
      </c>
      <c r="BL137" s="14" t="s">
        <v>154</v>
      </c>
      <c r="BM137" s="204" t="s">
        <v>176</v>
      </c>
    </row>
    <row r="138" spans="1:65" s="2" customFormat="1" ht="24.2" customHeight="1">
      <c r="A138" s="31"/>
      <c r="B138" s="32"/>
      <c r="C138" s="192" t="s">
        <v>177</v>
      </c>
      <c r="D138" s="192" t="s">
        <v>123</v>
      </c>
      <c r="E138" s="193" t="s">
        <v>178</v>
      </c>
      <c r="F138" s="194" t="s">
        <v>179</v>
      </c>
      <c r="G138" s="195" t="s">
        <v>126</v>
      </c>
      <c r="H138" s="196">
        <v>28.1</v>
      </c>
      <c r="I138" s="197"/>
      <c r="J138" s="198">
        <f t="shared" si="0"/>
        <v>0</v>
      </c>
      <c r="K138" s="199"/>
      <c r="L138" s="36"/>
      <c r="M138" s="200" t="s">
        <v>1</v>
      </c>
      <c r="N138" s="201" t="s">
        <v>40</v>
      </c>
      <c r="O138" s="72"/>
      <c r="P138" s="202">
        <f t="shared" si="1"/>
        <v>0</v>
      </c>
      <c r="Q138" s="202">
        <v>0</v>
      </c>
      <c r="R138" s="202">
        <f t="shared" si="2"/>
        <v>0</v>
      </c>
      <c r="S138" s="202">
        <v>0</v>
      </c>
      <c r="T138" s="203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04" t="s">
        <v>154</v>
      </c>
      <c r="AT138" s="204" t="s">
        <v>123</v>
      </c>
      <c r="AU138" s="204" t="s">
        <v>128</v>
      </c>
      <c r="AY138" s="14" t="s">
        <v>120</v>
      </c>
      <c r="BE138" s="205">
        <f t="shared" si="4"/>
        <v>0</v>
      </c>
      <c r="BF138" s="205">
        <f t="shared" si="5"/>
        <v>0</v>
      </c>
      <c r="BG138" s="205">
        <f t="shared" si="6"/>
        <v>0</v>
      </c>
      <c r="BH138" s="205">
        <f t="shared" si="7"/>
        <v>0</v>
      </c>
      <c r="BI138" s="205">
        <f t="shared" si="8"/>
        <v>0</v>
      </c>
      <c r="BJ138" s="14" t="s">
        <v>128</v>
      </c>
      <c r="BK138" s="205">
        <f t="shared" si="9"/>
        <v>0</v>
      </c>
      <c r="BL138" s="14" t="s">
        <v>154</v>
      </c>
      <c r="BM138" s="204" t="s">
        <v>180</v>
      </c>
    </row>
    <row r="139" spans="1:65" s="2" customFormat="1" ht="21.75" customHeight="1">
      <c r="A139" s="31"/>
      <c r="B139" s="32"/>
      <c r="C139" s="192" t="s">
        <v>181</v>
      </c>
      <c r="D139" s="192" t="s">
        <v>123</v>
      </c>
      <c r="E139" s="193" t="s">
        <v>182</v>
      </c>
      <c r="F139" s="194" t="s">
        <v>183</v>
      </c>
      <c r="G139" s="195" t="s">
        <v>126</v>
      </c>
      <c r="H139" s="196">
        <v>28.1</v>
      </c>
      <c r="I139" s="197"/>
      <c r="J139" s="198">
        <f t="shared" si="0"/>
        <v>0</v>
      </c>
      <c r="K139" s="199"/>
      <c r="L139" s="36"/>
      <c r="M139" s="200" t="s">
        <v>1</v>
      </c>
      <c r="N139" s="201" t="s">
        <v>40</v>
      </c>
      <c r="O139" s="72"/>
      <c r="P139" s="202">
        <f t="shared" si="1"/>
        <v>0</v>
      </c>
      <c r="Q139" s="202">
        <v>0</v>
      </c>
      <c r="R139" s="202">
        <f t="shared" si="2"/>
        <v>0</v>
      </c>
      <c r="S139" s="202">
        <v>0</v>
      </c>
      <c r="T139" s="203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04" t="s">
        <v>154</v>
      </c>
      <c r="AT139" s="204" t="s">
        <v>123</v>
      </c>
      <c r="AU139" s="204" t="s">
        <v>128</v>
      </c>
      <c r="AY139" s="14" t="s">
        <v>120</v>
      </c>
      <c r="BE139" s="205">
        <f t="shared" si="4"/>
        <v>0</v>
      </c>
      <c r="BF139" s="205">
        <f t="shared" si="5"/>
        <v>0</v>
      </c>
      <c r="BG139" s="205">
        <f t="shared" si="6"/>
        <v>0</v>
      </c>
      <c r="BH139" s="205">
        <f t="shared" si="7"/>
        <v>0</v>
      </c>
      <c r="BI139" s="205">
        <f t="shared" si="8"/>
        <v>0</v>
      </c>
      <c r="BJ139" s="14" t="s">
        <v>128</v>
      </c>
      <c r="BK139" s="205">
        <f t="shared" si="9"/>
        <v>0</v>
      </c>
      <c r="BL139" s="14" t="s">
        <v>154</v>
      </c>
      <c r="BM139" s="204" t="s">
        <v>184</v>
      </c>
    </row>
    <row r="140" spans="1:65" s="2" customFormat="1" ht="24.2" customHeight="1">
      <c r="A140" s="31"/>
      <c r="B140" s="32"/>
      <c r="C140" s="192" t="s">
        <v>185</v>
      </c>
      <c r="D140" s="192" t="s">
        <v>123</v>
      </c>
      <c r="E140" s="193" t="s">
        <v>186</v>
      </c>
      <c r="F140" s="194" t="s">
        <v>187</v>
      </c>
      <c r="G140" s="195" t="s">
        <v>126</v>
      </c>
      <c r="H140" s="196">
        <v>28.1</v>
      </c>
      <c r="I140" s="197"/>
      <c r="J140" s="198">
        <f t="shared" si="0"/>
        <v>0</v>
      </c>
      <c r="K140" s="199"/>
      <c r="L140" s="36"/>
      <c r="M140" s="200" t="s">
        <v>1</v>
      </c>
      <c r="N140" s="201" t="s">
        <v>40</v>
      </c>
      <c r="O140" s="72"/>
      <c r="P140" s="202">
        <f t="shared" si="1"/>
        <v>0</v>
      </c>
      <c r="Q140" s="202">
        <v>8.0000000000000007E-5</v>
      </c>
      <c r="R140" s="202">
        <f t="shared" si="2"/>
        <v>2.2480000000000004E-3</v>
      </c>
      <c r="S140" s="202">
        <v>0</v>
      </c>
      <c r="T140" s="203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154</v>
      </c>
      <c r="AT140" s="204" t="s">
        <v>123</v>
      </c>
      <c r="AU140" s="204" t="s">
        <v>128</v>
      </c>
      <c r="AY140" s="14" t="s">
        <v>120</v>
      </c>
      <c r="BE140" s="205">
        <f t="shared" si="4"/>
        <v>0</v>
      </c>
      <c r="BF140" s="205">
        <f t="shared" si="5"/>
        <v>0</v>
      </c>
      <c r="BG140" s="205">
        <f t="shared" si="6"/>
        <v>0</v>
      </c>
      <c r="BH140" s="205">
        <f t="shared" si="7"/>
        <v>0</v>
      </c>
      <c r="BI140" s="205">
        <f t="shared" si="8"/>
        <v>0</v>
      </c>
      <c r="BJ140" s="14" t="s">
        <v>128</v>
      </c>
      <c r="BK140" s="205">
        <f t="shared" si="9"/>
        <v>0</v>
      </c>
      <c r="BL140" s="14" t="s">
        <v>154</v>
      </c>
      <c r="BM140" s="204" t="s">
        <v>188</v>
      </c>
    </row>
    <row r="141" spans="1:65" s="2" customFormat="1" ht="24.2" customHeight="1">
      <c r="A141" s="31"/>
      <c r="B141" s="32"/>
      <c r="C141" s="192" t="s">
        <v>189</v>
      </c>
      <c r="D141" s="192" t="s">
        <v>123</v>
      </c>
      <c r="E141" s="193" t="s">
        <v>190</v>
      </c>
      <c r="F141" s="194" t="s">
        <v>191</v>
      </c>
      <c r="G141" s="195" t="s">
        <v>126</v>
      </c>
      <c r="H141" s="196">
        <v>10</v>
      </c>
      <c r="I141" s="197"/>
      <c r="J141" s="198">
        <f t="shared" si="0"/>
        <v>0</v>
      </c>
      <c r="K141" s="199"/>
      <c r="L141" s="36"/>
      <c r="M141" s="200" t="s">
        <v>1</v>
      </c>
      <c r="N141" s="201" t="s">
        <v>40</v>
      </c>
      <c r="O141" s="72"/>
      <c r="P141" s="202">
        <f t="shared" si="1"/>
        <v>0</v>
      </c>
      <c r="Q141" s="202">
        <v>4.4999999999999997E-3</v>
      </c>
      <c r="R141" s="202">
        <f t="shared" si="2"/>
        <v>4.4999999999999998E-2</v>
      </c>
      <c r="S141" s="202">
        <v>0</v>
      </c>
      <c r="T141" s="203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154</v>
      </c>
      <c r="AT141" s="204" t="s">
        <v>123</v>
      </c>
      <c r="AU141" s="204" t="s">
        <v>128</v>
      </c>
      <c r="AY141" s="14" t="s">
        <v>120</v>
      </c>
      <c r="BE141" s="205">
        <f t="shared" si="4"/>
        <v>0</v>
      </c>
      <c r="BF141" s="205">
        <f t="shared" si="5"/>
        <v>0</v>
      </c>
      <c r="BG141" s="205">
        <f t="shared" si="6"/>
        <v>0</v>
      </c>
      <c r="BH141" s="205">
        <f t="shared" si="7"/>
        <v>0</v>
      </c>
      <c r="BI141" s="205">
        <f t="shared" si="8"/>
        <v>0</v>
      </c>
      <c r="BJ141" s="14" t="s">
        <v>128</v>
      </c>
      <c r="BK141" s="205">
        <f t="shared" si="9"/>
        <v>0</v>
      </c>
      <c r="BL141" s="14" t="s">
        <v>154</v>
      </c>
      <c r="BM141" s="204" t="s">
        <v>192</v>
      </c>
    </row>
    <row r="142" spans="1:65" s="2" customFormat="1" ht="24.2" customHeight="1">
      <c r="A142" s="31"/>
      <c r="B142" s="32"/>
      <c r="C142" s="192" t="s">
        <v>154</v>
      </c>
      <c r="D142" s="192" t="s">
        <v>123</v>
      </c>
      <c r="E142" s="193" t="s">
        <v>193</v>
      </c>
      <c r="F142" s="194" t="s">
        <v>194</v>
      </c>
      <c r="G142" s="195" t="s">
        <v>126</v>
      </c>
      <c r="H142" s="196">
        <v>28.1</v>
      </c>
      <c r="I142" s="197"/>
      <c r="J142" s="198">
        <f t="shared" si="0"/>
        <v>0</v>
      </c>
      <c r="K142" s="199"/>
      <c r="L142" s="36"/>
      <c r="M142" s="200" t="s">
        <v>1</v>
      </c>
      <c r="N142" s="201" t="s">
        <v>40</v>
      </c>
      <c r="O142" s="72"/>
      <c r="P142" s="202">
        <f t="shared" si="1"/>
        <v>0</v>
      </c>
      <c r="Q142" s="202">
        <v>0</v>
      </c>
      <c r="R142" s="202">
        <f t="shared" si="2"/>
        <v>0</v>
      </c>
      <c r="S142" s="202">
        <v>0</v>
      </c>
      <c r="T142" s="203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154</v>
      </c>
      <c r="AT142" s="204" t="s">
        <v>123</v>
      </c>
      <c r="AU142" s="204" t="s">
        <v>128</v>
      </c>
      <c r="AY142" s="14" t="s">
        <v>120</v>
      </c>
      <c r="BE142" s="205">
        <f t="shared" si="4"/>
        <v>0</v>
      </c>
      <c r="BF142" s="205">
        <f t="shared" si="5"/>
        <v>0</v>
      </c>
      <c r="BG142" s="205">
        <f t="shared" si="6"/>
        <v>0</v>
      </c>
      <c r="BH142" s="205">
        <f t="shared" si="7"/>
        <v>0</v>
      </c>
      <c r="BI142" s="205">
        <f t="shared" si="8"/>
        <v>0</v>
      </c>
      <c r="BJ142" s="14" t="s">
        <v>128</v>
      </c>
      <c r="BK142" s="205">
        <f t="shared" si="9"/>
        <v>0</v>
      </c>
      <c r="BL142" s="14" t="s">
        <v>154</v>
      </c>
      <c r="BM142" s="204" t="s">
        <v>195</v>
      </c>
    </row>
    <row r="143" spans="1:65" s="2" customFormat="1" ht="16.5" customHeight="1">
      <c r="A143" s="31"/>
      <c r="B143" s="32"/>
      <c r="C143" s="192" t="s">
        <v>196</v>
      </c>
      <c r="D143" s="192" t="s">
        <v>123</v>
      </c>
      <c r="E143" s="193" t="s">
        <v>197</v>
      </c>
      <c r="F143" s="194" t="s">
        <v>198</v>
      </c>
      <c r="G143" s="195" t="s">
        <v>126</v>
      </c>
      <c r="H143" s="196">
        <v>10</v>
      </c>
      <c r="I143" s="197"/>
      <c r="J143" s="198">
        <f t="shared" si="0"/>
        <v>0</v>
      </c>
      <c r="K143" s="199"/>
      <c r="L143" s="36"/>
      <c r="M143" s="200" t="s">
        <v>1</v>
      </c>
      <c r="N143" s="201" t="s">
        <v>40</v>
      </c>
      <c r="O143" s="72"/>
      <c r="P143" s="202">
        <f t="shared" si="1"/>
        <v>0</v>
      </c>
      <c r="Q143" s="202">
        <v>0</v>
      </c>
      <c r="R143" s="202">
        <f t="shared" si="2"/>
        <v>0</v>
      </c>
      <c r="S143" s="202">
        <v>0</v>
      </c>
      <c r="T143" s="203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154</v>
      </c>
      <c r="AT143" s="204" t="s">
        <v>123</v>
      </c>
      <c r="AU143" s="204" t="s">
        <v>128</v>
      </c>
      <c r="AY143" s="14" t="s">
        <v>120</v>
      </c>
      <c r="BE143" s="205">
        <f t="shared" si="4"/>
        <v>0</v>
      </c>
      <c r="BF143" s="205">
        <f t="shared" si="5"/>
        <v>0</v>
      </c>
      <c r="BG143" s="205">
        <f t="shared" si="6"/>
        <v>0</v>
      </c>
      <c r="BH143" s="205">
        <f t="shared" si="7"/>
        <v>0</v>
      </c>
      <c r="BI143" s="205">
        <f t="shared" si="8"/>
        <v>0</v>
      </c>
      <c r="BJ143" s="14" t="s">
        <v>128</v>
      </c>
      <c r="BK143" s="205">
        <f t="shared" si="9"/>
        <v>0</v>
      </c>
      <c r="BL143" s="14" t="s">
        <v>154</v>
      </c>
      <c r="BM143" s="204" t="s">
        <v>199</v>
      </c>
    </row>
    <row r="144" spans="1:65" s="2" customFormat="1" ht="24.2" customHeight="1">
      <c r="A144" s="31"/>
      <c r="B144" s="32"/>
      <c r="C144" s="192" t="s">
        <v>200</v>
      </c>
      <c r="D144" s="192" t="s">
        <v>123</v>
      </c>
      <c r="E144" s="193" t="s">
        <v>201</v>
      </c>
      <c r="F144" s="194" t="s">
        <v>202</v>
      </c>
      <c r="G144" s="195" t="s">
        <v>153</v>
      </c>
      <c r="H144" s="196">
        <v>28</v>
      </c>
      <c r="I144" s="197"/>
      <c r="J144" s="198">
        <f t="shared" si="0"/>
        <v>0</v>
      </c>
      <c r="K144" s="199"/>
      <c r="L144" s="36"/>
      <c r="M144" s="200" t="s">
        <v>1</v>
      </c>
      <c r="N144" s="201" t="s">
        <v>40</v>
      </c>
      <c r="O144" s="72"/>
      <c r="P144" s="202">
        <f t="shared" si="1"/>
        <v>0</v>
      </c>
      <c r="Q144" s="202">
        <v>0</v>
      </c>
      <c r="R144" s="202">
        <f t="shared" si="2"/>
        <v>0</v>
      </c>
      <c r="S144" s="202">
        <v>0</v>
      </c>
      <c r="T144" s="203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154</v>
      </c>
      <c r="AT144" s="204" t="s">
        <v>123</v>
      </c>
      <c r="AU144" s="204" t="s">
        <v>128</v>
      </c>
      <c r="AY144" s="14" t="s">
        <v>120</v>
      </c>
      <c r="BE144" s="205">
        <f t="shared" si="4"/>
        <v>0</v>
      </c>
      <c r="BF144" s="205">
        <f t="shared" si="5"/>
        <v>0</v>
      </c>
      <c r="BG144" s="205">
        <f t="shared" si="6"/>
        <v>0</v>
      </c>
      <c r="BH144" s="205">
        <f t="shared" si="7"/>
        <v>0</v>
      </c>
      <c r="BI144" s="205">
        <f t="shared" si="8"/>
        <v>0</v>
      </c>
      <c r="BJ144" s="14" t="s">
        <v>128</v>
      </c>
      <c r="BK144" s="205">
        <f t="shared" si="9"/>
        <v>0</v>
      </c>
      <c r="BL144" s="14" t="s">
        <v>154</v>
      </c>
      <c r="BM144" s="204" t="s">
        <v>203</v>
      </c>
    </row>
    <row r="145" spans="1:65" s="2" customFormat="1" ht="16.5" customHeight="1">
      <c r="A145" s="31"/>
      <c r="B145" s="32"/>
      <c r="C145" s="192" t="s">
        <v>204</v>
      </c>
      <c r="D145" s="192" t="s">
        <v>123</v>
      </c>
      <c r="E145" s="193" t="s">
        <v>205</v>
      </c>
      <c r="F145" s="194" t="s">
        <v>206</v>
      </c>
      <c r="G145" s="195" t="s">
        <v>153</v>
      </c>
      <c r="H145" s="196">
        <v>4</v>
      </c>
      <c r="I145" s="197"/>
      <c r="J145" s="198">
        <f t="shared" si="0"/>
        <v>0</v>
      </c>
      <c r="K145" s="199"/>
      <c r="L145" s="36"/>
      <c r="M145" s="200" t="s">
        <v>1</v>
      </c>
      <c r="N145" s="201" t="s">
        <v>40</v>
      </c>
      <c r="O145" s="72"/>
      <c r="P145" s="202">
        <f t="shared" si="1"/>
        <v>0</v>
      </c>
      <c r="Q145" s="202">
        <v>4.0000000000000003E-5</v>
      </c>
      <c r="R145" s="202">
        <f t="shared" si="2"/>
        <v>1.6000000000000001E-4</v>
      </c>
      <c r="S145" s="202">
        <v>0</v>
      </c>
      <c r="T145" s="203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4" t="s">
        <v>154</v>
      </c>
      <c r="AT145" s="204" t="s">
        <v>123</v>
      </c>
      <c r="AU145" s="204" t="s">
        <v>128</v>
      </c>
      <c r="AY145" s="14" t="s">
        <v>120</v>
      </c>
      <c r="BE145" s="205">
        <f t="shared" si="4"/>
        <v>0</v>
      </c>
      <c r="BF145" s="205">
        <f t="shared" si="5"/>
        <v>0</v>
      </c>
      <c r="BG145" s="205">
        <f t="shared" si="6"/>
        <v>0</v>
      </c>
      <c r="BH145" s="205">
        <f t="shared" si="7"/>
        <v>0</v>
      </c>
      <c r="BI145" s="205">
        <f t="shared" si="8"/>
        <v>0</v>
      </c>
      <c r="BJ145" s="14" t="s">
        <v>128</v>
      </c>
      <c r="BK145" s="205">
        <f t="shared" si="9"/>
        <v>0</v>
      </c>
      <c r="BL145" s="14" t="s">
        <v>154</v>
      </c>
      <c r="BM145" s="204" t="s">
        <v>207</v>
      </c>
    </row>
    <row r="146" spans="1:65" s="2" customFormat="1" ht="16.5" customHeight="1">
      <c r="A146" s="31"/>
      <c r="B146" s="32"/>
      <c r="C146" s="206" t="s">
        <v>7</v>
      </c>
      <c r="D146" s="206" t="s">
        <v>130</v>
      </c>
      <c r="E146" s="207" t="s">
        <v>208</v>
      </c>
      <c r="F146" s="208" t="s">
        <v>209</v>
      </c>
      <c r="G146" s="209" t="s">
        <v>153</v>
      </c>
      <c r="H146" s="210">
        <v>4</v>
      </c>
      <c r="I146" s="211"/>
      <c r="J146" s="212">
        <f t="shared" si="0"/>
        <v>0</v>
      </c>
      <c r="K146" s="213"/>
      <c r="L146" s="214"/>
      <c r="M146" s="215" t="s">
        <v>1</v>
      </c>
      <c r="N146" s="216" t="s">
        <v>40</v>
      </c>
      <c r="O146" s="72"/>
      <c r="P146" s="202">
        <f t="shared" si="1"/>
        <v>0</v>
      </c>
      <c r="Q146" s="202">
        <v>2.0000000000000001E-4</v>
      </c>
      <c r="R146" s="202">
        <f t="shared" si="2"/>
        <v>8.0000000000000004E-4</v>
      </c>
      <c r="S146" s="202">
        <v>0</v>
      </c>
      <c r="T146" s="203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158</v>
      </c>
      <c r="AT146" s="204" t="s">
        <v>130</v>
      </c>
      <c r="AU146" s="204" t="s">
        <v>128</v>
      </c>
      <c r="AY146" s="14" t="s">
        <v>120</v>
      </c>
      <c r="BE146" s="205">
        <f t="shared" si="4"/>
        <v>0</v>
      </c>
      <c r="BF146" s="205">
        <f t="shared" si="5"/>
        <v>0</v>
      </c>
      <c r="BG146" s="205">
        <f t="shared" si="6"/>
        <v>0</v>
      </c>
      <c r="BH146" s="205">
        <f t="shared" si="7"/>
        <v>0</v>
      </c>
      <c r="BI146" s="205">
        <f t="shared" si="8"/>
        <v>0</v>
      </c>
      <c r="BJ146" s="14" t="s">
        <v>128</v>
      </c>
      <c r="BK146" s="205">
        <f t="shared" si="9"/>
        <v>0</v>
      </c>
      <c r="BL146" s="14" t="s">
        <v>154</v>
      </c>
      <c r="BM146" s="204" t="s">
        <v>210</v>
      </c>
    </row>
    <row r="147" spans="1:65" s="2" customFormat="1" ht="24.2" customHeight="1">
      <c r="A147" s="31"/>
      <c r="B147" s="32"/>
      <c r="C147" s="192" t="s">
        <v>211</v>
      </c>
      <c r="D147" s="192" t="s">
        <v>123</v>
      </c>
      <c r="E147" s="193" t="s">
        <v>212</v>
      </c>
      <c r="F147" s="194" t="s">
        <v>213</v>
      </c>
      <c r="G147" s="195" t="s">
        <v>144</v>
      </c>
      <c r="H147" s="196">
        <v>0.28000000000000003</v>
      </c>
      <c r="I147" s="197"/>
      <c r="J147" s="198">
        <f t="shared" si="0"/>
        <v>0</v>
      </c>
      <c r="K147" s="199"/>
      <c r="L147" s="36"/>
      <c r="M147" s="217" t="s">
        <v>1</v>
      </c>
      <c r="N147" s="218" t="s">
        <v>40</v>
      </c>
      <c r="O147" s="219"/>
      <c r="P147" s="220">
        <f t="shared" si="1"/>
        <v>0</v>
      </c>
      <c r="Q147" s="220">
        <v>0</v>
      </c>
      <c r="R147" s="220">
        <f t="shared" si="2"/>
        <v>0</v>
      </c>
      <c r="S147" s="220">
        <v>0</v>
      </c>
      <c r="T147" s="221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154</v>
      </c>
      <c r="AT147" s="204" t="s">
        <v>123</v>
      </c>
      <c r="AU147" s="204" t="s">
        <v>128</v>
      </c>
      <c r="AY147" s="14" t="s">
        <v>120</v>
      </c>
      <c r="BE147" s="205">
        <f t="shared" si="4"/>
        <v>0</v>
      </c>
      <c r="BF147" s="205">
        <f t="shared" si="5"/>
        <v>0</v>
      </c>
      <c r="BG147" s="205">
        <f t="shared" si="6"/>
        <v>0</v>
      </c>
      <c r="BH147" s="205">
        <f t="shared" si="7"/>
        <v>0</v>
      </c>
      <c r="BI147" s="205">
        <f t="shared" si="8"/>
        <v>0</v>
      </c>
      <c r="BJ147" s="14" t="s">
        <v>128</v>
      </c>
      <c r="BK147" s="205">
        <f t="shared" si="9"/>
        <v>0</v>
      </c>
      <c r="BL147" s="14" t="s">
        <v>154</v>
      </c>
      <c r="BM147" s="204" t="s">
        <v>214</v>
      </c>
    </row>
    <row r="148" spans="1:65" s="2" customFormat="1" ht="6.95" customHeight="1">
      <c r="A148" s="31"/>
      <c r="B148" s="55"/>
      <c r="C148" s="56"/>
      <c r="D148" s="56"/>
      <c r="E148" s="56"/>
      <c r="F148" s="56"/>
      <c r="G148" s="56"/>
      <c r="H148" s="56"/>
      <c r="I148" s="56"/>
      <c r="J148" s="56"/>
      <c r="K148" s="56"/>
      <c r="L148" s="36"/>
      <c r="M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</row>
  </sheetData>
  <sheetProtection algorithmName="SHA-512" hashValue="rYYty5kzEqMHOfJbOz9xx1nVtVdtlhvsLQ0Z5KvCwWrMbOW3lV860E8gtZCPG8ZWQlFgUr3IVv8sgNCBxTPdfA==" saltValue="YN3k+8w9UJhp6AbdWZ1nAxUGBEgwLptjZz9q49JpE7euPgb5mkglI7EVvFSVCg4n/2WO2w51+3tVG4EUN/yMVQ==" spinCount="100000" sheet="1" objects="1" scenarios="1" formatColumns="0" formatRows="0" autoFilter="0"/>
  <autoFilter ref="C120:K147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89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74</v>
      </c>
    </row>
    <row r="4" spans="1:46" s="1" customFormat="1" ht="24.95" customHeight="1">
      <c r="B4" s="17"/>
      <c r="D4" s="111" t="s">
        <v>93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Podlahy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94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6"/>
      <c r="C9" s="31"/>
      <c r="D9" s="31"/>
      <c r="E9" s="268" t="s">
        <v>216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 t="str">
        <f>'Rekapitulácia stavby'!AN8</f>
        <v>7. 10. 2022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23</v>
      </c>
      <c r="E14" s="31"/>
      <c r="F14" s="31"/>
      <c r="G14" s="31"/>
      <c r="H14" s="31"/>
      <c r="I14" s="113" t="s">
        <v>24</v>
      </c>
      <c r="J14" s="114" t="s">
        <v>25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26</v>
      </c>
      <c r="F15" s="31"/>
      <c r="G15" s="31"/>
      <c r="H15" s="31"/>
      <c r="I15" s="113" t="s">
        <v>27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28</v>
      </c>
      <c r="E17" s="31"/>
      <c r="F17" s="31"/>
      <c r="G17" s="31"/>
      <c r="H17" s="31"/>
      <c r="I17" s="113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27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30</v>
      </c>
      <c r="E20" s="31"/>
      <c r="F20" s="31"/>
      <c r="G20" s="31"/>
      <c r="H20" s="31"/>
      <c r="I20" s="113" t="s">
        <v>24</v>
      </c>
      <c r="J20" s="114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tr">
        <f>IF('Rekapitulácia stavby'!E17="","",'Rekapitulácia stavby'!E17)</f>
        <v xml:space="preserve"> </v>
      </c>
      <c r="F21" s="31"/>
      <c r="G21" s="31"/>
      <c r="H21" s="31"/>
      <c r="I21" s="113" t="s">
        <v>27</v>
      </c>
      <c r="J21" s="114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32</v>
      </c>
      <c r="E23" s="31"/>
      <c r="F23" s="31"/>
      <c r="G23" s="31"/>
      <c r="H23" s="31"/>
      <c r="I23" s="113" t="s">
        <v>24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27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33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34</v>
      </c>
      <c r="E30" s="31"/>
      <c r="F30" s="31"/>
      <c r="G30" s="31"/>
      <c r="H30" s="31"/>
      <c r="I30" s="31"/>
      <c r="J30" s="121">
        <f>ROUND(J122,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36</v>
      </c>
      <c r="G32" s="31"/>
      <c r="H32" s="31"/>
      <c r="I32" s="122" t="s">
        <v>35</v>
      </c>
      <c r="J32" s="122" t="s">
        <v>37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38</v>
      </c>
      <c r="E33" s="124" t="s">
        <v>39</v>
      </c>
      <c r="F33" s="125">
        <f>ROUND((SUM(BE122:BE158)),  2)</f>
        <v>0</v>
      </c>
      <c r="G33" s="126"/>
      <c r="H33" s="126"/>
      <c r="I33" s="127">
        <v>0.2</v>
      </c>
      <c r="J33" s="125">
        <f>ROUND(((SUM(BE122:BE158))*I33),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40</v>
      </c>
      <c r="F34" s="125">
        <f>ROUND((SUM(BF122:BF158)),  2)</f>
        <v>0</v>
      </c>
      <c r="G34" s="126"/>
      <c r="H34" s="126"/>
      <c r="I34" s="127">
        <v>0.2</v>
      </c>
      <c r="J34" s="125">
        <f>ROUND(((SUM(BF122:BF158))*I34),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41</v>
      </c>
      <c r="F35" s="128">
        <f>ROUND((SUM(BG122:BG158)),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42</v>
      </c>
      <c r="F36" s="128">
        <f>ROUND((SUM(BH122:BH158)),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43</v>
      </c>
      <c r="F37" s="125">
        <f>ROUND((SUM(BI122:BI158)),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44</v>
      </c>
      <c r="E39" s="132"/>
      <c r="F39" s="132"/>
      <c r="G39" s="133" t="s">
        <v>45</v>
      </c>
      <c r="H39" s="134" t="s">
        <v>46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47</v>
      </c>
      <c r="E50" s="138"/>
      <c r="F50" s="138"/>
      <c r="G50" s="137" t="s">
        <v>48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49</v>
      </c>
      <c r="E61" s="140"/>
      <c r="F61" s="141" t="s">
        <v>50</v>
      </c>
      <c r="G61" s="139" t="s">
        <v>49</v>
      </c>
      <c r="H61" s="140"/>
      <c r="I61" s="140"/>
      <c r="J61" s="142" t="s">
        <v>50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51</v>
      </c>
      <c r="E65" s="143"/>
      <c r="F65" s="143"/>
      <c r="G65" s="137" t="s">
        <v>52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49</v>
      </c>
      <c r="E76" s="140"/>
      <c r="F76" s="141" t="s">
        <v>50</v>
      </c>
      <c r="G76" s="139" t="s">
        <v>49</v>
      </c>
      <c r="H76" s="140"/>
      <c r="I76" s="140"/>
      <c r="J76" s="142" t="s">
        <v>50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96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3" t="str">
        <f>E7</f>
        <v>Podlahy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hidden="1" customHeight="1">
      <c r="A87" s="31"/>
      <c r="B87" s="32"/>
      <c r="C87" s="33"/>
      <c r="D87" s="33"/>
      <c r="E87" s="222" t="str">
        <f>E9</f>
        <v>P3 - Operačná sála gynekológia  skladby P3 - elektrostaticky vodivá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 t="str">
        <f>IF(J12="","",J12)</f>
        <v>7. 10. 2022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>FNsP Žilina</v>
      </c>
      <c r="G91" s="33"/>
      <c r="H91" s="33"/>
      <c r="I91" s="26" t="s">
        <v>30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8" t="s">
        <v>97</v>
      </c>
      <c r="D94" s="149"/>
      <c r="E94" s="149"/>
      <c r="F94" s="149"/>
      <c r="G94" s="149"/>
      <c r="H94" s="149"/>
      <c r="I94" s="149"/>
      <c r="J94" s="150" t="s">
        <v>98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51" t="s">
        <v>99</v>
      </c>
      <c r="D96" s="33"/>
      <c r="E96" s="33"/>
      <c r="F96" s="33"/>
      <c r="G96" s="33"/>
      <c r="H96" s="33"/>
      <c r="I96" s="33"/>
      <c r="J96" s="85">
        <f>J122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100</v>
      </c>
    </row>
    <row r="97" spans="1:31" s="9" customFormat="1" ht="24.95" hidden="1" customHeight="1">
      <c r="B97" s="152"/>
      <c r="C97" s="153"/>
      <c r="D97" s="154" t="s">
        <v>101</v>
      </c>
      <c r="E97" s="155"/>
      <c r="F97" s="155"/>
      <c r="G97" s="155"/>
      <c r="H97" s="155"/>
      <c r="I97" s="155"/>
      <c r="J97" s="156">
        <f>J123</f>
        <v>0</v>
      </c>
      <c r="K97" s="153"/>
      <c r="L97" s="157"/>
    </row>
    <row r="98" spans="1:31" s="10" customFormat="1" ht="19.899999999999999" hidden="1" customHeight="1">
      <c r="B98" s="158"/>
      <c r="C98" s="159"/>
      <c r="D98" s="160" t="s">
        <v>102</v>
      </c>
      <c r="E98" s="161"/>
      <c r="F98" s="161"/>
      <c r="G98" s="161"/>
      <c r="H98" s="161"/>
      <c r="I98" s="161"/>
      <c r="J98" s="162">
        <f>J124</f>
        <v>0</v>
      </c>
      <c r="K98" s="159"/>
      <c r="L98" s="163"/>
    </row>
    <row r="99" spans="1:31" s="10" customFormat="1" ht="19.899999999999999" hidden="1" customHeight="1">
      <c r="B99" s="158"/>
      <c r="C99" s="159"/>
      <c r="D99" s="160" t="s">
        <v>217</v>
      </c>
      <c r="E99" s="161"/>
      <c r="F99" s="161"/>
      <c r="G99" s="161"/>
      <c r="H99" s="161"/>
      <c r="I99" s="161"/>
      <c r="J99" s="162">
        <f>J128</f>
        <v>0</v>
      </c>
      <c r="K99" s="159"/>
      <c r="L99" s="163"/>
    </row>
    <row r="100" spans="1:31" s="10" customFormat="1" ht="19.899999999999999" hidden="1" customHeight="1">
      <c r="B100" s="158"/>
      <c r="C100" s="159"/>
      <c r="D100" s="160" t="s">
        <v>103</v>
      </c>
      <c r="E100" s="161"/>
      <c r="F100" s="161"/>
      <c r="G100" s="161"/>
      <c r="H100" s="161"/>
      <c r="I100" s="161"/>
      <c r="J100" s="162">
        <f>J136</f>
        <v>0</v>
      </c>
      <c r="K100" s="159"/>
      <c r="L100" s="163"/>
    </row>
    <row r="101" spans="1:31" s="9" customFormat="1" ht="24.95" hidden="1" customHeight="1">
      <c r="B101" s="152"/>
      <c r="C101" s="153"/>
      <c r="D101" s="154" t="s">
        <v>104</v>
      </c>
      <c r="E101" s="155"/>
      <c r="F101" s="155"/>
      <c r="G101" s="155"/>
      <c r="H101" s="155"/>
      <c r="I101" s="155"/>
      <c r="J101" s="156">
        <f>J138</f>
        <v>0</v>
      </c>
      <c r="K101" s="153"/>
      <c r="L101" s="157"/>
    </row>
    <row r="102" spans="1:31" s="10" customFormat="1" ht="19.899999999999999" hidden="1" customHeight="1">
      <c r="B102" s="158"/>
      <c r="C102" s="159"/>
      <c r="D102" s="160" t="s">
        <v>105</v>
      </c>
      <c r="E102" s="161"/>
      <c r="F102" s="161"/>
      <c r="G102" s="161"/>
      <c r="H102" s="161"/>
      <c r="I102" s="161"/>
      <c r="J102" s="162">
        <f>J139</f>
        <v>0</v>
      </c>
      <c r="K102" s="159"/>
      <c r="L102" s="163"/>
    </row>
    <row r="103" spans="1:31" s="2" customFormat="1" ht="21.75" hidden="1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hidden="1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ht="11.25" hidden="1"/>
    <row r="106" spans="1:31" ht="11.25" hidden="1"/>
    <row r="107" spans="1:31" ht="11.25" hidden="1"/>
    <row r="108" spans="1:31" s="2" customFormat="1" ht="6.95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0" t="s">
        <v>106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15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73" t="str">
        <f>E7</f>
        <v>Podlahy</v>
      </c>
      <c r="F112" s="274"/>
      <c r="G112" s="274"/>
      <c r="H112" s="274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94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30" customHeight="1">
      <c r="A114" s="31"/>
      <c r="B114" s="32"/>
      <c r="C114" s="33"/>
      <c r="D114" s="33"/>
      <c r="E114" s="222" t="str">
        <f>E9</f>
        <v>P3 - Operačná sála gynekológia  skladby P3 - elektrostaticky vodivá</v>
      </c>
      <c r="F114" s="275"/>
      <c r="G114" s="275"/>
      <c r="H114" s="275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19</v>
      </c>
      <c r="D116" s="33"/>
      <c r="E116" s="33"/>
      <c r="F116" s="24" t="str">
        <f>F12</f>
        <v xml:space="preserve"> </v>
      </c>
      <c r="G116" s="33"/>
      <c r="H116" s="33"/>
      <c r="I116" s="26" t="s">
        <v>21</v>
      </c>
      <c r="J116" s="67" t="str">
        <f>IF(J12="","",J12)</f>
        <v>7. 10. 2022</v>
      </c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23</v>
      </c>
      <c r="D118" s="33"/>
      <c r="E118" s="33"/>
      <c r="F118" s="24" t="str">
        <f>E15</f>
        <v>FNsP Žilina</v>
      </c>
      <c r="G118" s="33"/>
      <c r="H118" s="33"/>
      <c r="I118" s="26" t="s">
        <v>30</v>
      </c>
      <c r="J118" s="29" t="str">
        <f>E21</f>
        <v xml:space="preserve"> 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28</v>
      </c>
      <c r="D119" s="33"/>
      <c r="E119" s="33"/>
      <c r="F119" s="24" t="str">
        <f>IF(E18="","",E18)</f>
        <v>Vyplň údaj</v>
      </c>
      <c r="G119" s="33"/>
      <c r="H119" s="33"/>
      <c r="I119" s="26" t="s">
        <v>32</v>
      </c>
      <c r="J119" s="29" t="str">
        <f>E24</f>
        <v xml:space="preserve"> 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64"/>
      <c r="B121" s="165"/>
      <c r="C121" s="166" t="s">
        <v>107</v>
      </c>
      <c r="D121" s="167" t="s">
        <v>59</v>
      </c>
      <c r="E121" s="167" t="s">
        <v>55</v>
      </c>
      <c r="F121" s="167" t="s">
        <v>56</v>
      </c>
      <c r="G121" s="167" t="s">
        <v>108</v>
      </c>
      <c r="H121" s="167" t="s">
        <v>109</v>
      </c>
      <c r="I121" s="167" t="s">
        <v>110</v>
      </c>
      <c r="J121" s="168" t="s">
        <v>98</v>
      </c>
      <c r="K121" s="169" t="s">
        <v>111</v>
      </c>
      <c r="L121" s="170"/>
      <c r="M121" s="76" t="s">
        <v>1</v>
      </c>
      <c r="N121" s="77" t="s">
        <v>38</v>
      </c>
      <c r="O121" s="77" t="s">
        <v>112</v>
      </c>
      <c r="P121" s="77" t="s">
        <v>113</v>
      </c>
      <c r="Q121" s="77" t="s">
        <v>114</v>
      </c>
      <c r="R121" s="77" t="s">
        <v>115</v>
      </c>
      <c r="S121" s="77" t="s">
        <v>116</v>
      </c>
      <c r="T121" s="78" t="s">
        <v>117</v>
      </c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</row>
    <row r="122" spans="1:65" s="2" customFormat="1" ht="22.9" customHeight="1">
      <c r="A122" s="31"/>
      <c r="B122" s="32"/>
      <c r="C122" s="83" t="s">
        <v>99</v>
      </c>
      <c r="D122" s="33"/>
      <c r="E122" s="33"/>
      <c r="F122" s="33"/>
      <c r="G122" s="33"/>
      <c r="H122" s="33"/>
      <c r="I122" s="33"/>
      <c r="J122" s="171">
        <f>BK122</f>
        <v>0</v>
      </c>
      <c r="K122" s="33"/>
      <c r="L122" s="36"/>
      <c r="M122" s="79"/>
      <c r="N122" s="172"/>
      <c r="O122" s="80"/>
      <c r="P122" s="173">
        <f>P123+P138</f>
        <v>0</v>
      </c>
      <c r="Q122" s="80"/>
      <c r="R122" s="173">
        <f>R123+R138</f>
        <v>8.3646652499999998</v>
      </c>
      <c r="S122" s="80"/>
      <c r="T122" s="174">
        <f>T123+T138</f>
        <v>4.1857499999999996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73</v>
      </c>
      <c r="AU122" s="14" t="s">
        <v>100</v>
      </c>
      <c r="BK122" s="175">
        <f>BK123+BK138</f>
        <v>0</v>
      </c>
    </row>
    <row r="123" spans="1:65" s="12" customFormat="1" ht="25.9" customHeight="1">
      <c r="B123" s="176"/>
      <c r="C123" s="177"/>
      <c r="D123" s="178" t="s">
        <v>73</v>
      </c>
      <c r="E123" s="179" t="s">
        <v>118</v>
      </c>
      <c r="F123" s="179" t="s">
        <v>119</v>
      </c>
      <c r="G123" s="177"/>
      <c r="H123" s="177"/>
      <c r="I123" s="180"/>
      <c r="J123" s="181">
        <f>BK123</f>
        <v>0</v>
      </c>
      <c r="K123" s="177"/>
      <c r="L123" s="182"/>
      <c r="M123" s="183"/>
      <c r="N123" s="184"/>
      <c r="O123" s="184"/>
      <c r="P123" s="185">
        <f>P124+P128+P136</f>
        <v>0</v>
      </c>
      <c r="Q123" s="184"/>
      <c r="R123" s="185">
        <f>R124+R128+R136</f>
        <v>6.8651560000000007</v>
      </c>
      <c r="S123" s="184"/>
      <c r="T123" s="186">
        <f>T124+T128+T136</f>
        <v>3.8339999999999996</v>
      </c>
      <c r="AR123" s="187" t="s">
        <v>82</v>
      </c>
      <c r="AT123" s="188" t="s">
        <v>73</v>
      </c>
      <c r="AU123" s="188" t="s">
        <v>74</v>
      </c>
      <c r="AY123" s="187" t="s">
        <v>120</v>
      </c>
      <c r="BK123" s="189">
        <f>BK124+BK128+BK136</f>
        <v>0</v>
      </c>
    </row>
    <row r="124" spans="1:65" s="12" customFormat="1" ht="22.9" customHeight="1">
      <c r="B124" s="176"/>
      <c r="C124" s="177"/>
      <c r="D124" s="178" t="s">
        <v>73</v>
      </c>
      <c r="E124" s="190" t="s">
        <v>121</v>
      </c>
      <c r="F124" s="190" t="s">
        <v>122</v>
      </c>
      <c r="G124" s="177"/>
      <c r="H124" s="177"/>
      <c r="I124" s="180"/>
      <c r="J124" s="191">
        <f>BK124</f>
        <v>0</v>
      </c>
      <c r="K124" s="177"/>
      <c r="L124" s="182"/>
      <c r="M124" s="183"/>
      <c r="N124" s="184"/>
      <c r="O124" s="184"/>
      <c r="P124" s="185">
        <f>SUM(P125:P127)</f>
        <v>0</v>
      </c>
      <c r="Q124" s="184"/>
      <c r="R124" s="185">
        <f>SUM(R125:R127)</f>
        <v>6.8651560000000007</v>
      </c>
      <c r="S124" s="184"/>
      <c r="T124" s="186">
        <f>SUM(T125:T127)</f>
        <v>0</v>
      </c>
      <c r="AR124" s="187" t="s">
        <v>82</v>
      </c>
      <c r="AT124" s="188" t="s">
        <v>73</v>
      </c>
      <c r="AU124" s="188" t="s">
        <v>82</v>
      </c>
      <c r="AY124" s="187" t="s">
        <v>120</v>
      </c>
      <c r="BK124" s="189">
        <f>SUM(BK125:BK127)</f>
        <v>0</v>
      </c>
    </row>
    <row r="125" spans="1:65" s="2" customFormat="1" ht="24.2" customHeight="1">
      <c r="A125" s="31"/>
      <c r="B125" s="32"/>
      <c r="C125" s="192" t="s">
        <v>82</v>
      </c>
      <c r="D125" s="192" t="s">
        <v>123</v>
      </c>
      <c r="E125" s="193" t="s">
        <v>124</v>
      </c>
      <c r="F125" s="194" t="s">
        <v>125</v>
      </c>
      <c r="G125" s="195" t="s">
        <v>126</v>
      </c>
      <c r="H125" s="196">
        <v>195.7</v>
      </c>
      <c r="I125" s="197"/>
      <c r="J125" s="198">
        <f>ROUND(I125*H125,2)</f>
        <v>0</v>
      </c>
      <c r="K125" s="199"/>
      <c r="L125" s="36"/>
      <c r="M125" s="200" t="s">
        <v>1</v>
      </c>
      <c r="N125" s="201" t="s">
        <v>40</v>
      </c>
      <c r="O125" s="7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4" t="s">
        <v>127</v>
      </c>
      <c r="AT125" s="204" t="s">
        <v>123</v>
      </c>
      <c r="AU125" s="204" t="s">
        <v>128</v>
      </c>
      <c r="AY125" s="14" t="s">
        <v>120</v>
      </c>
      <c r="BE125" s="205">
        <f>IF(N125="základná",J125,0)</f>
        <v>0</v>
      </c>
      <c r="BF125" s="205">
        <f>IF(N125="znížená",J125,0)</f>
        <v>0</v>
      </c>
      <c r="BG125" s="205">
        <f>IF(N125="zákl. prenesená",J125,0)</f>
        <v>0</v>
      </c>
      <c r="BH125" s="205">
        <f>IF(N125="zníž. prenesená",J125,0)</f>
        <v>0</v>
      </c>
      <c r="BI125" s="205">
        <f>IF(N125="nulová",J125,0)</f>
        <v>0</v>
      </c>
      <c r="BJ125" s="14" t="s">
        <v>128</v>
      </c>
      <c r="BK125" s="205">
        <f>ROUND(I125*H125,2)</f>
        <v>0</v>
      </c>
      <c r="BL125" s="14" t="s">
        <v>127</v>
      </c>
      <c r="BM125" s="204" t="s">
        <v>218</v>
      </c>
    </row>
    <row r="126" spans="1:65" s="2" customFormat="1" ht="24.2" customHeight="1">
      <c r="A126" s="31"/>
      <c r="B126" s="32"/>
      <c r="C126" s="206" t="s">
        <v>128</v>
      </c>
      <c r="D126" s="206" t="s">
        <v>130</v>
      </c>
      <c r="E126" s="207" t="s">
        <v>131</v>
      </c>
      <c r="F126" s="208" t="s">
        <v>132</v>
      </c>
      <c r="G126" s="209" t="s">
        <v>133</v>
      </c>
      <c r="H126" s="210">
        <v>78.28</v>
      </c>
      <c r="I126" s="211"/>
      <c r="J126" s="212">
        <f>ROUND(I126*H126,2)</f>
        <v>0</v>
      </c>
      <c r="K126" s="213"/>
      <c r="L126" s="214"/>
      <c r="M126" s="215" t="s">
        <v>1</v>
      </c>
      <c r="N126" s="216" t="s">
        <v>40</v>
      </c>
      <c r="O126" s="72"/>
      <c r="P126" s="202">
        <f>O126*H126</f>
        <v>0</v>
      </c>
      <c r="Q126" s="202">
        <v>1E-3</v>
      </c>
      <c r="R126" s="202">
        <f>Q126*H126</f>
        <v>7.8280000000000002E-2</v>
      </c>
      <c r="S126" s="202">
        <v>0</v>
      </c>
      <c r="T126" s="20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4" t="s">
        <v>134</v>
      </c>
      <c r="AT126" s="204" t="s">
        <v>130</v>
      </c>
      <c r="AU126" s="204" t="s">
        <v>128</v>
      </c>
      <c r="AY126" s="14" t="s">
        <v>120</v>
      </c>
      <c r="BE126" s="205">
        <f>IF(N126="základná",J126,0)</f>
        <v>0</v>
      </c>
      <c r="BF126" s="205">
        <f>IF(N126="znížená",J126,0)</f>
        <v>0</v>
      </c>
      <c r="BG126" s="205">
        <f>IF(N126="zákl. prenesená",J126,0)</f>
        <v>0</v>
      </c>
      <c r="BH126" s="205">
        <f>IF(N126="zníž. prenesená",J126,0)</f>
        <v>0</v>
      </c>
      <c r="BI126" s="205">
        <f>IF(N126="nulová",J126,0)</f>
        <v>0</v>
      </c>
      <c r="BJ126" s="14" t="s">
        <v>128</v>
      </c>
      <c r="BK126" s="205">
        <f>ROUND(I126*H126,2)</f>
        <v>0</v>
      </c>
      <c r="BL126" s="14" t="s">
        <v>127</v>
      </c>
      <c r="BM126" s="204" t="s">
        <v>219</v>
      </c>
    </row>
    <row r="127" spans="1:65" s="2" customFormat="1" ht="24.2" customHeight="1">
      <c r="A127" s="31"/>
      <c r="B127" s="32"/>
      <c r="C127" s="192" t="s">
        <v>136</v>
      </c>
      <c r="D127" s="192" t="s">
        <v>123</v>
      </c>
      <c r="E127" s="193" t="s">
        <v>137</v>
      </c>
      <c r="F127" s="194" t="s">
        <v>138</v>
      </c>
      <c r="G127" s="195" t="s">
        <v>126</v>
      </c>
      <c r="H127" s="196">
        <v>195.7</v>
      </c>
      <c r="I127" s="197"/>
      <c r="J127" s="198">
        <f>ROUND(I127*H127,2)</f>
        <v>0</v>
      </c>
      <c r="K127" s="199"/>
      <c r="L127" s="36"/>
      <c r="M127" s="200" t="s">
        <v>1</v>
      </c>
      <c r="N127" s="201" t="s">
        <v>40</v>
      </c>
      <c r="O127" s="72"/>
      <c r="P127" s="202">
        <f>O127*H127</f>
        <v>0</v>
      </c>
      <c r="Q127" s="202">
        <v>3.4680000000000002E-2</v>
      </c>
      <c r="R127" s="202">
        <f>Q127*H127</f>
        <v>6.7868760000000004</v>
      </c>
      <c r="S127" s="202">
        <v>0</v>
      </c>
      <c r="T127" s="20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4" t="s">
        <v>127</v>
      </c>
      <c r="AT127" s="204" t="s">
        <v>123</v>
      </c>
      <c r="AU127" s="204" t="s">
        <v>128</v>
      </c>
      <c r="AY127" s="14" t="s">
        <v>120</v>
      </c>
      <c r="BE127" s="205">
        <f>IF(N127="základná",J127,0)</f>
        <v>0</v>
      </c>
      <c r="BF127" s="205">
        <f>IF(N127="znížená",J127,0)</f>
        <v>0</v>
      </c>
      <c r="BG127" s="205">
        <f>IF(N127="zákl. prenesená",J127,0)</f>
        <v>0</v>
      </c>
      <c r="BH127" s="205">
        <f>IF(N127="zníž. prenesená",J127,0)</f>
        <v>0</v>
      </c>
      <c r="BI127" s="205">
        <f>IF(N127="nulová",J127,0)</f>
        <v>0</v>
      </c>
      <c r="BJ127" s="14" t="s">
        <v>128</v>
      </c>
      <c r="BK127" s="205">
        <f>ROUND(I127*H127,2)</f>
        <v>0</v>
      </c>
      <c r="BL127" s="14" t="s">
        <v>127</v>
      </c>
      <c r="BM127" s="204" t="s">
        <v>220</v>
      </c>
    </row>
    <row r="128" spans="1:65" s="12" customFormat="1" ht="22.9" customHeight="1">
      <c r="B128" s="176"/>
      <c r="C128" s="177"/>
      <c r="D128" s="178" t="s">
        <v>73</v>
      </c>
      <c r="E128" s="190" t="s">
        <v>167</v>
      </c>
      <c r="F128" s="190" t="s">
        <v>221</v>
      </c>
      <c r="G128" s="177"/>
      <c r="H128" s="177"/>
      <c r="I128" s="180"/>
      <c r="J128" s="191">
        <f>BK128</f>
        <v>0</v>
      </c>
      <c r="K128" s="177"/>
      <c r="L128" s="182"/>
      <c r="M128" s="183"/>
      <c r="N128" s="184"/>
      <c r="O128" s="184"/>
      <c r="P128" s="185">
        <f>SUM(P129:P135)</f>
        <v>0</v>
      </c>
      <c r="Q128" s="184"/>
      <c r="R128" s="185">
        <f>SUM(R129:R135)</f>
        <v>0</v>
      </c>
      <c r="S128" s="184"/>
      <c r="T128" s="186">
        <f>SUM(T129:T135)</f>
        <v>3.8339999999999996</v>
      </c>
      <c r="AR128" s="187" t="s">
        <v>82</v>
      </c>
      <c r="AT128" s="188" t="s">
        <v>73</v>
      </c>
      <c r="AU128" s="188" t="s">
        <v>82</v>
      </c>
      <c r="AY128" s="187" t="s">
        <v>120</v>
      </c>
      <c r="BK128" s="189">
        <f>SUM(BK129:BK135)</f>
        <v>0</v>
      </c>
    </row>
    <row r="129" spans="1:65" s="2" customFormat="1" ht="33" customHeight="1">
      <c r="A129" s="31"/>
      <c r="B129" s="32"/>
      <c r="C129" s="192" t="s">
        <v>127</v>
      </c>
      <c r="D129" s="192" t="s">
        <v>123</v>
      </c>
      <c r="E129" s="193" t="s">
        <v>222</v>
      </c>
      <c r="F129" s="194" t="s">
        <v>223</v>
      </c>
      <c r="G129" s="195" t="s">
        <v>126</v>
      </c>
      <c r="H129" s="196">
        <v>191.7</v>
      </c>
      <c r="I129" s="197"/>
      <c r="J129" s="198">
        <f t="shared" ref="J129:J135" si="0">ROUND(I129*H129,2)</f>
        <v>0</v>
      </c>
      <c r="K129" s="199"/>
      <c r="L129" s="36"/>
      <c r="M129" s="200" t="s">
        <v>1</v>
      </c>
      <c r="N129" s="201" t="s">
        <v>40</v>
      </c>
      <c r="O129" s="72"/>
      <c r="P129" s="202">
        <f t="shared" ref="P129:P135" si="1">O129*H129</f>
        <v>0</v>
      </c>
      <c r="Q129" s="202">
        <v>0</v>
      </c>
      <c r="R129" s="202">
        <f t="shared" ref="R129:R135" si="2">Q129*H129</f>
        <v>0</v>
      </c>
      <c r="S129" s="202">
        <v>0.02</v>
      </c>
      <c r="T129" s="203">
        <f t="shared" ref="T129:T135" si="3">S129*H129</f>
        <v>3.8339999999999996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4" t="s">
        <v>127</v>
      </c>
      <c r="AT129" s="204" t="s">
        <v>123</v>
      </c>
      <c r="AU129" s="204" t="s">
        <v>128</v>
      </c>
      <c r="AY129" s="14" t="s">
        <v>120</v>
      </c>
      <c r="BE129" s="205">
        <f t="shared" ref="BE129:BE135" si="4">IF(N129="základná",J129,0)</f>
        <v>0</v>
      </c>
      <c r="BF129" s="205">
        <f t="shared" ref="BF129:BF135" si="5">IF(N129="znížená",J129,0)</f>
        <v>0</v>
      </c>
      <c r="BG129" s="205">
        <f t="shared" ref="BG129:BG135" si="6">IF(N129="zákl. prenesená",J129,0)</f>
        <v>0</v>
      </c>
      <c r="BH129" s="205">
        <f t="shared" ref="BH129:BH135" si="7">IF(N129="zníž. prenesená",J129,0)</f>
        <v>0</v>
      </c>
      <c r="BI129" s="205">
        <f t="shared" ref="BI129:BI135" si="8">IF(N129="nulová",J129,0)</f>
        <v>0</v>
      </c>
      <c r="BJ129" s="14" t="s">
        <v>128</v>
      </c>
      <c r="BK129" s="205">
        <f t="shared" ref="BK129:BK135" si="9">ROUND(I129*H129,2)</f>
        <v>0</v>
      </c>
      <c r="BL129" s="14" t="s">
        <v>127</v>
      </c>
      <c r="BM129" s="204" t="s">
        <v>224</v>
      </c>
    </row>
    <row r="130" spans="1:65" s="2" customFormat="1" ht="21.75" customHeight="1">
      <c r="A130" s="31"/>
      <c r="B130" s="32"/>
      <c r="C130" s="192" t="s">
        <v>150</v>
      </c>
      <c r="D130" s="192" t="s">
        <v>123</v>
      </c>
      <c r="E130" s="193" t="s">
        <v>225</v>
      </c>
      <c r="F130" s="194" t="s">
        <v>226</v>
      </c>
      <c r="G130" s="195" t="s">
        <v>144</v>
      </c>
      <c r="H130" s="196">
        <v>4.1859999999999999</v>
      </c>
      <c r="I130" s="197"/>
      <c r="J130" s="198">
        <f t="shared" si="0"/>
        <v>0</v>
      </c>
      <c r="K130" s="199"/>
      <c r="L130" s="36"/>
      <c r="M130" s="200" t="s">
        <v>1</v>
      </c>
      <c r="N130" s="201" t="s">
        <v>40</v>
      </c>
      <c r="O130" s="72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4" t="s">
        <v>127</v>
      </c>
      <c r="AT130" s="204" t="s">
        <v>123</v>
      </c>
      <c r="AU130" s="204" t="s">
        <v>128</v>
      </c>
      <c r="AY130" s="14" t="s">
        <v>120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4" t="s">
        <v>128</v>
      </c>
      <c r="BK130" s="205">
        <f t="shared" si="9"/>
        <v>0</v>
      </c>
      <c r="BL130" s="14" t="s">
        <v>127</v>
      </c>
      <c r="BM130" s="204" t="s">
        <v>227</v>
      </c>
    </row>
    <row r="131" spans="1:65" s="2" customFormat="1" ht="24.2" customHeight="1">
      <c r="A131" s="31"/>
      <c r="B131" s="32"/>
      <c r="C131" s="192" t="s">
        <v>121</v>
      </c>
      <c r="D131" s="192" t="s">
        <v>123</v>
      </c>
      <c r="E131" s="193" t="s">
        <v>228</v>
      </c>
      <c r="F131" s="194" t="s">
        <v>229</v>
      </c>
      <c r="G131" s="195" t="s">
        <v>144</v>
      </c>
      <c r="H131" s="196">
        <v>41.86</v>
      </c>
      <c r="I131" s="197"/>
      <c r="J131" s="198">
        <f t="shared" si="0"/>
        <v>0</v>
      </c>
      <c r="K131" s="199"/>
      <c r="L131" s="36"/>
      <c r="M131" s="200" t="s">
        <v>1</v>
      </c>
      <c r="N131" s="201" t="s">
        <v>40</v>
      </c>
      <c r="O131" s="72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127</v>
      </c>
      <c r="AT131" s="204" t="s">
        <v>123</v>
      </c>
      <c r="AU131" s="204" t="s">
        <v>128</v>
      </c>
      <c r="AY131" s="14" t="s">
        <v>120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4" t="s">
        <v>128</v>
      </c>
      <c r="BK131" s="205">
        <f t="shared" si="9"/>
        <v>0</v>
      </c>
      <c r="BL131" s="14" t="s">
        <v>127</v>
      </c>
      <c r="BM131" s="204" t="s">
        <v>230</v>
      </c>
    </row>
    <row r="132" spans="1:65" s="2" customFormat="1" ht="24.2" customHeight="1">
      <c r="A132" s="31"/>
      <c r="B132" s="32"/>
      <c r="C132" s="192" t="s">
        <v>160</v>
      </c>
      <c r="D132" s="192" t="s">
        <v>123</v>
      </c>
      <c r="E132" s="193" t="s">
        <v>231</v>
      </c>
      <c r="F132" s="194" t="s">
        <v>232</v>
      </c>
      <c r="G132" s="195" t="s">
        <v>144</v>
      </c>
      <c r="H132" s="196">
        <v>4.1859999999999999</v>
      </c>
      <c r="I132" s="197"/>
      <c r="J132" s="198">
        <f t="shared" si="0"/>
        <v>0</v>
      </c>
      <c r="K132" s="199"/>
      <c r="L132" s="36"/>
      <c r="M132" s="200" t="s">
        <v>1</v>
      </c>
      <c r="N132" s="201" t="s">
        <v>40</v>
      </c>
      <c r="O132" s="72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127</v>
      </c>
      <c r="AT132" s="204" t="s">
        <v>123</v>
      </c>
      <c r="AU132" s="204" t="s">
        <v>128</v>
      </c>
      <c r="AY132" s="14" t="s">
        <v>120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4" t="s">
        <v>128</v>
      </c>
      <c r="BK132" s="205">
        <f t="shared" si="9"/>
        <v>0</v>
      </c>
      <c r="BL132" s="14" t="s">
        <v>127</v>
      </c>
      <c r="BM132" s="204" t="s">
        <v>233</v>
      </c>
    </row>
    <row r="133" spans="1:65" s="2" customFormat="1" ht="24.2" customHeight="1">
      <c r="A133" s="31"/>
      <c r="B133" s="32"/>
      <c r="C133" s="192" t="s">
        <v>134</v>
      </c>
      <c r="D133" s="192" t="s">
        <v>123</v>
      </c>
      <c r="E133" s="193" t="s">
        <v>234</v>
      </c>
      <c r="F133" s="194" t="s">
        <v>235</v>
      </c>
      <c r="G133" s="195" t="s">
        <v>144</v>
      </c>
      <c r="H133" s="196">
        <v>10</v>
      </c>
      <c r="I133" s="197"/>
      <c r="J133" s="198">
        <f t="shared" si="0"/>
        <v>0</v>
      </c>
      <c r="K133" s="199"/>
      <c r="L133" s="36"/>
      <c r="M133" s="200" t="s">
        <v>1</v>
      </c>
      <c r="N133" s="201" t="s">
        <v>40</v>
      </c>
      <c r="O133" s="72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127</v>
      </c>
      <c r="AT133" s="204" t="s">
        <v>123</v>
      </c>
      <c r="AU133" s="204" t="s">
        <v>128</v>
      </c>
      <c r="AY133" s="14" t="s">
        <v>120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4" t="s">
        <v>128</v>
      </c>
      <c r="BK133" s="205">
        <f t="shared" si="9"/>
        <v>0</v>
      </c>
      <c r="BL133" s="14" t="s">
        <v>127</v>
      </c>
      <c r="BM133" s="204" t="s">
        <v>236</v>
      </c>
    </row>
    <row r="134" spans="1:65" s="2" customFormat="1" ht="24.2" customHeight="1">
      <c r="A134" s="31"/>
      <c r="B134" s="32"/>
      <c r="C134" s="192" t="s">
        <v>167</v>
      </c>
      <c r="D134" s="192" t="s">
        <v>123</v>
      </c>
      <c r="E134" s="193" t="s">
        <v>237</v>
      </c>
      <c r="F134" s="194" t="s">
        <v>238</v>
      </c>
      <c r="G134" s="195" t="s">
        <v>144</v>
      </c>
      <c r="H134" s="196">
        <v>4.1859999999999999</v>
      </c>
      <c r="I134" s="197"/>
      <c r="J134" s="198">
        <f t="shared" si="0"/>
        <v>0</v>
      </c>
      <c r="K134" s="199"/>
      <c r="L134" s="36"/>
      <c r="M134" s="200" t="s">
        <v>1</v>
      </c>
      <c r="N134" s="201" t="s">
        <v>40</v>
      </c>
      <c r="O134" s="72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127</v>
      </c>
      <c r="AT134" s="204" t="s">
        <v>123</v>
      </c>
      <c r="AU134" s="204" t="s">
        <v>128</v>
      </c>
      <c r="AY134" s="14" t="s">
        <v>120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4" t="s">
        <v>128</v>
      </c>
      <c r="BK134" s="205">
        <f t="shared" si="9"/>
        <v>0</v>
      </c>
      <c r="BL134" s="14" t="s">
        <v>127</v>
      </c>
      <c r="BM134" s="204" t="s">
        <v>239</v>
      </c>
    </row>
    <row r="135" spans="1:65" s="2" customFormat="1" ht="16.5" customHeight="1">
      <c r="A135" s="31"/>
      <c r="B135" s="32"/>
      <c r="C135" s="192" t="s">
        <v>171</v>
      </c>
      <c r="D135" s="192" t="s">
        <v>123</v>
      </c>
      <c r="E135" s="193" t="s">
        <v>240</v>
      </c>
      <c r="F135" s="194" t="s">
        <v>241</v>
      </c>
      <c r="G135" s="195" t="s">
        <v>242</v>
      </c>
      <c r="H135" s="196">
        <v>1</v>
      </c>
      <c r="I135" s="197"/>
      <c r="J135" s="198">
        <f t="shared" si="0"/>
        <v>0</v>
      </c>
      <c r="K135" s="199"/>
      <c r="L135" s="36"/>
      <c r="M135" s="200" t="s">
        <v>1</v>
      </c>
      <c r="N135" s="201" t="s">
        <v>40</v>
      </c>
      <c r="O135" s="72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4" t="s">
        <v>127</v>
      </c>
      <c r="AT135" s="204" t="s">
        <v>123</v>
      </c>
      <c r="AU135" s="204" t="s">
        <v>128</v>
      </c>
      <c r="AY135" s="14" t="s">
        <v>120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4" t="s">
        <v>128</v>
      </c>
      <c r="BK135" s="205">
        <f t="shared" si="9"/>
        <v>0</v>
      </c>
      <c r="BL135" s="14" t="s">
        <v>127</v>
      </c>
      <c r="BM135" s="204" t="s">
        <v>243</v>
      </c>
    </row>
    <row r="136" spans="1:65" s="12" customFormat="1" ht="22.9" customHeight="1">
      <c r="B136" s="176"/>
      <c r="C136" s="177"/>
      <c r="D136" s="178" t="s">
        <v>73</v>
      </c>
      <c r="E136" s="190" t="s">
        <v>140</v>
      </c>
      <c r="F136" s="190" t="s">
        <v>141</v>
      </c>
      <c r="G136" s="177"/>
      <c r="H136" s="177"/>
      <c r="I136" s="180"/>
      <c r="J136" s="191">
        <f>BK136</f>
        <v>0</v>
      </c>
      <c r="K136" s="177"/>
      <c r="L136" s="182"/>
      <c r="M136" s="183"/>
      <c r="N136" s="184"/>
      <c r="O136" s="184"/>
      <c r="P136" s="185">
        <f>P137</f>
        <v>0</v>
      </c>
      <c r="Q136" s="184"/>
      <c r="R136" s="185">
        <f>R137</f>
        <v>0</v>
      </c>
      <c r="S136" s="184"/>
      <c r="T136" s="186">
        <f>T137</f>
        <v>0</v>
      </c>
      <c r="AR136" s="187" t="s">
        <v>82</v>
      </c>
      <c r="AT136" s="188" t="s">
        <v>73</v>
      </c>
      <c r="AU136" s="188" t="s">
        <v>82</v>
      </c>
      <c r="AY136" s="187" t="s">
        <v>120</v>
      </c>
      <c r="BK136" s="189">
        <f>BK137</f>
        <v>0</v>
      </c>
    </row>
    <row r="137" spans="1:65" s="2" customFormat="1" ht="24.2" customHeight="1">
      <c r="A137" s="31"/>
      <c r="B137" s="32"/>
      <c r="C137" s="192" t="s">
        <v>175</v>
      </c>
      <c r="D137" s="192" t="s">
        <v>123</v>
      </c>
      <c r="E137" s="193" t="s">
        <v>142</v>
      </c>
      <c r="F137" s="194" t="s">
        <v>143</v>
      </c>
      <c r="G137" s="195" t="s">
        <v>144</v>
      </c>
      <c r="H137" s="196">
        <v>6.8650000000000002</v>
      </c>
      <c r="I137" s="197"/>
      <c r="J137" s="198">
        <f>ROUND(I137*H137,2)</f>
        <v>0</v>
      </c>
      <c r="K137" s="199"/>
      <c r="L137" s="36"/>
      <c r="M137" s="200" t="s">
        <v>1</v>
      </c>
      <c r="N137" s="201" t="s">
        <v>40</v>
      </c>
      <c r="O137" s="7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127</v>
      </c>
      <c r="AT137" s="204" t="s">
        <v>123</v>
      </c>
      <c r="AU137" s="204" t="s">
        <v>128</v>
      </c>
      <c r="AY137" s="14" t="s">
        <v>120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4" t="s">
        <v>128</v>
      </c>
      <c r="BK137" s="205">
        <f>ROUND(I137*H137,2)</f>
        <v>0</v>
      </c>
      <c r="BL137" s="14" t="s">
        <v>127</v>
      </c>
      <c r="BM137" s="204" t="s">
        <v>244</v>
      </c>
    </row>
    <row r="138" spans="1:65" s="12" customFormat="1" ht="25.9" customHeight="1">
      <c r="B138" s="176"/>
      <c r="C138" s="177"/>
      <c r="D138" s="178" t="s">
        <v>73</v>
      </c>
      <c r="E138" s="179" t="s">
        <v>146</v>
      </c>
      <c r="F138" s="179" t="s">
        <v>147</v>
      </c>
      <c r="G138" s="177"/>
      <c r="H138" s="177"/>
      <c r="I138" s="180"/>
      <c r="J138" s="181">
        <f>BK138</f>
        <v>0</v>
      </c>
      <c r="K138" s="177"/>
      <c r="L138" s="182"/>
      <c r="M138" s="183"/>
      <c r="N138" s="184"/>
      <c r="O138" s="184"/>
      <c r="P138" s="185">
        <f>P139</f>
        <v>0</v>
      </c>
      <c r="Q138" s="184"/>
      <c r="R138" s="185">
        <f>R139</f>
        <v>1.4995092499999998</v>
      </c>
      <c r="S138" s="184"/>
      <c r="T138" s="186">
        <f>T139</f>
        <v>0.35175000000000001</v>
      </c>
      <c r="AR138" s="187" t="s">
        <v>128</v>
      </c>
      <c r="AT138" s="188" t="s">
        <v>73</v>
      </c>
      <c r="AU138" s="188" t="s">
        <v>74</v>
      </c>
      <c r="AY138" s="187" t="s">
        <v>120</v>
      </c>
      <c r="BK138" s="189">
        <f>BK139</f>
        <v>0</v>
      </c>
    </row>
    <row r="139" spans="1:65" s="12" customFormat="1" ht="22.9" customHeight="1">
      <c r="B139" s="176"/>
      <c r="C139" s="177"/>
      <c r="D139" s="178" t="s">
        <v>73</v>
      </c>
      <c r="E139" s="190" t="s">
        <v>148</v>
      </c>
      <c r="F139" s="190" t="s">
        <v>149</v>
      </c>
      <c r="G139" s="177"/>
      <c r="H139" s="177"/>
      <c r="I139" s="180"/>
      <c r="J139" s="191">
        <f>BK139</f>
        <v>0</v>
      </c>
      <c r="K139" s="177"/>
      <c r="L139" s="182"/>
      <c r="M139" s="183"/>
      <c r="N139" s="184"/>
      <c r="O139" s="184"/>
      <c r="P139" s="185">
        <f>SUM(P140:P158)</f>
        <v>0</v>
      </c>
      <c r="Q139" s="184"/>
      <c r="R139" s="185">
        <f>SUM(R140:R158)</f>
        <v>1.4995092499999998</v>
      </c>
      <c r="S139" s="184"/>
      <c r="T139" s="186">
        <f>SUM(T140:T158)</f>
        <v>0.35175000000000001</v>
      </c>
      <c r="AR139" s="187" t="s">
        <v>128</v>
      </c>
      <c r="AT139" s="188" t="s">
        <v>73</v>
      </c>
      <c r="AU139" s="188" t="s">
        <v>82</v>
      </c>
      <c r="AY139" s="187" t="s">
        <v>120</v>
      </c>
      <c r="BK139" s="189">
        <f>SUM(BK140:BK158)</f>
        <v>0</v>
      </c>
    </row>
    <row r="140" spans="1:65" s="2" customFormat="1" ht="16.5" customHeight="1">
      <c r="A140" s="31"/>
      <c r="B140" s="32"/>
      <c r="C140" s="192" t="s">
        <v>177</v>
      </c>
      <c r="D140" s="192" t="s">
        <v>123</v>
      </c>
      <c r="E140" s="193" t="s">
        <v>245</v>
      </c>
      <c r="F140" s="194" t="s">
        <v>246</v>
      </c>
      <c r="G140" s="195" t="s">
        <v>153</v>
      </c>
      <c r="H140" s="196">
        <v>160</v>
      </c>
      <c r="I140" s="197"/>
      <c r="J140" s="198">
        <f t="shared" ref="J140:J158" si="10">ROUND(I140*H140,2)</f>
        <v>0</v>
      </c>
      <c r="K140" s="199"/>
      <c r="L140" s="36"/>
      <c r="M140" s="200" t="s">
        <v>1</v>
      </c>
      <c r="N140" s="201" t="s">
        <v>40</v>
      </c>
      <c r="O140" s="72"/>
      <c r="P140" s="202">
        <f t="shared" ref="P140:P158" si="11">O140*H140</f>
        <v>0</v>
      </c>
      <c r="Q140" s="202">
        <v>0</v>
      </c>
      <c r="R140" s="202">
        <f t="shared" ref="R140:R158" si="12">Q140*H140</f>
        <v>0</v>
      </c>
      <c r="S140" s="202">
        <v>1E-3</v>
      </c>
      <c r="T140" s="203">
        <f t="shared" ref="T140:T158" si="13">S140*H140</f>
        <v>0.16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154</v>
      </c>
      <c r="AT140" s="204" t="s">
        <v>123</v>
      </c>
      <c r="AU140" s="204" t="s">
        <v>128</v>
      </c>
      <c r="AY140" s="14" t="s">
        <v>120</v>
      </c>
      <c r="BE140" s="205">
        <f t="shared" ref="BE140:BE158" si="14">IF(N140="základná",J140,0)</f>
        <v>0</v>
      </c>
      <c r="BF140" s="205">
        <f t="shared" ref="BF140:BF158" si="15">IF(N140="znížená",J140,0)</f>
        <v>0</v>
      </c>
      <c r="BG140" s="205">
        <f t="shared" ref="BG140:BG158" si="16">IF(N140="zákl. prenesená",J140,0)</f>
        <v>0</v>
      </c>
      <c r="BH140" s="205">
        <f t="shared" ref="BH140:BH158" si="17">IF(N140="zníž. prenesená",J140,0)</f>
        <v>0</v>
      </c>
      <c r="BI140" s="205">
        <f t="shared" ref="BI140:BI158" si="18">IF(N140="nulová",J140,0)</f>
        <v>0</v>
      </c>
      <c r="BJ140" s="14" t="s">
        <v>128</v>
      </c>
      <c r="BK140" s="205">
        <f t="shared" ref="BK140:BK158" si="19">ROUND(I140*H140,2)</f>
        <v>0</v>
      </c>
      <c r="BL140" s="14" t="s">
        <v>154</v>
      </c>
      <c r="BM140" s="204" t="s">
        <v>247</v>
      </c>
    </row>
    <row r="141" spans="1:65" s="2" customFormat="1" ht="16.5" customHeight="1">
      <c r="A141" s="31"/>
      <c r="B141" s="32"/>
      <c r="C141" s="192" t="s">
        <v>181</v>
      </c>
      <c r="D141" s="192" t="s">
        <v>123</v>
      </c>
      <c r="E141" s="193" t="s">
        <v>248</v>
      </c>
      <c r="F141" s="194" t="s">
        <v>152</v>
      </c>
      <c r="G141" s="195" t="s">
        <v>153</v>
      </c>
      <c r="H141" s="196">
        <v>320</v>
      </c>
      <c r="I141" s="197"/>
      <c r="J141" s="198">
        <f t="shared" si="10"/>
        <v>0</v>
      </c>
      <c r="K141" s="199"/>
      <c r="L141" s="36"/>
      <c r="M141" s="200" t="s">
        <v>1</v>
      </c>
      <c r="N141" s="201" t="s">
        <v>40</v>
      </c>
      <c r="O141" s="72"/>
      <c r="P141" s="202">
        <f t="shared" si="11"/>
        <v>0</v>
      </c>
      <c r="Q141" s="202">
        <v>4.0000000000000003E-5</v>
      </c>
      <c r="R141" s="202">
        <f t="shared" si="12"/>
        <v>1.2800000000000001E-2</v>
      </c>
      <c r="S141" s="202">
        <v>0</v>
      </c>
      <c r="T141" s="203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154</v>
      </c>
      <c r="AT141" s="204" t="s">
        <v>123</v>
      </c>
      <c r="AU141" s="204" t="s">
        <v>128</v>
      </c>
      <c r="AY141" s="14" t="s">
        <v>120</v>
      </c>
      <c r="BE141" s="205">
        <f t="shared" si="14"/>
        <v>0</v>
      </c>
      <c r="BF141" s="205">
        <f t="shared" si="15"/>
        <v>0</v>
      </c>
      <c r="BG141" s="205">
        <f t="shared" si="16"/>
        <v>0</v>
      </c>
      <c r="BH141" s="205">
        <f t="shared" si="17"/>
        <v>0</v>
      </c>
      <c r="BI141" s="205">
        <f t="shared" si="18"/>
        <v>0</v>
      </c>
      <c r="BJ141" s="14" t="s">
        <v>128</v>
      </c>
      <c r="BK141" s="205">
        <f t="shared" si="19"/>
        <v>0</v>
      </c>
      <c r="BL141" s="14" t="s">
        <v>154</v>
      </c>
      <c r="BM141" s="204" t="s">
        <v>249</v>
      </c>
    </row>
    <row r="142" spans="1:65" s="2" customFormat="1" ht="24.2" customHeight="1">
      <c r="A142" s="31"/>
      <c r="B142" s="32"/>
      <c r="C142" s="206" t="s">
        <v>185</v>
      </c>
      <c r="D142" s="206" t="s">
        <v>130</v>
      </c>
      <c r="E142" s="207" t="s">
        <v>156</v>
      </c>
      <c r="F142" s="208" t="s">
        <v>157</v>
      </c>
      <c r="G142" s="209" t="s">
        <v>153</v>
      </c>
      <c r="H142" s="210">
        <v>160</v>
      </c>
      <c r="I142" s="211"/>
      <c r="J142" s="212">
        <f t="shared" si="10"/>
        <v>0</v>
      </c>
      <c r="K142" s="213"/>
      <c r="L142" s="214"/>
      <c r="M142" s="215" t="s">
        <v>1</v>
      </c>
      <c r="N142" s="216" t="s">
        <v>40</v>
      </c>
      <c r="O142" s="72"/>
      <c r="P142" s="202">
        <f t="shared" si="11"/>
        <v>0</v>
      </c>
      <c r="Q142" s="202">
        <v>1.6299999999999999E-3</v>
      </c>
      <c r="R142" s="202">
        <f t="shared" si="12"/>
        <v>0.26079999999999998</v>
      </c>
      <c r="S142" s="202">
        <v>0</v>
      </c>
      <c r="T142" s="203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158</v>
      </c>
      <c r="AT142" s="204" t="s">
        <v>130</v>
      </c>
      <c r="AU142" s="204" t="s">
        <v>128</v>
      </c>
      <c r="AY142" s="14" t="s">
        <v>120</v>
      </c>
      <c r="BE142" s="205">
        <f t="shared" si="14"/>
        <v>0</v>
      </c>
      <c r="BF142" s="205">
        <f t="shared" si="15"/>
        <v>0</v>
      </c>
      <c r="BG142" s="205">
        <f t="shared" si="16"/>
        <v>0</v>
      </c>
      <c r="BH142" s="205">
        <f t="shared" si="17"/>
        <v>0</v>
      </c>
      <c r="BI142" s="205">
        <f t="shared" si="18"/>
        <v>0</v>
      </c>
      <c r="BJ142" s="14" t="s">
        <v>128</v>
      </c>
      <c r="BK142" s="205">
        <f t="shared" si="19"/>
        <v>0</v>
      </c>
      <c r="BL142" s="14" t="s">
        <v>154</v>
      </c>
      <c r="BM142" s="204" t="s">
        <v>250</v>
      </c>
    </row>
    <row r="143" spans="1:65" s="2" customFormat="1" ht="24.2" customHeight="1">
      <c r="A143" s="31"/>
      <c r="B143" s="32"/>
      <c r="C143" s="206" t="s">
        <v>189</v>
      </c>
      <c r="D143" s="206" t="s">
        <v>130</v>
      </c>
      <c r="E143" s="207" t="s">
        <v>161</v>
      </c>
      <c r="F143" s="208" t="s">
        <v>162</v>
      </c>
      <c r="G143" s="209" t="s">
        <v>153</v>
      </c>
      <c r="H143" s="210">
        <v>160</v>
      </c>
      <c r="I143" s="211"/>
      <c r="J143" s="212">
        <f t="shared" si="10"/>
        <v>0</v>
      </c>
      <c r="K143" s="213"/>
      <c r="L143" s="214"/>
      <c r="M143" s="215" t="s">
        <v>1</v>
      </c>
      <c r="N143" s="216" t="s">
        <v>40</v>
      </c>
      <c r="O143" s="72"/>
      <c r="P143" s="202">
        <f t="shared" si="11"/>
        <v>0</v>
      </c>
      <c r="Q143" s="202">
        <v>1.6299999999999999E-3</v>
      </c>
      <c r="R143" s="202">
        <f t="shared" si="12"/>
        <v>0.26079999999999998</v>
      </c>
      <c r="S143" s="202">
        <v>0</v>
      </c>
      <c r="T143" s="203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158</v>
      </c>
      <c r="AT143" s="204" t="s">
        <v>130</v>
      </c>
      <c r="AU143" s="204" t="s">
        <v>128</v>
      </c>
      <c r="AY143" s="14" t="s">
        <v>120</v>
      </c>
      <c r="BE143" s="205">
        <f t="shared" si="14"/>
        <v>0</v>
      </c>
      <c r="BF143" s="205">
        <f t="shared" si="15"/>
        <v>0</v>
      </c>
      <c r="BG143" s="205">
        <f t="shared" si="16"/>
        <v>0</v>
      </c>
      <c r="BH143" s="205">
        <f t="shared" si="17"/>
        <v>0</v>
      </c>
      <c r="BI143" s="205">
        <f t="shared" si="18"/>
        <v>0</v>
      </c>
      <c r="BJ143" s="14" t="s">
        <v>128</v>
      </c>
      <c r="BK143" s="205">
        <f t="shared" si="19"/>
        <v>0</v>
      </c>
      <c r="BL143" s="14" t="s">
        <v>154</v>
      </c>
      <c r="BM143" s="204" t="s">
        <v>251</v>
      </c>
    </row>
    <row r="144" spans="1:65" s="2" customFormat="1" ht="16.5" customHeight="1">
      <c r="A144" s="31"/>
      <c r="B144" s="32"/>
      <c r="C144" s="192" t="s">
        <v>154</v>
      </c>
      <c r="D144" s="192" t="s">
        <v>123</v>
      </c>
      <c r="E144" s="193" t="s">
        <v>164</v>
      </c>
      <c r="F144" s="194" t="s">
        <v>165</v>
      </c>
      <c r="G144" s="195" t="s">
        <v>153</v>
      </c>
      <c r="H144" s="196">
        <v>165</v>
      </c>
      <c r="I144" s="197"/>
      <c r="J144" s="198">
        <f t="shared" si="10"/>
        <v>0</v>
      </c>
      <c r="K144" s="199"/>
      <c r="L144" s="36"/>
      <c r="M144" s="200" t="s">
        <v>1</v>
      </c>
      <c r="N144" s="201" t="s">
        <v>40</v>
      </c>
      <c r="O144" s="72"/>
      <c r="P144" s="202">
        <f t="shared" si="11"/>
        <v>0</v>
      </c>
      <c r="Q144" s="202">
        <v>4.0000000000000003E-5</v>
      </c>
      <c r="R144" s="202">
        <f t="shared" si="12"/>
        <v>6.6000000000000008E-3</v>
      </c>
      <c r="S144" s="202">
        <v>0</v>
      </c>
      <c r="T144" s="203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154</v>
      </c>
      <c r="AT144" s="204" t="s">
        <v>123</v>
      </c>
      <c r="AU144" s="204" t="s">
        <v>128</v>
      </c>
      <c r="AY144" s="14" t="s">
        <v>120</v>
      </c>
      <c r="BE144" s="205">
        <f t="shared" si="14"/>
        <v>0</v>
      </c>
      <c r="BF144" s="205">
        <f t="shared" si="15"/>
        <v>0</v>
      </c>
      <c r="BG144" s="205">
        <f t="shared" si="16"/>
        <v>0</v>
      </c>
      <c r="BH144" s="205">
        <f t="shared" si="17"/>
        <v>0</v>
      </c>
      <c r="BI144" s="205">
        <f t="shared" si="18"/>
        <v>0</v>
      </c>
      <c r="BJ144" s="14" t="s">
        <v>128</v>
      </c>
      <c r="BK144" s="205">
        <f t="shared" si="19"/>
        <v>0</v>
      </c>
      <c r="BL144" s="14" t="s">
        <v>154</v>
      </c>
      <c r="BM144" s="204" t="s">
        <v>252</v>
      </c>
    </row>
    <row r="145" spans="1:65" s="2" customFormat="1" ht="24.2" customHeight="1">
      <c r="A145" s="31"/>
      <c r="B145" s="32"/>
      <c r="C145" s="206" t="s">
        <v>196</v>
      </c>
      <c r="D145" s="206" t="s">
        <v>130</v>
      </c>
      <c r="E145" s="207" t="s">
        <v>253</v>
      </c>
      <c r="F145" s="208" t="s">
        <v>254</v>
      </c>
      <c r="G145" s="209" t="s">
        <v>126</v>
      </c>
      <c r="H145" s="210">
        <v>21.45</v>
      </c>
      <c r="I145" s="211"/>
      <c r="J145" s="212">
        <f t="shared" si="10"/>
        <v>0</v>
      </c>
      <c r="K145" s="213"/>
      <c r="L145" s="214"/>
      <c r="M145" s="215" t="s">
        <v>1</v>
      </c>
      <c r="N145" s="216" t="s">
        <v>40</v>
      </c>
      <c r="O145" s="72"/>
      <c r="P145" s="202">
        <f t="shared" si="11"/>
        <v>0</v>
      </c>
      <c r="Q145" s="202">
        <v>2.9499999999999999E-3</v>
      </c>
      <c r="R145" s="202">
        <f t="shared" si="12"/>
        <v>6.32775E-2</v>
      </c>
      <c r="S145" s="202">
        <v>0</v>
      </c>
      <c r="T145" s="203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4" t="s">
        <v>158</v>
      </c>
      <c r="AT145" s="204" t="s">
        <v>130</v>
      </c>
      <c r="AU145" s="204" t="s">
        <v>128</v>
      </c>
      <c r="AY145" s="14" t="s">
        <v>120</v>
      </c>
      <c r="BE145" s="205">
        <f t="shared" si="14"/>
        <v>0</v>
      </c>
      <c r="BF145" s="205">
        <f t="shared" si="15"/>
        <v>0</v>
      </c>
      <c r="BG145" s="205">
        <f t="shared" si="16"/>
        <v>0</v>
      </c>
      <c r="BH145" s="205">
        <f t="shared" si="17"/>
        <v>0</v>
      </c>
      <c r="BI145" s="205">
        <f t="shared" si="18"/>
        <v>0</v>
      </c>
      <c r="BJ145" s="14" t="s">
        <v>128</v>
      </c>
      <c r="BK145" s="205">
        <f t="shared" si="19"/>
        <v>0</v>
      </c>
      <c r="BL145" s="14" t="s">
        <v>154</v>
      </c>
      <c r="BM145" s="204" t="s">
        <v>255</v>
      </c>
    </row>
    <row r="146" spans="1:65" s="2" customFormat="1" ht="24.2" customHeight="1">
      <c r="A146" s="31"/>
      <c r="B146" s="32"/>
      <c r="C146" s="192" t="s">
        <v>200</v>
      </c>
      <c r="D146" s="192" t="s">
        <v>123</v>
      </c>
      <c r="E146" s="193" t="s">
        <v>256</v>
      </c>
      <c r="F146" s="194" t="s">
        <v>257</v>
      </c>
      <c r="G146" s="195" t="s">
        <v>126</v>
      </c>
      <c r="H146" s="196">
        <v>191.75</v>
      </c>
      <c r="I146" s="197"/>
      <c r="J146" s="198">
        <f t="shared" si="10"/>
        <v>0</v>
      </c>
      <c r="K146" s="199"/>
      <c r="L146" s="36"/>
      <c r="M146" s="200" t="s">
        <v>1</v>
      </c>
      <c r="N146" s="201" t="s">
        <v>40</v>
      </c>
      <c r="O146" s="72"/>
      <c r="P146" s="202">
        <f t="shared" si="11"/>
        <v>0</v>
      </c>
      <c r="Q146" s="202">
        <v>0</v>
      </c>
      <c r="R146" s="202">
        <f t="shared" si="12"/>
        <v>0</v>
      </c>
      <c r="S146" s="202">
        <v>1E-3</v>
      </c>
      <c r="T146" s="203">
        <f t="shared" si="13"/>
        <v>0.19175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154</v>
      </c>
      <c r="AT146" s="204" t="s">
        <v>123</v>
      </c>
      <c r="AU146" s="204" t="s">
        <v>128</v>
      </c>
      <c r="AY146" s="14" t="s">
        <v>120</v>
      </c>
      <c r="BE146" s="205">
        <f t="shared" si="14"/>
        <v>0</v>
      </c>
      <c r="BF146" s="205">
        <f t="shared" si="15"/>
        <v>0</v>
      </c>
      <c r="BG146" s="205">
        <f t="shared" si="16"/>
        <v>0</v>
      </c>
      <c r="BH146" s="205">
        <f t="shared" si="17"/>
        <v>0</v>
      </c>
      <c r="BI146" s="205">
        <f t="shared" si="18"/>
        <v>0</v>
      </c>
      <c r="BJ146" s="14" t="s">
        <v>128</v>
      </c>
      <c r="BK146" s="205">
        <f t="shared" si="19"/>
        <v>0</v>
      </c>
      <c r="BL146" s="14" t="s">
        <v>154</v>
      </c>
      <c r="BM146" s="204" t="s">
        <v>258</v>
      </c>
    </row>
    <row r="147" spans="1:65" s="2" customFormat="1" ht="24.2" customHeight="1">
      <c r="A147" s="31"/>
      <c r="B147" s="32"/>
      <c r="C147" s="192" t="s">
        <v>204</v>
      </c>
      <c r="D147" s="192" t="s">
        <v>123</v>
      </c>
      <c r="E147" s="193" t="s">
        <v>259</v>
      </c>
      <c r="F147" s="194" t="s">
        <v>260</v>
      </c>
      <c r="G147" s="195" t="s">
        <v>126</v>
      </c>
      <c r="H147" s="196">
        <v>195.7</v>
      </c>
      <c r="I147" s="197"/>
      <c r="J147" s="198">
        <f t="shared" si="10"/>
        <v>0</v>
      </c>
      <c r="K147" s="199"/>
      <c r="L147" s="36"/>
      <c r="M147" s="200" t="s">
        <v>1</v>
      </c>
      <c r="N147" s="201" t="s">
        <v>40</v>
      </c>
      <c r="O147" s="72"/>
      <c r="P147" s="202">
        <f t="shared" si="11"/>
        <v>0</v>
      </c>
      <c r="Q147" s="202">
        <v>3.5E-4</v>
      </c>
      <c r="R147" s="202">
        <f t="shared" si="12"/>
        <v>6.8495E-2</v>
      </c>
      <c r="S147" s="202">
        <v>0</v>
      </c>
      <c r="T147" s="203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154</v>
      </c>
      <c r="AT147" s="204" t="s">
        <v>123</v>
      </c>
      <c r="AU147" s="204" t="s">
        <v>128</v>
      </c>
      <c r="AY147" s="14" t="s">
        <v>120</v>
      </c>
      <c r="BE147" s="205">
        <f t="shared" si="14"/>
        <v>0</v>
      </c>
      <c r="BF147" s="205">
        <f t="shared" si="15"/>
        <v>0</v>
      </c>
      <c r="BG147" s="205">
        <f t="shared" si="16"/>
        <v>0</v>
      </c>
      <c r="BH147" s="205">
        <f t="shared" si="17"/>
        <v>0</v>
      </c>
      <c r="BI147" s="205">
        <f t="shared" si="18"/>
        <v>0</v>
      </c>
      <c r="BJ147" s="14" t="s">
        <v>128</v>
      </c>
      <c r="BK147" s="205">
        <f t="shared" si="19"/>
        <v>0</v>
      </c>
      <c r="BL147" s="14" t="s">
        <v>154</v>
      </c>
      <c r="BM147" s="204" t="s">
        <v>261</v>
      </c>
    </row>
    <row r="148" spans="1:65" s="2" customFormat="1" ht="24.2" customHeight="1">
      <c r="A148" s="31"/>
      <c r="B148" s="32"/>
      <c r="C148" s="206" t="s">
        <v>7</v>
      </c>
      <c r="D148" s="206" t="s">
        <v>130</v>
      </c>
      <c r="E148" s="207" t="s">
        <v>253</v>
      </c>
      <c r="F148" s="208" t="s">
        <v>254</v>
      </c>
      <c r="G148" s="209" t="s">
        <v>126</v>
      </c>
      <c r="H148" s="210">
        <v>205.48500000000001</v>
      </c>
      <c r="I148" s="211"/>
      <c r="J148" s="212">
        <f t="shared" si="10"/>
        <v>0</v>
      </c>
      <c r="K148" s="213"/>
      <c r="L148" s="214"/>
      <c r="M148" s="215" t="s">
        <v>1</v>
      </c>
      <c r="N148" s="216" t="s">
        <v>40</v>
      </c>
      <c r="O148" s="72"/>
      <c r="P148" s="202">
        <f t="shared" si="11"/>
        <v>0</v>
      </c>
      <c r="Q148" s="202">
        <v>2.9499999999999999E-3</v>
      </c>
      <c r="R148" s="202">
        <f t="shared" si="12"/>
        <v>0.60618075000000005</v>
      </c>
      <c r="S148" s="202">
        <v>0</v>
      </c>
      <c r="T148" s="203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158</v>
      </c>
      <c r="AT148" s="204" t="s">
        <v>130</v>
      </c>
      <c r="AU148" s="204" t="s">
        <v>128</v>
      </c>
      <c r="AY148" s="14" t="s">
        <v>120</v>
      </c>
      <c r="BE148" s="205">
        <f t="shared" si="14"/>
        <v>0</v>
      </c>
      <c r="BF148" s="205">
        <f t="shared" si="15"/>
        <v>0</v>
      </c>
      <c r="BG148" s="205">
        <f t="shared" si="16"/>
        <v>0</v>
      </c>
      <c r="BH148" s="205">
        <f t="shared" si="17"/>
        <v>0</v>
      </c>
      <c r="BI148" s="205">
        <f t="shared" si="18"/>
        <v>0</v>
      </c>
      <c r="BJ148" s="14" t="s">
        <v>128</v>
      </c>
      <c r="BK148" s="205">
        <f t="shared" si="19"/>
        <v>0</v>
      </c>
      <c r="BL148" s="14" t="s">
        <v>154</v>
      </c>
      <c r="BM148" s="204" t="s">
        <v>262</v>
      </c>
    </row>
    <row r="149" spans="1:65" s="2" customFormat="1" ht="24.2" customHeight="1">
      <c r="A149" s="31"/>
      <c r="B149" s="32"/>
      <c r="C149" s="192" t="s">
        <v>211</v>
      </c>
      <c r="D149" s="192" t="s">
        <v>123</v>
      </c>
      <c r="E149" s="193" t="s">
        <v>178</v>
      </c>
      <c r="F149" s="194" t="s">
        <v>179</v>
      </c>
      <c r="G149" s="195" t="s">
        <v>126</v>
      </c>
      <c r="H149" s="196">
        <v>195.7</v>
      </c>
      <c r="I149" s="197"/>
      <c r="J149" s="198">
        <f t="shared" si="10"/>
        <v>0</v>
      </c>
      <c r="K149" s="199"/>
      <c r="L149" s="36"/>
      <c r="M149" s="200" t="s">
        <v>1</v>
      </c>
      <c r="N149" s="201" t="s">
        <v>40</v>
      </c>
      <c r="O149" s="72"/>
      <c r="P149" s="202">
        <f t="shared" si="11"/>
        <v>0</v>
      </c>
      <c r="Q149" s="202">
        <v>0</v>
      </c>
      <c r="R149" s="202">
        <f t="shared" si="12"/>
        <v>0</v>
      </c>
      <c r="S149" s="202">
        <v>0</v>
      </c>
      <c r="T149" s="203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154</v>
      </c>
      <c r="AT149" s="204" t="s">
        <v>123</v>
      </c>
      <c r="AU149" s="204" t="s">
        <v>128</v>
      </c>
      <c r="AY149" s="14" t="s">
        <v>120</v>
      </c>
      <c r="BE149" s="205">
        <f t="shared" si="14"/>
        <v>0</v>
      </c>
      <c r="BF149" s="205">
        <f t="shared" si="15"/>
        <v>0</v>
      </c>
      <c r="BG149" s="205">
        <f t="shared" si="16"/>
        <v>0</v>
      </c>
      <c r="BH149" s="205">
        <f t="shared" si="17"/>
        <v>0</v>
      </c>
      <c r="BI149" s="205">
        <f t="shared" si="18"/>
        <v>0</v>
      </c>
      <c r="BJ149" s="14" t="s">
        <v>128</v>
      </c>
      <c r="BK149" s="205">
        <f t="shared" si="19"/>
        <v>0</v>
      </c>
      <c r="BL149" s="14" t="s">
        <v>154</v>
      </c>
      <c r="BM149" s="204" t="s">
        <v>263</v>
      </c>
    </row>
    <row r="150" spans="1:65" s="2" customFormat="1" ht="21.75" customHeight="1">
      <c r="A150" s="31"/>
      <c r="B150" s="32"/>
      <c r="C150" s="192" t="s">
        <v>264</v>
      </c>
      <c r="D150" s="192" t="s">
        <v>123</v>
      </c>
      <c r="E150" s="193" t="s">
        <v>182</v>
      </c>
      <c r="F150" s="194" t="s">
        <v>183</v>
      </c>
      <c r="G150" s="195" t="s">
        <v>126</v>
      </c>
      <c r="H150" s="196">
        <v>195.7</v>
      </c>
      <c r="I150" s="197"/>
      <c r="J150" s="198">
        <f t="shared" si="10"/>
        <v>0</v>
      </c>
      <c r="K150" s="199"/>
      <c r="L150" s="36"/>
      <c r="M150" s="200" t="s">
        <v>1</v>
      </c>
      <c r="N150" s="201" t="s">
        <v>40</v>
      </c>
      <c r="O150" s="72"/>
      <c r="P150" s="202">
        <f t="shared" si="11"/>
        <v>0</v>
      </c>
      <c r="Q150" s="202">
        <v>0</v>
      </c>
      <c r="R150" s="202">
        <f t="shared" si="12"/>
        <v>0</v>
      </c>
      <c r="S150" s="202">
        <v>0</v>
      </c>
      <c r="T150" s="203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154</v>
      </c>
      <c r="AT150" s="204" t="s">
        <v>123</v>
      </c>
      <c r="AU150" s="204" t="s">
        <v>128</v>
      </c>
      <c r="AY150" s="14" t="s">
        <v>120</v>
      </c>
      <c r="BE150" s="205">
        <f t="shared" si="14"/>
        <v>0</v>
      </c>
      <c r="BF150" s="205">
        <f t="shared" si="15"/>
        <v>0</v>
      </c>
      <c r="BG150" s="205">
        <f t="shared" si="16"/>
        <v>0</v>
      </c>
      <c r="BH150" s="205">
        <f t="shared" si="17"/>
        <v>0</v>
      </c>
      <c r="BI150" s="205">
        <f t="shared" si="18"/>
        <v>0</v>
      </c>
      <c r="BJ150" s="14" t="s">
        <v>128</v>
      </c>
      <c r="BK150" s="205">
        <f t="shared" si="19"/>
        <v>0</v>
      </c>
      <c r="BL150" s="14" t="s">
        <v>154</v>
      </c>
      <c r="BM150" s="204" t="s">
        <v>265</v>
      </c>
    </row>
    <row r="151" spans="1:65" s="2" customFormat="1" ht="24.2" customHeight="1">
      <c r="A151" s="31"/>
      <c r="B151" s="32"/>
      <c r="C151" s="192" t="s">
        <v>266</v>
      </c>
      <c r="D151" s="192" t="s">
        <v>123</v>
      </c>
      <c r="E151" s="193" t="s">
        <v>186</v>
      </c>
      <c r="F151" s="194" t="s">
        <v>187</v>
      </c>
      <c r="G151" s="195" t="s">
        <v>126</v>
      </c>
      <c r="H151" s="196">
        <v>195.7</v>
      </c>
      <c r="I151" s="197"/>
      <c r="J151" s="198">
        <f t="shared" si="10"/>
        <v>0</v>
      </c>
      <c r="K151" s="199"/>
      <c r="L151" s="36"/>
      <c r="M151" s="200" t="s">
        <v>1</v>
      </c>
      <c r="N151" s="201" t="s">
        <v>40</v>
      </c>
      <c r="O151" s="72"/>
      <c r="P151" s="202">
        <f t="shared" si="11"/>
        <v>0</v>
      </c>
      <c r="Q151" s="202">
        <v>8.0000000000000007E-5</v>
      </c>
      <c r="R151" s="202">
        <f t="shared" si="12"/>
        <v>1.5656E-2</v>
      </c>
      <c r="S151" s="202">
        <v>0</v>
      </c>
      <c r="T151" s="203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4" t="s">
        <v>154</v>
      </c>
      <c r="AT151" s="204" t="s">
        <v>123</v>
      </c>
      <c r="AU151" s="204" t="s">
        <v>128</v>
      </c>
      <c r="AY151" s="14" t="s">
        <v>120</v>
      </c>
      <c r="BE151" s="205">
        <f t="shared" si="14"/>
        <v>0</v>
      </c>
      <c r="BF151" s="205">
        <f t="shared" si="15"/>
        <v>0</v>
      </c>
      <c r="BG151" s="205">
        <f t="shared" si="16"/>
        <v>0</v>
      </c>
      <c r="BH151" s="205">
        <f t="shared" si="17"/>
        <v>0</v>
      </c>
      <c r="BI151" s="205">
        <f t="shared" si="18"/>
        <v>0</v>
      </c>
      <c r="BJ151" s="14" t="s">
        <v>128</v>
      </c>
      <c r="BK151" s="205">
        <f t="shared" si="19"/>
        <v>0</v>
      </c>
      <c r="BL151" s="14" t="s">
        <v>154</v>
      </c>
      <c r="BM151" s="204" t="s">
        <v>267</v>
      </c>
    </row>
    <row r="152" spans="1:65" s="2" customFormat="1" ht="24.2" customHeight="1">
      <c r="A152" s="31"/>
      <c r="B152" s="32"/>
      <c r="C152" s="192" t="s">
        <v>268</v>
      </c>
      <c r="D152" s="192" t="s">
        <v>123</v>
      </c>
      <c r="E152" s="193" t="s">
        <v>190</v>
      </c>
      <c r="F152" s="194" t="s">
        <v>191</v>
      </c>
      <c r="G152" s="195" t="s">
        <v>126</v>
      </c>
      <c r="H152" s="196">
        <v>45</v>
      </c>
      <c r="I152" s="197"/>
      <c r="J152" s="198">
        <f t="shared" si="10"/>
        <v>0</v>
      </c>
      <c r="K152" s="199"/>
      <c r="L152" s="36"/>
      <c r="M152" s="200" t="s">
        <v>1</v>
      </c>
      <c r="N152" s="201" t="s">
        <v>40</v>
      </c>
      <c r="O152" s="72"/>
      <c r="P152" s="202">
        <f t="shared" si="11"/>
        <v>0</v>
      </c>
      <c r="Q152" s="202">
        <v>4.4999999999999997E-3</v>
      </c>
      <c r="R152" s="202">
        <f t="shared" si="12"/>
        <v>0.20249999999999999</v>
      </c>
      <c r="S152" s="202">
        <v>0</v>
      </c>
      <c r="T152" s="203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4" t="s">
        <v>154</v>
      </c>
      <c r="AT152" s="204" t="s">
        <v>123</v>
      </c>
      <c r="AU152" s="204" t="s">
        <v>128</v>
      </c>
      <c r="AY152" s="14" t="s">
        <v>120</v>
      </c>
      <c r="BE152" s="205">
        <f t="shared" si="14"/>
        <v>0</v>
      </c>
      <c r="BF152" s="205">
        <f t="shared" si="15"/>
        <v>0</v>
      </c>
      <c r="BG152" s="205">
        <f t="shared" si="16"/>
        <v>0</v>
      </c>
      <c r="BH152" s="205">
        <f t="shared" si="17"/>
        <v>0</v>
      </c>
      <c r="BI152" s="205">
        <f t="shared" si="18"/>
        <v>0</v>
      </c>
      <c r="BJ152" s="14" t="s">
        <v>128</v>
      </c>
      <c r="BK152" s="205">
        <f t="shared" si="19"/>
        <v>0</v>
      </c>
      <c r="BL152" s="14" t="s">
        <v>154</v>
      </c>
      <c r="BM152" s="204" t="s">
        <v>269</v>
      </c>
    </row>
    <row r="153" spans="1:65" s="2" customFormat="1" ht="24.2" customHeight="1">
      <c r="A153" s="31"/>
      <c r="B153" s="32"/>
      <c r="C153" s="192" t="s">
        <v>270</v>
      </c>
      <c r="D153" s="192" t="s">
        <v>123</v>
      </c>
      <c r="E153" s="193" t="s">
        <v>193</v>
      </c>
      <c r="F153" s="194" t="s">
        <v>194</v>
      </c>
      <c r="G153" s="195" t="s">
        <v>126</v>
      </c>
      <c r="H153" s="196">
        <v>195.7</v>
      </c>
      <c r="I153" s="197"/>
      <c r="J153" s="198">
        <f t="shared" si="10"/>
        <v>0</v>
      </c>
      <c r="K153" s="199"/>
      <c r="L153" s="36"/>
      <c r="M153" s="200" t="s">
        <v>1</v>
      </c>
      <c r="N153" s="201" t="s">
        <v>40</v>
      </c>
      <c r="O153" s="72"/>
      <c r="P153" s="202">
        <f t="shared" si="11"/>
        <v>0</v>
      </c>
      <c r="Q153" s="202">
        <v>0</v>
      </c>
      <c r="R153" s="202">
        <f t="shared" si="12"/>
        <v>0</v>
      </c>
      <c r="S153" s="202">
        <v>0</v>
      </c>
      <c r="T153" s="203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154</v>
      </c>
      <c r="AT153" s="204" t="s">
        <v>123</v>
      </c>
      <c r="AU153" s="204" t="s">
        <v>128</v>
      </c>
      <c r="AY153" s="14" t="s">
        <v>120</v>
      </c>
      <c r="BE153" s="205">
        <f t="shared" si="14"/>
        <v>0</v>
      </c>
      <c r="BF153" s="205">
        <f t="shared" si="15"/>
        <v>0</v>
      </c>
      <c r="BG153" s="205">
        <f t="shared" si="16"/>
        <v>0</v>
      </c>
      <c r="BH153" s="205">
        <f t="shared" si="17"/>
        <v>0</v>
      </c>
      <c r="BI153" s="205">
        <f t="shared" si="18"/>
        <v>0</v>
      </c>
      <c r="BJ153" s="14" t="s">
        <v>128</v>
      </c>
      <c r="BK153" s="205">
        <f t="shared" si="19"/>
        <v>0</v>
      </c>
      <c r="BL153" s="14" t="s">
        <v>154</v>
      </c>
      <c r="BM153" s="204" t="s">
        <v>271</v>
      </c>
    </row>
    <row r="154" spans="1:65" s="2" customFormat="1" ht="16.5" customHeight="1">
      <c r="A154" s="31"/>
      <c r="B154" s="32"/>
      <c r="C154" s="192" t="s">
        <v>272</v>
      </c>
      <c r="D154" s="192" t="s">
        <v>123</v>
      </c>
      <c r="E154" s="193" t="s">
        <v>197</v>
      </c>
      <c r="F154" s="194" t="s">
        <v>198</v>
      </c>
      <c r="G154" s="195" t="s">
        <v>126</v>
      </c>
      <c r="H154" s="196">
        <v>45</v>
      </c>
      <c r="I154" s="197"/>
      <c r="J154" s="198">
        <f t="shared" si="10"/>
        <v>0</v>
      </c>
      <c r="K154" s="199"/>
      <c r="L154" s="36"/>
      <c r="M154" s="200" t="s">
        <v>1</v>
      </c>
      <c r="N154" s="201" t="s">
        <v>40</v>
      </c>
      <c r="O154" s="72"/>
      <c r="P154" s="202">
        <f t="shared" si="11"/>
        <v>0</v>
      </c>
      <c r="Q154" s="202">
        <v>0</v>
      </c>
      <c r="R154" s="202">
        <f t="shared" si="12"/>
        <v>0</v>
      </c>
      <c r="S154" s="202">
        <v>0</v>
      </c>
      <c r="T154" s="203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154</v>
      </c>
      <c r="AT154" s="204" t="s">
        <v>123</v>
      </c>
      <c r="AU154" s="204" t="s">
        <v>128</v>
      </c>
      <c r="AY154" s="14" t="s">
        <v>120</v>
      </c>
      <c r="BE154" s="205">
        <f t="shared" si="14"/>
        <v>0</v>
      </c>
      <c r="BF154" s="205">
        <f t="shared" si="15"/>
        <v>0</v>
      </c>
      <c r="BG154" s="205">
        <f t="shared" si="16"/>
        <v>0</v>
      </c>
      <c r="BH154" s="205">
        <f t="shared" si="17"/>
        <v>0</v>
      </c>
      <c r="BI154" s="205">
        <f t="shared" si="18"/>
        <v>0</v>
      </c>
      <c r="BJ154" s="14" t="s">
        <v>128</v>
      </c>
      <c r="BK154" s="205">
        <f t="shared" si="19"/>
        <v>0</v>
      </c>
      <c r="BL154" s="14" t="s">
        <v>154</v>
      </c>
      <c r="BM154" s="204" t="s">
        <v>273</v>
      </c>
    </row>
    <row r="155" spans="1:65" s="2" customFormat="1" ht="24.2" customHeight="1">
      <c r="A155" s="31"/>
      <c r="B155" s="32"/>
      <c r="C155" s="192" t="s">
        <v>274</v>
      </c>
      <c r="D155" s="192" t="s">
        <v>123</v>
      </c>
      <c r="E155" s="193" t="s">
        <v>201</v>
      </c>
      <c r="F155" s="194" t="s">
        <v>202</v>
      </c>
      <c r="G155" s="195" t="s">
        <v>153</v>
      </c>
      <c r="H155" s="196">
        <v>200</v>
      </c>
      <c r="I155" s="197"/>
      <c r="J155" s="198">
        <f t="shared" si="10"/>
        <v>0</v>
      </c>
      <c r="K155" s="199"/>
      <c r="L155" s="36"/>
      <c r="M155" s="200" t="s">
        <v>1</v>
      </c>
      <c r="N155" s="201" t="s">
        <v>40</v>
      </c>
      <c r="O155" s="72"/>
      <c r="P155" s="202">
        <f t="shared" si="11"/>
        <v>0</v>
      </c>
      <c r="Q155" s="202">
        <v>0</v>
      </c>
      <c r="R155" s="202">
        <f t="shared" si="12"/>
        <v>0</v>
      </c>
      <c r="S155" s="202">
        <v>0</v>
      </c>
      <c r="T155" s="203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154</v>
      </c>
      <c r="AT155" s="204" t="s">
        <v>123</v>
      </c>
      <c r="AU155" s="204" t="s">
        <v>128</v>
      </c>
      <c r="AY155" s="14" t="s">
        <v>120</v>
      </c>
      <c r="BE155" s="205">
        <f t="shared" si="14"/>
        <v>0</v>
      </c>
      <c r="BF155" s="205">
        <f t="shared" si="15"/>
        <v>0</v>
      </c>
      <c r="BG155" s="205">
        <f t="shared" si="16"/>
        <v>0</v>
      </c>
      <c r="BH155" s="205">
        <f t="shared" si="17"/>
        <v>0</v>
      </c>
      <c r="BI155" s="205">
        <f t="shared" si="18"/>
        <v>0</v>
      </c>
      <c r="BJ155" s="14" t="s">
        <v>128</v>
      </c>
      <c r="BK155" s="205">
        <f t="shared" si="19"/>
        <v>0</v>
      </c>
      <c r="BL155" s="14" t="s">
        <v>154</v>
      </c>
      <c r="BM155" s="204" t="s">
        <v>275</v>
      </c>
    </row>
    <row r="156" spans="1:65" s="2" customFormat="1" ht="16.5" customHeight="1">
      <c r="A156" s="31"/>
      <c r="B156" s="32"/>
      <c r="C156" s="192" t="s">
        <v>276</v>
      </c>
      <c r="D156" s="192" t="s">
        <v>123</v>
      </c>
      <c r="E156" s="193" t="s">
        <v>205</v>
      </c>
      <c r="F156" s="194" t="s">
        <v>206</v>
      </c>
      <c r="G156" s="195" t="s">
        <v>153</v>
      </c>
      <c r="H156" s="196">
        <v>10</v>
      </c>
      <c r="I156" s="197"/>
      <c r="J156" s="198">
        <f t="shared" si="10"/>
        <v>0</v>
      </c>
      <c r="K156" s="199"/>
      <c r="L156" s="36"/>
      <c r="M156" s="200" t="s">
        <v>1</v>
      </c>
      <c r="N156" s="201" t="s">
        <v>40</v>
      </c>
      <c r="O156" s="72"/>
      <c r="P156" s="202">
        <f t="shared" si="11"/>
        <v>0</v>
      </c>
      <c r="Q156" s="202">
        <v>4.0000000000000003E-5</v>
      </c>
      <c r="R156" s="202">
        <f t="shared" si="12"/>
        <v>4.0000000000000002E-4</v>
      </c>
      <c r="S156" s="202">
        <v>0</v>
      </c>
      <c r="T156" s="203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154</v>
      </c>
      <c r="AT156" s="204" t="s">
        <v>123</v>
      </c>
      <c r="AU156" s="204" t="s">
        <v>128</v>
      </c>
      <c r="AY156" s="14" t="s">
        <v>120</v>
      </c>
      <c r="BE156" s="205">
        <f t="shared" si="14"/>
        <v>0</v>
      </c>
      <c r="BF156" s="205">
        <f t="shared" si="15"/>
        <v>0</v>
      </c>
      <c r="BG156" s="205">
        <f t="shared" si="16"/>
        <v>0</v>
      </c>
      <c r="BH156" s="205">
        <f t="shared" si="17"/>
        <v>0</v>
      </c>
      <c r="BI156" s="205">
        <f t="shared" si="18"/>
        <v>0</v>
      </c>
      <c r="BJ156" s="14" t="s">
        <v>128</v>
      </c>
      <c r="BK156" s="205">
        <f t="shared" si="19"/>
        <v>0</v>
      </c>
      <c r="BL156" s="14" t="s">
        <v>154</v>
      </c>
      <c r="BM156" s="204" t="s">
        <v>277</v>
      </c>
    </row>
    <row r="157" spans="1:65" s="2" customFormat="1" ht="16.5" customHeight="1">
      <c r="A157" s="31"/>
      <c r="B157" s="32"/>
      <c r="C157" s="206" t="s">
        <v>278</v>
      </c>
      <c r="D157" s="206" t="s">
        <v>130</v>
      </c>
      <c r="E157" s="207" t="s">
        <v>208</v>
      </c>
      <c r="F157" s="208" t="s">
        <v>209</v>
      </c>
      <c r="G157" s="209" t="s">
        <v>153</v>
      </c>
      <c r="H157" s="210">
        <v>10</v>
      </c>
      <c r="I157" s="211"/>
      <c r="J157" s="212">
        <f t="shared" si="10"/>
        <v>0</v>
      </c>
      <c r="K157" s="213"/>
      <c r="L157" s="214"/>
      <c r="M157" s="215" t="s">
        <v>1</v>
      </c>
      <c r="N157" s="216" t="s">
        <v>40</v>
      </c>
      <c r="O157" s="72"/>
      <c r="P157" s="202">
        <f t="shared" si="11"/>
        <v>0</v>
      </c>
      <c r="Q157" s="202">
        <v>2.0000000000000001E-4</v>
      </c>
      <c r="R157" s="202">
        <f t="shared" si="12"/>
        <v>2E-3</v>
      </c>
      <c r="S157" s="202">
        <v>0</v>
      </c>
      <c r="T157" s="203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4" t="s">
        <v>158</v>
      </c>
      <c r="AT157" s="204" t="s">
        <v>130</v>
      </c>
      <c r="AU157" s="204" t="s">
        <v>128</v>
      </c>
      <c r="AY157" s="14" t="s">
        <v>120</v>
      </c>
      <c r="BE157" s="205">
        <f t="shared" si="14"/>
        <v>0</v>
      </c>
      <c r="BF157" s="205">
        <f t="shared" si="15"/>
        <v>0</v>
      </c>
      <c r="BG157" s="205">
        <f t="shared" si="16"/>
        <v>0</v>
      </c>
      <c r="BH157" s="205">
        <f t="shared" si="17"/>
        <v>0</v>
      </c>
      <c r="BI157" s="205">
        <f t="shared" si="18"/>
        <v>0</v>
      </c>
      <c r="BJ157" s="14" t="s">
        <v>128</v>
      </c>
      <c r="BK157" s="205">
        <f t="shared" si="19"/>
        <v>0</v>
      </c>
      <c r="BL157" s="14" t="s">
        <v>154</v>
      </c>
      <c r="BM157" s="204" t="s">
        <v>279</v>
      </c>
    </row>
    <row r="158" spans="1:65" s="2" customFormat="1" ht="24.2" customHeight="1">
      <c r="A158" s="31"/>
      <c r="B158" s="32"/>
      <c r="C158" s="192" t="s">
        <v>280</v>
      </c>
      <c r="D158" s="192" t="s">
        <v>123</v>
      </c>
      <c r="E158" s="193" t="s">
        <v>212</v>
      </c>
      <c r="F158" s="194" t="s">
        <v>213</v>
      </c>
      <c r="G158" s="195" t="s">
        <v>144</v>
      </c>
      <c r="H158" s="196">
        <v>1.5</v>
      </c>
      <c r="I158" s="197"/>
      <c r="J158" s="198">
        <f t="shared" si="10"/>
        <v>0</v>
      </c>
      <c r="K158" s="199"/>
      <c r="L158" s="36"/>
      <c r="M158" s="217" t="s">
        <v>1</v>
      </c>
      <c r="N158" s="218" t="s">
        <v>40</v>
      </c>
      <c r="O158" s="219"/>
      <c r="P158" s="220">
        <f t="shared" si="11"/>
        <v>0</v>
      </c>
      <c r="Q158" s="220">
        <v>0</v>
      </c>
      <c r="R158" s="220">
        <f t="shared" si="12"/>
        <v>0</v>
      </c>
      <c r="S158" s="220">
        <v>0</v>
      </c>
      <c r="T158" s="221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154</v>
      </c>
      <c r="AT158" s="204" t="s">
        <v>123</v>
      </c>
      <c r="AU158" s="204" t="s">
        <v>128</v>
      </c>
      <c r="AY158" s="14" t="s">
        <v>120</v>
      </c>
      <c r="BE158" s="205">
        <f t="shared" si="14"/>
        <v>0</v>
      </c>
      <c r="BF158" s="205">
        <f t="shared" si="15"/>
        <v>0</v>
      </c>
      <c r="BG158" s="205">
        <f t="shared" si="16"/>
        <v>0</v>
      </c>
      <c r="BH158" s="205">
        <f t="shared" si="17"/>
        <v>0</v>
      </c>
      <c r="BI158" s="205">
        <f t="shared" si="18"/>
        <v>0</v>
      </c>
      <c r="BJ158" s="14" t="s">
        <v>128</v>
      </c>
      <c r="BK158" s="205">
        <f t="shared" si="19"/>
        <v>0</v>
      </c>
      <c r="BL158" s="14" t="s">
        <v>154</v>
      </c>
      <c r="BM158" s="204" t="s">
        <v>281</v>
      </c>
    </row>
    <row r="159" spans="1:65" s="2" customFormat="1" ht="6.95" customHeight="1">
      <c r="A159" s="31"/>
      <c r="B159" s="55"/>
      <c r="C159" s="56"/>
      <c r="D159" s="56"/>
      <c r="E159" s="56"/>
      <c r="F159" s="56"/>
      <c r="G159" s="56"/>
      <c r="H159" s="56"/>
      <c r="I159" s="56"/>
      <c r="J159" s="56"/>
      <c r="K159" s="56"/>
      <c r="L159" s="36"/>
      <c r="M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</row>
  </sheetData>
  <sheetProtection algorithmName="SHA-512" hashValue="tJ+H8RCEwypGeVzLIM9M1JzHQpoBDTDEfWuTRXZcoWkx6qmFKq64jntSF8RM9mAwNJ6oaJH3nxoryw1WhYcD6w==" saltValue="wY60Gd614vm0CSRlY/rmZmQ/LfOZ10ve0YA2L70DB6cQi4vrnwZr/XtOZRqONWzEY3oeHv3VSvc7slcHb3mQJA==" spinCount="100000" sheet="1" objects="1" scenarios="1" formatColumns="0" formatRows="0" autoFilter="0"/>
  <autoFilter ref="C121:K158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5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AT2" s="14" t="s">
        <v>92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7"/>
      <c r="AT3" s="14" t="s">
        <v>74</v>
      </c>
    </row>
    <row r="4" spans="1:46" s="1" customFormat="1" ht="24.95" customHeight="1">
      <c r="B4" s="17"/>
      <c r="D4" s="111" t="s">
        <v>93</v>
      </c>
      <c r="L4" s="17"/>
      <c r="M4" s="112" t="s">
        <v>9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13" t="s">
        <v>15</v>
      </c>
      <c r="L6" s="17"/>
    </row>
    <row r="7" spans="1:46" s="1" customFormat="1" ht="16.5" customHeight="1">
      <c r="B7" s="17"/>
      <c r="E7" s="266" t="str">
        <f>'Rekapitulácia stavby'!K6</f>
        <v>Podlahy</v>
      </c>
      <c r="F7" s="267"/>
      <c r="G7" s="267"/>
      <c r="H7" s="267"/>
      <c r="L7" s="17"/>
    </row>
    <row r="8" spans="1:46" s="2" customFormat="1" ht="12" customHeight="1">
      <c r="A8" s="31"/>
      <c r="B8" s="36"/>
      <c r="C8" s="31"/>
      <c r="D8" s="113" t="s">
        <v>94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8" t="s">
        <v>282</v>
      </c>
      <c r="F9" s="269"/>
      <c r="G9" s="269"/>
      <c r="H9" s="269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13" t="s">
        <v>17</v>
      </c>
      <c r="E11" s="31"/>
      <c r="F11" s="114" t="s">
        <v>1</v>
      </c>
      <c r="G11" s="31"/>
      <c r="H11" s="31"/>
      <c r="I11" s="113" t="s">
        <v>18</v>
      </c>
      <c r="J11" s="114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13" t="s">
        <v>19</v>
      </c>
      <c r="E12" s="31"/>
      <c r="F12" s="114" t="s">
        <v>20</v>
      </c>
      <c r="G12" s="31"/>
      <c r="H12" s="31"/>
      <c r="I12" s="113" t="s">
        <v>21</v>
      </c>
      <c r="J12" s="115" t="str">
        <f>'Rekapitulácia stavby'!AN8</f>
        <v>7. 10. 2022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13" t="s">
        <v>23</v>
      </c>
      <c r="E14" s="31"/>
      <c r="F14" s="31"/>
      <c r="G14" s="31"/>
      <c r="H14" s="31"/>
      <c r="I14" s="113" t="s">
        <v>24</v>
      </c>
      <c r="J14" s="114" t="s">
        <v>25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4" t="s">
        <v>26</v>
      </c>
      <c r="F15" s="31"/>
      <c r="G15" s="31"/>
      <c r="H15" s="31"/>
      <c r="I15" s="113" t="s">
        <v>27</v>
      </c>
      <c r="J15" s="114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13" t="s">
        <v>28</v>
      </c>
      <c r="E17" s="31"/>
      <c r="F17" s="31"/>
      <c r="G17" s="31"/>
      <c r="H17" s="31"/>
      <c r="I17" s="113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70" t="str">
        <f>'Rekapitulácia stavby'!E14</f>
        <v>Vyplň údaj</v>
      </c>
      <c r="F18" s="271"/>
      <c r="G18" s="271"/>
      <c r="H18" s="271"/>
      <c r="I18" s="113" t="s">
        <v>27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13" t="s">
        <v>30</v>
      </c>
      <c r="E20" s="31"/>
      <c r="F20" s="31"/>
      <c r="G20" s="31"/>
      <c r="H20" s="31"/>
      <c r="I20" s="113" t="s">
        <v>24</v>
      </c>
      <c r="J20" s="114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4" t="str">
        <f>IF('Rekapitulácia stavby'!E17="","",'Rekapitulácia stavby'!E17)</f>
        <v xml:space="preserve"> </v>
      </c>
      <c r="F21" s="31"/>
      <c r="G21" s="31"/>
      <c r="H21" s="31"/>
      <c r="I21" s="113" t="s">
        <v>27</v>
      </c>
      <c r="J21" s="114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13" t="s">
        <v>32</v>
      </c>
      <c r="E23" s="31"/>
      <c r="F23" s="31"/>
      <c r="G23" s="31"/>
      <c r="H23" s="31"/>
      <c r="I23" s="113" t="s">
        <v>24</v>
      </c>
      <c r="J23" s="114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4" t="str">
        <f>IF('Rekapitulácia stavby'!E20="","",'Rekapitulácia stavby'!E20)</f>
        <v xml:space="preserve"> </v>
      </c>
      <c r="F24" s="31"/>
      <c r="G24" s="31"/>
      <c r="H24" s="31"/>
      <c r="I24" s="113" t="s">
        <v>27</v>
      </c>
      <c r="J24" s="114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13" t="s">
        <v>33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6"/>
      <c r="B27" s="117"/>
      <c r="C27" s="116"/>
      <c r="D27" s="116"/>
      <c r="E27" s="272" t="s">
        <v>1</v>
      </c>
      <c r="F27" s="272"/>
      <c r="G27" s="272"/>
      <c r="H27" s="272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9"/>
      <c r="E29" s="119"/>
      <c r="F29" s="119"/>
      <c r="G29" s="119"/>
      <c r="H29" s="119"/>
      <c r="I29" s="119"/>
      <c r="J29" s="119"/>
      <c r="K29" s="119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0" t="s">
        <v>34</v>
      </c>
      <c r="E30" s="31"/>
      <c r="F30" s="31"/>
      <c r="G30" s="31"/>
      <c r="H30" s="31"/>
      <c r="I30" s="31"/>
      <c r="J30" s="121">
        <f>ROUND(J122,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9"/>
      <c r="E31" s="119"/>
      <c r="F31" s="119"/>
      <c r="G31" s="119"/>
      <c r="H31" s="119"/>
      <c r="I31" s="119"/>
      <c r="J31" s="119"/>
      <c r="K31" s="119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22" t="s">
        <v>36</v>
      </c>
      <c r="G32" s="31"/>
      <c r="H32" s="31"/>
      <c r="I32" s="122" t="s">
        <v>35</v>
      </c>
      <c r="J32" s="122" t="s">
        <v>37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23" t="s">
        <v>38</v>
      </c>
      <c r="E33" s="124" t="s">
        <v>39</v>
      </c>
      <c r="F33" s="125">
        <f>ROUND((SUM(BE122:BE158)),  2)</f>
        <v>0</v>
      </c>
      <c r="G33" s="126"/>
      <c r="H33" s="126"/>
      <c r="I33" s="127">
        <v>0.2</v>
      </c>
      <c r="J33" s="125">
        <f>ROUND(((SUM(BE122:BE158))*I33),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24" t="s">
        <v>40</v>
      </c>
      <c r="F34" s="125">
        <f>ROUND((SUM(BF122:BF158)),  2)</f>
        <v>0</v>
      </c>
      <c r="G34" s="126"/>
      <c r="H34" s="126"/>
      <c r="I34" s="127">
        <v>0.2</v>
      </c>
      <c r="J34" s="125">
        <f>ROUND(((SUM(BF122:BF158))*I34),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3" t="s">
        <v>41</v>
      </c>
      <c r="F35" s="128">
        <f>ROUND((SUM(BG122:BG158)),  2)</f>
        <v>0</v>
      </c>
      <c r="G35" s="31"/>
      <c r="H35" s="31"/>
      <c r="I35" s="129">
        <v>0.2</v>
      </c>
      <c r="J35" s="128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3" t="s">
        <v>42</v>
      </c>
      <c r="F36" s="128">
        <f>ROUND((SUM(BH122:BH158)),  2)</f>
        <v>0</v>
      </c>
      <c r="G36" s="31"/>
      <c r="H36" s="31"/>
      <c r="I36" s="129">
        <v>0.2</v>
      </c>
      <c r="J36" s="128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24" t="s">
        <v>43</v>
      </c>
      <c r="F37" s="125">
        <f>ROUND((SUM(BI122:BI158)),  2)</f>
        <v>0</v>
      </c>
      <c r="G37" s="126"/>
      <c r="H37" s="126"/>
      <c r="I37" s="127">
        <v>0</v>
      </c>
      <c r="J37" s="125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0"/>
      <c r="D39" s="131" t="s">
        <v>44</v>
      </c>
      <c r="E39" s="132"/>
      <c r="F39" s="132"/>
      <c r="G39" s="133" t="s">
        <v>45</v>
      </c>
      <c r="H39" s="134" t="s">
        <v>46</v>
      </c>
      <c r="I39" s="132"/>
      <c r="J39" s="135">
        <f>SUM(J30:J37)</f>
        <v>0</v>
      </c>
      <c r="K39" s="136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52"/>
      <c r="D50" s="137" t="s">
        <v>47</v>
      </c>
      <c r="E50" s="138"/>
      <c r="F50" s="138"/>
      <c r="G50" s="137" t="s">
        <v>48</v>
      </c>
      <c r="H50" s="138"/>
      <c r="I50" s="138"/>
      <c r="J50" s="138"/>
      <c r="K50" s="138"/>
      <c r="L50" s="5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39" t="s">
        <v>49</v>
      </c>
      <c r="E61" s="140"/>
      <c r="F61" s="141" t="s">
        <v>50</v>
      </c>
      <c r="G61" s="139" t="s">
        <v>49</v>
      </c>
      <c r="H61" s="140"/>
      <c r="I61" s="140"/>
      <c r="J61" s="142" t="s">
        <v>50</v>
      </c>
      <c r="K61" s="140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37" t="s">
        <v>51</v>
      </c>
      <c r="E65" s="143"/>
      <c r="F65" s="143"/>
      <c r="G65" s="137" t="s">
        <v>52</v>
      </c>
      <c r="H65" s="143"/>
      <c r="I65" s="143"/>
      <c r="J65" s="143"/>
      <c r="K65" s="143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39" t="s">
        <v>49</v>
      </c>
      <c r="E76" s="140"/>
      <c r="F76" s="141" t="s">
        <v>50</v>
      </c>
      <c r="G76" s="139" t="s">
        <v>49</v>
      </c>
      <c r="H76" s="140"/>
      <c r="I76" s="140"/>
      <c r="J76" s="142" t="s">
        <v>50</v>
      </c>
      <c r="K76" s="140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44"/>
      <c r="C77" s="145"/>
      <c r="D77" s="145"/>
      <c r="E77" s="145"/>
      <c r="F77" s="145"/>
      <c r="G77" s="145"/>
      <c r="H77" s="145"/>
      <c r="I77" s="145"/>
      <c r="J77" s="145"/>
      <c r="K77" s="145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hidden="1" customHeight="1">
      <c r="A81" s="31"/>
      <c r="B81" s="146"/>
      <c r="C81" s="147"/>
      <c r="D81" s="147"/>
      <c r="E81" s="147"/>
      <c r="F81" s="147"/>
      <c r="G81" s="147"/>
      <c r="H81" s="147"/>
      <c r="I81" s="147"/>
      <c r="J81" s="147"/>
      <c r="K81" s="147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96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3" t="str">
        <f>E7</f>
        <v>Podlahy</v>
      </c>
      <c r="F85" s="274"/>
      <c r="G85" s="274"/>
      <c r="H85" s="274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22" t="str">
        <f>E9</f>
        <v>P2 - Operačná sála gynekológia  skladba P2 - homogénna</v>
      </c>
      <c r="F87" s="275"/>
      <c r="G87" s="275"/>
      <c r="H87" s="275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3"/>
      <c r="E89" s="33"/>
      <c r="F89" s="24" t="str">
        <f>F12</f>
        <v xml:space="preserve"> </v>
      </c>
      <c r="G89" s="33"/>
      <c r="H89" s="33"/>
      <c r="I89" s="26" t="s">
        <v>21</v>
      </c>
      <c r="J89" s="67" t="str">
        <f>IF(J12="","",J12)</f>
        <v>7. 10. 2022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23</v>
      </c>
      <c r="D91" s="33"/>
      <c r="E91" s="33"/>
      <c r="F91" s="24" t="str">
        <f>E15</f>
        <v>FNsP Žilina</v>
      </c>
      <c r="G91" s="33"/>
      <c r="H91" s="33"/>
      <c r="I91" s="26" t="s">
        <v>30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8" t="s">
        <v>97</v>
      </c>
      <c r="D94" s="149"/>
      <c r="E94" s="149"/>
      <c r="F94" s="149"/>
      <c r="G94" s="149"/>
      <c r="H94" s="149"/>
      <c r="I94" s="149"/>
      <c r="J94" s="150" t="s">
        <v>98</v>
      </c>
      <c r="K94" s="149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51" t="s">
        <v>99</v>
      </c>
      <c r="D96" s="33"/>
      <c r="E96" s="33"/>
      <c r="F96" s="33"/>
      <c r="G96" s="33"/>
      <c r="H96" s="33"/>
      <c r="I96" s="33"/>
      <c r="J96" s="85">
        <f>J122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100</v>
      </c>
    </row>
    <row r="97" spans="1:31" s="9" customFormat="1" ht="24.95" hidden="1" customHeight="1">
      <c r="B97" s="152"/>
      <c r="C97" s="153"/>
      <c r="D97" s="154" t="s">
        <v>101</v>
      </c>
      <c r="E97" s="155"/>
      <c r="F97" s="155"/>
      <c r="G97" s="155"/>
      <c r="H97" s="155"/>
      <c r="I97" s="155"/>
      <c r="J97" s="156">
        <f>J123</f>
        <v>0</v>
      </c>
      <c r="K97" s="153"/>
      <c r="L97" s="157"/>
    </row>
    <row r="98" spans="1:31" s="10" customFormat="1" ht="19.899999999999999" hidden="1" customHeight="1">
      <c r="B98" s="158"/>
      <c r="C98" s="159"/>
      <c r="D98" s="160" t="s">
        <v>102</v>
      </c>
      <c r="E98" s="161"/>
      <c r="F98" s="161"/>
      <c r="G98" s="161"/>
      <c r="H98" s="161"/>
      <c r="I98" s="161"/>
      <c r="J98" s="162">
        <f>J124</f>
        <v>0</v>
      </c>
      <c r="K98" s="159"/>
      <c r="L98" s="163"/>
    </row>
    <row r="99" spans="1:31" s="10" customFormat="1" ht="19.899999999999999" hidden="1" customHeight="1">
      <c r="B99" s="158"/>
      <c r="C99" s="159"/>
      <c r="D99" s="160" t="s">
        <v>217</v>
      </c>
      <c r="E99" s="161"/>
      <c r="F99" s="161"/>
      <c r="G99" s="161"/>
      <c r="H99" s="161"/>
      <c r="I99" s="161"/>
      <c r="J99" s="162">
        <f>J128</f>
        <v>0</v>
      </c>
      <c r="K99" s="159"/>
      <c r="L99" s="163"/>
    </row>
    <row r="100" spans="1:31" s="10" customFormat="1" ht="19.899999999999999" hidden="1" customHeight="1">
      <c r="B100" s="158"/>
      <c r="C100" s="159"/>
      <c r="D100" s="160" t="s">
        <v>103</v>
      </c>
      <c r="E100" s="161"/>
      <c r="F100" s="161"/>
      <c r="G100" s="161"/>
      <c r="H100" s="161"/>
      <c r="I100" s="161"/>
      <c r="J100" s="162">
        <f>J136</f>
        <v>0</v>
      </c>
      <c r="K100" s="159"/>
      <c r="L100" s="163"/>
    </row>
    <row r="101" spans="1:31" s="9" customFormat="1" ht="24.95" hidden="1" customHeight="1">
      <c r="B101" s="152"/>
      <c r="C101" s="153"/>
      <c r="D101" s="154" t="s">
        <v>104</v>
      </c>
      <c r="E101" s="155"/>
      <c r="F101" s="155"/>
      <c r="G101" s="155"/>
      <c r="H101" s="155"/>
      <c r="I101" s="155"/>
      <c r="J101" s="156">
        <f>J138</f>
        <v>0</v>
      </c>
      <c r="K101" s="153"/>
      <c r="L101" s="157"/>
    </row>
    <row r="102" spans="1:31" s="10" customFormat="1" ht="19.899999999999999" hidden="1" customHeight="1">
      <c r="B102" s="158"/>
      <c r="C102" s="159"/>
      <c r="D102" s="160" t="s">
        <v>105</v>
      </c>
      <c r="E102" s="161"/>
      <c r="F102" s="161"/>
      <c r="G102" s="161"/>
      <c r="H102" s="161"/>
      <c r="I102" s="161"/>
      <c r="J102" s="162">
        <f>J139</f>
        <v>0</v>
      </c>
      <c r="K102" s="159"/>
      <c r="L102" s="163"/>
    </row>
    <row r="103" spans="1:31" s="2" customFormat="1" ht="21.75" hidden="1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hidden="1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ht="11.25" hidden="1"/>
    <row r="106" spans="1:31" ht="11.25" hidden="1"/>
    <row r="107" spans="1:31" ht="11.25" hidden="1"/>
    <row r="108" spans="1:31" s="2" customFormat="1" ht="6.95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0" t="s">
        <v>106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15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73" t="str">
        <f>E7</f>
        <v>Podlahy</v>
      </c>
      <c r="F112" s="274"/>
      <c r="G112" s="274"/>
      <c r="H112" s="274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94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22" t="str">
        <f>E9</f>
        <v>P2 - Operačná sála gynekológia  skladba P2 - homogénna</v>
      </c>
      <c r="F114" s="275"/>
      <c r="G114" s="275"/>
      <c r="H114" s="275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19</v>
      </c>
      <c r="D116" s="33"/>
      <c r="E116" s="33"/>
      <c r="F116" s="24" t="str">
        <f>F12</f>
        <v xml:space="preserve"> </v>
      </c>
      <c r="G116" s="33"/>
      <c r="H116" s="33"/>
      <c r="I116" s="26" t="s">
        <v>21</v>
      </c>
      <c r="J116" s="67" t="str">
        <f>IF(J12="","",J12)</f>
        <v>7. 10. 2022</v>
      </c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23</v>
      </c>
      <c r="D118" s="33"/>
      <c r="E118" s="33"/>
      <c r="F118" s="24" t="str">
        <f>E15</f>
        <v>FNsP Žilina</v>
      </c>
      <c r="G118" s="33"/>
      <c r="H118" s="33"/>
      <c r="I118" s="26" t="s">
        <v>30</v>
      </c>
      <c r="J118" s="29" t="str">
        <f>E21</f>
        <v xml:space="preserve"> </v>
      </c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28</v>
      </c>
      <c r="D119" s="33"/>
      <c r="E119" s="33"/>
      <c r="F119" s="24" t="str">
        <f>IF(E18="","",E18)</f>
        <v>Vyplň údaj</v>
      </c>
      <c r="G119" s="33"/>
      <c r="H119" s="33"/>
      <c r="I119" s="26" t="s">
        <v>32</v>
      </c>
      <c r="J119" s="29" t="str">
        <f>E24</f>
        <v xml:space="preserve"> 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64"/>
      <c r="B121" s="165"/>
      <c r="C121" s="166" t="s">
        <v>107</v>
      </c>
      <c r="D121" s="167" t="s">
        <v>59</v>
      </c>
      <c r="E121" s="167" t="s">
        <v>55</v>
      </c>
      <c r="F121" s="167" t="s">
        <v>56</v>
      </c>
      <c r="G121" s="167" t="s">
        <v>108</v>
      </c>
      <c r="H121" s="167" t="s">
        <v>109</v>
      </c>
      <c r="I121" s="167" t="s">
        <v>110</v>
      </c>
      <c r="J121" s="168" t="s">
        <v>98</v>
      </c>
      <c r="K121" s="169" t="s">
        <v>111</v>
      </c>
      <c r="L121" s="170"/>
      <c r="M121" s="76" t="s">
        <v>1</v>
      </c>
      <c r="N121" s="77" t="s">
        <v>38</v>
      </c>
      <c r="O121" s="77" t="s">
        <v>112</v>
      </c>
      <c r="P121" s="77" t="s">
        <v>113</v>
      </c>
      <c r="Q121" s="77" t="s">
        <v>114</v>
      </c>
      <c r="R121" s="77" t="s">
        <v>115</v>
      </c>
      <c r="S121" s="77" t="s">
        <v>116</v>
      </c>
      <c r="T121" s="78" t="s">
        <v>117</v>
      </c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</row>
    <row r="122" spans="1:65" s="2" customFormat="1" ht="22.9" customHeight="1">
      <c r="A122" s="31"/>
      <c r="B122" s="32"/>
      <c r="C122" s="83" t="s">
        <v>99</v>
      </c>
      <c r="D122" s="33"/>
      <c r="E122" s="33"/>
      <c r="F122" s="33"/>
      <c r="G122" s="33"/>
      <c r="H122" s="33"/>
      <c r="I122" s="33"/>
      <c r="J122" s="171">
        <f>BK122</f>
        <v>0</v>
      </c>
      <c r="K122" s="33"/>
      <c r="L122" s="36"/>
      <c r="M122" s="79"/>
      <c r="N122" s="172"/>
      <c r="O122" s="80"/>
      <c r="P122" s="173">
        <f>P123+P138</f>
        <v>0</v>
      </c>
      <c r="Q122" s="80"/>
      <c r="R122" s="173">
        <f>R123+R138</f>
        <v>1.7530020000000002</v>
      </c>
      <c r="S122" s="80"/>
      <c r="T122" s="174">
        <f>T123+T138</f>
        <v>2.5782000000000003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73</v>
      </c>
      <c r="AU122" s="14" t="s">
        <v>100</v>
      </c>
      <c r="BK122" s="175">
        <f>BK123+BK138</f>
        <v>0</v>
      </c>
    </row>
    <row r="123" spans="1:65" s="12" customFormat="1" ht="25.9" customHeight="1">
      <c r="B123" s="176"/>
      <c r="C123" s="177"/>
      <c r="D123" s="178" t="s">
        <v>73</v>
      </c>
      <c r="E123" s="179" t="s">
        <v>118</v>
      </c>
      <c r="F123" s="179" t="s">
        <v>119</v>
      </c>
      <c r="G123" s="177"/>
      <c r="H123" s="177"/>
      <c r="I123" s="180"/>
      <c r="J123" s="181">
        <f>BK123</f>
        <v>0</v>
      </c>
      <c r="K123" s="177"/>
      <c r="L123" s="182"/>
      <c r="M123" s="183"/>
      <c r="N123" s="184"/>
      <c r="O123" s="184"/>
      <c r="P123" s="185">
        <f>P124+P128+P136</f>
        <v>0</v>
      </c>
      <c r="Q123" s="184"/>
      <c r="R123" s="185">
        <f>R124+R128+R136</f>
        <v>1.3400560000000001</v>
      </c>
      <c r="S123" s="184"/>
      <c r="T123" s="186">
        <f>T124+T128+T136</f>
        <v>2.4830000000000001</v>
      </c>
      <c r="AR123" s="187" t="s">
        <v>82</v>
      </c>
      <c r="AT123" s="188" t="s">
        <v>73</v>
      </c>
      <c r="AU123" s="188" t="s">
        <v>74</v>
      </c>
      <c r="AY123" s="187" t="s">
        <v>120</v>
      </c>
      <c r="BK123" s="189">
        <f>BK124+BK128+BK136</f>
        <v>0</v>
      </c>
    </row>
    <row r="124" spans="1:65" s="12" customFormat="1" ht="22.9" customHeight="1">
      <c r="B124" s="176"/>
      <c r="C124" s="177"/>
      <c r="D124" s="178" t="s">
        <v>73</v>
      </c>
      <c r="E124" s="190" t="s">
        <v>121</v>
      </c>
      <c r="F124" s="190" t="s">
        <v>122</v>
      </c>
      <c r="G124" s="177"/>
      <c r="H124" s="177"/>
      <c r="I124" s="180"/>
      <c r="J124" s="191">
        <f>BK124</f>
        <v>0</v>
      </c>
      <c r="K124" s="177"/>
      <c r="L124" s="182"/>
      <c r="M124" s="183"/>
      <c r="N124" s="184"/>
      <c r="O124" s="184"/>
      <c r="P124" s="185">
        <f>SUM(P125:P127)</f>
        <v>0</v>
      </c>
      <c r="Q124" s="184"/>
      <c r="R124" s="185">
        <f>SUM(R125:R127)</f>
        <v>1.3400560000000001</v>
      </c>
      <c r="S124" s="184"/>
      <c r="T124" s="186">
        <f>SUM(T125:T127)</f>
        <v>0</v>
      </c>
      <c r="AR124" s="187" t="s">
        <v>82</v>
      </c>
      <c r="AT124" s="188" t="s">
        <v>73</v>
      </c>
      <c r="AU124" s="188" t="s">
        <v>82</v>
      </c>
      <c r="AY124" s="187" t="s">
        <v>120</v>
      </c>
      <c r="BK124" s="189">
        <f>SUM(BK125:BK127)</f>
        <v>0</v>
      </c>
    </row>
    <row r="125" spans="1:65" s="2" customFormat="1" ht="24.2" customHeight="1">
      <c r="A125" s="31"/>
      <c r="B125" s="32"/>
      <c r="C125" s="192" t="s">
        <v>82</v>
      </c>
      <c r="D125" s="192" t="s">
        <v>123</v>
      </c>
      <c r="E125" s="193" t="s">
        <v>124</v>
      </c>
      <c r="F125" s="194" t="s">
        <v>125</v>
      </c>
      <c r="G125" s="195" t="s">
        <v>126</v>
      </c>
      <c r="H125" s="196">
        <v>38.200000000000003</v>
      </c>
      <c r="I125" s="197"/>
      <c r="J125" s="198">
        <f>ROUND(I125*H125,2)</f>
        <v>0</v>
      </c>
      <c r="K125" s="199"/>
      <c r="L125" s="36"/>
      <c r="M125" s="200" t="s">
        <v>1</v>
      </c>
      <c r="N125" s="201" t="s">
        <v>40</v>
      </c>
      <c r="O125" s="72"/>
      <c r="P125" s="202">
        <f>O125*H125</f>
        <v>0</v>
      </c>
      <c r="Q125" s="202">
        <v>0</v>
      </c>
      <c r="R125" s="202">
        <f>Q125*H125</f>
        <v>0</v>
      </c>
      <c r="S125" s="202">
        <v>0</v>
      </c>
      <c r="T125" s="203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204" t="s">
        <v>127</v>
      </c>
      <c r="AT125" s="204" t="s">
        <v>123</v>
      </c>
      <c r="AU125" s="204" t="s">
        <v>128</v>
      </c>
      <c r="AY125" s="14" t="s">
        <v>120</v>
      </c>
      <c r="BE125" s="205">
        <f>IF(N125="základná",J125,0)</f>
        <v>0</v>
      </c>
      <c r="BF125" s="205">
        <f>IF(N125="znížená",J125,0)</f>
        <v>0</v>
      </c>
      <c r="BG125" s="205">
        <f>IF(N125="zákl. prenesená",J125,0)</f>
        <v>0</v>
      </c>
      <c r="BH125" s="205">
        <f>IF(N125="zníž. prenesená",J125,0)</f>
        <v>0</v>
      </c>
      <c r="BI125" s="205">
        <f>IF(N125="nulová",J125,0)</f>
        <v>0</v>
      </c>
      <c r="BJ125" s="14" t="s">
        <v>128</v>
      </c>
      <c r="BK125" s="205">
        <f>ROUND(I125*H125,2)</f>
        <v>0</v>
      </c>
      <c r="BL125" s="14" t="s">
        <v>127</v>
      </c>
      <c r="BM125" s="204" t="s">
        <v>129</v>
      </c>
    </row>
    <row r="126" spans="1:65" s="2" customFormat="1" ht="24.2" customHeight="1">
      <c r="A126" s="31"/>
      <c r="B126" s="32"/>
      <c r="C126" s="206" t="s">
        <v>128</v>
      </c>
      <c r="D126" s="206" t="s">
        <v>130</v>
      </c>
      <c r="E126" s="207" t="s">
        <v>131</v>
      </c>
      <c r="F126" s="208" t="s">
        <v>132</v>
      </c>
      <c r="G126" s="209" t="s">
        <v>133</v>
      </c>
      <c r="H126" s="210">
        <v>15.28</v>
      </c>
      <c r="I126" s="211"/>
      <c r="J126" s="212">
        <f>ROUND(I126*H126,2)</f>
        <v>0</v>
      </c>
      <c r="K126" s="213"/>
      <c r="L126" s="214"/>
      <c r="M126" s="215" t="s">
        <v>1</v>
      </c>
      <c r="N126" s="216" t="s">
        <v>40</v>
      </c>
      <c r="O126" s="72"/>
      <c r="P126" s="202">
        <f>O126*H126</f>
        <v>0</v>
      </c>
      <c r="Q126" s="202">
        <v>1E-3</v>
      </c>
      <c r="R126" s="202">
        <f>Q126*H126</f>
        <v>1.528E-2</v>
      </c>
      <c r="S126" s="202">
        <v>0</v>
      </c>
      <c r="T126" s="203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204" t="s">
        <v>134</v>
      </c>
      <c r="AT126" s="204" t="s">
        <v>130</v>
      </c>
      <c r="AU126" s="204" t="s">
        <v>128</v>
      </c>
      <c r="AY126" s="14" t="s">
        <v>120</v>
      </c>
      <c r="BE126" s="205">
        <f>IF(N126="základná",J126,0)</f>
        <v>0</v>
      </c>
      <c r="BF126" s="205">
        <f>IF(N126="znížená",J126,0)</f>
        <v>0</v>
      </c>
      <c r="BG126" s="205">
        <f>IF(N126="zákl. prenesená",J126,0)</f>
        <v>0</v>
      </c>
      <c r="BH126" s="205">
        <f>IF(N126="zníž. prenesená",J126,0)</f>
        <v>0</v>
      </c>
      <c r="BI126" s="205">
        <f>IF(N126="nulová",J126,0)</f>
        <v>0</v>
      </c>
      <c r="BJ126" s="14" t="s">
        <v>128</v>
      </c>
      <c r="BK126" s="205">
        <f>ROUND(I126*H126,2)</f>
        <v>0</v>
      </c>
      <c r="BL126" s="14" t="s">
        <v>127</v>
      </c>
      <c r="BM126" s="204" t="s">
        <v>135</v>
      </c>
    </row>
    <row r="127" spans="1:65" s="2" customFormat="1" ht="24.2" customHeight="1">
      <c r="A127" s="31"/>
      <c r="B127" s="32"/>
      <c r="C127" s="192" t="s">
        <v>136</v>
      </c>
      <c r="D127" s="192" t="s">
        <v>123</v>
      </c>
      <c r="E127" s="193" t="s">
        <v>137</v>
      </c>
      <c r="F127" s="194" t="s">
        <v>138</v>
      </c>
      <c r="G127" s="195" t="s">
        <v>126</v>
      </c>
      <c r="H127" s="196">
        <v>38.200000000000003</v>
      </c>
      <c r="I127" s="197"/>
      <c r="J127" s="198">
        <f>ROUND(I127*H127,2)</f>
        <v>0</v>
      </c>
      <c r="K127" s="199"/>
      <c r="L127" s="36"/>
      <c r="M127" s="200" t="s">
        <v>1</v>
      </c>
      <c r="N127" s="201" t="s">
        <v>40</v>
      </c>
      <c r="O127" s="72"/>
      <c r="P127" s="202">
        <f>O127*H127</f>
        <v>0</v>
      </c>
      <c r="Q127" s="202">
        <v>3.4680000000000002E-2</v>
      </c>
      <c r="R127" s="202">
        <f>Q127*H127</f>
        <v>1.3247760000000002</v>
      </c>
      <c r="S127" s="202">
        <v>0</v>
      </c>
      <c r="T127" s="203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204" t="s">
        <v>127</v>
      </c>
      <c r="AT127" s="204" t="s">
        <v>123</v>
      </c>
      <c r="AU127" s="204" t="s">
        <v>128</v>
      </c>
      <c r="AY127" s="14" t="s">
        <v>120</v>
      </c>
      <c r="BE127" s="205">
        <f>IF(N127="základná",J127,0)</f>
        <v>0</v>
      </c>
      <c r="BF127" s="205">
        <f>IF(N127="znížená",J127,0)</f>
        <v>0</v>
      </c>
      <c r="BG127" s="205">
        <f>IF(N127="zákl. prenesená",J127,0)</f>
        <v>0</v>
      </c>
      <c r="BH127" s="205">
        <f>IF(N127="zníž. prenesená",J127,0)</f>
        <v>0</v>
      </c>
      <c r="BI127" s="205">
        <f>IF(N127="nulová",J127,0)</f>
        <v>0</v>
      </c>
      <c r="BJ127" s="14" t="s">
        <v>128</v>
      </c>
      <c r="BK127" s="205">
        <f>ROUND(I127*H127,2)</f>
        <v>0</v>
      </c>
      <c r="BL127" s="14" t="s">
        <v>127</v>
      </c>
      <c r="BM127" s="204" t="s">
        <v>139</v>
      </c>
    </row>
    <row r="128" spans="1:65" s="12" customFormat="1" ht="22.9" customHeight="1">
      <c r="B128" s="176"/>
      <c r="C128" s="177"/>
      <c r="D128" s="178" t="s">
        <v>73</v>
      </c>
      <c r="E128" s="190" t="s">
        <v>167</v>
      </c>
      <c r="F128" s="190" t="s">
        <v>221</v>
      </c>
      <c r="G128" s="177"/>
      <c r="H128" s="177"/>
      <c r="I128" s="180"/>
      <c r="J128" s="191">
        <f>BK128</f>
        <v>0</v>
      </c>
      <c r="K128" s="177"/>
      <c r="L128" s="182"/>
      <c r="M128" s="183"/>
      <c r="N128" s="184"/>
      <c r="O128" s="184"/>
      <c r="P128" s="185">
        <f>SUM(P129:P135)</f>
        <v>0</v>
      </c>
      <c r="Q128" s="184"/>
      <c r="R128" s="185">
        <f>SUM(R129:R135)</f>
        <v>0</v>
      </c>
      <c r="S128" s="184"/>
      <c r="T128" s="186">
        <f>SUM(T129:T135)</f>
        <v>2.4830000000000001</v>
      </c>
      <c r="AR128" s="187" t="s">
        <v>82</v>
      </c>
      <c r="AT128" s="188" t="s">
        <v>73</v>
      </c>
      <c r="AU128" s="188" t="s">
        <v>82</v>
      </c>
      <c r="AY128" s="187" t="s">
        <v>120</v>
      </c>
      <c r="BK128" s="189">
        <f>SUM(BK129:BK135)</f>
        <v>0</v>
      </c>
    </row>
    <row r="129" spans="1:65" s="2" customFormat="1" ht="37.9" customHeight="1">
      <c r="A129" s="31"/>
      <c r="B129" s="32"/>
      <c r="C129" s="192" t="s">
        <v>127</v>
      </c>
      <c r="D129" s="192" t="s">
        <v>123</v>
      </c>
      <c r="E129" s="193" t="s">
        <v>283</v>
      </c>
      <c r="F129" s="194" t="s">
        <v>284</v>
      </c>
      <c r="G129" s="195" t="s">
        <v>126</v>
      </c>
      <c r="H129" s="196">
        <v>38.200000000000003</v>
      </c>
      <c r="I129" s="197"/>
      <c r="J129" s="198">
        <f t="shared" ref="J129:J135" si="0">ROUND(I129*H129,2)</f>
        <v>0</v>
      </c>
      <c r="K129" s="199"/>
      <c r="L129" s="36"/>
      <c r="M129" s="200" t="s">
        <v>1</v>
      </c>
      <c r="N129" s="201" t="s">
        <v>40</v>
      </c>
      <c r="O129" s="72"/>
      <c r="P129" s="202">
        <f t="shared" ref="P129:P135" si="1">O129*H129</f>
        <v>0</v>
      </c>
      <c r="Q129" s="202">
        <v>0</v>
      </c>
      <c r="R129" s="202">
        <f t="shared" ref="R129:R135" si="2">Q129*H129</f>
        <v>0</v>
      </c>
      <c r="S129" s="202">
        <v>6.5000000000000002E-2</v>
      </c>
      <c r="T129" s="203">
        <f t="shared" ref="T129:T135" si="3">S129*H129</f>
        <v>2.4830000000000001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04" t="s">
        <v>127</v>
      </c>
      <c r="AT129" s="204" t="s">
        <v>123</v>
      </c>
      <c r="AU129" s="204" t="s">
        <v>128</v>
      </c>
      <c r="AY129" s="14" t="s">
        <v>120</v>
      </c>
      <c r="BE129" s="205">
        <f t="shared" ref="BE129:BE135" si="4">IF(N129="základná",J129,0)</f>
        <v>0</v>
      </c>
      <c r="BF129" s="205">
        <f t="shared" ref="BF129:BF135" si="5">IF(N129="znížená",J129,0)</f>
        <v>0</v>
      </c>
      <c r="BG129" s="205">
        <f t="shared" ref="BG129:BG135" si="6">IF(N129="zákl. prenesená",J129,0)</f>
        <v>0</v>
      </c>
      <c r="BH129" s="205">
        <f t="shared" ref="BH129:BH135" si="7">IF(N129="zníž. prenesená",J129,0)</f>
        <v>0</v>
      </c>
      <c r="BI129" s="205">
        <f t="shared" ref="BI129:BI135" si="8">IF(N129="nulová",J129,0)</f>
        <v>0</v>
      </c>
      <c r="BJ129" s="14" t="s">
        <v>128</v>
      </c>
      <c r="BK129" s="205">
        <f t="shared" ref="BK129:BK135" si="9">ROUND(I129*H129,2)</f>
        <v>0</v>
      </c>
      <c r="BL129" s="14" t="s">
        <v>127</v>
      </c>
      <c r="BM129" s="204" t="s">
        <v>285</v>
      </c>
    </row>
    <row r="130" spans="1:65" s="2" customFormat="1" ht="21.75" customHeight="1">
      <c r="A130" s="31"/>
      <c r="B130" s="32"/>
      <c r="C130" s="192" t="s">
        <v>150</v>
      </c>
      <c r="D130" s="192" t="s">
        <v>123</v>
      </c>
      <c r="E130" s="193" t="s">
        <v>225</v>
      </c>
      <c r="F130" s="194" t="s">
        <v>226</v>
      </c>
      <c r="G130" s="195" t="s">
        <v>144</v>
      </c>
      <c r="H130" s="196">
        <v>2.57</v>
      </c>
      <c r="I130" s="197"/>
      <c r="J130" s="198">
        <f t="shared" si="0"/>
        <v>0</v>
      </c>
      <c r="K130" s="199"/>
      <c r="L130" s="36"/>
      <c r="M130" s="200" t="s">
        <v>1</v>
      </c>
      <c r="N130" s="201" t="s">
        <v>40</v>
      </c>
      <c r="O130" s="72"/>
      <c r="P130" s="202">
        <f t="shared" si="1"/>
        <v>0</v>
      </c>
      <c r="Q130" s="202">
        <v>0</v>
      </c>
      <c r="R130" s="202">
        <f t="shared" si="2"/>
        <v>0</v>
      </c>
      <c r="S130" s="202">
        <v>0</v>
      </c>
      <c r="T130" s="203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04" t="s">
        <v>127</v>
      </c>
      <c r="AT130" s="204" t="s">
        <v>123</v>
      </c>
      <c r="AU130" s="204" t="s">
        <v>128</v>
      </c>
      <c r="AY130" s="14" t="s">
        <v>120</v>
      </c>
      <c r="BE130" s="205">
        <f t="shared" si="4"/>
        <v>0</v>
      </c>
      <c r="BF130" s="205">
        <f t="shared" si="5"/>
        <v>0</v>
      </c>
      <c r="BG130" s="205">
        <f t="shared" si="6"/>
        <v>0</v>
      </c>
      <c r="BH130" s="205">
        <f t="shared" si="7"/>
        <v>0</v>
      </c>
      <c r="BI130" s="205">
        <f t="shared" si="8"/>
        <v>0</v>
      </c>
      <c r="BJ130" s="14" t="s">
        <v>128</v>
      </c>
      <c r="BK130" s="205">
        <f t="shared" si="9"/>
        <v>0</v>
      </c>
      <c r="BL130" s="14" t="s">
        <v>127</v>
      </c>
      <c r="BM130" s="204" t="s">
        <v>286</v>
      </c>
    </row>
    <row r="131" spans="1:65" s="2" customFormat="1" ht="24.2" customHeight="1">
      <c r="A131" s="31"/>
      <c r="B131" s="32"/>
      <c r="C131" s="192" t="s">
        <v>121</v>
      </c>
      <c r="D131" s="192" t="s">
        <v>123</v>
      </c>
      <c r="E131" s="193" t="s">
        <v>228</v>
      </c>
      <c r="F131" s="194" t="s">
        <v>229</v>
      </c>
      <c r="G131" s="195" t="s">
        <v>144</v>
      </c>
      <c r="H131" s="196">
        <v>25.7</v>
      </c>
      <c r="I131" s="197"/>
      <c r="J131" s="198">
        <f t="shared" si="0"/>
        <v>0</v>
      </c>
      <c r="K131" s="199"/>
      <c r="L131" s="36"/>
      <c r="M131" s="200" t="s">
        <v>1</v>
      </c>
      <c r="N131" s="201" t="s">
        <v>40</v>
      </c>
      <c r="O131" s="72"/>
      <c r="P131" s="202">
        <f t="shared" si="1"/>
        <v>0</v>
      </c>
      <c r="Q131" s="202">
        <v>0</v>
      </c>
      <c r="R131" s="202">
        <f t="shared" si="2"/>
        <v>0</v>
      </c>
      <c r="S131" s="202">
        <v>0</v>
      </c>
      <c r="T131" s="203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04" t="s">
        <v>127</v>
      </c>
      <c r="AT131" s="204" t="s">
        <v>123</v>
      </c>
      <c r="AU131" s="204" t="s">
        <v>128</v>
      </c>
      <c r="AY131" s="14" t="s">
        <v>120</v>
      </c>
      <c r="BE131" s="205">
        <f t="shared" si="4"/>
        <v>0</v>
      </c>
      <c r="BF131" s="205">
        <f t="shared" si="5"/>
        <v>0</v>
      </c>
      <c r="BG131" s="205">
        <f t="shared" si="6"/>
        <v>0</v>
      </c>
      <c r="BH131" s="205">
        <f t="shared" si="7"/>
        <v>0</v>
      </c>
      <c r="BI131" s="205">
        <f t="shared" si="8"/>
        <v>0</v>
      </c>
      <c r="BJ131" s="14" t="s">
        <v>128</v>
      </c>
      <c r="BK131" s="205">
        <f t="shared" si="9"/>
        <v>0</v>
      </c>
      <c r="BL131" s="14" t="s">
        <v>127</v>
      </c>
      <c r="BM131" s="204" t="s">
        <v>287</v>
      </c>
    </row>
    <row r="132" spans="1:65" s="2" customFormat="1" ht="24.2" customHeight="1">
      <c r="A132" s="31"/>
      <c r="B132" s="32"/>
      <c r="C132" s="192" t="s">
        <v>160</v>
      </c>
      <c r="D132" s="192" t="s">
        <v>123</v>
      </c>
      <c r="E132" s="193" t="s">
        <v>231</v>
      </c>
      <c r="F132" s="194" t="s">
        <v>232</v>
      </c>
      <c r="G132" s="195" t="s">
        <v>144</v>
      </c>
      <c r="H132" s="196">
        <v>2.57</v>
      </c>
      <c r="I132" s="197"/>
      <c r="J132" s="198">
        <f t="shared" si="0"/>
        <v>0</v>
      </c>
      <c r="K132" s="199"/>
      <c r="L132" s="36"/>
      <c r="M132" s="200" t="s">
        <v>1</v>
      </c>
      <c r="N132" s="201" t="s">
        <v>40</v>
      </c>
      <c r="O132" s="72"/>
      <c r="P132" s="202">
        <f t="shared" si="1"/>
        <v>0</v>
      </c>
      <c r="Q132" s="202">
        <v>0</v>
      </c>
      <c r="R132" s="202">
        <f t="shared" si="2"/>
        <v>0</v>
      </c>
      <c r="S132" s="202">
        <v>0</v>
      </c>
      <c r="T132" s="203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04" t="s">
        <v>127</v>
      </c>
      <c r="AT132" s="204" t="s">
        <v>123</v>
      </c>
      <c r="AU132" s="204" t="s">
        <v>128</v>
      </c>
      <c r="AY132" s="14" t="s">
        <v>120</v>
      </c>
      <c r="BE132" s="205">
        <f t="shared" si="4"/>
        <v>0</v>
      </c>
      <c r="BF132" s="205">
        <f t="shared" si="5"/>
        <v>0</v>
      </c>
      <c r="BG132" s="205">
        <f t="shared" si="6"/>
        <v>0</v>
      </c>
      <c r="BH132" s="205">
        <f t="shared" si="7"/>
        <v>0</v>
      </c>
      <c r="BI132" s="205">
        <f t="shared" si="8"/>
        <v>0</v>
      </c>
      <c r="BJ132" s="14" t="s">
        <v>128</v>
      </c>
      <c r="BK132" s="205">
        <f t="shared" si="9"/>
        <v>0</v>
      </c>
      <c r="BL132" s="14" t="s">
        <v>127</v>
      </c>
      <c r="BM132" s="204" t="s">
        <v>288</v>
      </c>
    </row>
    <row r="133" spans="1:65" s="2" customFormat="1" ht="24.2" customHeight="1">
      <c r="A133" s="31"/>
      <c r="B133" s="32"/>
      <c r="C133" s="192" t="s">
        <v>134</v>
      </c>
      <c r="D133" s="192" t="s">
        <v>123</v>
      </c>
      <c r="E133" s="193" t="s">
        <v>234</v>
      </c>
      <c r="F133" s="194" t="s">
        <v>235</v>
      </c>
      <c r="G133" s="195" t="s">
        <v>144</v>
      </c>
      <c r="H133" s="196">
        <v>5</v>
      </c>
      <c r="I133" s="197"/>
      <c r="J133" s="198">
        <f t="shared" si="0"/>
        <v>0</v>
      </c>
      <c r="K133" s="199"/>
      <c r="L133" s="36"/>
      <c r="M133" s="200" t="s">
        <v>1</v>
      </c>
      <c r="N133" s="201" t="s">
        <v>40</v>
      </c>
      <c r="O133" s="72"/>
      <c r="P133" s="202">
        <f t="shared" si="1"/>
        <v>0</v>
      </c>
      <c r="Q133" s="202">
        <v>0</v>
      </c>
      <c r="R133" s="202">
        <f t="shared" si="2"/>
        <v>0</v>
      </c>
      <c r="S133" s="202">
        <v>0</v>
      </c>
      <c r="T133" s="203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04" t="s">
        <v>127</v>
      </c>
      <c r="AT133" s="204" t="s">
        <v>123</v>
      </c>
      <c r="AU133" s="204" t="s">
        <v>128</v>
      </c>
      <c r="AY133" s="14" t="s">
        <v>120</v>
      </c>
      <c r="BE133" s="205">
        <f t="shared" si="4"/>
        <v>0</v>
      </c>
      <c r="BF133" s="205">
        <f t="shared" si="5"/>
        <v>0</v>
      </c>
      <c r="BG133" s="205">
        <f t="shared" si="6"/>
        <v>0</v>
      </c>
      <c r="BH133" s="205">
        <f t="shared" si="7"/>
        <v>0</v>
      </c>
      <c r="BI133" s="205">
        <f t="shared" si="8"/>
        <v>0</v>
      </c>
      <c r="BJ133" s="14" t="s">
        <v>128</v>
      </c>
      <c r="BK133" s="205">
        <f t="shared" si="9"/>
        <v>0</v>
      </c>
      <c r="BL133" s="14" t="s">
        <v>127</v>
      </c>
      <c r="BM133" s="204" t="s">
        <v>289</v>
      </c>
    </row>
    <row r="134" spans="1:65" s="2" customFormat="1" ht="24.2" customHeight="1">
      <c r="A134" s="31"/>
      <c r="B134" s="32"/>
      <c r="C134" s="192" t="s">
        <v>167</v>
      </c>
      <c r="D134" s="192" t="s">
        <v>123</v>
      </c>
      <c r="E134" s="193" t="s">
        <v>290</v>
      </c>
      <c r="F134" s="194" t="s">
        <v>291</v>
      </c>
      <c r="G134" s="195" t="s">
        <v>144</v>
      </c>
      <c r="H134" s="196">
        <v>2.75</v>
      </c>
      <c r="I134" s="197"/>
      <c r="J134" s="198">
        <f t="shared" si="0"/>
        <v>0</v>
      </c>
      <c r="K134" s="199"/>
      <c r="L134" s="36"/>
      <c r="M134" s="200" t="s">
        <v>1</v>
      </c>
      <c r="N134" s="201" t="s">
        <v>40</v>
      </c>
      <c r="O134" s="72"/>
      <c r="P134" s="202">
        <f t="shared" si="1"/>
        <v>0</v>
      </c>
      <c r="Q134" s="202">
        <v>0</v>
      </c>
      <c r="R134" s="202">
        <f t="shared" si="2"/>
        <v>0</v>
      </c>
      <c r="S134" s="202">
        <v>0</v>
      </c>
      <c r="T134" s="203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04" t="s">
        <v>127</v>
      </c>
      <c r="AT134" s="204" t="s">
        <v>123</v>
      </c>
      <c r="AU134" s="204" t="s">
        <v>128</v>
      </c>
      <c r="AY134" s="14" t="s">
        <v>120</v>
      </c>
      <c r="BE134" s="205">
        <f t="shared" si="4"/>
        <v>0</v>
      </c>
      <c r="BF134" s="205">
        <f t="shared" si="5"/>
        <v>0</v>
      </c>
      <c r="BG134" s="205">
        <f t="shared" si="6"/>
        <v>0</v>
      </c>
      <c r="BH134" s="205">
        <f t="shared" si="7"/>
        <v>0</v>
      </c>
      <c r="BI134" s="205">
        <f t="shared" si="8"/>
        <v>0</v>
      </c>
      <c r="BJ134" s="14" t="s">
        <v>128</v>
      </c>
      <c r="BK134" s="205">
        <f t="shared" si="9"/>
        <v>0</v>
      </c>
      <c r="BL134" s="14" t="s">
        <v>127</v>
      </c>
      <c r="BM134" s="204" t="s">
        <v>292</v>
      </c>
    </row>
    <row r="135" spans="1:65" s="2" customFormat="1" ht="16.5" customHeight="1">
      <c r="A135" s="31"/>
      <c r="B135" s="32"/>
      <c r="C135" s="192" t="s">
        <v>171</v>
      </c>
      <c r="D135" s="192" t="s">
        <v>123</v>
      </c>
      <c r="E135" s="193" t="s">
        <v>240</v>
      </c>
      <c r="F135" s="194" t="s">
        <v>241</v>
      </c>
      <c r="G135" s="195" t="s">
        <v>242</v>
      </c>
      <c r="H135" s="196">
        <v>1</v>
      </c>
      <c r="I135" s="197"/>
      <c r="J135" s="198">
        <f t="shared" si="0"/>
        <v>0</v>
      </c>
      <c r="K135" s="199"/>
      <c r="L135" s="36"/>
      <c r="M135" s="200" t="s">
        <v>1</v>
      </c>
      <c r="N135" s="201" t="s">
        <v>40</v>
      </c>
      <c r="O135" s="72"/>
      <c r="P135" s="202">
        <f t="shared" si="1"/>
        <v>0</v>
      </c>
      <c r="Q135" s="202">
        <v>0</v>
      </c>
      <c r="R135" s="202">
        <f t="shared" si="2"/>
        <v>0</v>
      </c>
      <c r="S135" s="202">
        <v>0</v>
      </c>
      <c r="T135" s="203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04" t="s">
        <v>127</v>
      </c>
      <c r="AT135" s="204" t="s">
        <v>123</v>
      </c>
      <c r="AU135" s="204" t="s">
        <v>128</v>
      </c>
      <c r="AY135" s="14" t="s">
        <v>120</v>
      </c>
      <c r="BE135" s="205">
        <f t="shared" si="4"/>
        <v>0</v>
      </c>
      <c r="BF135" s="205">
        <f t="shared" si="5"/>
        <v>0</v>
      </c>
      <c r="BG135" s="205">
        <f t="shared" si="6"/>
        <v>0</v>
      </c>
      <c r="BH135" s="205">
        <f t="shared" si="7"/>
        <v>0</v>
      </c>
      <c r="BI135" s="205">
        <f t="shared" si="8"/>
        <v>0</v>
      </c>
      <c r="BJ135" s="14" t="s">
        <v>128</v>
      </c>
      <c r="BK135" s="205">
        <f t="shared" si="9"/>
        <v>0</v>
      </c>
      <c r="BL135" s="14" t="s">
        <v>127</v>
      </c>
      <c r="BM135" s="204" t="s">
        <v>293</v>
      </c>
    </row>
    <row r="136" spans="1:65" s="12" customFormat="1" ht="22.9" customHeight="1">
      <c r="B136" s="176"/>
      <c r="C136" s="177"/>
      <c r="D136" s="178" t="s">
        <v>73</v>
      </c>
      <c r="E136" s="190" t="s">
        <v>140</v>
      </c>
      <c r="F136" s="190" t="s">
        <v>141</v>
      </c>
      <c r="G136" s="177"/>
      <c r="H136" s="177"/>
      <c r="I136" s="180"/>
      <c r="J136" s="191">
        <f>BK136</f>
        <v>0</v>
      </c>
      <c r="K136" s="177"/>
      <c r="L136" s="182"/>
      <c r="M136" s="183"/>
      <c r="N136" s="184"/>
      <c r="O136" s="184"/>
      <c r="P136" s="185">
        <f>P137</f>
        <v>0</v>
      </c>
      <c r="Q136" s="184"/>
      <c r="R136" s="185">
        <f>R137</f>
        <v>0</v>
      </c>
      <c r="S136" s="184"/>
      <c r="T136" s="186">
        <f>T137</f>
        <v>0</v>
      </c>
      <c r="AR136" s="187" t="s">
        <v>82</v>
      </c>
      <c r="AT136" s="188" t="s">
        <v>73</v>
      </c>
      <c r="AU136" s="188" t="s">
        <v>82</v>
      </c>
      <c r="AY136" s="187" t="s">
        <v>120</v>
      </c>
      <c r="BK136" s="189">
        <f>BK137</f>
        <v>0</v>
      </c>
    </row>
    <row r="137" spans="1:65" s="2" customFormat="1" ht="24.2" customHeight="1">
      <c r="A137" s="31"/>
      <c r="B137" s="32"/>
      <c r="C137" s="192" t="s">
        <v>175</v>
      </c>
      <c r="D137" s="192" t="s">
        <v>123</v>
      </c>
      <c r="E137" s="193" t="s">
        <v>142</v>
      </c>
      <c r="F137" s="194" t="s">
        <v>143</v>
      </c>
      <c r="G137" s="195" t="s">
        <v>144</v>
      </c>
      <c r="H137" s="196">
        <v>1.34</v>
      </c>
      <c r="I137" s="197"/>
      <c r="J137" s="198">
        <f>ROUND(I137*H137,2)</f>
        <v>0</v>
      </c>
      <c r="K137" s="199"/>
      <c r="L137" s="36"/>
      <c r="M137" s="200" t="s">
        <v>1</v>
      </c>
      <c r="N137" s="201" t="s">
        <v>40</v>
      </c>
      <c r="O137" s="72"/>
      <c r="P137" s="202">
        <f>O137*H137</f>
        <v>0</v>
      </c>
      <c r="Q137" s="202">
        <v>0</v>
      </c>
      <c r="R137" s="202">
        <f>Q137*H137</f>
        <v>0</v>
      </c>
      <c r="S137" s="202">
        <v>0</v>
      </c>
      <c r="T137" s="203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04" t="s">
        <v>127</v>
      </c>
      <c r="AT137" s="204" t="s">
        <v>123</v>
      </c>
      <c r="AU137" s="204" t="s">
        <v>128</v>
      </c>
      <c r="AY137" s="14" t="s">
        <v>120</v>
      </c>
      <c r="BE137" s="205">
        <f>IF(N137="základná",J137,0)</f>
        <v>0</v>
      </c>
      <c r="BF137" s="205">
        <f>IF(N137="znížená",J137,0)</f>
        <v>0</v>
      </c>
      <c r="BG137" s="205">
        <f>IF(N137="zákl. prenesená",J137,0)</f>
        <v>0</v>
      </c>
      <c r="BH137" s="205">
        <f>IF(N137="zníž. prenesená",J137,0)</f>
        <v>0</v>
      </c>
      <c r="BI137" s="205">
        <f>IF(N137="nulová",J137,0)</f>
        <v>0</v>
      </c>
      <c r="BJ137" s="14" t="s">
        <v>128</v>
      </c>
      <c r="BK137" s="205">
        <f>ROUND(I137*H137,2)</f>
        <v>0</v>
      </c>
      <c r="BL137" s="14" t="s">
        <v>127</v>
      </c>
      <c r="BM137" s="204" t="s">
        <v>145</v>
      </c>
    </row>
    <row r="138" spans="1:65" s="12" customFormat="1" ht="25.9" customHeight="1">
      <c r="B138" s="176"/>
      <c r="C138" s="177"/>
      <c r="D138" s="178" t="s">
        <v>73</v>
      </c>
      <c r="E138" s="179" t="s">
        <v>146</v>
      </c>
      <c r="F138" s="179" t="s">
        <v>147</v>
      </c>
      <c r="G138" s="177"/>
      <c r="H138" s="177"/>
      <c r="I138" s="180"/>
      <c r="J138" s="181">
        <f>BK138</f>
        <v>0</v>
      </c>
      <c r="K138" s="177"/>
      <c r="L138" s="182"/>
      <c r="M138" s="183"/>
      <c r="N138" s="184"/>
      <c r="O138" s="184"/>
      <c r="P138" s="185">
        <f>P139</f>
        <v>0</v>
      </c>
      <c r="Q138" s="184"/>
      <c r="R138" s="185">
        <f>R139</f>
        <v>0.41294599999999998</v>
      </c>
      <c r="S138" s="184"/>
      <c r="T138" s="186">
        <f>T139</f>
        <v>9.5200000000000007E-2</v>
      </c>
      <c r="AR138" s="187" t="s">
        <v>128</v>
      </c>
      <c r="AT138" s="188" t="s">
        <v>73</v>
      </c>
      <c r="AU138" s="188" t="s">
        <v>74</v>
      </c>
      <c r="AY138" s="187" t="s">
        <v>120</v>
      </c>
      <c r="BK138" s="189">
        <f>BK139</f>
        <v>0</v>
      </c>
    </row>
    <row r="139" spans="1:65" s="12" customFormat="1" ht="22.9" customHeight="1">
      <c r="B139" s="176"/>
      <c r="C139" s="177"/>
      <c r="D139" s="178" t="s">
        <v>73</v>
      </c>
      <c r="E139" s="190" t="s">
        <v>148</v>
      </c>
      <c r="F139" s="190" t="s">
        <v>149</v>
      </c>
      <c r="G139" s="177"/>
      <c r="H139" s="177"/>
      <c r="I139" s="180"/>
      <c r="J139" s="191">
        <f>BK139</f>
        <v>0</v>
      </c>
      <c r="K139" s="177"/>
      <c r="L139" s="182"/>
      <c r="M139" s="183"/>
      <c r="N139" s="184"/>
      <c r="O139" s="184"/>
      <c r="P139" s="185">
        <f>SUM(P140:P158)</f>
        <v>0</v>
      </c>
      <c r="Q139" s="184"/>
      <c r="R139" s="185">
        <f>SUM(R140:R158)</f>
        <v>0.41294599999999998</v>
      </c>
      <c r="S139" s="184"/>
      <c r="T139" s="186">
        <f>SUM(T140:T158)</f>
        <v>9.5200000000000007E-2</v>
      </c>
      <c r="AR139" s="187" t="s">
        <v>128</v>
      </c>
      <c r="AT139" s="188" t="s">
        <v>73</v>
      </c>
      <c r="AU139" s="188" t="s">
        <v>82</v>
      </c>
      <c r="AY139" s="187" t="s">
        <v>120</v>
      </c>
      <c r="BK139" s="189">
        <f>SUM(BK140:BK158)</f>
        <v>0</v>
      </c>
    </row>
    <row r="140" spans="1:65" s="2" customFormat="1" ht="16.5" customHeight="1">
      <c r="A140" s="31"/>
      <c r="B140" s="32"/>
      <c r="C140" s="192" t="s">
        <v>177</v>
      </c>
      <c r="D140" s="192" t="s">
        <v>123</v>
      </c>
      <c r="E140" s="193" t="s">
        <v>245</v>
      </c>
      <c r="F140" s="194" t="s">
        <v>246</v>
      </c>
      <c r="G140" s="195" t="s">
        <v>153</v>
      </c>
      <c r="H140" s="196">
        <v>57</v>
      </c>
      <c r="I140" s="197"/>
      <c r="J140" s="198">
        <f t="shared" ref="J140:J158" si="10">ROUND(I140*H140,2)</f>
        <v>0</v>
      </c>
      <c r="K140" s="199"/>
      <c r="L140" s="36"/>
      <c r="M140" s="200" t="s">
        <v>1</v>
      </c>
      <c r="N140" s="201" t="s">
        <v>40</v>
      </c>
      <c r="O140" s="72"/>
      <c r="P140" s="202">
        <f t="shared" ref="P140:P158" si="11">O140*H140</f>
        <v>0</v>
      </c>
      <c r="Q140" s="202">
        <v>0</v>
      </c>
      <c r="R140" s="202">
        <f t="shared" ref="R140:R158" si="12">Q140*H140</f>
        <v>0</v>
      </c>
      <c r="S140" s="202">
        <v>1E-3</v>
      </c>
      <c r="T140" s="203">
        <f t="shared" ref="T140:T158" si="13">S140*H140</f>
        <v>5.7000000000000002E-2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04" t="s">
        <v>154</v>
      </c>
      <c r="AT140" s="204" t="s">
        <v>123</v>
      </c>
      <c r="AU140" s="204" t="s">
        <v>128</v>
      </c>
      <c r="AY140" s="14" t="s">
        <v>120</v>
      </c>
      <c r="BE140" s="205">
        <f t="shared" ref="BE140:BE158" si="14">IF(N140="základná",J140,0)</f>
        <v>0</v>
      </c>
      <c r="BF140" s="205">
        <f t="shared" ref="BF140:BF158" si="15">IF(N140="znížená",J140,0)</f>
        <v>0</v>
      </c>
      <c r="BG140" s="205">
        <f t="shared" ref="BG140:BG158" si="16">IF(N140="zákl. prenesená",J140,0)</f>
        <v>0</v>
      </c>
      <c r="BH140" s="205">
        <f t="shared" ref="BH140:BH158" si="17">IF(N140="zníž. prenesená",J140,0)</f>
        <v>0</v>
      </c>
      <c r="BI140" s="205">
        <f t="shared" ref="BI140:BI158" si="18">IF(N140="nulová",J140,0)</f>
        <v>0</v>
      </c>
      <c r="BJ140" s="14" t="s">
        <v>128</v>
      </c>
      <c r="BK140" s="205">
        <f t="shared" ref="BK140:BK158" si="19">ROUND(I140*H140,2)</f>
        <v>0</v>
      </c>
      <c r="BL140" s="14" t="s">
        <v>154</v>
      </c>
      <c r="BM140" s="204" t="s">
        <v>294</v>
      </c>
    </row>
    <row r="141" spans="1:65" s="2" customFormat="1" ht="16.5" customHeight="1">
      <c r="A141" s="31"/>
      <c r="B141" s="32"/>
      <c r="C141" s="192" t="s">
        <v>181</v>
      </c>
      <c r="D141" s="192" t="s">
        <v>123</v>
      </c>
      <c r="E141" s="193" t="s">
        <v>151</v>
      </c>
      <c r="F141" s="194" t="s">
        <v>152</v>
      </c>
      <c r="G141" s="195" t="s">
        <v>153</v>
      </c>
      <c r="H141" s="196">
        <v>114</v>
      </c>
      <c r="I141" s="197"/>
      <c r="J141" s="198">
        <f t="shared" si="10"/>
        <v>0</v>
      </c>
      <c r="K141" s="199"/>
      <c r="L141" s="36"/>
      <c r="M141" s="200" t="s">
        <v>1</v>
      </c>
      <c r="N141" s="201" t="s">
        <v>40</v>
      </c>
      <c r="O141" s="72"/>
      <c r="P141" s="202">
        <f t="shared" si="11"/>
        <v>0</v>
      </c>
      <c r="Q141" s="202">
        <v>4.0000000000000003E-5</v>
      </c>
      <c r="R141" s="202">
        <f t="shared" si="12"/>
        <v>4.5600000000000007E-3</v>
      </c>
      <c r="S141" s="202">
        <v>0</v>
      </c>
      <c r="T141" s="203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04" t="s">
        <v>154</v>
      </c>
      <c r="AT141" s="204" t="s">
        <v>123</v>
      </c>
      <c r="AU141" s="204" t="s">
        <v>128</v>
      </c>
      <c r="AY141" s="14" t="s">
        <v>120</v>
      </c>
      <c r="BE141" s="205">
        <f t="shared" si="14"/>
        <v>0</v>
      </c>
      <c r="BF141" s="205">
        <f t="shared" si="15"/>
        <v>0</v>
      </c>
      <c r="BG141" s="205">
        <f t="shared" si="16"/>
        <v>0</v>
      </c>
      <c r="BH141" s="205">
        <f t="shared" si="17"/>
        <v>0</v>
      </c>
      <c r="BI141" s="205">
        <f t="shared" si="18"/>
        <v>0</v>
      </c>
      <c r="BJ141" s="14" t="s">
        <v>128</v>
      </c>
      <c r="BK141" s="205">
        <f t="shared" si="19"/>
        <v>0</v>
      </c>
      <c r="BL141" s="14" t="s">
        <v>154</v>
      </c>
      <c r="BM141" s="204" t="s">
        <v>155</v>
      </c>
    </row>
    <row r="142" spans="1:65" s="2" customFormat="1" ht="24.2" customHeight="1">
      <c r="A142" s="31"/>
      <c r="B142" s="32"/>
      <c r="C142" s="206" t="s">
        <v>185</v>
      </c>
      <c r="D142" s="206" t="s">
        <v>130</v>
      </c>
      <c r="E142" s="207" t="s">
        <v>156</v>
      </c>
      <c r="F142" s="208" t="s">
        <v>157</v>
      </c>
      <c r="G142" s="209" t="s">
        <v>153</v>
      </c>
      <c r="H142" s="210">
        <v>57</v>
      </c>
      <c r="I142" s="211"/>
      <c r="J142" s="212">
        <f t="shared" si="10"/>
        <v>0</v>
      </c>
      <c r="K142" s="213"/>
      <c r="L142" s="214"/>
      <c r="M142" s="215" t="s">
        <v>1</v>
      </c>
      <c r="N142" s="216" t="s">
        <v>40</v>
      </c>
      <c r="O142" s="72"/>
      <c r="P142" s="202">
        <f t="shared" si="11"/>
        <v>0</v>
      </c>
      <c r="Q142" s="202">
        <v>1.6299999999999999E-3</v>
      </c>
      <c r="R142" s="202">
        <f t="shared" si="12"/>
        <v>9.2909999999999993E-2</v>
      </c>
      <c r="S142" s="202">
        <v>0</v>
      </c>
      <c r="T142" s="203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04" t="s">
        <v>158</v>
      </c>
      <c r="AT142" s="204" t="s">
        <v>130</v>
      </c>
      <c r="AU142" s="204" t="s">
        <v>128</v>
      </c>
      <c r="AY142" s="14" t="s">
        <v>120</v>
      </c>
      <c r="BE142" s="205">
        <f t="shared" si="14"/>
        <v>0</v>
      </c>
      <c r="BF142" s="205">
        <f t="shared" si="15"/>
        <v>0</v>
      </c>
      <c r="BG142" s="205">
        <f t="shared" si="16"/>
        <v>0</v>
      </c>
      <c r="BH142" s="205">
        <f t="shared" si="17"/>
        <v>0</v>
      </c>
      <c r="BI142" s="205">
        <f t="shared" si="18"/>
        <v>0</v>
      </c>
      <c r="BJ142" s="14" t="s">
        <v>128</v>
      </c>
      <c r="BK142" s="205">
        <f t="shared" si="19"/>
        <v>0</v>
      </c>
      <c r="BL142" s="14" t="s">
        <v>154</v>
      </c>
      <c r="BM142" s="204" t="s">
        <v>159</v>
      </c>
    </row>
    <row r="143" spans="1:65" s="2" customFormat="1" ht="24.2" customHeight="1">
      <c r="A143" s="31"/>
      <c r="B143" s="32"/>
      <c r="C143" s="206" t="s">
        <v>189</v>
      </c>
      <c r="D143" s="206" t="s">
        <v>130</v>
      </c>
      <c r="E143" s="207" t="s">
        <v>161</v>
      </c>
      <c r="F143" s="208" t="s">
        <v>162</v>
      </c>
      <c r="G143" s="209" t="s">
        <v>153</v>
      </c>
      <c r="H143" s="210">
        <v>57</v>
      </c>
      <c r="I143" s="211"/>
      <c r="J143" s="212">
        <f t="shared" si="10"/>
        <v>0</v>
      </c>
      <c r="K143" s="213"/>
      <c r="L143" s="214"/>
      <c r="M143" s="215" t="s">
        <v>1</v>
      </c>
      <c r="N143" s="216" t="s">
        <v>40</v>
      </c>
      <c r="O143" s="72"/>
      <c r="P143" s="202">
        <f t="shared" si="11"/>
        <v>0</v>
      </c>
      <c r="Q143" s="202">
        <v>1.6299999999999999E-3</v>
      </c>
      <c r="R143" s="202">
        <f t="shared" si="12"/>
        <v>9.2909999999999993E-2</v>
      </c>
      <c r="S143" s="202">
        <v>0</v>
      </c>
      <c r="T143" s="203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04" t="s">
        <v>158</v>
      </c>
      <c r="AT143" s="204" t="s">
        <v>130</v>
      </c>
      <c r="AU143" s="204" t="s">
        <v>128</v>
      </c>
      <c r="AY143" s="14" t="s">
        <v>120</v>
      </c>
      <c r="BE143" s="205">
        <f t="shared" si="14"/>
        <v>0</v>
      </c>
      <c r="BF143" s="205">
        <f t="shared" si="15"/>
        <v>0</v>
      </c>
      <c r="BG143" s="205">
        <f t="shared" si="16"/>
        <v>0</v>
      </c>
      <c r="BH143" s="205">
        <f t="shared" si="17"/>
        <v>0</v>
      </c>
      <c r="BI143" s="205">
        <f t="shared" si="18"/>
        <v>0</v>
      </c>
      <c r="BJ143" s="14" t="s">
        <v>128</v>
      </c>
      <c r="BK143" s="205">
        <f t="shared" si="19"/>
        <v>0</v>
      </c>
      <c r="BL143" s="14" t="s">
        <v>154</v>
      </c>
      <c r="BM143" s="204" t="s">
        <v>163</v>
      </c>
    </row>
    <row r="144" spans="1:65" s="2" customFormat="1" ht="16.5" customHeight="1">
      <c r="A144" s="31"/>
      <c r="B144" s="32"/>
      <c r="C144" s="192" t="s">
        <v>154</v>
      </c>
      <c r="D144" s="192" t="s">
        <v>123</v>
      </c>
      <c r="E144" s="193" t="s">
        <v>164</v>
      </c>
      <c r="F144" s="194" t="s">
        <v>165</v>
      </c>
      <c r="G144" s="195" t="s">
        <v>153</v>
      </c>
      <c r="H144" s="196">
        <v>57</v>
      </c>
      <c r="I144" s="197"/>
      <c r="J144" s="198">
        <f t="shared" si="10"/>
        <v>0</v>
      </c>
      <c r="K144" s="199"/>
      <c r="L144" s="36"/>
      <c r="M144" s="200" t="s">
        <v>1</v>
      </c>
      <c r="N144" s="201" t="s">
        <v>40</v>
      </c>
      <c r="O144" s="72"/>
      <c r="P144" s="202">
        <f t="shared" si="11"/>
        <v>0</v>
      </c>
      <c r="Q144" s="202">
        <v>4.0000000000000003E-5</v>
      </c>
      <c r="R144" s="202">
        <f t="shared" si="12"/>
        <v>2.2800000000000003E-3</v>
      </c>
      <c r="S144" s="202">
        <v>0</v>
      </c>
      <c r="T144" s="203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04" t="s">
        <v>154</v>
      </c>
      <c r="AT144" s="204" t="s">
        <v>123</v>
      </c>
      <c r="AU144" s="204" t="s">
        <v>128</v>
      </c>
      <c r="AY144" s="14" t="s">
        <v>120</v>
      </c>
      <c r="BE144" s="205">
        <f t="shared" si="14"/>
        <v>0</v>
      </c>
      <c r="BF144" s="205">
        <f t="shared" si="15"/>
        <v>0</v>
      </c>
      <c r="BG144" s="205">
        <f t="shared" si="16"/>
        <v>0</v>
      </c>
      <c r="BH144" s="205">
        <f t="shared" si="17"/>
        <v>0</v>
      </c>
      <c r="BI144" s="205">
        <f t="shared" si="18"/>
        <v>0</v>
      </c>
      <c r="BJ144" s="14" t="s">
        <v>128</v>
      </c>
      <c r="BK144" s="205">
        <f t="shared" si="19"/>
        <v>0</v>
      </c>
      <c r="BL144" s="14" t="s">
        <v>154</v>
      </c>
      <c r="BM144" s="204" t="s">
        <v>166</v>
      </c>
    </row>
    <row r="145" spans="1:65" s="2" customFormat="1" ht="24.2" customHeight="1">
      <c r="A145" s="31"/>
      <c r="B145" s="32"/>
      <c r="C145" s="206" t="s">
        <v>196</v>
      </c>
      <c r="D145" s="206" t="s">
        <v>130</v>
      </c>
      <c r="E145" s="207" t="s">
        <v>168</v>
      </c>
      <c r="F145" s="208" t="s">
        <v>169</v>
      </c>
      <c r="G145" s="209" t="s">
        <v>126</v>
      </c>
      <c r="H145" s="210">
        <v>7.41</v>
      </c>
      <c r="I145" s="211"/>
      <c r="J145" s="212">
        <f t="shared" si="10"/>
        <v>0</v>
      </c>
      <c r="K145" s="213"/>
      <c r="L145" s="214"/>
      <c r="M145" s="215" t="s">
        <v>1</v>
      </c>
      <c r="N145" s="216" t="s">
        <v>40</v>
      </c>
      <c r="O145" s="72"/>
      <c r="P145" s="202">
        <f t="shared" si="11"/>
        <v>0</v>
      </c>
      <c r="Q145" s="202">
        <v>3.0000000000000001E-3</v>
      </c>
      <c r="R145" s="202">
        <f t="shared" si="12"/>
        <v>2.223E-2</v>
      </c>
      <c r="S145" s="202">
        <v>0</v>
      </c>
      <c r="T145" s="203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04" t="s">
        <v>158</v>
      </c>
      <c r="AT145" s="204" t="s">
        <v>130</v>
      </c>
      <c r="AU145" s="204" t="s">
        <v>128</v>
      </c>
      <c r="AY145" s="14" t="s">
        <v>120</v>
      </c>
      <c r="BE145" s="205">
        <f t="shared" si="14"/>
        <v>0</v>
      </c>
      <c r="BF145" s="205">
        <f t="shared" si="15"/>
        <v>0</v>
      </c>
      <c r="BG145" s="205">
        <f t="shared" si="16"/>
        <v>0</v>
      </c>
      <c r="BH145" s="205">
        <f t="shared" si="17"/>
        <v>0</v>
      </c>
      <c r="BI145" s="205">
        <f t="shared" si="18"/>
        <v>0</v>
      </c>
      <c r="BJ145" s="14" t="s">
        <v>128</v>
      </c>
      <c r="BK145" s="205">
        <f t="shared" si="19"/>
        <v>0</v>
      </c>
      <c r="BL145" s="14" t="s">
        <v>154</v>
      </c>
      <c r="BM145" s="204" t="s">
        <v>170</v>
      </c>
    </row>
    <row r="146" spans="1:65" s="2" customFormat="1" ht="24.2" customHeight="1">
      <c r="A146" s="31"/>
      <c r="B146" s="32"/>
      <c r="C146" s="192" t="s">
        <v>200</v>
      </c>
      <c r="D146" s="192" t="s">
        <v>123</v>
      </c>
      <c r="E146" s="193" t="s">
        <v>295</v>
      </c>
      <c r="F146" s="194" t="s">
        <v>296</v>
      </c>
      <c r="G146" s="195" t="s">
        <v>126</v>
      </c>
      <c r="H146" s="196">
        <v>38.200000000000003</v>
      </c>
      <c r="I146" s="197"/>
      <c r="J146" s="198">
        <f t="shared" si="10"/>
        <v>0</v>
      </c>
      <c r="K146" s="199"/>
      <c r="L146" s="36"/>
      <c r="M146" s="200" t="s">
        <v>1</v>
      </c>
      <c r="N146" s="201" t="s">
        <v>40</v>
      </c>
      <c r="O146" s="72"/>
      <c r="P146" s="202">
        <f t="shared" si="11"/>
        <v>0</v>
      </c>
      <c r="Q146" s="202">
        <v>0</v>
      </c>
      <c r="R146" s="202">
        <f t="shared" si="12"/>
        <v>0</v>
      </c>
      <c r="S146" s="202">
        <v>1E-3</v>
      </c>
      <c r="T146" s="203">
        <f t="shared" si="13"/>
        <v>3.8200000000000005E-2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04" t="s">
        <v>154</v>
      </c>
      <c r="AT146" s="204" t="s">
        <v>123</v>
      </c>
      <c r="AU146" s="204" t="s">
        <v>128</v>
      </c>
      <c r="AY146" s="14" t="s">
        <v>120</v>
      </c>
      <c r="BE146" s="205">
        <f t="shared" si="14"/>
        <v>0</v>
      </c>
      <c r="BF146" s="205">
        <f t="shared" si="15"/>
        <v>0</v>
      </c>
      <c r="BG146" s="205">
        <f t="shared" si="16"/>
        <v>0</v>
      </c>
      <c r="BH146" s="205">
        <f t="shared" si="17"/>
        <v>0</v>
      </c>
      <c r="BI146" s="205">
        <f t="shared" si="18"/>
        <v>0</v>
      </c>
      <c r="BJ146" s="14" t="s">
        <v>128</v>
      </c>
      <c r="BK146" s="205">
        <f t="shared" si="19"/>
        <v>0</v>
      </c>
      <c r="BL146" s="14" t="s">
        <v>154</v>
      </c>
      <c r="BM146" s="204" t="s">
        <v>297</v>
      </c>
    </row>
    <row r="147" spans="1:65" s="2" customFormat="1" ht="24.2" customHeight="1">
      <c r="A147" s="31"/>
      <c r="B147" s="32"/>
      <c r="C147" s="192" t="s">
        <v>204</v>
      </c>
      <c r="D147" s="192" t="s">
        <v>123</v>
      </c>
      <c r="E147" s="193" t="s">
        <v>172</v>
      </c>
      <c r="F147" s="194" t="s">
        <v>173</v>
      </c>
      <c r="G147" s="195" t="s">
        <v>126</v>
      </c>
      <c r="H147" s="196">
        <v>38.200000000000003</v>
      </c>
      <c r="I147" s="197"/>
      <c r="J147" s="198">
        <f t="shared" si="10"/>
        <v>0</v>
      </c>
      <c r="K147" s="199"/>
      <c r="L147" s="36"/>
      <c r="M147" s="200" t="s">
        <v>1</v>
      </c>
      <c r="N147" s="201" t="s">
        <v>40</v>
      </c>
      <c r="O147" s="72"/>
      <c r="P147" s="202">
        <f t="shared" si="11"/>
        <v>0</v>
      </c>
      <c r="Q147" s="202">
        <v>2.9999999999999997E-4</v>
      </c>
      <c r="R147" s="202">
        <f t="shared" si="12"/>
        <v>1.146E-2</v>
      </c>
      <c r="S147" s="202">
        <v>0</v>
      </c>
      <c r="T147" s="203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04" t="s">
        <v>154</v>
      </c>
      <c r="AT147" s="204" t="s">
        <v>123</v>
      </c>
      <c r="AU147" s="204" t="s">
        <v>128</v>
      </c>
      <c r="AY147" s="14" t="s">
        <v>120</v>
      </c>
      <c r="BE147" s="205">
        <f t="shared" si="14"/>
        <v>0</v>
      </c>
      <c r="BF147" s="205">
        <f t="shared" si="15"/>
        <v>0</v>
      </c>
      <c r="BG147" s="205">
        <f t="shared" si="16"/>
        <v>0</v>
      </c>
      <c r="BH147" s="205">
        <f t="shared" si="17"/>
        <v>0</v>
      </c>
      <c r="BI147" s="205">
        <f t="shared" si="18"/>
        <v>0</v>
      </c>
      <c r="BJ147" s="14" t="s">
        <v>128</v>
      </c>
      <c r="BK147" s="205">
        <f t="shared" si="19"/>
        <v>0</v>
      </c>
      <c r="BL147" s="14" t="s">
        <v>154</v>
      </c>
      <c r="BM147" s="204" t="s">
        <v>174</v>
      </c>
    </row>
    <row r="148" spans="1:65" s="2" customFormat="1" ht="24.2" customHeight="1">
      <c r="A148" s="31"/>
      <c r="B148" s="32"/>
      <c r="C148" s="206" t="s">
        <v>7</v>
      </c>
      <c r="D148" s="206" t="s">
        <v>130</v>
      </c>
      <c r="E148" s="207" t="s">
        <v>168</v>
      </c>
      <c r="F148" s="208" t="s">
        <v>169</v>
      </c>
      <c r="G148" s="209" t="s">
        <v>126</v>
      </c>
      <c r="H148" s="210">
        <v>38.200000000000003</v>
      </c>
      <c r="I148" s="211"/>
      <c r="J148" s="212">
        <f t="shared" si="10"/>
        <v>0</v>
      </c>
      <c r="K148" s="213"/>
      <c r="L148" s="214"/>
      <c r="M148" s="215" t="s">
        <v>1</v>
      </c>
      <c r="N148" s="216" t="s">
        <v>40</v>
      </c>
      <c r="O148" s="72"/>
      <c r="P148" s="202">
        <f t="shared" si="11"/>
        <v>0</v>
      </c>
      <c r="Q148" s="202">
        <v>3.0000000000000001E-3</v>
      </c>
      <c r="R148" s="202">
        <f t="shared" si="12"/>
        <v>0.11460000000000001</v>
      </c>
      <c r="S148" s="202">
        <v>0</v>
      </c>
      <c r="T148" s="203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04" t="s">
        <v>158</v>
      </c>
      <c r="AT148" s="204" t="s">
        <v>130</v>
      </c>
      <c r="AU148" s="204" t="s">
        <v>128</v>
      </c>
      <c r="AY148" s="14" t="s">
        <v>120</v>
      </c>
      <c r="BE148" s="205">
        <f t="shared" si="14"/>
        <v>0</v>
      </c>
      <c r="BF148" s="205">
        <f t="shared" si="15"/>
        <v>0</v>
      </c>
      <c r="BG148" s="205">
        <f t="shared" si="16"/>
        <v>0</v>
      </c>
      <c r="BH148" s="205">
        <f t="shared" si="17"/>
        <v>0</v>
      </c>
      <c r="BI148" s="205">
        <f t="shared" si="18"/>
        <v>0</v>
      </c>
      <c r="BJ148" s="14" t="s">
        <v>128</v>
      </c>
      <c r="BK148" s="205">
        <f t="shared" si="19"/>
        <v>0</v>
      </c>
      <c r="BL148" s="14" t="s">
        <v>154</v>
      </c>
      <c r="BM148" s="204" t="s">
        <v>176</v>
      </c>
    </row>
    <row r="149" spans="1:65" s="2" customFormat="1" ht="24.2" customHeight="1">
      <c r="A149" s="31"/>
      <c r="B149" s="32"/>
      <c r="C149" s="192" t="s">
        <v>211</v>
      </c>
      <c r="D149" s="192" t="s">
        <v>123</v>
      </c>
      <c r="E149" s="193" t="s">
        <v>178</v>
      </c>
      <c r="F149" s="194" t="s">
        <v>179</v>
      </c>
      <c r="G149" s="195" t="s">
        <v>126</v>
      </c>
      <c r="H149" s="196">
        <v>38.200000000000003</v>
      </c>
      <c r="I149" s="197"/>
      <c r="J149" s="198">
        <f t="shared" si="10"/>
        <v>0</v>
      </c>
      <c r="K149" s="199"/>
      <c r="L149" s="36"/>
      <c r="M149" s="200" t="s">
        <v>1</v>
      </c>
      <c r="N149" s="201" t="s">
        <v>40</v>
      </c>
      <c r="O149" s="72"/>
      <c r="P149" s="202">
        <f t="shared" si="11"/>
        <v>0</v>
      </c>
      <c r="Q149" s="202">
        <v>0</v>
      </c>
      <c r="R149" s="202">
        <f t="shared" si="12"/>
        <v>0</v>
      </c>
      <c r="S149" s="202">
        <v>0</v>
      </c>
      <c r="T149" s="203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04" t="s">
        <v>154</v>
      </c>
      <c r="AT149" s="204" t="s">
        <v>123</v>
      </c>
      <c r="AU149" s="204" t="s">
        <v>128</v>
      </c>
      <c r="AY149" s="14" t="s">
        <v>120</v>
      </c>
      <c r="BE149" s="205">
        <f t="shared" si="14"/>
        <v>0</v>
      </c>
      <c r="BF149" s="205">
        <f t="shared" si="15"/>
        <v>0</v>
      </c>
      <c r="BG149" s="205">
        <f t="shared" si="16"/>
        <v>0</v>
      </c>
      <c r="BH149" s="205">
        <f t="shared" si="17"/>
        <v>0</v>
      </c>
      <c r="BI149" s="205">
        <f t="shared" si="18"/>
        <v>0</v>
      </c>
      <c r="BJ149" s="14" t="s">
        <v>128</v>
      </c>
      <c r="BK149" s="205">
        <f t="shared" si="19"/>
        <v>0</v>
      </c>
      <c r="BL149" s="14" t="s">
        <v>154</v>
      </c>
      <c r="BM149" s="204" t="s">
        <v>180</v>
      </c>
    </row>
    <row r="150" spans="1:65" s="2" customFormat="1" ht="21.75" customHeight="1">
      <c r="A150" s="31"/>
      <c r="B150" s="32"/>
      <c r="C150" s="192" t="s">
        <v>264</v>
      </c>
      <c r="D150" s="192" t="s">
        <v>123</v>
      </c>
      <c r="E150" s="193" t="s">
        <v>182</v>
      </c>
      <c r="F150" s="194" t="s">
        <v>183</v>
      </c>
      <c r="G150" s="195" t="s">
        <v>126</v>
      </c>
      <c r="H150" s="196">
        <v>38.200000000000003</v>
      </c>
      <c r="I150" s="197"/>
      <c r="J150" s="198">
        <f t="shared" si="10"/>
        <v>0</v>
      </c>
      <c r="K150" s="199"/>
      <c r="L150" s="36"/>
      <c r="M150" s="200" t="s">
        <v>1</v>
      </c>
      <c r="N150" s="201" t="s">
        <v>40</v>
      </c>
      <c r="O150" s="72"/>
      <c r="P150" s="202">
        <f t="shared" si="11"/>
        <v>0</v>
      </c>
      <c r="Q150" s="202">
        <v>0</v>
      </c>
      <c r="R150" s="202">
        <f t="shared" si="12"/>
        <v>0</v>
      </c>
      <c r="S150" s="202">
        <v>0</v>
      </c>
      <c r="T150" s="203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04" t="s">
        <v>154</v>
      </c>
      <c r="AT150" s="204" t="s">
        <v>123</v>
      </c>
      <c r="AU150" s="204" t="s">
        <v>128</v>
      </c>
      <c r="AY150" s="14" t="s">
        <v>120</v>
      </c>
      <c r="BE150" s="205">
        <f t="shared" si="14"/>
        <v>0</v>
      </c>
      <c r="BF150" s="205">
        <f t="shared" si="15"/>
        <v>0</v>
      </c>
      <c r="BG150" s="205">
        <f t="shared" si="16"/>
        <v>0</v>
      </c>
      <c r="BH150" s="205">
        <f t="shared" si="17"/>
        <v>0</v>
      </c>
      <c r="BI150" s="205">
        <f t="shared" si="18"/>
        <v>0</v>
      </c>
      <c r="BJ150" s="14" t="s">
        <v>128</v>
      </c>
      <c r="BK150" s="205">
        <f t="shared" si="19"/>
        <v>0</v>
      </c>
      <c r="BL150" s="14" t="s">
        <v>154</v>
      </c>
      <c r="BM150" s="204" t="s">
        <v>184</v>
      </c>
    </row>
    <row r="151" spans="1:65" s="2" customFormat="1" ht="24.2" customHeight="1">
      <c r="A151" s="31"/>
      <c r="B151" s="32"/>
      <c r="C151" s="192" t="s">
        <v>266</v>
      </c>
      <c r="D151" s="192" t="s">
        <v>123</v>
      </c>
      <c r="E151" s="193" t="s">
        <v>186</v>
      </c>
      <c r="F151" s="194" t="s">
        <v>187</v>
      </c>
      <c r="G151" s="195" t="s">
        <v>126</v>
      </c>
      <c r="H151" s="196">
        <v>38.200000000000003</v>
      </c>
      <c r="I151" s="197"/>
      <c r="J151" s="198">
        <f t="shared" si="10"/>
        <v>0</v>
      </c>
      <c r="K151" s="199"/>
      <c r="L151" s="36"/>
      <c r="M151" s="200" t="s">
        <v>1</v>
      </c>
      <c r="N151" s="201" t="s">
        <v>40</v>
      </c>
      <c r="O151" s="72"/>
      <c r="P151" s="202">
        <f t="shared" si="11"/>
        <v>0</v>
      </c>
      <c r="Q151" s="202">
        <v>8.0000000000000007E-5</v>
      </c>
      <c r="R151" s="202">
        <f t="shared" si="12"/>
        <v>3.0560000000000006E-3</v>
      </c>
      <c r="S151" s="202">
        <v>0</v>
      </c>
      <c r="T151" s="203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04" t="s">
        <v>154</v>
      </c>
      <c r="AT151" s="204" t="s">
        <v>123</v>
      </c>
      <c r="AU151" s="204" t="s">
        <v>128</v>
      </c>
      <c r="AY151" s="14" t="s">
        <v>120</v>
      </c>
      <c r="BE151" s="205">
        <f t="shared" si="14"/>
        <v>0</v>
      </c>
      <c r="BF151" s="205">
        <f t="shared" si="15"/>
        <v>0</v>
      </c>
      <c r="BG151" s="205">
        <f t="shared" si="16"/>
        <v>0</v>
      </c>
      <c r="BH151" s="205">
        <f t="shared" si="17"/>
        <v>0</v>
      </c>
      <c r="BI151" s="205">
        <f t="shared" si="18"/>
        <v>0</v>
      </c>
      <c r="BJ151" s="14" t="s">
        <v>128</v>
      </c>
      <c r="BK151" s="205">
        <f t="shared" si="19"/>
        <v>0</v>
      </c>
      <c r="BL151" s="14" t="s">
        <v>154</v>
      </c>
      <c r="BM151" s="204" t="s">
        <v>188</v>
      </c>
    </row>
    <row r="152" spans="1:65" s="2" customFormat="1" ht="24.2" customHeight="1">
      <c r="A152" s="31"/>
      <c r="B152" s="32"/>
      <c r="C152" s="192" t="s">
        <v>268</v>
      </c>
      <c r="D152" s="192" t="s">
        <v>123</v>
      </c>
      <c r="E152" s="193" t="s">
        <v>190</v>
      </c>
      <c r="F152" s="194" t="s">
        <v>191</v>
      </c>
      <c r="G152" s="195" t="s">
        <v>126</v>
      </c>
      <c r="H152" s="196">
        <v>15</v>
      </c>
      <c r="I152" s="197"/>
      <c r="J152" s="198">
        <f t="shared" si="10"/>
        <v>0</v>
      </c>
      <c r="K152" s="199"/>
      <c r="L152" s="36"/>
      <c r="M152" s="200" t="s">
        <v>1</v>
      </c>
      <c r="N152" s="201" t="s">
        <v>40</v>
      </c>
      <c r="O152" s="72"/>
      <c r="P152" s="202">
        <f t="shared" si="11"/>
        <v>0</v>
      </c>
      <c r="Q152" s="202">
        <v>4.4999999999999997E-3</v>
      </c>
      <c r="R152" s="202">
        <f t="shared" si="12"/>
        <v>6.7499999999999991E-2</v>
      </c>
      <c r="S152" s="202">
        <v>0</v>
      </c>
      <c r="T152" s="203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04" t="s">
        <v>154</v>
      </c>
      <c r="AT152" s="204" t="s">
        <v>123</v>
      </c>
      <c r="AU152" s="204" t="s">
        <v>128</v>
      </c>
      <c r="AY152" s="14" t="s">
        <v>120</v>
      </c>
      <c r="BE152" s="205">
        <f t="shared" si="14"/>
        <v>0</v>
      </c>
      <c r="BF152" s="205">
        <f t="shared" si="15"/>
        <v>0</v>
      </c>
      <c r="BG152" s="205">
        <f t="shared" si="16"/>
        <v>0</v>
      </c>
      <c r="BH152" s="205">
        <f t="shared" si="17"/>
        <v>0</v>
      </c>
      <c r="BI152" s="205">
        <f t="shared" si="18"/>
        <v>0</v>
      </c>
      <c r="BJ152" s="14" t="s">
        <v>128</v>
      </c>
      <c r="BK152" s="205">
        <f t="shared" si="19"/>
        <v>0</v>
      </c>
      <c r="BL152" s="14" t="s">
        <v>154</v>
      </c>
      <c r="BM152" s="204" t="s">
        <v>192</v>
      </c>
    </row>
    <row r="153" spans="1:65" s="2" customFormat="1" ht="24.2" customHeight="1">
      <c r="A153" s="31"/>
      <c r="B153" s="32"/>
      <c r="C153" s="192" t="s">
        <v>270</v>
      </c>
      <c r="D153" s="192" t="s">
        <v>123</v>
      </c>
      <c r="E153" s="193" t="s">
        <v>193</v>
      </c>
      <c r="F153" s="194" t="s">
        <v>194</v>
      </c>
      <c r="G153" s="195" t="s">
        <v>126</v>
      </c>
      <c r="H153" s="196">
        <v>38.200000000000003</v>
      </c>
      <c r="I153" s="197"/>
      <c r="J153" s="198">
        <f t="shared" si="10"/>
        <v>0</v>
      </c>
      <c r="K153" s="199"/>
      <c r="L153" s="36"/>
      <c r="M153" s="200" t="s">
        <v>1</v>
      </c>
      <c r="N153" s="201" t="s">
        <v>40</v>
      </c>
      <c r="O153" s="72"/>
      <c r="P153" s="202">
        <f t="shared" si="11"/>
        <v>0</v>
      </c>
      <c r="Q153" s="202">
        <v>0</v>
      </c>
      <c r="R153" s="202">
        <f t="shared" si="12"/>
        <v>0</v>
      </c>
      <c r="S153" s="202">
        <v>0</v>
      </c>
      <c r="T153" s="203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04" t="s">
        <v>154</v>
      </c>
      <c r="AT153" s="204" t="s">
        <v>123</v>
      </c>
      <c r="AU153" s="204" t="s">
        <v>128</v>
      </c>
      <c r="AY153" s="14" t="s">
        <v>120</v>
      </c>
      <c r="BE153" s="205">
        <f t="shared" si="14"/>
        <v>0</v>
      </c>
      <c r="BF153" s="205">
        <f t="shared" si="15"/>
        <v>0</v>
      </c>
      <c r="BG153" s="205">
        <f t="shared" si="16"/>
        <v>0</v>
      </c>
      <c r="BH153" s="205">
        <f t="shared" si="17"/>
        <v>0</v>
      </c>
      <c r="BI153" s="205">
        <f t="shared" si="18"/>
        <v>0</v>
      </c>
      <c r="BJ153" s="14" t="s">
        <v>128</v>
      </c>
      <c r="BK153" s="205">
        <f t="shared" si="19"/>
        <v>0</v>
      </c>
      <c r="BL153" s="14" t="s">
        <v>154</v>
      </c>
      <c r="BM153" s="204" t="s">
        <v>195</v>
      </c>
    </row>
    <row r="154" spans="1:65" s="2" customFormat="1" ht="16.5" customHeight="1">
      <c r="A154" s="31"/>
      <c r="B154" s="32"/>
      <c r="C154" s="192" t="s">
        <v>272</v>
      </c>
      <c r="D154" s="192" t="s">
        <v>123</v>
      </c>
      <c r="E154" s="193" t="s">
        <v>197</v>
      </c>
      <c r="F154" s="194" t="s">
        <v>198</v>
      </c>
      <c r="G154" s="195" t="s">
        <v>126</v>
      </c>
      <c r="H154" s="196">
        <v>15</v>
      </c>
      <c r="I154" s="197"/>
      <c r="J154" s="198">
        <f t="shared" si="10"/>
        <v>0</v>
      </c>
      <c r="K154" s="199"/>
      <c r="L154" s="36"/>
      <c r="M154" s="200" t="s">
        <v>1</v>
      </c>
      <c r="N154" s="201" t="s">
        <v>40</v>
      </c>
      <c r="O154" s="72"/>
      <c r="P154" s="202">
        <f t="shared" si="11"/>
        <v>0</v>
      </c>
      <c r="Q154" s="202">
        <v>0</v>
      </c>
      <c r="R154" s="202">
        <f t="shared" si="12"/>
        <v>0</v>
      </c>
      <c r="S154" s="202">
        <v>0</v>
      </c>
      <c r="T154" s="203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04" t="s">
        <v>154</v>
      </c>
      <c r="AT154" s="204" t="s">
        <v>123</v>
      </c>
      <c r="AU154" s="204" t="s">
        <v>128</v>
      </c>
      <c r="AY154" s="14" t="s">
        <v>120</v>
      </c>
      <c r="BE154" s="205">
        <f t="shared" si="14"/>
        <v>0</v>
      </c>
      <c r="BF154" s="205">
        <f t="shared" si="15"/>
        <v>0</v>
      </c>
      <c r="BG154" s="205">
        <f t="shared" si="16"/>
        <v>0</v>
      </c>
      <c r="BH154" s="205">
        <f t="shared" si="17"/>
        <v>0</v>
      </c>
      <c r="BI154" s="205">
        <f t="shared" si="18"/>
        <v>0</v>
      </c>
      <c r="BJ154" s="14" t="s">
        <v>128</v>
      </c>
      <c r="BK154" s="205">
        <f t="shared" si="19"/>
        <v>0</v>
      </c>
      <c r="BL154" s="14" t="s">
        <v>154</v>
      </c>
      <c r="BM154" s="204" t="s">
        <v>199</v>
      </c>
    </row>
    <row r="155" spans="1:65" s="2" customFormat="1" ht="24.2" customHeight="1">
      <c r="A155" s="31"/>
      <c r="B155" s="32"/>
      <c r="C155" s="192" t="s">
        <v>274</v>
      </c>
      <c r="D155" s="192" t="s">
        <v>123</v>
      </c>
      <c r="E155" s="193" t="s">
        <v>201</v>
      </c>
      <c r="F155" s="194" t="s">
        <v>202</v>
      </c>
      <c r="G155" s="195" t="s">
        <v>153</v>
      </c>
      <c r="H155" s="196">
        <v>40</v>
      </c>
      <c r="I155" s="197"/>
      <c r="J155" s="198">
        <f t="shared" si="10"/>
        <v>0</v>
      </c>
      <c r="K155" s="199"/>
      <c r="L155" s="36"/>
      <c r="M155" s="200" t="s">
        <v>1</v>
      </c>
      <c r="N155" s="201" t="s">
        <v>40</v>
      </c>
      <c r="O155" s="72"/>
      <c r="P155" s="202">
        <f t="shared" si="11"/>
        <v>0</v>
      </c>
      <c r="Q155" s="202">
        <v>0</v>
      </c>
      <c r="R155" s="202">
        <f t="shared" si="12"/>
        <v>0</v>
      </c>
      <c r="S155" s="202">
        <v>0</v>
      </c>
      <c r="T155" s="203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04" t="s">
        <v>154</v>
      </c>
      <c r="AT155" s="204" t="s">
        <v>123</v>
      </c>
      <c r="AU155" s="204" t="s">
        <v>128</v>
      </c>
      <c r="AY155" s="14" t="s">
        <v>120</v>
      </c>
      <c r="BE155" s="205">
        <f t="shared" si="14"/>
        <v>0</v>
      </c>
      <c r="BF155" s="205">
        <f t="shared" si="15"/>
        <v>0</v>
      </c>
      <c r="BG155" s="205">
        <f t="shared" si="16"/>
        <v>0</v>
      </c>
      <c r="BH155" s="205">
        <f t="shared" si="17"/>
        <v>0</v>
      </c>
      <c r="BI155" s="205">
        <f t="shared" si="18"/>
        <v>0</v>
      </c>
      <c r="BJ155" s="14" t="s">
        <v>128</v>
      </c>
      <c r="BK155" s="205">
        <f t="shared" si="19"/>
        <v>0</v>
      </c>
      <c r="BL155" s="14" t="s">
        <v>154</v>
      </c>
      <c r="BM155" s="204" t="s">
        <v>203</v>
      </c>
    </row>
    <row r="156" spans="1:65" s="2" customFormat="1" ht="16.5" customHeight="1">
      <c r="A156" s="31"/>
      <c r="B156" s="32"/>
      <c r="C156" s="192" t="s">
        <v>276</v>
      </c>
      <c r="D156" s="192" t="s">
        <v>123</v>
      </c>
      <c r="E156" s="193" t="s">
        <v>205</v>
      </c>
      <c r="F156" s="194" t="s">
        <v>206</v>
      </c>
      <c r="G156" s="195" t="s">
        <v>153</v>
      </c>
      <c r="H156" s="196">
        <v>6</v>
      </c>
      <c r="I156" s="197"/>
      <c r="J156" s="198">
        <f t="shared" si="10"/>
        <v>0</v>
      </c>
      <c r="K156" s="199"/>
      <c r="L156" s="36"/>
      <c r="M156" s="200" t="s">
        <v>1</v>
      </c>
      <c r="N156" s="201" t="s">
        <v>40</v>
      </c>
      <c r="O156" s="72"/>
      <c r="P156" s="202">
        <f t="shared" si="11"/>
        <v>0</v>
      </c>
      <c r="Q156" s="202">
        <v>4.0000000000000003E-5</v>
      </c>
      <c r="R156" s="202">
        <f t="shared" si="12"/>
        <v>2.4000000000000003E-4</v>
      </c>
      <c r="S156" s="202">
        <v>0</v>
      </c>
      <c r="T156" s="203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04" t="s">
        <v>154</v>
      </c>
      <c r="AT156" s="204" t="s">
        <v>123</v>
      </c>
      <c r="AU156" s="204" t="s">
        <v>128</v>
      </c>
      <c r="AY156" s="14" t="s">
        <v>120</v>
      </c>
      <c r="BE156" s="205">
        <f t="shared" si="14"/>
        <v>0</v>
      </c>
      <c r="BF156" s="205">
        <f t="shared" si="15"/>
        <v>0</v>
      </c>
      <c r="BG156" s="205">
        <f t="shared" si="16"/>
        <v>0</v>
      </c>
      <c r="BH156" s="205">
        <f t="shared" si="17"/>
        <v>0</v>
      </c>
      <c r="BI156" s="205">
        <f t="shared" si="18"/>
        <v>0</v>
      </c>
      <c r="BJ156" s="14" t="s">
        <v>128</v>
      </c>
      <c r="BK156" s="205">
        <f t="shared" si="19"/>
        <v>0</v>
      </c>
      <c r="BL156" s="14" t="s">
        <v>154</v>
      </c>
      <c r="BM156" s="204" t="s">
        <v>207</v>
      </c>
    </row>
    <row r="157" spans="1:65" s="2" customFormat="1" ht="16.5" customHeight="1">
      <c r="A157" s="31"/>
      <c r="B157" s="32"/>
      <c r="C157" s="206" t="s">
        <v>278</v>
      </c>
      <c r="D157" s="206" t="s">
        <v>130</v>
      </c>
      <c r="E157" s="207" t="s">
        <v>208</v>
      </c>
      <c r="F157" s="208" t="s">
        <v>209</v>
      </c>
      <c r="G157" s="209" t="s">
        <v>153</v>
      </c>
      <c r="H157" s="210">
        <v>6</v>
      </c>
      <c r="I157" s="211"/>
      <c r="J157" s="212">
        <f t="shared" si="10"/>
        <v>0</v>
      </c>
      <c r="K157" s="213"/>
      <c r="L157" s="214"/>
      <c r="M157" s="215" t="s">
        <v>1</v>
      </c>
      <c r="N157" s="216" t="s">
        <v>40</v>
      </c>
      <c r="O157" s="72"/>
      <c r="P157" s="202">
        <f t="shared" si="11"/>
        <v>0</v>
      </c>
      <c r="Q157" s="202">
        <v>2.0000000000000001E-4</v>
      </c>
      <c r="R157" s="202">
        <f t="shared" si="12"/>
        <v>1.2000000000000001E-3</v>
      </c>
      <c r="S157" s="202">
        <v>0</v>
      </c>
      <c r="T157" s="203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04" t="s">
        <v>158</v>
      </c>
      <c r="AT157" s="204" t="s">
        <v>130</v>
      </c>
      <c r="AU157" s="204" t="s">
        <v>128</v>
      </c>
      <c r="AY157" s="14" t="s">
        <v>120</v>
      </c>
      <c r="BE157" s="205">
        <f t="shared" si="14"/>
        <v>0</v>
      </c>
      <c r="BF157" s="205">
        <f t="shared" si="15"/>
        <v>0</v>
      </c>
      <c r="BG157" s="205">
        <f t="shared" si="16"/>
        <v>0</v>
      </c>
      <c r="BH157" s="205">
        <f t="shared" si="17"/>
        <v>0</v>
      </c>
      <c r="BI157" s="205">
        <f t="shared" si="18"/>
        <v>0</v>
      </c>
      <c r="BJ157" s="14" t="s">
        <v>128</v>
      </c>
      <c r="BK157" s="205">
        <f t="shared" si="19"/>
        <v>0</v>
      </c>
      <c r="BL157" s="14" t="s">
        <v>154</v>
      </c>
      <c r="BM157" s="204" t="s">
        <v>210</v>
      </c>
    </row>
    <row r="158" spans="1:65" s="2" customFormat="1" ht="24.2" customHeight="1">
      <c r="A158" s="31"/>
      <c r="B158" s="32"/>
      <c r="C158" s="192" t="s">
        <v>280</v>
      </c>
      <c r="D158" s="192" t="s">
        <v>123</v>
      </c>
      <c r="E158" s="193" t="s">
        <v>212</v>
      </c>
      <c r="F158" s="194" t="s">
        <v>213</v>
      </c>
      <c r="G158" s="195" t="s">
        <v>144</v>
      </c>
      <c r="H158" s="196">
        <v>0.41299999999999998</v>
      </c>
      <c r="I158" s="197"/>
      <c r="J158" s="198">
        <f t="shared" si="10"/>
        <v>0</v>
      </c>
      <c r="K158" s="199"/>
      <c r="L158" s="36"/>
      <c r="M158" s="217" t="s">
        <v>1</v>
      </c>
      <c r="N158" s="218" t="s">
        <v>40</v>
      </c>
      <c r="O158" s="219"/>
      <c r="P158" s="220">
        <f t="shared" si="11"/>
        <v>0</v>
      </c>
      <c r="Q158" s="220">
        <v>0</v>
      </c>
      <c r="R158" s="220">
        <f t="shared" si="12"/>
        <v>0</v>
      </c>
      <c r="S158" s="220">
        <v>0</v>
      </c>
      <c r="T158" s="221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04" t="s">
        <v>154</v>
      </c>
      <c r="AT158" s="204" t="s">
        <v>123</v>
      </c>
      <c r="AU158" s="204" t="s">
        <v>128</v>
      </c>
      <c r="AY158" s="14" t="s">
        <v>120</v>
      </c>
      <c r="BE158" s="205">
        <f t="shared" si="14"/>
        <v>0</v>
      </c>
      <c r="BF158" s="205">
        <f t="shared" si="15"/>
        <v>0</v>
      </c>
      <c r="BG158" s="205">
        <f t="shared" si="16"/>
        <v>0</v>
      </c>
      <c r="BH158" s="205">
        <f t="shared" si="17"/>
        <v>0</v>
      </c>
      <c r="BI158" s="205">
        <f t="shared" si="18"/>
        <v>0</v>
      </c>
      <c r="BJ158" s="14" t="s">
        <v>128</v>
      </c>
      <c r="BK158" s="205">
        <f t="shared" si="19"/>
        <v>0</v>
      </c>
      <c r="BL158" s="14" t="s">
        <v>154</v>
      </c>
      <c r="BM158" s="204" t="s">
        <v>214</v>
      </c>
    </row>
    <row r="159" spans="1:65" s="2" customFormat="1" ht="6.95" customHeight="1">
      <c r="A159" s="31"/>
      <c r="B159" s="55"/>
      <c r="C159" s="56"/>
      <c r="D159" s="56"/>
      <c r="E159" s="56"/>
      <c r="F159" s="56"/>
      <c r="G159" s="56"/>
      <c r="H159" s="56"/>
      <c r="I159" s="56"/>
      <c r="J159" s="56"/>
      <c r="K159" s="56"/>
      <c r="L159" s="36"/>
      <c r="M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</row>
  </sheetData>
  <sheetProtection algorithmName="SHA-512" hashValue="spd2+iu2BMeIQNJn1Dba7Q2Z3V8evtFHr1C7rvIQpdgIDYAI7G3iUG7kslcZPGYh1H1kfCS8ieCR1Qe0+a4FYA==" saltValue="+hGQRvDjg9Is9hUjjH0nk9jbxDaFRiruBKj/E2JxNGuzlVyxhQ7qec8JUn2a0BYkcGRtL/Testb6zOlmrK+k5g==" spinCount="100000" sheet="1" objects="1" scenarios="1" formatColumns="0" formatRows="0" autoFilter="0"/>
  <autoFilter ref="C121:K158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P1 - Ambulancie detské od...</vt:lpstr>
      <vt:lpstr>P1.1 - Ambulancia onkolog...</vt:lpstr>
      <vt:lpstr>P3 - Operačná sála gyneko...</vt:lpstr>
      <vt:lpstr>P2 - Operačná sála gyneko...</vt:lpstr>
      <vt:lpstr>'P1 - Ambulancie detské od...'!Názvy_tlače</vt:lpstr>
      <vt:lpstr>'P1.1 - Ambulancia onkolog...'!Názvy_tlače</vt:lpstr>
      <vt:lpstr>'P2 - Operačná sála gyneko...'!Názvy_tlače</vt:lpstr>
      <vt:lpstr>'P3 - Operačná sála gyneko...'!Názvy_tlače</vt:lpstr>
      <vt:lpstr>'Rekapitulácia stavby'!Názvy_tlače</vt:lpstr>
      <vt:lpstr>'P1 - Ambulancie detské od...'!Oblasť_tlače</vt:lpstr>
      <vt:lpstr>'P1.1 - Ambulancia onkolog...'!Oblasť_tlače</vt:lpstr>
      <vt:lpstr>'P2 - Operačná sála gyneko...'!Oblasť_tlače</vt:lpstr>
      <vt:lpstr>'P3 - Operačná sála gyneko...'!Oblasť_tlače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Záň, Pavol</dc:creator>
  <cp:lastModifiedBy>Barbora Ľachová</cp:lastModifiedBy>
  <dcterms:created xsi:type="dcterms:W3CDTF">2022-10-11T07:04:09Z</dcterms:created>
  <dcterms:modified xsi:type="dcterms:W3CDTF">2022-10-19T08:47:15Z</dcterms:modified>
</cp:coreProperties>
</file>