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H:\Projekty\2021\Ostatné\12. Interiérové úpravy MŠ KRUŽLOVA\DSP\"/>
    </mc:Choice>
  </mc:AlternateContent>
  <xr:revisionPtr revIDLastSave="0" documentId="13_ncr:1_{11D80535-EA3D-4D8C-890D-2B5E8519E695}" xr6:coauthVersionLast="47" xr6:coauthVersionMax="47" xr10:uidLastSave="{00000000-0000-0000-0000-000000000000}"/>
  <bookViews>
    <workbookView xWindow="8025" yWindow="165" windowWidth="16620" windowHeight="15435" xr2:uid="{00000000-000D-0000-FFFF-FFFF00000000}"/>
  </bookViews>
  <sheets>
    <sheet name="SO 01 - Materská škola" sheetId="2" r:id="rId1"/>
  </sheets>
  <definedNames>
    <definedName name="_xlnm._FilterDatabase" localSheetId="0" hidden="1">'SO 01 - Materská škola'!$C$145:$K$385</definedName>
    <definedName name="_xlnm.Print_Titles" localSheetId="0">'SO 01 - Materská škola'!$145:$145</definedName>
    <definedName name="_xlnm.Print_Area" localSheetId="0">'SO 01 - Materská škola'!$C$4:$J$76,'SO 01 - Materská škola'!$C$82:$J$127,'SO 01 - Materská škola'!$C$133:$J$385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2" l="1"/>
  <c r="J36" i="2"/>
  <c r="J35" i="2"/>
  <c r="BI385" i="2"/>
  <c r="BH385" i="2"/>
  <c r="BG385" i="2"/>
  <c r="BE385" i="2"/>
  <c r="T385" i="2"/>
  <c r="T384" i="2"/>
  <c r="T383" i="2"/>
  <c r="R385" i="2"/>
  <c r="R384" i="2" s="1"/>
  <c r="R383" i="2" s="1"/>
  <c r="P385" i="2"/>
  <c r="P384" i="2"/>
  <c r="P383" i="2"/>
  <c r="BI382" i="2"/>
  <c r="BH382" i="2"/>
  <c r="BG382" i="2"/>
  <c r="BE382" i="2"/>
  <c r="T382" i="2"/>
  <c r="T381" i="2"/>
  <c r="R382" i="2"/>
  <c r="R381" i="2"/>
  <c r="P382" i="2"/>
  <c r="P381" i="2" s="1"/>
  <c r="BI380" i="2"/>
  <c r="BH380" i="2"/>
  <c r="BG380" i="2"/>
  <c r="BE380" i="2"/>
  <c r="T380" i="2"/>
  <c r="R380" i="2"/>
  <c r="P380" i="2"/>
  <c r="BI379" i="2"/>
  <c r="BH379" i="2"/>
  <c r="BG379" i="2"/>
  <c r="BE379" i="2"/>
  <c r="T379" i="2"/>
  <c r="R379" i="2"/>
  <c r="P379" i="2"/>
  <c r="BI378" i="2"/>
  <c r="BH378" i="2"/>
  <c r="BG378" i="2"/>
  <c r="BE378" i="2"/>
  <c r="T378" i="2"/>
  <c r="R378" i="2"/>
  <c r="P378" i="2"/>
  <c r="BI377" i="2"/>
  <c r="BH377" i="2"/>
  <c r="BG377" i="2"/>
  <c r="BE377" i="2"/>
  <c r="T377" i="2"/>
  <c r="R377" i="2"/>
  <c r="P377" i="2"/>
  <c r="BI376" i="2"/>
  <c r="BH376" i="2"/>
  <c r="BG376" i="2"/>
  <c r="BE376" i="2"/>
  <c r="T376" i="2"/>
  <c r="R376" i="2"/>
  <c r="P376" i="2"/>
  <c r="BI375" i="2"/>
  <c r="BH375" i="2"/>
  <c r="BG375" i="2"/>
  <c r="BE375" i="2"/>
  <c r="T375" i="2"/>
  <c r="R375" i="2"/>
  <c r="P375" i="2"/>
  <c r="BI374" i="2"/>
  <c r="BH374" i="2"/>
  <c r="BG374" i="2"/>
  <c r="BE374" i="2"/>
  <c r="T374" i="2"/>
  <c r="R374" i="2"/>
  <c r="P374" i="2"/>
  <c r="BI373" i="2"/>
  <c r="BH373" i="2"/>
  <c r="BG373" i="2"/>
  <c r="BE373" i="2"/>
  <c r="T373" i="2"/>
  <c r="R373" i="2"/>
  <c r="P373" i="2"/>
  <c r="BI372" i="2"/>
  <c r="BH372" i="2"/>
  <c r="BG372" i="2"/>
  <c r="BE372" i="2"/>
  <c r="T372" i="2"/>
  <c r="R372" i="2"/>
  <c r="P372" i="2"/>
  <c r="BI371" i="2"/>
  <c r="BH371" i="2"/>
  <c r="BG371" i="2"/>
  <c r="BE371" i="2"/>
  <c r="T371" i="2"/>
  <c r="R371" i="2"/>
  <c r="P371" i="2"/>
  <c r="BI370" i="2"/>
  <c r="BH370" i="2"/>
  <c r="BG370" i="2"/>
  <c r="BE370" i="2"/>
  <c r="T370" i="2"/>
  <c r="R370" i="2"/>
  <c r="P370" i="2"/>
  <c r="BI369" i="2"/>
  <c r="BH369" i="2"/>
  <c r="BG369" i="2"/>
  <c r="BE369" i="2"/>
  <c r="T369" i="2"/>
  <c r="R369" i="2"/>
  <c r="P369" i="2"/>
  <c r="BI368" i="2"/>
  <c r="BH368" i="2"/>
  <c r="BG368" i="2"/>
  <c r="BE368" i="2"/>
  <c r="T368" i="2"/>
  <c r="R368" i="2"/>
  <c r="P368" i="2"/>
  <c r="BI367" i="2"/>
  <c r="BH367" i="2"/>
  <c r="BG367" i="2"/>
  <c r="BE367" i="2"/>
  <c r="T367" i="2"/>
  <c r="R367" i="2"/>
  <c r="P367" i="2"/>
  <c r="BI366" i="2"/>
  <c r="BH366" i="2"/>
  <c r="BG366" i="2"/>
  <c r="BE366" i="2"/>
  <c r="T366" i="2"/>
  <c r="R366" i="2"/>
  <c r="P366" i="2"/>
  <c r="BI365" i="2"/>
  <c r="BH365" i="2"/>
  <c r="BG365" i="2"/>
  <c r="BE365" i="2"/>
  <c r="T365" i="2"/>
  <c r="R365" i="2"/>
  <c r="P365" i="2"/>
  <c r="BI364" i="2"/>
  <c r="BH364" i="2"/>
  <c r="BG364" i="2"/>
  <c r="BE364" i="2"/>
  <c r="T364" i="2"/>
  <c r="R364" i="2"/>
  <c r="P364" i="2"/>
  <c r="BI363" i="2"/>
  <c r="BH363" i="2"/>
  <c r="BG363" i="2"/>
  <c r="BE363" i="2"/>
  <c r="T363" i="2"/>
  <c r="R363" i="2"/>
  <c r="P363" i="2"/>
  <c r="BI362" i="2"/>
  <c r="BH362" i="2"/>
  <c r="BG362" i="2"/>
  <c r="BE362" i="2"/>
  <c r="T362" i="2"/>
  <c r="R362" i="2"/>
  <c r="P362" i="2"/>
  <c r="BI359" i="2"/>
  <c r="BH359" i="2"/>
  <c r="BG359" i="2"/>
  <c r="BE359" i="2"/>
  <c r="T359" i="2"/>
  <c r="R359" i="2"/>
  <c r="P359" i="2"/>
  <c r="BI358" i="2"/>
  <c r="BH358" i="2"/>
  <c r="BG358" i="2"/>
  <c r="BE358" i="2"/>
  <c r="T358" i="2"/>
  <c r="R358" i="2"/>
  <c r="P358" i="2"/>
  <c r="BI357" i="2"/>
  <c r="BH357" i="2"/>
  <c r="BG357" i="2"/>
  <c r="BE357" i="2"/>
  <c r="T357" i="2"/>
  <c r="R357" i="2"/>
  <c r="P357" i="2"/>
  <c r="BI355" i="2"/>
  <c r="BH355" i="2"/>
  <c r="BG355" i="2"/>
  <c r="BE355" i="2"/>
  <c r="T355" i="2"/>
  <c r="R355" i="2"/>
  <c r="P355" i="2"/>
  <c r="BI354" i="2"/>
  <c r="BH354" i="2"/>
  <c r="BG354" i="2"/>
  <c r="BE354" i="2"/>
  <c r="T354" i="2"/>
  <c r="R354" i="2"/>
  <c r="P354" i="2"/>
  <c r="BI352" i="2"/>
  <c r="BH352" i="2"/>
  <c r="BG352" i="2"/>
  <c r="BE352" i="2"/>
  <c r="T352" i="2"/>
  <c r="R352" i="2"/>
  <c r="P352" i="2"/>
  <c r="BI351" i="2"/>
  <c r="BH351" i="2"/>
  <c r="BG351" i="2"/>
  <c r="BE351" i="2"/>
  <c r="T351" i="2"/>
  <c r="R351" i="2"/>
  <c r="P351" i="2"/>
  <c r="BI350" i="2"/>
  <c r="BH350" i="2"/>
  <c r="BG350" i="2"/>
  <c r="BE350" i="2"/>
  <c r="T350" i="2"/>
  <c r="R350" i="2"/>
  <c r="P350" i="2"/>
  <c r="BI349" i="2"/>
  <c r="BH349" i="2"/>
  <c r="BG349" i="2"/>
  <c r="BE349" i="2"/>
  <c r="T349" i="2"/>
  <c r="R349" i="2"/>
  <c r="P349" i="2"/>
  <c r="BI347" i="2"/>
  <c r="BH347" i="2"/>
  <c r="BG347" i="2"/>
  <c r="BE347" i="2"/>
  <c r="T347" i="2"/>
  <c r="R347" i="2"/>
  <c r="P347" i="2"/>
  <c r="BI346" i="2"/>
  <c r="BH346" i="2"/>
  <c r="BG346" i="2"/>
  <c r="BE346" i="2"/>
  <c r="T346" i="2"/>
  <c r="R346" i="2"/>
  <c r="P346" i="2"/>
  <c r="BI344" i="2"/>
  <c r="BH344" i="2"/>
  <c r="BG344" i="2"/>
  <c r="BE344" i="2"/>
  <c r="T344" i="2"/>
  <c r="R344" i="2"/>
  <c r="P344" i="2"/>
  <c r="BI343" i="2"/>
  <c r="BH343" i="2"/>
  <c r="BG343" i="2"/>
  <c r="BE343" i="2"/>
  <c r="T343" i="2"/>
  <c r="R343" i="2"/>
  <c r="P343" i="2"/>
  <c r="BI342" i="2"/>
  <c r="BH342" i="2"/>
  <c r="BG342" i="2"/>
  <c r="BE342" i="2"/>
  <c r="T342" i="2"/>
  <c r="R342" i="2"/>
  <c r="P342" i="2"/>
  <c r="BI341" i="2"/>
  <c r="BH341" i="2"/>
  <c r="BG341" i="2"/>
  <c r="BE341" i="2"/>
  <c r="T341" i="2"/>
  <c r="R341" i="2"/>
  <c r="P341" i="2"/>
  <c r="BI339" i="2"/>
  <c r="BH339" i="2"/>
  <c r="BG339" i="2"/>
  <c r="BE339" i="2"/>
  <c r="T339" i="2"/>
  <c r="R339" i="2"/>
  <c r="P339" i="2"/>
  <c r="BI338" i="2"/>
  <c r="BH338" i="2"/>
  <c r="BG338" i="2"/>
  <c r="BE338" i="2"/>
  <c r="T338" i="2"/>
  <c r="R338" i="2"/>
  <c r="P338" i="2"/>
  <c r="BI337" i="2"/>
  <c r="BH337" i="2"/>
  <c r="BG337" i="2"/>
  <c r="BE337" i="2"/>
  <c r="T337" i="2"/>
  <c r="R337" i="2"/>
  <c r="P337" i="2"/>
  <c r="BI335" i="2"/>
  <c r="BH335" i="2"/>
  <c r="BG335" i="2"/>
  <c r="BE335" i="2"/>
  <c r="T335" i="2"/>
  <c r="R335" i="2"/>
  <c r="P335" i="2"/>
  <c r="BI334" i="2"/>
  <c r="BH334" i="2"/>
  <c r="BG334" i="2"/>
  <c r="BE334" i="2"/>
  <c r="T334" i="2"/>
  <c r="R334" i="2"/>
  <c r="P334" i="2"/>
  <c r="BI333" i="2"/>
  <c r="BH333" i="2"/>
  <c r="BG333" i="2"/>
  <c r="BE333" i="2"/>
  <c r="T333" i="2"/>
  <c r="R333" i="2"/>
  <c r="P333" i="2"/>
  <c r="BI332" i="2"/>
  <c r="BH332" i="2"/>
  <c r="BG332" i="2"/>
  <c r="BE332" i="2"/>
  <c r="T332" i="2"/>
  <c r="R332" i="2"/>
  <c r="P332" i="2"/>
  <c r="BI331" i="2"/>
  <c r="BH331" i="2"/>
  <c r="BG331" i="2"/>
  <c r="BE331" i="2"/>
  <c r="T331" i="2"/>
  <c r="R331" i="2"/>
  <c r="P331" i="2"/>
  <c r="BI330" i="2"/>
  <c r="BH330" i="2"/>
  <c r="BG330" i="2"/>
  <c r="BE330" i="2"/>
  <c r="T330" i="2"/>
  <c r="R330" i="2"/>
  <c r="P330" i="2"/>
  <c r="BI328" i="2"/>
  <c r="BH328" i="2"/>
  <c r="BG328" i="2"/>
  <c r="BE328" i="2"/>
  <c r="T328" i="2"/>
  <c r="R328" i="2"/>
  <c r="P328" i="2"/>
  <c r="BI327" i="2"/>
  <c r="BH327" i="2"/>
  <c r="BG327" i="2"/>
  <c r="BE327" i="2"/>
  <c r="T327" i="2"/>
  <c r="R327" i="2"/>
  <c r="P327" i="2"/>
  <c r="BI326" i="2"/>
  <c r="BH326" i="2"/>
  <c r="BG326" i="2"/>
  <c r="BE326" i="2"/>
  <c r="T326" i="2"/>
  <c r="R326" i="2"/>
  <c r="P326" i="2"/>
  <c r="BI325" i="2"/>
  <c r="BH325" i="2"/>
  <c r="BG325" i="2"/>
  <c r="BE325" i="2"/>
  <c r="T325" i="2"/>
  <c r="R325" i="2"/>
  <c r="P325" i="2"/>
  <c r="BI324" i="2"/>
  <c r="BH324" i="2"/>
  <c r="BG324" i="2"/>
  <c r="BE324" i="2"/>
  <c r="T324" i="2"/>
  <c r="R324" i="2"/>
  <c r="P324" i="2"/>
  <c r="BI323" i="2"/>
  <c r="BH323" i="2"/>
  <c r="BG323" i="2"/>
  <c r="BE323" i="2"/>
  <c r="T323" i="2"/>
  <c r="R323" i="2"/>
  <c r="P323" i="2"/>
  <c r="BI322" i="2"/>
  <c r="BH322" i="2"/>
  <c r="BG322" i="2"/>
  <c r="BE322" i="2"/>
  <c r="T322" i="2"/>
  <c r="R322" i="2"/>
  <c r="P322" i="2"/>
  <c r="BI321" i="2"/>
  <c r="BH321" i="2"/>
  <c r="BG321" i="2"/>
  <c r="BE321" i="2"/>
  <c r="T321" i="2"/>
  <c r="R321" i="2"/>
  <c r="P321" i="2"/>
  <c r="BI320" i="2"/>
  <c r="BH320" i="2"/>
  <c r="BG320" i="2"/>
  <c r="BE320" i="2"/>
  <c r="T320" i="2"/>
  <c r="R320" i="2"/>
  <c r="P320" i="2"/>
  <c r="BI319" i="2"/>
  <c r="BH319" i="2"/>
  <c r="BG319" i="2"/>
  <c r="BE319" i="2"/>
  <c r="T319" i="2"/>
  <c r="R319" i="2"/>
  <c r="P319" i="2"/>
  <c r="BI318" i="2"/>
  <c r="BH318" i="2"/>
  <c r="BG318" i="2"/>
  <c r="BE318" i="2"/>
  <c r="T318" i="2"/>
  <c r="R318" i="2"/>
  <c r="P318" i="2"/>
  <c r="BI317" i="2"/>
  <c r="BH317" i="2"/>
  <c r="BG317" i="2"/>
  <c r="BE317" i="2"/>
  <c r="T317" i="2"/>
  <c r="R317" i="2"/>
  <c r="P317" i="2"/>
  <c r="BI316" i="2"/>
  <c r="BH316" i="2"/>
  <c r="BG316" i="2"/>
  <c r="BE316" i="2"/>
  <c r="T316" i="2"/>
  <c r="R316" i="2"/>
  <c r="P316" i="2"/>
  <c r="BI315" i="2"/>
  <c r="BH315" i="2"/>
  <c r="BG315" i="2"/>
  <c r="BE315" i="2"/>
  <c r="T315" i="2"/>
  <c r="R315" i="2"/>
  <c r="P315" i="2"/>
  <c r="BI314" i="2"/>
  <c r="BH314" i="2"/>
  <c r="BG314" i="2"/>
  <c r="BE314" i="2"/>
  <c r="T314" i="2"/>
  <c r="R314" i="2"/>
  <c r="P314" i="2"/>
  <c r="BI313" i="2"/>
  <c r="BH313" i="2"/>
  <c r="BG313" i="2"/>
  <c r="BE313" i="2"/>
  <c r="T313" i="2"/>
  <c r="R313" i="2"/>
  <c r="P313" i="2"/>
  <c r="BI312" i="2"/>
  <c r="BH312" i="2"/>
  <c r="BG312" i="2"/>
  <c r="BE312" i="2"/>
  <c r="T312" i="2"/>
  <c r="R312" i="2"/>
  <c r="P312" i="2"/>
  <c r="BI311" i="2"/>
  <c r="BH311" i="2"/>
  <c r="BG311" i="2"/>
  <c r="BE311" i="2"/>
  <c r="T311" i="2"/>
  <c r="R311" i="2"/>
  <c r="P311" i="2"/>
  <c r="BI310" i="2"/>
  <c r="BH310" i="2"/>
  <c r="BG310" i="2"/>
  <c r="BE310" i="2"/>
  <c r="T310" i="2"/>
  <c r="R310" i="2"/>
  <c r="P310" i="2"/>
  <c r="BI309" i="2"/>
  <c r="BH309" i="2"/>
  <c r="BG309" i="2"/>
  <c r="BE309" i="2"/>
  <c r="T309" i="2"/>
  <c r="R309" i="2"/>
  <c r="P309" i="2"/>
  <c r="BI308" i="2"/>
  <c r="BH308" i="2"/>
  <c r="BG308" i="2"/>
  <c r="BE308" i="2"/>
  <c r="T308" i="2"/>
  <c r="R308" i="2"/>
  <c r="P308" i="2"/>
  <c r="BI307" i="2"/>
  <c r="BH307" i="2"/>
  <c r="BG307" i="2"/>
  <c r="BE307" i="2"/>
  <c r="T307" i="2"/>
  <c r="R307" i="2"/>
  <c r="P307" i="2"/>
  <c r="BI306" i="2"/>
  <c r="BH306" i="2"/>
  <c r="BG306" i="2"/>
  <c r="BE306" i="2"/>
  <c r="T306" i="2"/>
  <c r="R306" i="2"/>
  <c r="P306" i="2"/>
  <c r="BI305" i="2"/>
  <c r="BH305" i="2"/>
  <c r="BG305" i="2"/>
  <c r="BE305" i="2"/>
  <c r="T305" i="2"/>
  <c r="R305" i="2"/>
  <c r="P305" i="2"/>
  <c r="BI303" i="2"/>
  <c r="BH303" i="2"/>
  <c r="BG303" i="2"/>
  <c r="BE303" i="2"/>
  <c r="T303" i="2"/>
  <c r="R303" i="2"/>
  <c r="P303" i="2"/>
  <c r="BI302" i="2"/>
  <c r="BH302" i="2"/>
  <c r="BG302" i="2"/>
  <c r="BE302" i="2"/>
  <c r="T302" i="2"/>
  <c r="R302" i="2"/>
  <c r="P302" i="2"/>
  <c r="BI301" i="2"/>
  <c r="BH301" i="2"/>
  <c r="BG301" i="2"/>
  <c r="BE301" i="2"/>
  <c r="T301" i="2"/>
  <c r="R301" i="2"/>
  <c r="P301" i="2"/>
  <c r="BI300" i="2"/>
  <c r="BH300" i="2"/>
  <c r="BG300" i="2"/>
  <c r="BE300" i="2"/>
  <c r="T300" i="2"/>
  <c r="R300" i="2"/>
  <c r="P300" i="2"/>
  <c r="BI299" i="2"/>
  <c r="BH299" i="2"/>
  <c r="BG299" i="2"/>
  <c r="BE299" i="2"/>
  <c r="T299" i="2"/>
  <c r="R299" i="2"/>
  <c r="P299" i="2"/>
  <c r="BI298" i="2"/>
  <c r="BH298" i="2"/>
  <c r="BG298" i="2"/>
  <c r="BE298" i="2"/>
  <c r="T298" i="2"/>
  <c r="R298" i="2"/>
  <c r="P298" i="2"/>
  <c r="BI297" i="2"/>
  <c r="BH297" i="2"/>
  <c r="BG297" i="2"/>
  <c r="BE297" i="2"/>
  <c r="T297" i="2"/>
  <c r="R297" i="2"/>
  <c r="P297" i="2"/>
  <c r="BI296" i="2"/>
  <c r="BH296" i="2"/>
  <c r="BG296" i="2"/>
  <c r="BE296" i="2"/>
  <c r="T296" i="2"/>
  <c r="R296" i="2"/>
  <c r="P296" i="2"/>
  <c r="BI295" i="2"/>
  <c r="BH295" i="2"/>
  <c r="BG295" i="2"/>
  <c r="BE295" i="2"/>
  <c r="T295" i="2"/>
  <c r="R295" i="2"/>
  <c r="P295" i="2"/>
  <c r="BI294" i="2"/>
  <c r="BH294" i="2"/>
  <c r="BG294" i="2"/>
  <c r="BE294" i="2"/>
  <c r="T294" i="2"/>
  <c r="R294" i="2"/>
  <c r="P294" i="2"/>
  <c r="BI292" i="2"/>
  <c r="BH292" i="2"/>
  <c r="BG292" i="2"/>
  <c r="BE292" i="2"/>
  <c r="T292" i="2"/>
  <c r="R292" i="2"/>
  <c r="P292" i="2"/>
  <c r="BI291" i="2"/>
  <c r="BH291" i="2"/>
  <c r="BG291" i="2"/>
  <c r="BE291" i="2"/>
  <c r="T291" i="2"/>
  <c r="R291" i="2"/>
  <c r="P291" i="2"/>
  <c r="BI290" i="2"/>
  <c r="BH290" i="2"/>
  <c r="BG290" i="2"/>
  <c r="BE290" i="2"/>
  <c r="T290" i="2"/>
  <c r="R290" i="2"/>
  <c r="P290" i="2"/>
  <c r="BI289" i="2"/>
  <c r="BH289" i="2"/>
  <c r="BG289" i="2"/>
  <c r="BE289" i="2"/>
  <c r="T289" i="2"/>
  <c r="R289" i="2"/>
  <c r="P289" i="2"/>
  <c r="BI288" i="2"/>
  <c r="BH288" i="2"/>
  <c r="BG288" i="2"/>
  <c r="BE288" i="2"/>
  <c r="T288" i="2"/>
  <c r="R288" i="2"/>
  <c r="P288" i="2"/>
  <c r="BI286" i="2"/>
  <c r="BH286" i="2"/>
  <c r="BG286" i="2"/>
  <c r="BE286" i="2"/>
  <c r="T286" i="2"/>
  <c r="R286" i="2"/>
  <c r="P286" i="2"/>
  <c r="BI285" i="2"/>
  <c r="BH285" i="2"/>
  <c r="BG285" i="2"/>
  <c r="BE285" i="2"/>
  <c r="T285" i="2"/>
  <c r="R285" i="2"/>
  <c r="P285" i="2"/>
  <c r="BI284" i="2"/>
  <c r="BH284" i="2"/>
  <c r="BG284" i="2"/>
  <c r="BE284" i="2"/>
  <c r="T284" i="2"/>
  <c r="R284" i="2"/>
  <c r="P284" i="2"/>
  <c r="BI283" i="2"/>
  <c r="BH283" i="2"/>
  <c r="BG283" i="2"/>
  <c r="BE283" i="2"/>
  <c r="T283" i="2"/>
  <c r="R283" i="2"/>
  <c r="P283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8" i="2"/>
  <c r="BH278" i="2"/>
  <c r="BG278" i="2"/>
  <c r="BE278" i="2"/>
  <c r="T278" i="2"/>
  <c r="R278" i="2"/>
  <c r="P278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5" i="2"/>
  <c r="BH275" i="2"/>
  <c r="BG275" i="2"/>
  <c r="BE275" i="2"/>
  <c r="T275" i="2"/>
  <c r="R275" i="2"/>
  <c r="P275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1" i="2"/>
  <c r="BH271" i="2"/>
  <c r="BG271" i="2"/>
  <c r="BE271" i="2"/>
  <c r="T271" i="2"/>
  <c r="R271" i="2"/>
  <c r="P271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6" i="2"/>
  <c r="BH266" i="2"/>
  <c r="BG266" i="2"/>
  <c r="BE266" i="2"/>
  <c r="T266" i="2"/>
  <c r="R266" i="2"/>
  <c r="P266" i="2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63" i="2"/>
  <c r="BH263" i="2"/>
  <c r="BG263" i="2"/>
  <c r="BE263" i="2"/>
  <c r="T263" i="2"/>
  <c r="R263" i="2"/>
  <c r="P263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59" i="2"/>
  <c r="BH259" i="2"/>
  <c r="BG259" i="2"/>
  <c r="BE259" i="2"/>
  <c r="T259" i="2"/>
  <c r="R259" i="2"/>
  <c r="P259" i="2"/>
  <c r="BI258" i="2"/>
  <c r="BH258" i="2"/>
  <c r="BG258" i="2"/>
  <c r="BE258" i="2"/>
  <c r="T258" i="2"/>
  <c r="R258" i="2"/>
  <c r="P258" i="2"/>
  <c r="BI257" i="2"/>
  <c r="BH257" i="2"/>
  <c r="BG257" i="2"/>
  <c r="BE257" i="2"/>
  <c r="T257" i="2"/>
  <c r="R257" i="2"/>
  <c r="P257" i="2"/>
  <c r="BI256" i="2"/>
  <c r="BH256" i="2"/>
  <c r="BG256" i="2"/>
  <c r="BE256" i="2"/>
  <c r="T256" i="2"/>
  <c r="R256" i="2"/>
  <c r="P256" i="2"/>
  <c r="BI255" i="2"/>
  <c r="BH255" i="2"/>
  <c r="BG255" i="2"/>
  <c r="BE255" i="2"/>
  <c r="T255" i="2"/>
  <c r="R255" i="2"/>
  <c r="P255" i="2"/>
  <c r="BI254" i="2"/>
  <c r="BH254" i="2"/>
  <c r="BG254" i="2"/>
  <c r="BE254" i="2"/>
  <c r="T254" i="2"/>
  <c r="R254" i="2"/>
  <c r="P254" i="2"/>
  <c r="BI253" i="2"/>
  <c r="BH253" i="2"/>
  <c r="BG253" i="2"/>
  <c r="BE253" i="2"/>
  <c r="T253" i="2"/>
  <c r="R253" i="2"/>
  <c r="P253" i="2"/>
  <c r="BI252" i="2"/>
  <c r="BH252" i="2"/>
  <c r="BG252" i="2"/>
  <c r="BE252" i="2"/>
  <c r="T252" i="2"/>
  <c r="R252" i="2"/>
  <c r="P252" i="2"/>
  <c r="BI251" i="2"/>
  <c r="BH251" i="2"/>
  <c r="BG251" i="2"/>
  <c r="BE251" i="2"/>
  <c r="T251" i="2"/>
  <c r="R251" i="2"/>
  <c r="P251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7" i="2"/>
  <c r="BH247" i="2"/>
  <c r="BG247" i="2"/>
  <c r="BE247" i="2"/>
  <c r="T247" i="2"/>
  <c r="R247" i="2"/>
  <c r="P247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3" i="2"/>
  <c r="BH243" i="2"/>
  <c r="BG243" i="2"/>
  <c r="BE243" i="2"/>
  <c r="T243" i="2"/>
  <c r="R243" i="2"/>
  <c r="P243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40" i="2"/>
  <c r="BH240" i="2"/>
  <c r="BG240" i="2"/>
  <c r="BE240" i="2"/>
  <c r="T240" i="2"/>
  <c r="R240" i="2"/>
  <c r="P240" i="2"/>
  <c r="BI239" i="2"/>
  <c r="BH239" i="2"/>
  <c r="BG239" i="2"/>
  <c r="BE239" i="2"/>
  <c r="T239" i="2"/>
  <c r="R239" i="2"/>
  <c r="P239" i="2"/>
  <c r="BI238" i="2"/>
  <c r="BH238" i="2"/>
  <c r="BG238" i="2"/>
  <c r="BE238" i="2"/>
  <c r="T238" i="2"/>
  <c r="R238" i="2"/>
  <c r="P238" i="2"/>
  <c r="BI237" i="2"/>
  <c r="BH237" i="2"/>
  <c r="BG237" i="2"/>
  <c r="BE237" i="2"/>
  <c r="T237" i="2"/>
  <c r="R237" i="2"/>
  <c r="P237" i="2"/>
  <c r="BI236" i="2"/>
  <c r="BH236" i="2"/>
  <c r="BG236" i="2"/>
  <c r="BE236" i="2"/>
  <c r="T236" i="2"/>
  <c r="R236" i="2"/>
  <c r="P236" i="2"/>
  <c r="BI235" i="2"/>
  <c r="BH235" i="2"/>
  <c r="BG235" i="2"/>
  <c r="BE235" i="2"/>
  <c r="T235" i="2"/>
  <c r="R235" i="2"/>
  <c r="P235" i="2"/>
  <c r="BI234" i="2"/>
  <c r="BH234" i="2"/>
  <c r="BG234" i="2"/>
  <c r="BE234" i="2"/>
  <c r="T234" i="2"/>
  <c r="R234" i="2"/>
  <c r="P234" i="2"/>
  <c r="BI233" i="2"/>
  <c r="BH233" i="2"/>
  <c r="BG233" i="2"/>
  <c r="BE233" i="2"/>
  <c r="T233" i="2"/>
  <c r="R233" i="2"/>
  <c r="P233" i="2"/>
  <c r="BI231" i="2"/>
  <c r="BH231" i="2"/>
  <c r="BG231" i="2"/>
  <c r="BE231" i="2"/>
  <c r="T231" i="2"/>
  <c r="R231" i="2"/>
  <c r="P231" i="2"/>
  <c r="BI230" i="2"/>
  <c r="BH230" i="2"/>
  <c r="BG230" i="2"/>
  <c r="BE230" i="2"/>
  <c r="T230" i="2"/>
  <c r="R230" i="2"/>
  <c r="P230" i="2"/>
  <c r="BI229" i="2"/>
  <c r="BH229" i="2"/>
  <c r="BG229" i="2"/>
  <c r="BE229" i="2"/>
  <c r="T229" i="2"/>
  <c r="R229" i="2"/>
  <c r="P229" i="2"/>
  <c r="BI228" i="2"/>
  <c r="BH228" i="2"/>
  <c r="BG228" i="2"/>
  <c r="BE228" i="2"/>
  <c r="T228" i="2"/>
  <c r="R228" i="2"/>
  <c r="P228" i="2"/>
  <c r="BI227" i="2"/>
  <c r="BH227" i="2"/>
  <c r="BG227" i="2"/>
  <c r="BE227" i="2"/>
  <c r="T227" i="2"/>
  <c r="R227" i="2"/>
  <c r="P227" i="2"/>
  <c r="BI226" i="2"/>
  <c r="BH226" i="2"/>
  <c r="BG226" i="2"/>
  <c r="BE226" i="2"/>
  <c r="T226" i="2"/>
  <c r="R226" i="2"/>
  <c r="P226" i="2"/>
  <c r="BI225" i="2"/>
  <c r="BH225" i="2"/>
  <c r="BG225" i="2"/>
  <c r="BE225" i="2"/>
  <c r="T225" i="2"/>
  <c r="R225" i="2"/>
  <c r="P225" i="2"/>
  <c r="BI223" i="2"/>
  <c r="BH223" i="2"/>
  <c r="BG223" i="2"/>
  <c r="BE223" i="2"/>
  <c r="T223" i="2"/>
  <c r="R223" i="2"/>
  <c r="P223" i="2"/>
  <c r="BI222" i="2"/>
  <c r="BH222" i="2"/>
  <c r="BG222" i="2"/>
  <c r="BE222" i="2"/>
  <c r="T222" i="2"/>
  <c r="R222" i="2"/>
  <c r="P222" i="2"/>
  <c r="BI221" i="2"/>
  <c r="BH221" i="2"/>
  <c r="BG221" i="2"/>
  <c r="BE221" i="2"/>
  <c r="T221" i="2"/>
  <c r="R221" i="2"/>
  <c r="P221" i="2"/>
  <c r="BI220" i="2"/>
  <c r="BH220" i="2"/>
  <c r="BG220" i="2"/>
  <c r="BE220" i="2"/>
  <c r="T220" i="2"/>
  <c r="R220" i="2"/>
  <c r="P220" i="2"/>
  <c r="BI219" i="2"/>
  <c r="BH219" i="2"/>
  <c r="BG219" i="2"/>
  <c r="BE219" i="2"/>
  <c r="T219" i="2"/>
  <c r="R219" i="2"/>
  <c r="P219" i="2"/>
  <c r="BI218" i="2"/>
  <c r="BH218" i="2"/>
  <c r="BG218" i="2"/>
  <c r="BE218" i="2"/>
  <c r="T218" i="2"/>
  <c r="R218" i="2"/>
  <c r="P218" i="2"/>
  <c r="BI217" i="2"/>
  <c r="BH217" i="2"/>
  <c r="BG217" i="2"/>
  <c r="BE217" i="2"/>
  <c r="T217" i="2"/>
  <c r="R217" i="2"/>
  <c r="P217" i="2"/>
  <c r="BI216" i="2"/>
  <c r="BH216" i="2"/>
  <c r="BG216" i="2"/>
  <c r="BE216" i="2"/>
  <c r="T216" i="2"/>
  <c r="R216" i="2"/>
  <c r="P216" i="2"/>
  <c r="BI214" i="2"/>
  <c r="BH214" i="2"/>
  <c r="BG214" i="2"/>
  <c r="BE214" i="2"/>
  <c r="T214" i="2"/>
  <c r="R214" i="2"/>
  <c r="P214" i="2"/>
  <c r="BI213" i="2"/>
  <c r="BH213" i="2"/>
  <c r="BG213" i="2"/>
  <c r="BE213" i="2"/>
  <c r="T213" i="2"/>
  <c r="R213" i="2"/>
  <c r="P213" i="2"/>
  <c r="BI212" i="2"/>
  <c r="BH212" i="2"/>
  <c r="BG212" i="2"/>
  <c r="BE212" i="2"/>
  <c r="T212" i="2"/>
  <c r="R212" i="2"/>
  <c r="P212" i="2"/>
  <c r="BI211" i="2"/>
  <c r="BH211" i="2"/>
  <c r="BG211" i="2"/>
  <c r="BE211" i="2"/>
  <c r="T211" i="2"/>
  <c r="R211" i="2"/>
  <c r="P211" i="2"/>
  <c r="BI210" i="2"/>
  <c r="BH210" i="2"/>
  <c r="BG210" i="2"/>
  <c r="BE210" i="2"/>
  <c r="T210" i="2"/>
  <c r="R210" i="2"/>
  <c r="P210" i="2"/>
  <c r="BI209" i="2"/>
  <c r="BH209" i="2"/>
  <c r="BG209" i="2"/>
  <c r="BE209" i="2"/>
  <c r="T209" i="2"/>
  <c r="R209" i="2"/>
  <c r="P209" i="2"/>
  <c r="BI206" i="2"/>
  <c r="BH206" i="2"/>
  <c r="BG206" i="2"/>
  <c r="BE206" i="2"/>
  <c r="T206" i="2"/>
  <c r="T205" i="2"/>
  <c r="R206" i="2"/>
  <c r="R205" i="2" s="1"/>
  <c r="P206" i="2"/>
  <c r="P205" i="2"/>
  <c r="BI204" i="2"/>
  <c r="BH204" i="2"/>
  <c r="BG204" i="2"/>
  <c r="BE204" i="2"/>
  <c r="T204" i="2"/>
  <c r="R204" i="2"/>
  <c r="P204" i="2"/>
  <c r="BI203" i="2"/>
  <c r="BH203" i="2"/>
  <c r="BG203" i="2"/>
  <c r="BE203" i="2"/>
  <c r="T203" i="2"/>
  <c r="R203" i="2"/>
  <c r="P203" i="2"/>
  <c r="BI202" i="2"/>
  <c r="BH202" i="2"/>
  <c r="BG202" i="2"/>
  <c r="BE202" i="2"/>
  <c r="T202" i="2"/>
  <c r="R202" i="2"/>
  <c r="P202" i="2"/>
  <c r="BI201" i="2"/>
  <c r="BH201" i="2"/>
  <c r="BG201" i="2"/>
  <c r="BE201" i="2"/>
  <c r="T201" i="2"/>
  <c r="R201" i="2"/>
  <c r="P201" i="2"/>
  <c r="BI200" i="2"/>
  <c r="BH200" i="2"/>
  <c r="BG200" i="2"/>
  <c r="BE200" i="2"/>
  <c r="T200" i="2"/>
  <c r="R200" i="2"/>
  <c r="P200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96" i="2"/>
  <c r="BH196" i="2"/>
  <c r="BG196" i="2"/>
  <c r="BE196" i="2"/>
  <c r="T196" i="2"/>
  <c r="R196" i="2"/>
  <c r="P196" i="2"/>
  <c r="BI195" i="2"/>
  <c r="BH195" i="2"/>
  <c r="BG195" i="2"/>
  <c r="BE195" i="2"/>
  <c r="T195" i="2"/>
  <c r="R195" i="2"/>
  <c r="P195" i="2"/>
  <c r="BI194" i="2"/>
  <c r="BH194" i="2"/>
  <c r="BG194" i="2"/>
  <c r="BE194" i="2"/>
  <c r="T194" i="2"/>
  <c r="R194" i="2"/>
  <c r="P194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91" i="2"/>
  <c r="BH191" i="2"/>
  <c r="BG191" i="2"/>
  <c r="BE191" i="2"/>
  <c r="T191" i="2"/>
  <c r="R191" i="2"/>
  <c r="P191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8" i="2"/>
  <c r="BH188" i="2"/>
  <c r="BG188" i="2"/>
  <c r="BE188" i="2"/>
  <c r="T188" i="2"/>
  <c r="R188" i="2"/>
  <c r="P188" i="2"/>
  <c r="BI187" i="2"/>
  <c r="BH187" i="2"/>
  <c r="BG187" i="2"/>
  <c r="BE187" i="2"/>
  <c r="T187" i="2"/>
  <c r="R187" i="2"/>
  <c r="P187" i="2"/>
  <c r="BI186" i="2"/>
  <c r="BH186" i="2"/>
  <c r="BG186" i="2"/>
  <c r="BE186" i="2"/>
  <c r="T186" i="2"/>
  <c r="R186" i="2"/>
  <c r="P186" i="2"/>
  <c r="BI185" i="2"/>
  <c r="BH185" i="2"/>
  <c r="BG185" i="2"/>
  <c r="BE185" i="2"/>
  <c r="T185" i="2"/>
  <c r="R185" i="2"/>
  <c r="P185" i="2"/>
  <c r="BI184" i="2"/>
  <c r="BH184" i="2"/>
  <c r="BG184" i="2"/>
  <c r="BE184" i="2"/>
  <c r="T184" i="2"/>
  <c r="R184" i="2"/>
  <c r="P184" i="2"/>
  <c r="BI182" i="2"/>
  <c r="BH182" i="2"/>
  <c r="BG182" i="2"/>
  <c r="BE182" i="2"/>
  <c r="T182" i="2"/>
  <c r="R182" i="2"/>
  <c r="P182" i="2"/>
  <c r="BI181" i="2"/>
  <c r="BH181" i="2"/>
  <c r="BG181" i="2"/>
  <c r="BE181" i="2"/>
  <c r="T181" i="2"/>
  <c r="R181" i="2"/>
  <c r="P181" i="2"/>
  <c r="BI180" i="2"/>
  <c r="BH180" i="2"/>
  <c r="BG180" i="2"/>
  <c r="BE180" i="2"/>
  <c r="T180" i="2"/>
  <c r="R180" i="2"/>
  <c r="P180" i="2"/>
  <c r="BI179" i="2"/>
  <c r="BH179" i="2"/>
  <c r="BG179" i="2"/>
  <c r="BE179" i="2"/>
  <c r="T179" i="2"/>
  <c r="R179" i="2"/>
  <c r="P179" i="2"/>
  <c r="BI178" i="2"/>
  <c r="BH178" i="2"/>
  <c r="BG178" i="2"/>
  <c r="BE178" i="2"/>
  <c r="T178" i="2"/>
  <c r="R178" i="2"/>
  <c r="P178" i="2"/>
  <c r="BI177" i="2"/>
  <c r="BH177" i="2"/>
  <c r="BG177" i="2"/>
  <c r="BE177" i="2"/>
  <c r="T177" i="2"/>
  <c r="R177" i="2"/>
  <c r="P177" i="2"/>
  <c r="BI176" i="2"/>
  <c r="BH176" i="2"/>
  <c r="BG176" i="2"/>
  <c r="BE176" i="2"/>
  <c r="T176" i="2"/>
  <c r="R176" i="2"/>
  <c r="P176" i="2"/>
  <c r="BI175" i="2"/>
  <c r="BH175" i="2"/>
  <c r="BG175" i="2"/>
  <c r="BE175" i="2"/>
  <c r="T175" i="2"/>
  <c r="R175" i="2"/>
  <c r="P175" i="2"/>
  <c r="BI174" i="2"/>
  <c r="BH174" i="2"/>
  <c r="BG174" i="2"/>
  <c r="BE174" i="2"/>
  <c r="T174" i="2"/>
  <c r="R174" i="2"/>
  <c r="P174" i="2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8" i="2"/>
  <c r="BH168" i="2"/>
  <c r="BG168" i="2"/>
  <c r="BE168" i="2"/>
  <c r="T168" i="2"/>
  <c r="R168" i="2"/>
  <c r="P168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J143" i="2"/>
  <c r="J142" i="2"/>
  <c r="F142" i="2"/>
  <c r="F140" i="2"/>
  <c r="E138" i="2"/>
  <c r="J92" i="2"/>
  <c r="J91" i="2"/>
  <c r="F91" i="2"/>
  <c r="F89" i="2"/>
  <c r="E87" i="2"/>
  <c r="F92" i="2"/>
  <c r="J140" i="2"/>
  <c r="E136" i="2"/>
  <c r="BK326" i="2"/>
  <c r="J318" i="2"/>
  <c r="J308" i="2"/>
  <c r="J299" i="2"/>
  <c r="BK280" i="2"/>
  <c r="J266" i="2"/>
  <c r="BK241" i="2"/>
  <c r="J221" i="2"/>
  <c r="BK202" i="2"/>
  <c r="BK193" i="2"/>
  <c r="J164" i="2"/>
  <c r="BK151" i="2"/>
  <c r="J385" i="2"/>
  <c r="BK369" i="2"/>
  <c r="J364" i="2"/>
  <c r="BK350" i="2"/>
  <c r="J343" i="2"/>
  <c r="J334" i="2"/>
  <c r="J330" i="2"/>
  <c r="BK318" i="2"/>
  <c r="J300" i="2"/>
  <c r="J290" i="2"/>
  <c r="BK284" i="2"/>
  <c r="BK274" i="2"/>
  <c r="J263" i="2"/>
  <c r="J255" i="2"/>
  <c r="J248" i="2"/>
  <c r="J238" i="2"/>
  <c r="J231" i="2"/>
  <c r="BK220" i="2"/>
  <c r="J203" i="2"/>
  <c r="BK185" i="2"/>
  <c r="BK167" i="2"/>
  <c r="BK377" i="2"/>
  <c r="J213" i="2"/>
  <c r="J201" i="2"/>
  <c r="BK186" i="2"/>
  <c r="BK174" i="2"/>
  <c r="BK154" i="2"/>
  <c r="BK219" i="2"/>
  <c r="BK203" i="2"/>
  <c r="BK182" i="2"/>
  <c r="J178" i="2"/>
  <c r="J160" i="2"/>
  <c r="BK374" i="2"/>
  <c r="BK370" i="2"/>
  <c r="BK364" i="2"/>
  <c r="J354" i="2"/>
  <c r="BK342" i="2"/>
  <c r="BK338" i="2"/>
  <c r="BK314" i="2"/>
  <c r="BK310" i="2"/>
  <c r="J296" i="2"/>
  <c r="BK285" i="2"/>
  <c r="J276" i="2"/>
  <c r="J264" i="2"/>
  <c r="J246" i="2"/>
  <c r="J245" i="2"/>
  <c r="BK243" i="2"/>
  <c r="BK239" i="2"/>
  <c r="BK237" i="2"/>
  <c r="BK235" i="2"/>
  <c r="BK234" i="2"/>
  <c r="J233" i="2"/>
  <c r="BK231" i="2"/>
  <c r="J226" i="2"/>
  <c r="J225" i="2"/>
  <c r="BK221" i="2"/>
  <c r="J194" i="2"/>
  <c r="J193" i="2"/>
  <c r="BK190" i="2"/>
  <c r="BK187" i="2"/>
  <c r="J184" i="2"/>
  <c r="J177" i="2"/>
  <c r="J173" i="2"/>
  <c r="BK172" i="2"/>
  <c r="J169" i="2"/>
  <c r="BK161" i="2"/>
  <c r="J154" i="2"/>
  <c r="BK375" i="2"/>
  <c r="J363" i="2"/>
  <c r="J351" i="2"/>
  <c r="J338" i="2"/>
  <c r="BK325" i="2"/>
  <c r="J321" i="2"/>
  <c r="BK307" i="2"/>
  <c r="J291" i="2"/>
  <c r="BK286" i="2"/>
  <c r="J275" i="2"/>
  <c r="BK264" i="2"/>
  <c r="BK252" i="2"/>
  <c r="BK240" i="2"/>
  <c r="J219" i="2"/>
  <c r="J200" i="2"/>
  <c r="J192" i="2"/>
  <c r="BK184" i="2"/>
  <c r="BK170" i="2"/>
  <c r="J157" i="2"/>
  <c r="BK331" i="2"/>
  <c r="J313" i="2"/>
  <c r="BK303" i="2"/>
  <c r="J297" i="2"/>
  <c r="BK283" i="2"/>
  <c r="J273" i="2"/>
  <c r="J247" i="2"/>
  <c r="BK230" i="2"/>
  <c r="BK214" i="2"/>
  <c r="BK196" i="2"/>
  <c r="J176" i="2"/>
  <c r="BK155" i="2"/>
  <c r="BK372" i="2"/>
  <c r="J366" i="2"/>
  <c r="BK362" i="2"/>
  <c r="BK352" i="2"/>
  <c r="J344" i="2"/>
  <c r="BK337" i="2"/>
  <c r="BK327" i="2"/>
  <c r="J310" i="2"/>
  <c r="BK299" i="2"/>
  <c r="BK292" i="2"/>
  <c r="J285" i="2"/>
  <c r="BK279" i="2"/>
  <c r="J261" i="2"/>
  <c r="J254" i="2"/>
  <c r="BK247" i="2"/>
  <c r="J242" i="2"/>
  <c r="J235" i="2"/>
  <c r="BK229" i="2"/>
  <c r="J218" i="2"/>
  <c r="BK192" i="2"/>
  <c r="BK176" i="2"/>
  <c r="BK378" i="2"/>
  <c r="BK226" i="2"/>
  <c r="J210" i="2"/>
  <c r="BK189" i="2"/>
  <c r="BK181" i="2"/>
  <c r="BK157" i="2"/>
  <c r="BK227" i="2"/>
  <c r="BK212" i="2"/>
  <c r="J190" i="2"/>
  <c r="J179" i="2"/>
  <c r="J168" i="2"/>
  <c r="J153" i="2"/>
  <c r="J378" i="2"/>
  <c r="J372" i="2"/>
  <c r="J368" i="2"/>
  <c r="J362" i="2"/>
  <c r="BK344" i="2"/>
  <c r="J324" i="2"/>
  <c r="BK313" i="2"/>
  <c r="BK301" i="2"/>
  <c r="BK291" i="2"/>
  <c r="BK278" i="2"/>
  <c r="BK269" i="2"/>
  <c r="BK257" i="2"/>
  <c r="J249" i="2"/>
  <c r="J162" i="2"/>
  <c r="J382" i="2"/>
  <c r="BK354" i="2"/>
  <c r="BK349" i="2"/>
  <c r="J337" i="2"/>
  <c r="J331" i="2"/>
  <c r="BK322" i="2"/>
  <c r="J319" i="2"/>
  <c r="J303" i="2"/>
  <c r="J288" i="2"/>
  <c r="J282" i="2"/>
  <c r="BK271" i="2"/>
  <c r="J262" i="2"/>
  <c r="BK254" i="2"/>
  <c r="J243" i="2"/>
  <c r="J236" i="2"/>
  <c r="J217" i="2"/>
  <c r="BK199" i="2"/>
  <c r="J188" i="2"/>
  <c r="BK175" i="2"/>
  <c r="BK163" i="2"/>
  <c r="BK328" i="2"/>
  <c r="BK320" i="2"/>
  <c r="J311" i="2"/>
  <c r="BK305" i="2"/>
  <c r="BK296" i="2"/>
  <c r="BK276" i="2"/>
  <c r="J256" i="2"/>
  <c r="J220" i="2"/>
  <c r="BK211" i="2"/>
  <c r="J195" i="2"/>
  <c r="BK168" i="2"/>
  <c r="BK152" i="2"/>
  <c r="BK385" i="2"/>
  <c r="J371" i="2"/>
  <c r="J367" i="2"/>
  <c r="BK359" i="2"/>
  <c r="J355" i="2"/>
  <c r="BK346" i="2"/>
  <c r="J341" i="2"/>
  <c r="J332" i="2"/>
  <c r="J325" i="2"/>
  <c r="J307" i="2"/>
  <c r="J295" i="2"/>
  <c r="BK288" i="2"/>
  <c r="J280" i="2"/>
  <c r="J271" i="2"/>
  <c r="J258" i="2"/>
  <c r="BK250" i="2"/>
  <c r="J241" i="2"/>
  <c r="J234" i="2"/>
  <c r="J227" i="2"/>
  <c r="J211" i="2"/>
  <c r="J202" i="2"/>
  <c r="BK177" i="2"/>
  <c r="J165" i="2"/>
  <c r="J377" i="2"/>
  <c r="BK209" i="2"/>
  <c r="J182" i="2"/>
  <c r="J166" i="2"/>
  <c r="BK376" i="2"/>
  <c r="BK213" i="2"/>
  <c r="BK201" i="2"/>
  <c r="J189" i="2"/>
  <c r="J174" i="2"/>
  <c r="J155" i="2"/>
  <c r="BK380" i="2"/>
  <c r="J373" i="2"/>
  <c r="BK366" i="2"/>
  <c r="BK355" i="2"/>
  <c r="BK343" i="2"/>
  <c r="J335" i="2"/>
  <c r="J315" i="2"/>
  <c r="BK302" i="2"/>
  <c r="J294" i="2"/>
  <c r="BK282" i="2"/>
  <c r="BK270" i="2"/>
  <c r="BK262" i="2"/>
  <c r="J253" i="2"/>
  <c r="BK248" i="2"/>
  <c r="J170" i="2"/>
  <c r="BK382" i="2"/>
  <c r="BK358" i="2"/>
  <c r="J350" i="2"/>
  <c r="BK332" i="2"/>
  <c r="J327" i="2"/>
  <c r="J322" i="2"/>
  <c r="J316" i="2"/>
  <c r="J306" i="2"/>
  <c r="BK289" i="2"/>
  <c r="J283" i="2"/>
  <c r="BK277" i="2"/>
  <c r="BK266" i="2"/>
  <c r="BK261" i="2"/>
  <c r="BK253" i="2"/>
  <c r="J244" i="2"/>
  <c r="BK238" i="2"/>
  <c r="BK228" i="2"/>
  <c r="J212" i="2"/>
  <c r="BK191" i="2"/>
  <c r="BK179" i="2"/>
  <c r="J161" i="2"/>
  <c r="BK149" i="2"/>
  <c r="J323" i="2"/>
  <c r="J317" i="2"/>
  <c r="BK309" i="2"/>
  <c r="J302" i="2"/>
  <c r="J292" i="2"/>
  <c r="J265" i="2"/>
  <c r="BK242" i="2"/>
  <c r="BK225" i="2"/>
  <c r="BK216" i="2"/>
  <c r="J199" i="2"/>
  <c r="BK188" i="2"/>
  <c r="BK160" i="2"/>
  <c r="J370" i="2"/>
  <c r="J365" i="2"/>
  <c r="J358" i="2"/>
  <c r="J349" i="2"/>
  <c r="J342" i="2"/>
  <c r="BK333" i="2"/>
  <c r="BK319" i="2"/>
  <c r="J309" i="2"/>
  <c r="BK294" i="2"/>
  <c r="BK281" i="2"/>
  <c r="BK275" i="2"/>
  <c r="J269" i="2"/>
  <c r="BK256" i="2"/>
  <c r="J251" i="2"/>
  <c r="BK244" i="2"/>
  <c r="BK233" i="2"/>
  <c r="J222" i="2"/>
  <c r="BK204" i="2"/>
  <c r="BK197" i="2"/>
  <c r="J175" i="2"/>
  <c r="BK379" i="2"/>
  <c r="J223" i="2"/>
  <c r="BK206" i="2"/>
  <c r="J185" i="2"/>
  <c r="BK169" i="2"/>
  <c r="J158" i="2"/>
  <c r="BK223" i="2"/>
  <c r="J206" i="2"/>
  <c r="BK194" i="2"/>
  <c r="J181" i="2"/>
  <c r="J172" i="2"/>
  <c r="J152" i="2"/>
  <c r="J379" i="2"/>
  <c r="BK373" i="2"/>
  <c r="J369" i="2"/>
  <c r="BK365" i="2"/>
  <c r="BK357" i="2"/>
  <c r="BK351" i="2"/>
  <c r="J339" i="2"/>
  <c r="BK316" i="2"/>
  <c r="J312" i="2"/>
  <c r="BK298" i="2"/>
  <c r="BK290" i="2"/>
  <c r="J281" i="2"/>
  <c r="J268" i="2"/>
  <c r="BK258" i="2"/>
  <c r="BK251" i="2"/>
  <c r="J167" i="2"/>
  <c r="J375" i="2"/>
  <c r="J352" i="2"/>
  <c r="J347" i="2"/>
  <c r="BK334" i="2"/>
  <c r="BK330" i="2"/>
  <c r="BK323" i="2"/>
  <c r="J320" i="2"/>
  <c r="BK308" i="2"/>
  <c r="BK300" i="2"/>
  <c r="J284" i="2"/>
  <c r="J278" i="2"/>
  <c r="BK268" i="2"/>
  <c r="BK259" i="2"/>
  <c r="BK249" i="2"/>
  <c r="J237" i="2"/>
  <c r="BK222" i="2"/>
  <c r="J214" i="2"/>
  <c r="BK195" i="2"/>
  <c r="J186" i="2"/>
  <c r="BK164" i="2"/>
  <c r="J150" i="2"/>
  <c r="BK321" i="2"/>
  <c r="BK315" i="2"/>
  <c r="BK306" i="2"/>
  <c r="J301" i="2"/>
  <c r="BK295" i="2"/>
  <c r="J274" i="2"/>
  <c r="J250" i="2"/>
  <c r="J240" i="2"/>
  <c r="BK217" i="2"/>
  <c r="J204" i="2"/>
  <c r="BK198" i="2"/>
  <c r="J191" i="2"/>
  <c r="J163" i="2"/>
  <c r="BK150" i="2"/>
  <c r="J376" i="2"/>
  <c r="BK368" i="2"/>
  <c r="BK363" i="2"/>
  <c r="J357" i="2"/>
  <c r="BK347" i="2"/>
  <c r="BK335" i="2"/>
  <c r="J326" i="2"/>
  <c r="BK312" i="2"/>
  <c r="J298" i="2"/>
  <c r="J286" i="2"/>
  <c r="BK273" i="2"/>
  <c r="J259" i="2"/>
  <c r="J252" i="2"/>
  <c r="BK246" i="2"/>
  <c r="BK236" i="2"/>
  <c r="J228" i="2"/>
  <c r="BK210" i="2"/>
  <c r="BK200" i="2"/>
  <c r="BK178" i="2"/>
  <c r="BK162" i="2"/>
  <c r="J229" i="2"/>
  <c r="J198" i="2"/>
  <c r="J180" i="2"/>
  <c r="BK165" i="2"/>
  <c r="J149" i="2"/>
  <c r="BK218" i="2"/>
  <c r="J209" i="2"/>
  <c r="J196" i="2"/>
  <c r="BK180" i="2"/>
  <c r="BK166" i="2"/>
  <c r="J151" i="2"/>
  <c r="J374" i="2"/>
  <c r="BK371" i="2"/>
  <c r="BK367" i="2"/>
  <c r="J359" i="2"/>
  <c r="J346" i="2"/>
  <c r="BK341" i="2"/>
  <c r="BK317" i="2"/>
  <c r="BK311" i="2"/>
  <c r="BK297" i="2"/>
  <c r="J289" i="2"/>
  <c r="J277" i="2"/>
  <c r="BK263" i="2"/>
  <c r="J257" i="2"/>
  <c r="BK153" i="2"/>
  <c r="J380" i="2"/>
  <c r="BK339" i="2"/>
  <c r="J333" i="2"/>
  <c r="J328" i="2"/>
  <c r="BK324" i="2"/>
  <c r="J314" i="2"/>
  <c r="J305" i="2"/>
  <c r="J279" i="2"/>
  <c r="J270" i="2"/>
  <c r="BK265" i="2"/>
  <c r="BK255" i="2"/>
  <c r="BK245" i="2"/>
  <c r="J239" i="2"/>
  <c r="J230" i="2"/>
  <c r="J216" i="2"/>
  <c r="J197" i="2"/>
  <c r="J187" i="2"/>
  <c r="BK173" i="2"/>
  <c r="BK158" i="2"/>
  <c r="R148" i="2" l="1"/>
  <c r="T156" i="2"/>
  <c r="BK183" i="2"/>
  <c r="J183" i="2" s="1"/>
  <c r="J102" i="2" s="1"/>
  <c r="BK208" i="2"/>
  <c r="R215" i="2"/>
  <c r="T232" i="2"/>
  <c r="BK267" i="2"/>
  <c r="J267" i="2" s="1"/>
  <c r="J110" i="2" s="1"/>
  <c r="R267" i="2"/>
  <c r="BK287" i="2"/>
  <c r="J287" i="2" s="1"/>
  <c r="J112" i="2" s="1"/>
  <c r="P304" i="2"/>
  <c r="BK336" i="2"/>
  <c r="J336" i="2" s="1"/>
  <c r="J116" i="2" s="1"/>
  <c r="P340" i="2"/>
  <c r="T345" i="2"/>
  <c r="R356" i="2"/>
  <c r="T148" i="2"/>
  <c r="R156" i="2"/>
  <c r="BK171" i="2"/>
  <c r="J171" i="2"/>
  <c r="J101" i="2" s="1"/>
  <c r="R171" i="2"/>
  <c r="P208" i="2"/>
  <c r="T215" i="2"/>
  <c r="P224" i="2"/>
  <c r="T224" i="2"/>
  <c r="BK272" i="2"/>
  <c r="J272" i="2" s="1"/>
  <c r="J111" i="2" s="1"/>
  <c r="R287" i="2"/>
  <c r="P293" i="2"/>
  <c r="R293" i="2"/>
  <c r="BK329" i="2"/>
  <c r="J329" i="2" s="1"/>
  <c r="J115" i="2" s="1"/>
  <c r="R336" i="2"/>
  <c r="T340" i="2"/>
  <c r="BK348" i="2"/>
  <c r="J348" i="2" s="1"/>
  <c r="J119" i="2" s="1"/>
  <c r="P356" i="2"/>
  <c r="P159" i="2"/>
  <c r="P183" i="2"/>
  <c r="BK215" i="2"/>
  <c r="J215" i="2" s="1"/>
  <c r="J106" i="2" s="1"/>
  <c r="P232" i="2"/>
  <c r="P260" i="2"/>
  <c r="P272" i="2"/>
  <c r="BK293" i="2"/>
  <c r="J293" i="2" s="1"/>
  <c r="J113" i="2" s="1"/>
  <c r="T293" i="2"/>
  <c r="R329" i="2"/>
  <c r="T336" i="2"/>
  <c r="R345" i="2"/>
  <c r="T348" i="2"/>
  <c r="R353" i="2"/>
  <c r="BK361" i="2"/>
  <c r="BK156" i="2"/>
  <c r="J156" i="2" s="1"/>
  <c r="J99" i="2" s="1"/>
  <c r="R159" i="2"/>
  <c r="R183" i="2"/>
  <c r="T208" i="2"/>
  <c r="T207" i="2" s="1"/>
  <c r="BK224" i="2"/>
  <c r="J224" i="2" s="1"/>
  <c r="J107" i="2" s="1"/>
  <c r="R224" i="2"/>
  <c r="BK260" i="2"/>
  <c r="J260" i="2" s="1"/>
  <c r="J109" i="2" s="1"/>
  <c r="P267" i="2"/>
  <c r="T267" i="2"/>
  <c r="P287" i="2"/>
  <c r="T304" i="2"/>
  <c r="P336" i="2"/>
  <c r="R340" i="2"/>
  <c r="P348" i="2"/>
  <c r="BK356" i="2"/>
  <c r="J356" i="2" s="1"/>
  <c r="J121" i="2" s="1"/>
  <c r="P361" i="2"/>
  <c r="P360" i="2" s="1"/>
  <c r="P148" i="2"/>
  <c r="BK159" i="2"/>
  <c r="J159" i="2"/>
  <c r="J100" i="2" s="1"/>
  <c r="P171" i="2"/>
  <c r="T171" i="2"/>
  <c r="P215" i="2"/>
  <c r="R232" i="2"/>
  <c r="R260" i="2"/>
  <c r="T272" i="2"/>
  <c r="BK304" i="2"/>
  <c r="J304" i="2" s="1"/>
  <c r="J114" i="2" s="1"/>
  <c r="P329" i="2"/>
  <c r="BK340" i="2"/>
  <c r="J340" i="2"/>
  <c r="J117" i="2" s="1"/>
  <c r="P345" i="2"/>
  <c r="BK353" i="2"/>
  <c r="J353" i="2"/>
  <c r="J120" i="2" s="1"/>
  <c r="T353" i="2"/>
  <c r="R361" i="2"/>
  <c r="R360" i="2" s="1"/>
  <c r="BK148" i="2"/>
  <c r="P156" i="2"/>
  <c r="T159" i="2"/>
  <c r="T183" i="2"/>
  <c r="R208" i="2"/>
  <c r="BK232" i="2"/>
  <c r="J232" i="2" s="1"/>
  <c r="J108" i="2" s="1"/>
  <c r="T260" i="2"/>
  <c r="R272" i="2"/>
  <c r="T287" i="2"/>
  <c r="R304" i="2"/>
  <c r="T329" i="2"/>
  <c r="BK345" i="2"/>
  <c r="J345" i="2"/>
  <c r="J118" i="2"/>
  <c r="R348" i="2"/>
  <c r="P353" i="2"/>
  <c r="T356" i="2"/>
  <c r="T361" i="2"/>
  <c r="T360" i="2"/>
  <c r="BK205" i="2"/>
  <c r="J205" i="2" s="1"/>
  <c r="J103" i="2" s="1"/>
  <c r="BK381" i="2"/>
  <c r="J381" i="2"/>
  <c r="J124" i="2"/>
  <c r="BK384" i="2"/>
  <c r="J384" i="2" s="1"/>
  <c r="J126" i="2" s="1"/>
  <c r="J89" i="2"/>
  <c r="BF151" i="2"/>
  <c r="BF182" i="2"/>
  <c r="BF194" i="2"/>
  <c r="BF197" i="2"/>
  <c r="BF206" i="2"/>
  <c r="BF214" i="2"/>
  <c r="BF221" i="2"/>
  <c r="BF227" i="2"/>
  <c r="BF229" i="2"/>
  <c r="BF235" i="2"/>
  <c r="BF238" i="2"/>
  <c r="BF241" i="2"/>
  <c r="BF242" i="2"/>
  <c r="BF243" i="2"/>
  <c r="BF250" i="2"/>
  <c r="BF257" i="2"/>
  <c r="BF258" i="2"/>
  <c r="BF261" i="2"/>
  <c r="BF269" i="2"/>
  <c r="BF271" i="2"/>
  <c r="BF281" i="2"/>
  <c r="BF283" i="2"/>
  <c r="BF286" i="2"/>
  <c r="BF290" i="2"/>
  <c r="BF302" i="2"/>
  <c r="BF313" i="2"/>
  <c r="BF314" i="2"/>
  <c r="BF315" i="2"/>
  <c r="BF318" i="2"/>
  <c r="BF320" i="2"/>
  <c r="BF325" i="2"/>
  <c r="BF326" i="2"/>
  <c r="BF334" i="2"/>
  <c r="BF339" i="2"/>
  <c r="BF341" i="2"/>
  <c r="BF342" i="2"/>
  <c r="BF343" i="2"/>
  <c r="BF347" i="2"/>
  <c r="BF354" i="2"/>
  <c r="BF358" i="2"/>
  <c r="BF359" i="2"/>
  <c r="BF374" i="2"/>
  <c r="BF380" i="2"/>
  <c r="BF382" i="2"/>
  <c r="F143" i="2"/>
  <c r="BF178" i="2"/>
  <c r="BF186" i="2"/>
  <c r="BF189" i="2"/>
  <c r="BF192" i="2"/>
  <c r="BF202" i="2"/>
  <c r="BF211" i="2"/>
  <c r="BF212" i="2"/>
  <c r="BF220" i="2"/>
  <c r="BF223" i="2"/>
  <c r="BF231" i="2"/>
  <c r="BF233" i="2"/>
  <c r="BF245" i="2"/>
  <c r="BF248" i="2"/>
  <c r="BF252" i="2"/>
  <c r="BF256" i="2"/>
  <c r="BF266" i="2"/>
  <c r="BF275" i="2"/>
  <c r="BF276" i="2"/>
  <c r="BF277" i="2"/>
  <c r="BF280" i="2"/>
  <c r="BF288" i="2"/>
  <c r="BF289" i="2"/>
  <c r="BF292" i="2"/>
  <c r="BF294" i="2"/>
  <c r="BF295" i="2"/>
  <c r="BF297" i="2"/>
  <c r="BF298" i="2"/>
  <c r="BF303" i="2"/>
  <c r="BF305" i="2"/>
  <c r="BF307" i="2"/>
  <c r="BF312" i="2"/>
  <c r="BF321" i="2"/>
  <c r="BF322" i="2"/>
  <c r="BF330" i="2"/>
  <c r="BF331" i="2"/>
  <c r="BF333" i="2"/>
  <c r="BF346" i="2"/>
  <c r="BF349" i="2"/>
  <c r="BF351" i="2"/>
  <c r="BF352" i="2"/>
  <c r="BF355" i="2"/>
  <c r="BF357" i="2"/>
  <c r="BF362" i="2"/>
  <c r="BF367" i="2"/>
  <c r="BF368" i="2"/>
  <c r="BF373" i="2"/>
  <c r="BF378" i="2"/>
  <c r="BF379" i="2"/>
  <c r="E85" i="2"/>
  <c r="BF150" i="2"/>
  <c r="BF162" i="2"/>
  <c r="BF163" i="2"/>
  <c r="BF175" i="2"/>
  <c r="BF185" i="2"/>
  <c r="BF191" i="2"/>
  <c r="BF193" i="2"/>
  <c r="BF200" i="2"/>
  <c r="BF213" i="2"/>
  <c r="BF217" i="2"/>
  <c r="BF225" i="2"/>
  <c r="BF385" i="2"/>
  <c r="BF153" i="2"/>
  <c r="BF155" i="2"/>
  <c r="BF160" i="2"/>
  <c r="BF161" i="2"/>
  <c r="BF167" i="2"/>
  <c r="BF168" i="2"/>
  <c r="BF170" i="2"/>
  <c r="BF172" i="2"/>
  <c r="BF173" i="2"/>
  <c r="BF180" i="2"/>
  <c r="BF181" i="2"/>
  <c r="BF190" i="2"/>
  <c r="BF195" i="2"/>
  <c r="BF196" i="2"/>
  <c r="BF204" i="2"/>
  <c r="BF216" i="2"/>
  <c r="BF218" i="2"/>
  <c r="BF219" i="2"/>
  <c r="BF228" i="2"/>
  <c r="BF376" i="2"/>
  <c r="BF377" i="2"/>
  <c r="BF152" i="2"/>
  <c r="BF165" i="2"/>
  <c r="BF166" i="2"/>
  <c r="BF169" i="2"/>
  <c r="BF174" i="2"/>
  <c r="BF187" i="2"/>
  <c r="BF188" i="2"/>
  <c r="BF198" i="2"/>
  <c r="BF199" i="2"/>
  <c r="BF201" i="2"/>
  <c r="BF226" i="2"/>
  <c r="BF230" i="2"/>
  <c r="BF236" i="2"/>
  <c r="BF237" i="2"/>
  <c r="BF251" i="2"/>
  <c r="BF253" i="2"/>
  <c r="BF254" i="2"/>
  <c r="BF262" i="2"/>
  <c r="BF263" i="2"/>
  <c r="BF268" i="2"/>
  <c r="BF270" i="2"/>
  <c r="BF274" i="2"/>
  <c r="BF284" i="2"/>
  <c r="BF285" i="2"/>
  <c r="BF291" i="2"/>
  <c r="BF296" i="2"/>
  <c r="BF299" i="2"/>
  <c r="BF301" i="2"/>
  <c r="BF306" i="2"/>
  <c r="BF308" i="2"/>
  <c r="BF309" i="2"/>
  <c r="BF311" i="2"/>
  <c r="BF317" i="2"/>
  <c r="BF324" i="2"/>
  <c r="BF327" i="2"/>
  <c r="BF328" i="2"/>
  <c r="BF335" i="2"/>
  <c r="BF337" i="2"/>
  <c r="BF338" i="2"/>
  <c r="BF344" i="2"/>
  <c r="BF350" i="2"/>
  <c r="BF363" i="2"/>
  <c r="BF364" i="2"/>
  <c r="BF365" i="2"/>
  <c r="BF366" i="2"/>
  <c r="BF369" i="2"/>
  <c r="BF370" i="2"/>
  <c r="BF371" i="2"/>
  <c r="BF372" i="2"/>
  <c r="BF375" i="2"/>
  <c r="BF149" i="2"/>
  <c r="BF154" i="2"/>
  <c r="BF157" i="2"/>
  <c r="BF158" i="2"/>
  <c r="BF164" i="2"/>
  <c r="BF176" i="2"/>
  <c r="BF177" i="2"/>
  <c r="BF179" i="2"/>
  <c r="BF184" i="2"/>
  <c r="BF203" i="2"/>
  <c r="BF209" i="2"/>
  <c r="BF210" i="2"/>
  <c r="BF222" i="2"/>
  <c r="BF234" i="2"/>
  <c r="BF239" i="2"/>
  <c r="BF240" i="2"/>
  <c r="BF244" i="2"/>
  <c r="BF246" i="2"/>
  <c r="BF247" i="2"/>
  <c r="BF249" i="2"/>
  <c r="BF255" i="2"/>
  <c r="BF259" i="2"/>
  <c r="BF264" i="2"/>
  <c r="BF265" i="2"/>
  <c r="BF273" i="2"/>
  <c r="BF278" i="2"/>
  <c r="BF279" i="2"/>
  <c r="BF282" i="2"/>
  <c r="BF300" i="2"/>
  <c r="BF310" i="2"/>
  <c r="BF316" i="2"/>
  <c r="BF319" i="2"/>
  <c r="BF323" i="2"/>
  <c r="BF332" i="2"/>
  <c r="J33" i="2"/>
  <c r="F33" i="2"/>
  <c r="F35" i="2"/>
  <c r="F37" i="2"/>
  <c r="F36" i="2"/>
  <c r="R207" i="2" l="1"/>
  <c r="BK147" i="2"/>
  <c r="T147" i="2"/>
  <c r="T146" i="2"/>
  <c r="BK207" i="2"/>
  <c r="J207" i="2" s="1"/>
  <c r="J104" i="2" s="1"/>
  <c r="BK360" i="2"/>
  <c r="J360" i="2" s="1"/>
  <c r="J122" i="2" s="1"/>
  <c r="P147" i="2"/>
  <c r="P146" i="2" s="1"/>
  <c r="P207" i="2"/>
  <c r="R147" i="2"/>
  <c r="R146" i="2"/>
  <c r="J208" i="2"/>
  <c r="J105" i="2" s="1"/>
  <c r="J148" i="2"/>
  <c r="J98" i="2"/>
  <c r="J361" i="2"/>
  <c r="J123" i="2"/>
  <c r="BK383" i="2"/>
  <c r="J383" i="2" s="1"/>
  <c r="J125" i="2" s="1"/>
  <c r="F34" i="2"/>
  <c r="J34" i="2"/>
  <c r="BK146" i="2" l="1"/>
  <c r="J146" i="2" s="1"/>
  <c r="J96" i="2" s="1"/>
  <c r="J147" i="2"/>
  <c r="J97" i="2" s="1"/>
  <c r="J30" i="2" l="1"/>
  <c r="J39" i="2" l="1"/>
</calcChain>
</file>

<file path=xl/sharedStrings.xml><?xml version="1.0" encoding="utf-8"?>
<sst xmlns="http://schemas.openxmlformats.org/spreadsheetml/2006/main" count="3273" uniqueCount="983">
  <si>
    <t/>
  </si>
  <si>
    <t>False</t>
  </si>
  <si>
    <t>&gt;&gt;  skryté stĺpce  &lt;&lt;</t>
  </si>
  <si>
    <t>20</t>
  </si>
  <si>
    <t>v ---  nižšie sa nachádzajú doplnkové a pomocné údaje k zostavám  --- v</t>
  </si>
  <si>
    <t>Stavba:</t>
  </si>
  <si>
    <t>Stavebno-technické úpravy pre MŠ Kružlová</t>
  </si>
  <si>
    <t>JKSO:</t>
  </si>
  <si>
    <t>KS:</t>
  </si>
  <si>
    <t>Miesto:</t>
  </si>
  <si>
    <t>Obec Kružlová</t>
  </si>
  <si>
    <t>Dátum:</t>
  </si>
  <si>
    <t>Objednávateľ:</t>
  </si>
  <si>
    <t>IČO:</t>
  </si>
  <si>
    <t>IČ DPH:</t>
  </si>
  <si>
    <t>Zhotoviteľ:</t>
  </si>
  <si>
    <t>Projektant:</t>
  </si>
  <si>
    <t>JM+ s.r.o.</t>
  </si>
  <si>
    <t>Spracovateľ:</t>
  </si>
  <si>
    <t>Ing.Feciľak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</si>
  <si>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</si>
  <si>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</si>
  <si>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</si>
  <si>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</si>
  <si>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</si>
  <si>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</si>
  <si>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</si>
  <si>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</si>
  <si>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</si>
  <si>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</si>
  <si>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</si>
  <si>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</si>
  <si>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</si>
  <si>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</si>
  <si>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</si>
  <si>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</si>
  <si>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</si>
  <si>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</si>
  <si>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</si>
  <si>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</si>
  <si>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Kód</t>
  </si>
  <si>
    <t>Popis</t>
  </si>
  <si>
    <t>Typ</t>
  </si>
  <si>
    <t>D</t>
  </si>
  <si>
    <t>0</t>
  </si>
  <si>
    <t>1</t>
  </si>
  <si>
    <t>{e2235962-50e5-4a68-a8c1-d8b2e8464eae}</t>
  </si>
  <si>
    <t>Objekt:</t>
  </si>
  <si>
    <t>SO 01 - Materská škola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</si>
  <si>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</si>
  <si>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</si>
  <si>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</si>
  <si>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</si>
  <si>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</si>
  <si>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</si>
  <si>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</si>
  <si>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</si>
  <si>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</si>
  <si>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</si>
  <si>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</si>
  <si>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</si>
  <si>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</si>
  <si>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</si>
  <si>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721 - Zdravotechnika - vnútorná kanalizácia</t>
  </si>
  <si>
    <t xml:space="preserve">    722 - Zdravotechnika - vnútorný vodovod</t>
  </si>
  <si>
    <t xml:space="preserve">    725 - Zdravotechnika - zariaďovacie predmety</t>
  </si>
  <si>
    <t xml:space="preserve">    734 - Ústredné kúrenie - armatúry</t>
  </si>
  <si>
    <t xml:space="preserve">    735 - Ústredné kúrenie - vykurovacie telesá</t>
  </si>
  <si>
    <t xml:space="preserve">    762 - Konštrukcie tesárske</t>
  </si>
  <si>
    <t xml:space="preserve">    763 - Konštrukcie - drevostavby</t>
  </si>
  <si>
    <t xml:space="preserve">    764 - Konštrukcie klampiarske</t>
  </si>
  <si>
    <t xml:space="preserve">    766 - Konštrukcie stolárske</t>
  </si>
  <si>
    <t xml:space="preserve">    771 - Podlahy z dlaždíc</t>
  </si>
  <si>
    <t xml:space="preserve">    775 - Podlahy vlysové a parketové</t>
  </si>
  <si>
    <t xml:space="preserve">    776 - Podlahy povlakové</t>
  </si>
  <si>
    <t xml:space="preserve">    777 - Podlahy syntetické</t>
  </si>
  <si>
    <t xml:space="preserve">    781 - Obklady</t>
  </si>
  <si>
    <t xml:space="preserve">    783 - Nátery</t>
  </si>
  <si>
    <t xml:space="preserve">    784 - Dokončovacie práce - maľby</t>
  </si>
  <si>
    <t>M - Práce a dodávky M</t>
  </si>
  <si>
    <t xml:space="preserve">    21-M - Elektromontáže</t>
  </si>
  <si>
    <t xml:space="preserve">    33-M - Montáže dopravných zariadení, skladových zariadení a váh</t>
  </si>
  <si>
    <t>VRN - Vedľajšie rozpočtové náklady</t>
  </si>
  <si>
    <t xml:space="preserve">    VRN06 - Zariadenie staveniska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</si>
  <si>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</si>
  <si>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</si>
  <si>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</si>
  <si>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</si>
  <si>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</si>
  <si>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</si>
  <si>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</si>
  <si>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</si>
  <si>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</si>
  <si>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</si>
  <si>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</si>
  <si>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</si>
  <si>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</si>
  <si>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</si>
  <si>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</si>
  <si>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</si>
  <si>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</si>
  <si>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133211101.S</t>
  </si>
  <si>
    <t>Hĺbenie šachiet v  hornine tr. 3 súdržných - ručným náradím plocha výkopu do 4 m2</t>
  </si>
  <si>
    <t>m3</t>
  </si>
  <si>
    <t>4</t>
  </si>
  <si>
    <t>2</t>
  </si>
  <si>
    <t>-1941131798</t>
  </si>
  <si>
    <t>133211109.S</t>
  </si>
  <si>
    <t>Príplatok za lepivosť pri hĺbení šachiet ručným alebo pneumatickým náradím v horninách tr. 3</t>
  </si>
  <si>
    <t>-498301085</t>
  </si>
  <si>
    <t>3</t>
  </si>
  <si>
    <t>162201101.S</t>
  </si>
  <si>
    <t>Vodorovné premiestnenie výkopku z horniny 1-4 do 20m</t>
  </si>
  <si>
    <t>1218295494</t>
  </si>
  <si>
    <t>162301102.S</t>
  </si>
  <si>
    <t>Vodorovné premiestnenie výkopku po spevnenej ceste z horniny tr.1-4, do 100 m3 na vzdialenosť do 1000 m</t>
  </si>
  <si>
    <t>962011996</t>
  </si>
  <si>
    <t>5</t>
  </si>
  <si>
    <t>167101100.S</t>
  </si>
  <si>
    <t>Nakladanie výkopku tr.1-4 ručne</t>
  </si>
  <si>
    <t>1254068548</t>
  </si>
  <si>
    <t>6</t>
  </si>
  <si>
    <t>171201101.S</t>
  </si>
  <si>
    <t>Uloženie sypaniny do násypov s rozprestretím sypaniny vo vrstvách a s hrubým urovnaním nezhutnených</t>
  </si>
  <si>
    <t>1430600844</t>
  </si>
  <si>
    <t>7</t>
  </si>
  <si>
    <t>181101102.S</t>
  </si>
  <si>
    <t>Úprava pláne v zárezoch v hornine 1-4 so zhutnením</t>
  </si>
  <si>
    <t>m2</t>
  </si>
  <si>
    <t>1662224949</t>
  </si>
  <si>
    <t>Zakladanie</t>
  </si>
  <si>
    <t>8</t>
  </si>
  <si>
    <t>271533001.S</t>
  </si>
  <si>
    <t>Násyp pod základové konštrukcie so zhutnením z  kameniva hrubého drveného fr.16-32 mm</t>
  </si>
  <si>
    <t>1819818019</t>
  </si>
  <si>
    <t>9</t>
  </si>
  <si>
    <t>275313611.S</t>
  </si>
  <si>
    <t>Betón základových pätiek, prostý tr. C 16/20</t>
  </si>
  <si>
    <t>-1399056860</t>
  </si>
  <si>
    <t>Zvislé a kompletné konštrukcie</t>
  </si>
  <si>
    <t>10</t>
  </si>
  <si>
    <t>317160312.S</t>
  </si>
  <si>
    <t>Keramický preklad nosný šírky 70 mm, výšky 238 mm, dĺžky 1250 mm</t>
  </si>
  <si>
    <t>ks</t>
  </si>
  <si>
    <t>1971171127</t>
  </si>
  <si>
    <t>11</t>
  </si>
  <si>
    <t>317161121.S</t>
  </si>
  <si>
    <t>Pórobetónový preklad nenosný šírky 100 mm, výšky 250 mm, dĺžky 1000 mm</t>
  </si>
  <si>
    <t>-1859490043</t>
  </si>
  <si>
    <t>12</t>
  </si>
  <si>
    <t>317161122.S</t>
  </si>
  <si>
    <t>Pórobetónový preklad nenosný šírky 100 mm, výšky 250 mm, dĺžky 1200 mm</t>
  </si>
  <si>
    <t>-66202511</t>
  </si>
  <si>
    <t>13</t>
  </si>
  <si>
    <t>317161142.S</t>
  </si>
  <si>
    <t>Pórobetónový preklad nenosný šírky 150 mm, výšky 250 mm, dĺžky 1200 mm</t>
  </si>
  <si>
    <t>-1084031141</t>
  </si>
  <si>
    <t>14</t>
  </si>
  <si>
    <t>317161143.S</t>
  </si>
  <si>
    <t>Pórobetónový preklad nenosný šírky 150 mm, výšky 250 mm, dĺžky 1500 mm</t>
  </si>
  <si>
    <t>1712877189</t>
  </si>
  <si>
    <t>15</t>
  </si>
  <si>
    <t>317161144.S</t>
  </si>
  <si>
    <t>Pórobetónový preklad nenosný šírky 150 mm, výšky 250 mm, dĺžky 2000 mm</t>
  </si>
  <si>
    <t>1147047455</t>
  </si>
  <si>
    <t>16</t>
  </si>
  <si>
    <t>340239265.S</t>
  </si>
  <si>
    <t>Zamurovanie otvorov plochy nad 1 do 4 m2 z pórobetónových tvárnic hladkých hrúbky 150 mm</t>
  </si>
  <si>
    <t>1384980601</t>
  </si>
  <si>
    <t>17</t>
  </si>
  <si>
    <t>342272102</t>
  </si>
  <si>
    <t>Priečky z tvárnic porobetonových hr. 100 mm P2-500 hladkých, na MVC a maltu (100x249x599)</t>
  </si>
  <si>
    <t>639679688</t>
  </si>
  <si>
    <t>18</t>
  </si>
  <si>
    <t>342272104</t>
  </si>
  <si>
    <t>Priečky z tvárnic porobetónových hr. 150 mm P2-500 hladkých, na MVC a maltu (150x249x599)</t>
  </si>
  <si>
    <t>-472848913</t>
  </si>
  <si>
    <t>19</t>
  </si>
  <si>
    <t>342948115.S</t>
  </si>
  <si>
    <t>Ukončenie priečok hr. do 100 mm ku konštrukciam polyuretánovou penou</t>
  </si>
  <si>
    <t>m</t>
  </si>
  <si>
    <t>-834439423</t>
  </si>
  <si>
    <t>342948116.S</t>
  </si>
  <si>
    <t>Ukončenie priečok hr. nad 100 mm ku konštrukciam polyuretánovou penou</t>
  </si>
  <si>
    <t>910847526</t>
  </si>
  <si>
    <t>Úpravy povrchov, podlahy, osadenie</t>
  </si>
  <si>
    <t>21</t>
  </si>
  <si>
    <t>612423531.S</t>
  </si>
  <si>
    <t>Omietka rýh v stenách maltou vápennou šírky ryhy do 150 mm omietkou štukovou</t>
  </si>
  <si>
    <t>-1369689605</t>
  </si>
  <si>
    <t>22</t>
  </si>
  <si>
    <t>612425931.S</t>
  </si>
  <si>
    <t>Omietka vápenná vnútorného ostenia okenného alebo dverného štuková</t>
  </si>
  <si>
    <t>1480759255</t>
  </si>
  <si>
    <t>23</t>
  </si>
  <si>
    <t>612460121.S</t>
  </si>
  <si>
    <t>Príprava vnútorného podkladu stien penetráciou základnou</t>
  </si>
  <si>
    <t>-315606293</t>
  </si>
  <si>
    <t>24</t>
  </si>
  <si>
    <t>612460243.S</t>
  </si>
  <si>
    <t>Vnútorná omietka stien vápennocementová jadrová (hrubá), hr. 20 mm</t>
  </si>
  <si>
    <t>2090839879</t>
  </si>
  <si>
    <t>25</t>
  </si>
  <si>
    <t>612460383.S</t>
  </si>
  <si>
    <t>Vnútorná omietka stien vápennocementová štuková (jemná), hr. 3 mm</t>
  </si>
  <si>
    <t>1074586981</t>
  </si>
  <si>
    <t>26</t>
  </si>
  <si>
    <t>612465111</t>
  </si>
  <si>
    <t>Príprava vnútorného podkladu stien, cementový Prednástrek, ručné nanášanie</t>
  </si>
  <si>
    <t>866841796</t>
  </si>
  <si>
    <t>27</t>
  </si>
  <si>
    <t>612481119.S</t>
  </si>
  <si>
    <t>Potiahnutie vnútorných stien sklotextílnou mriežkou s celoplošným prilepením</t>
  </si>
  <si>
    <t>1032792969</t>
  </si>
  <si>
    <t>28</t>
  </si>
  <si>
    <t>632001051.S</t>
  </si>
  <si>
    <t>Zhotovenie jednonásobného penetračného náteru pre potery a stierky</t>
  </si>
  <si>
    <t>1441587987</t>
  </si>
  <si>
    <t>29</t>
  </si>
  <si>
    <t>M</t>
  </si>
  <si>
    <t>585520008700.S</t>
  </si>
  <si>
    <t>Penetračný náter na nasiakavé podklady pod potery, samonivelizačné hmoty a stavebné lepidlá</t>
  </si>
  <si>
    <t>kg</t>
  </si>
  <si>
    <t>-212524108</t>
  </si>
  <si>
    <t>30</t>
  </si>
  <si>
    <t>632452613.S</t>
  </si>
  <si>
    <t>Cementová samonivelizačná stierka, pevnosti v tlaku 20 MPa, hr. 5 mm</t>
  </si>
  <si>
    <t>-953251067</t>
  </si>
  <si>
    <t>31</t>
  </si>
  <si>
    <t>632452628.S</t>
  </si>
  <si>
    <t>Cementová samonivelizačná stierka, pevnosti v tlaku 20 MPa, hr. 17 mm</t>
  </si>
  <si>
    <t>-1061364299</t>
  </si>
  <si>
    <t>Ostatné konštrukcie a práce-búranie</t>
  </si>
  <si>
    <t>32</t>
  </si>
  <si>
    <t>941955002.S</t>
  </si>
  <si>
    <t>Lešenie ľahké pracovné pomocné s výškou lešeňovej podlahy nad 1,20 do 1,90 m</t>
  </si>
  <si>
    <t>1820702207</t>
  </si>
  <si>
    <t>33</t>
  </si>
  <si>
    <t>941955004.S</t>
  </si>
  <si>
    <t>Lešenie ľahké pracovné pomocné s výškou lešeňovej podlahy nad 2,50 do 3,5 m</t>
  </si>
  <si>
    <t>350612221</t>
  </si>
  <si>
    <t>34</t>
  </si>
  <si>
    <t>952901114.S</t>
  </si>
  <si>
    <t>Vyčistenie budov pri výške podlaží nad 4 m</t>
  </si>
  <si>
    <t>-1933327851</t>
  </si>
  <si>
    <t>35</t>
  </si>
  <si>
    <t>953945111</t>
  </si>
  <si>
    <t>Rohová lišta hliníková</t>
  </si>
  <si>
    <t>45817553</t>
  </si>
  <si>
    <t>36</t>
  </si>
  <si>
    <t>953996121</t>
  </si>
  <si>
    <t>Okenný APU profil s integrovanou tkaninou</t>
  </si>
  <si>
    <t>483046898</t>
  </si>
  <si>
    <t>37</t>
  </si>
  <si>
    <t>962032231.S</t>
  </si>
  <si>
    <t>Búranie muriva alebo vybúranie otvorov plochy nad 4 m2 nadzákladového z tehál pálených, vápenopieskových, cementových na maltu,  -1,90500t</t>
  </si>
  <si>
    <t>-1154631266</t>
  </si>
  <si>
    <t>38</t>
  </si>
  <si>
    <t>965081812.S</t>
  </si>
  <si>
    <t>Búranie dlažieb, z kamen., cement., terazzových, čadičových alebo keramických, hr. nad 10 mm,  -0,06500t</t>
  </si>
  <si>
    <t>-1864867039</t>
  </si>
  <si>
    <t>39</t>
  </si>
  <si>
    <t>968061125.S</t>
  </si>
  <si>
    <t>Vyvesenie dreveného dverného krídla do suti plochy do 2 m2, -0,02400t</t>
  </si>
  <si>
    <t>1759777610</t>
  </si>
  <si>
    <t>40</t>
  </si>
  <si>
    <t>968072455.S</t>
  </si>
  <si>
    <t>Vybúranie kovových dverových zárubní plochy do 2 m2,  -0,07600t</t>
  </si>
  <si>
    <t>-1636907147</t>
  </si>
  <si>
    <t>41</t>
  </si>
  <si>
    <t>974031157.S</t>
  </si>
  <si>
    <t>Vysekávanie rýh v akomkoľvek murive tehlovom na akúkoľvek maltu do hĺbky 100 mm a š. nad 200 mm,  -0,05400t</t>
  </si>
  <si>
    <t>-1285201499</t>
  </si>
  <si>
    <t>42</t>
  </si>
  <si>
    <t>974031167.S</t>
  </si>
  <si>
    <t>Vysekávanie rýh v akomkoľvek murive tehlovom na akúkoľvek maltu do hĺbky 150 mm a š. nad 200 mm,  -0,08100t</t>
  </si>
  <si>
    <t>942983057</t>
  </si>
  <si>
    <t>43</t>
  </si>
  <si>
    <t>978013191.S</t>
  </si>
  <si>
    <t>Otlčenie omietok stien vnútorných vápenných alebo vápennocementových v rozsahu do 100 %,  -0,04600t</t>
  </si>
  <si>
    <t>-200169067</t>
  </si>
  <si>
    <t>44</t>
  </si>
  <si>
    <t>978059531.S</t>
  </si>
  <si>
    <t>Odsekanie a odobratie obkladov stien z obkladačiek vnútorných vrátane podkladovej omietky nad 2 m2,  -0,06800t</t>
  </si>
  <si>
    <t>1969283307</t>
  </si>
  <si>
    <t>45</t>
  </si>
  <si>
    <t>979011131.S</t>
  </si>
  <si>
    <t>Zvislá doprava sutiny po schodoch ručne do 3,5 m</t>
  </si>
  <si>
    <t>t</t>
  </si>
  <si>
    <t>828190805</t>
  </si>
  <si>
    <t>46</t>
  </si>
  <si>
    <t>979081111</t>
  </si>
  <si>
    <t>Odvoz sutiny a vybúraných hmôt na skládku do 1 km</t>
  </si>
  <si>
    <t>2106960795</t>
  </si>
  <si>
    <t>47</t>
  </si>
  <si>
    <t>979081121</t>
  </si>
  <si>
    <t>Odvoz sutiny a vybúraných hmôt na skládku za každý ďalší 1 km do 10 km</t>
  </si>
  <si>
    <t>1671832712</t>
  </si>
  <si>
    <t>48</t>
  </si>
  <si>
    <t>979082111</t>
  </si>
  <si>
    <t>Vnútrostavenisková doprava sutiny a vybúraných hmôt do 10 m</t>
  </si>
  <si>
    <t>1775142553</t>
  </si>
  <si>
    <t>49</t>
  </si>
  <si>
    <t>979082121</t>
  </si>
  <si>
    <t>Vnútrostavenisková doprava sutiny a vybúraných hmôt za každých ďalších 5 m</t>
  </si>
  <si>
    <t>-1754769102</t>
  </si>
  <si>
    <t>50</t>
  </si>
  <si>
    <t>979087113.S</t>
  </si>
  <si>
    <t>Nakladanie na dopravný prostriedok pre vodorovnú dopravu vybúraných hmôt</t>
  </si>
  <si>
    <t>1541516719</t>
  </si>
  <si>
    <t>51</t>
  </si>
  <si>
    <t>979089012</t>
  </si>
  <si>
    <t>Poplatok za skladovanie - betón, tehly, dlaždice (17 01) ostatné</t>
  </si>
  <si>
    <t>-520311218</t>
  </si>
  <si>
    <t>52</t>
  </si>
  <si>
    <t>989281361.S</t>
  </si>
  <si>
    <t>Vodorovné premiestnenie ručne nosením - plošný materiál hmotnosti 25 kg/ks vodorovne do 10 m</t>
  </si>
  <si>
    <t>824834495</t>
  </si>
  <si>
    <t>99</t>
  </si>
  <si>
    <t>Presun hmôt HSV</t>
  </si>
  <si>
    <t>53</t>
  </si>
  <si>
    <t>999281111.S</t>
  </si>
  <si>
    <t>Presun hmôt pre opravy a údržbu objektov vrátane vonkajších plášťov výšky do 25 m</t>
  </si>
  <si>
    <t>-1373714308</t>
  </si>
  <si>
    <t>PSV</t>
  </si>
  <si>
    <t>Práce a dodávky PSV</t>
  </si>
  <si>
    <t>711</t>
  </si>
  <si>
    <t>Izolácie proti vode a vlhkosti</t>
  </si>
  <si>
    <t>54</t>
  </si>
  <si>
    <t>711210100.S</t>
  </si>
  <si>
    <t>Zhotovenie dvojnásobnej izol. stierky pod keramické obklady v interiéri na ploche vodorovnej</t>
  </si>
  <si>
    <t>-1763529291</t>
  </si>
  <si>
    <t>55</t>
  </si>
  <si>
    <t>245610000400.S</t>
  </si>
  <si>
    <t>Stierka hydroizolačná na báze syntetickej živice, (tekutá hydroizolačná fólia)</t>
  </si>
  <si>
    <t>-368205462</t>
  </si>
  <si>
    <t>56</t>
  </si>
  <si>
    <t>247710007700.S</t>
  </si>
  <si>
    <t>Pás tesniaci š. 120 mm, na utesnenie rohových a spojovacích škár pri aplikácii hydroizolácií</t>
  </si>
  <si>
    <t>-1536472231</t>
  </si>
  <si>
    <t>57</t>
  </si>
  <si>
    <t>711210110.S</t>
  </si>
  <si>
    <t>Zhotovenie dvojnásobnej izol. stierky pod keramické obklady v interiéri na ploche zvislej</t>
  </si>
  <si>
    <t>-1931415299</t>
  </si>
  <si>
    <t>58</t>
  </si>
  <si>
    <t>133328753</t>
  </si>
  <si>
    <t>59</t>
  </si>
  <si>
    <t>-1745389511</t>
  </si>
  <si>
    <t>721</t>
  </si>
  <si>
    <t>Zdravotechnika - vnútorná kanalizácia</t>
  </si>
  <si>
    <t>60</t>
  </si>
  <si>
    <t>721172206.S</t>
  </si>
  <si>
    <t>Montáž odpadového HT potrubia vodorovného DN 50</t>
  </si>
  <si>
    <t>1281367826</t>
  </si>
  <si>
    <t>61</t>
  </si>
  <si>
    <t>286140037400.S</t>
  </si>
  <si>
    <t>HT rúra hrdlová DN 50 dĺ. 1 m, PP systém pre rozvod vnútorného odpadu</t>
  </si>
  <si>
    <t>-1005742431</t>
  </si>
  <si>
    <t>62</t>
  </si>
  <si>
    <t>721172212.S</t>
  </si>
  <si>
    <t>Montáž odpadového HT potrubia vodorovného DN 100</t>
  </si>
  <si>
    <t>-1282225782</t>
  </si>
  <si>
    <t>63</t>
  </si>
  <si>
    <t>286140038600.S</t>
  </si>
  <si>
    <t>HT rúra hrdlová DN 100 dĺ. 1 m, PP systém pre rozvod vnútorného odpadu</t>
  </si>
  <si>
    <t>589878562</t>
  </si>
  <si>
    <t>64</t>
  </si>
  <si>
    <t>721172290.S</t>
  </si>
  <si>
    <t>Montáž kolena HT potrubia DN 50</t>
  </si>
  <si>
    <t>660672990</t>
  </si>
  <si>
    <t>65</t>
  </si>
  <si>
    <t>286540001100.S</t>
  </si>
  <si>
    <t>Koleno HT DN 50, PP systém pre beztlakový rozvod vnútorného odpadu</t>
  </si>
  <si>
    <t>933642857</t>
  </si>
  <si>
    <t>66</t>
  </si>
  <si>
    <t>721172296.S</t>
  </si>
  <si>
    <t>Montáž kolena HT potrubia DN 100</t>
  </si>
  <si>
    <t>1704373634</t>
  </si>
  <si>
    <t>67</t>
  </si>
  <si>
    <t>286540002500.S</t>
  </si>
  <si>
    <t>Koleno HT DN 100, PP systém pre beztlakový rozvod vnútorného odpadu</t>
  </si>
  <si>
    <t>-1669343474</t>
  </si>
  <si>
    <t>722</t>
  </si>
  <si>
    <t>Zdravotechnika - vnútorný vodovod</t>
  </si>
  <si>
    <t>68</t>
  </si>
  <si>
    <t>722172363.S</t>
  </si>
  <si>
    <t>Montáž vodovodného PP-R potrubia polyfúznym zváraním PN 20 D 25 mm</t>
  </si>
  <si>
    <t>-1774195131</t>
  </si>
  <si>
    <t>69</t>
  </si>
  <si>
    <t>286140020800.S</t>
  </si>
  <si>
    <t>Rúra PP-R D 25x4,2 mm dĺ. 4 m PN 20, systém pre rozvod vody, kúrenia (max.70°C) a stlačeného vzduchu</t>
  </si>
  <si>
    <t>-1467053381</t>
  </si>
  <si>
    <t>70</t>
  </si>
  <si>
    <t>722172506.S</t>
  </si>
  <si>
    <t>Montáž kolena PP-R pre vodu D 25 mm</t>
  </si>
  <si>
    <t>1561360805</t>
  </si>
  <si>
    <t>71</t>
  </si>
  <si>
    <t>286540021300.S</t>
  </si>
  <si>
    <t>Koleno PP-R D 25/90°, systém pre rozvod vody a stlačeného vzduchu</t>
  </si>
  <si>
    <t>740302253</t>
  </si>
  <si>
    <t>72</t>
  </si>
  <si>
    <t>722290226.S</t>
  </si>
  <si>
    <t>Tlaková skúška vodovodného potrubia závitového do DN 50</t>
  </si>
  <si>
    <t>2103956842</t>
  </si>
  <si>
    <t>73</t>
  </si>
  <si>
    <t>722290234.S</t>
  </si>
  <si>
    <t>Prepláchnutie a dezinfekcia vodovodného potrubia do DN 80</t>
  </si>
  <si>
    <t>-1964835094</t>
  </si>
  <si>
    <t>74</t>
  </si>
  <si>
    <t>998722102.S</t>
  </si>
  <si>
    <t>Presun hmôt pre vnútorný vodovod v objektoch výšky nad 6 do 12 m</t>
  </si>
  <si>
    <t>428024940</t>
  </si>
  <si>
    <t>725</t>
  </si>
  <si>
    <t>Zdravotechnika - zariaďovacie predmety</t>
  </si>
  <si>
    <t>75</t>
  </si>
  <si>
    <t>725110815.S</t>
  </si>
  <si>
    <t>Demontáž záchoda splachovacieho s nádržou alebo s tlakovým splachovačom, na ďalšie použitie</t>
  </si>
  <si>
    <t>-1975553071</t>
  </si>
  <si>
    <t>76</t>
  </si>
  <si>
    <t>725119410.S</t>
  </si>
  <si>
    <t>Montáž záchodovej misy keramickej zavesenej s rovným odpadom</t>
  </si>
  <si>
    <t>-1956538168</t>
  </si>
  <si>
    <t>77</t>
  </si>
  <si>
    <t>642360000500.S</t>
  </si>
  <si>
    <t>Misa záchodová keramická závesná so splachovacím okruhom</t>
  </si>
  <si>
    <t>937610755</t>
  </si>
  <si>
    <t>78</t>
  </si>
  <si>
    <t>725119420.S</t>
  </si>
  <si>
    <t>Montáž záchodovej misy keramickej detskej závesnej pre škôlky</t>
  </si>
  <si>
    <t>2076394203</t>
  </si>
  <si>
    <t>79</t>
  </si>
  <si>
    <t>642360002700.S</t>
  </si>
  <si>
    <t>Misa záchodová keramická závesná detská</t>
  </si>
  <si>
    <t>-141388636</t>
  </si>
  <si>
    <t>80</t>
  </si>
  <si>
    <t>725210822.S</t>
  </si>
  <si>
    <t>Demontáž umývadiel alebo umývadielok bez výtokovej armatúry, na ďalšie použitie</t>
  </si>
  <si>
    <t>-579547321</t>
  </si>
  <si>
    <t>81</t>
  </si>
  <si>
    <t>725219201.S</t>
  </si>
  <si>
    <t>Montáž umývadla keramického na konzoly, bez výtokovej armatúry</t>
  </si>
  <si>
    <t>1694693704</t>
  </si>
  <si>
    <t>82</t>
  </si>
  <si>
    <t>642110004300.S</t>
  </si>
  <si>
    <t>Umývadlo keramické bežný typ</t>
  </si>
  <si>
    <t>-195254428</t>
  </si>
  <si>
    <t>83</t>
  </si>
  <si>
    <t>642110002730.S</t>
  </si>
  <si>
    <t>Umývadlo keramické detské závesné</t>
  </si>
  <si>
    <t>-289868448</t>
  </si>
  <si>
    <t>84</t>
  </si>
  <si>
    <t>725310823.S</t>
  </si>
  <si>
    <t>Demontáž drezu jednodielneho bez výtokovej armatúry vstavanej v kuchynskej zostave,  -0,00920t</t>
  </si>
  <si>
    <t>-1806778123</t>
  </si>
  <si>
    <t>85</t>
  </si>
  <si>
    <t>725319113.S</t>
  </si>
  <si>
    <t>Montáž kuchynských drezov jednoduchých, hranatých s rozmerom do 800x600 mm, bez výtokových armatúr</t>
  </si>
  <si>
    <t>-123234150</t>
  </si>
  <si>
    <t>86</t>
  </si>
  <si>
    <t>552310001200.S</t>
  </si>
  <si>
    <t>Kuchynský drez nerezový 840x460 mm na zapustenie do dosky</t>
  </si>
  <si>
    <t>1620308037</t>
  </si>
  <si>
    <t>87</t>
  </si>
  <si>
    <t>725330820.S</t>
  </si>
  <si>
    <t>Demontáž výlevky bez výtokovej armatúry, bez nádrže a splachovacieho potrubia, diturvitovej,  -0,03470t</t>
  </si>
  <si>
    <t>-223323415</t>
  </si>
  <si>
    <t>88</t>
  </si>
  <si>
    <t>725333360.S</t>
  </si>
  <si>
    <t>Montáž výlevky keramickej voľne stojacej bez výtokovej armatúry</t>
  </si>
  <si>
    <t>-1559261115</t>
  </si>
  <si>
    <t>89</t>
  </si>
  <si>
    <t>642710000100.S</t>
  </si>
  <si>
    <t>Výlevka stojatá keramická s plastovou mrežou</t>
  </si>
  <si>
    <t>268920015</t>
  </si>
  <si>
    <t>90</t>
  </si>
  <si>
    <t>725819401.S</t>
  </si>
  <si>
    <t>Montáž ventilu rohového s pripojovacou rúrkou G 1/2</t>
  </si>
  <si>
    <t>217637830</t>
  </si>
  <si>
    <t>91</t>
  </si>
  <si>
    <t>551110020800.S</t>
  </si>
  <si>
    <t>Ventil rohový s filtrom, 1/2" - 3/8" s maticou, chrómovaná mosadz</t>
  </si>
  <si>
    <t>-1019046919</t>
  </si>
  <si>
    <t>92</t>
  </si>
  <si>
    <t>MP4325.0121.50</t>
  </si>
  <si>
    <t>Pripojenie voda - pancierova hadička 1/2"/vnější 1/2" závit, délka 500</t>
  </si>
  <si>
    <t>1842676854</t>
  </si>
  <si>
    <t>93</t>
  </si>
  <si>
    <t>725820810.S</t>
  </si>
  <si>
    <t>Demontáž batérie drezovej, umývadlovej nástennej,  -0,0026t</t>
  </si>
  <si>
    <t>-762255154</t>
  </si>
  <si>
    <t>94</t>
  </si>
  <si>
    <t>725829601.S</t>
  </si>
  <si>
    <t>Montáž batérie umývadlovej a drezovej stojankovej, pákovej alebo klasickej s mechanickým ovládaním</t>
  </si>
  <si>
    <t>-423542921</t>
  </si>
  <si>
    <t>95</t>
  </si>
  <si>
    <t>551450003800.S</t>
  </si>
  <si>
    <t>Batéria umývadlová stojanková páková</t>
  </si>
  <si>
    <t>-204226916</t>
  </si>
  <si>
    <t>96</t>
  </si>
  <si>
    <t>551450004310.S</t>
  </si>
  <si>
    <t>Batéria pre detské umývadlá páková</t>
  </si>
  <si>
    <t>1843310592</t>
  </si>
  <si>
    <t>97</t>
  </si>
  <si>
    <t>551450004700.S</t>
  </si>
  <si>
    <t>Batéria bidetová stojanková páková s automatickou zátkou</t>
  </si>
  <si>
    <t>2102504166</t>
  </si>
  <si>
    <t>98</t>
  </si>
  <si>
    <t>725860820.S</t>
  </si>
  <si>
    <t>Demontáž jednoduchej zápachovej uzávierky pre zariaďovacie predmety, umývadlá, drezy, práčky  -0,00085t</t>
  </si>
  <si>
    <t>928328691</t>
  </si>
  <si>
    <t>725869301.S</t>
  </si>
  <si>
    <t>Montáž zápachovej uzávierky pre zariaďovacie predmety, umývadlovej do D 40 mm</t>
  </si>
  <si>
    <t>1237835066</t>
  </si>
  <si>
    <t>100</t>
  </si>
  <si>
    <t>551620006400.S</t>
  </si>
  <si>
    <t>Zápachová uzávierka - sifón pre umývadlá DN 40</t>
  </si>
  <si>
    <t>1160259792</t>
  </si>
  <si>
    <t>101</t>
  </si>
  <si>
    <t>998725102.S</t>
  </si>
  <si>
    <t>Presun hmôt pre zariaďovacie predmety v objektoch výšky nad 6 do 12 m</t>
  </si>
  <si>
    <t>2131698903</t>
  </si>
  <si>
    <t>734</t>
  </si>
  <si>
    <t>Ústredné kúrenie - armatúry</t>
  </si>
  <si>
    <t>102</t>
  </si>
  <si>
    <t>734213120.S</t>
  </si>
  <si>
    <t>Montáž ventilu odvzdušňovacieho ručného závitového vykurovacích telies do G 1/2</t>
  </si>
  <si>
    <t>814503631</t>
  </si>
  <si>
    <t>103</t>
  </si>
  <si>
    <t>551210012100.S</t>
  </si>
  <si>
    <t>Ventil odvzdušňovací ručný, 1/2", PN 10, niklovaná mosadz, plast</t>
  </si>
  <si>
    <t>-566177144</t>
  </si>
  <si>
    <t>104</t>
  </si>
  <si>
    <t>734221413.S</t>
  </si>
  <si>
    <t>Ventil regulačný závitový V 4232-priamy G 1/2</t>
  </si>
  <si>
    <t>1567684203</t>
  </si>
  <si>
    <t>105</t>
  </si>
  <si>
    <t>734223208.S</t>
  </si>
  <si>
    <t>Montáž termostatickej hlavice kvapalinovej jednoduchej</t>
  </si>
  <si>
    <t>-1691257783</t>
  </si>
  <si>
    <t>106</t>
  </si>
  <si>
    <t>551280002200.S</t>
  </si>
  <si>
    <t>Termostatická hlavica, rozsah regulácie + 6,5 až 28°C</t>
  </si>
  <si>
    <t>-1359023831</t>
  </si>
  <si>
    <t>107</t>
  </si>
  <si>
    <t>998734103.S</t>
  </si>
  <si>
    <t>Presun hmôt pre armatúry v objektoch výšky nad 6 do 24 m</t>
  </si>
  <si>
    <t>-790646944</t>
  </si>
  <si>
    <t>735</t>
  </si>
  <si>
    <t>Ústredné kúrenie - vykurovacie telesá</t>
  </si>
  <si>
    <t>108</t>
  </si>
  <si>
    <t>735154144.S</t>
  </si>
  <si>
    <t>Montáž vykurovacieho telesa panelového dvojradového výšky 600 mm/ dĺžky 2000-2600 mm</t>
  </si>
  <si>
    <t>505175283</t>
  </si>
  <si>
    <t>109</t>
  </si>
  <si>
    <t>484530067300.S</t>
  </si>
  <si>
    <t>Teleso vykurovacie doskové dvojradové oceľové, vxlxhĺ 600x2300x100 mm, s bočným pripojením a dvoma konvektormi</t>
  </si>
  <si>
    <t>-1331010980</t>
  </si>
  <si>
    <t>110</t>
  </si>
  <si>
    <t>735161812.S</t>
  </si>
  <si>
    <t>Demontáž vykurovacieho telesa rúrkového s hliníkovými lamelami stavebnej dĺžky nad 1500 do 2680 mm,  -0,02060t</t>
  </si>
  <si>
    <t>-1297789850</t>
  </si>
  <si>
    <t>111</t>
  </si>
  <si>
    <t>998735102.S</t>
  </si>
  <si>
    <t>Presun hmôt pre vykurovacie telesá v objektoch výšky nad 6 do 12 m</t>
  </si>
  <si>
    <t>-1331273535</t>
  </si>
  <si>
    <t>762</t>
  </si>
  <si>
    <t>Konštrukcie tesárske</t>
  </si>
  <si>
    <t>112</t>
  </si>
  <si>
    <t>762081060.S</t>
  </si>
  <si>
    <t>Zvláštne výkony na stavenisku, viacstranné hobľovanie reziva</t>
  </si>
  <si>
    <t>437590774</t>
  </si>
  <si>
    <t>113</t>
  </si>
  <si>
    <t>762333120.S</t>
  </si>
  <si>
    <t>Montáž viazaných konštrukcií krovov striech nepravidelného pôdorysu z reziva plochy 120 - 224 cm2</t>
  </si>
  <si>
    <t>-258611886</t>
  </si>
  <si>
    <t>114</t>
  </si>
  <si>
    <t>605420000300.S</t>
  </si>
  <si>
    <t>Rezivo stavebné zo smreku - hranoly 120x180mm (Krokvy)</t>
  </si>
  <si>
    <t>-32238048</t>
  </si>
  <si>
    <t>115</t>
  </si>
  <si>
    <t>762333130.S</t>
  </si>
  <si>
    <t>Montáž viazaných konštrukcií krovov striech nepravidelného pôdorysu z reziva plochy 224 - 288 cm2</t>
  </si>
  <si>
    <t>485920186</t>
  </si>
  <si>
    <t>116</t>
  </si>
  <si>
    <t>605420000300.S1</t>
  </si>
  <si>
    <t>Rezivo stavebné zo smreku - hranoly 150x180mm (Stredový väzný trám)</t>
  </si>
  <si>
    <t>-599143470</t>
  </si>
  <si>
    <t>117</t>
  </si>
  <si>
    <t>605420000300.S2</t>
  </si>
  <si>
    <t>Rezivo stavebné zo smreku - hranoly 150x150mm (Stĺpy)</t>
  </si>
  <si>
    <t>1741833231</t>
  </si>
  <si>
    <t>118</t>
  </si>
  <si>
    <t>605420000300.S3</t>
  </si>
  <si>
    <t>Rezivo stavebné zo smreku - hranoly 150x150mm (Vzperky)</t>
  </si>
  <si>
    <t>-371123935</t>
  </si>
  <si>
    <t>119</t>
  </si>
  <si>
    <t>605420000300.S4</t>
  </si>
  <si>
    <t>Rezivo stavebné zo smreku - hranoly 150x150mm (Trámy)</t>
  </si>
  <si>
    <t>-139833726</t>
  </si>
  <si>
    <t>120</t>
  </si>
  <si>
    <t>762341004.S</t>
  </si>
  <si>
    <t>Montáž debnenia jednoduchých striech, na krokvy a kontralaty z dosiek na zraz</t>
  </si>
  <si>
    <t>-1931150760</t>
  </si>
  <si>
    <t>121</t>
  </si>
  <si>
    <t>605410000200.S</t>
  </si>
  <si>
    <t>Rezivo stavebné zo smreku - dosky bočné triedené hr. 20mm</t>
  </si>
  <si>
    <t>1173588767</t>
  </si>
  <si>
    <t>122</t>
  </si>
  <si>
    <t>762341251.S</t>
  </si>
  <si>
    <t>Montáž kontralát pre sklon do 22°</t>
  </si>
  <si>
    <t>453600579</t>
  </si>
  <si>
    <t>123</t>
  </si>
  <si>
    <t>605120002800.S</t>
  </si>
  <si>
    <t>Hranoly z mäkkého reziva neopracované nehranené akosť II, prierez 25-100 cm2</t>
  </si>
  <si>
    <t>-1917961633</t>
  </si>
  <si>
    <t>124</t>
  </si>
  <si>
    <t>762395000.S</t>
  </si>
  <si>
    <t>Spojovacie prostriedky pre viazané konštrukcie krovov, debnenie a laťovanie, nadstrešné konštr., spádové kliny - svorky, dosky, klince, pásová oceľ, vruty</t>
  </si>
  <si>
    <t>-109095329</t>
  </si>
  <si>
    <t>125</t>
  </si>
  <si>
    <t>998762102.S</t>
  </si>
  <si>
    <t>Presun hmôt pre konštrukcie tesárske v objektoch výšky do 12 m</t>
  </si>
  <si>
    <t>807590708</t>
  </si>
  <si>
    <t>763</t>
  </si>
  <si>
    <t>Konštrukcie - drevostavby</t>
  </si>
  <si>
    <t>126</t>
  </si>
  <si>
    <t>763125425.S</t>
  </si>
  <si>
    <t>Šachtová SDK predsadená stena, jednoduchá kca CW+UW 100, dvojito opláštená doskou protipožiarnou impregnovanou DFH2 2x12,5 mm</t>
  </si>
  <si>
    <t>-1985972719</t>
  </si>
  <si>
    <t>127</t>
  </si>
  <si>
    <t>763138220.S</t>
  </si>
  <si>
    <t>Podhľad SDK závesný na dvojúrovňovej oceľovej podkonštrukcií CD+UD, doska štandardná A 12.5 mm</t>
  </si>
  <si>
    <t>348188127</t>
  </si>
  <si>
    <t>128</t>
  </si>
  <si>
    <t>763138222.S</t>
  </si>
  <si>
    <t>Podhľad SDK závesný na dvojúrovňovej oceľovej podkonštrukcií CD+UD, doska impregnovaná H2 12.5 mm</t>
  </si>
  <si>
    <t>1105889919</t>
  </si>
  <si>
    <t>129</t>
  </si>
  <si>
    <t>763170030.S</t>
  </si>
  <si>
    <t>Revízne dvierka s pevnými pántmi pre SDK 200x200 mm</t>
  </si>
  <si>
    <t>-932839516</t>
  </si>
  <si>
    <t>130</t>
  </si>
  <si>
    <t>998763101.S</t>
  </si>
  <si>
    <t>Presun hmôt pre drevostavby v objektoch výšky do 12 m</t>
  </si>
  <si>
    <t>-876544075</t>
  </si>
  <si>
    <t>764</t>
  </si>
  <si>
    <t>Konštrukcie klampiarske</t>
  </si>
  <si>
    <t>131</t>
  </si>
  <si>
    <t>764171101.S</t>
  </si>
  <si>
    <t>Krytina škridloplech pozink farebný veľkoformátová, sklon strechy do 30°</t>
  </si>
  <si>
    <t>-317230032</t>
  </si>
  <si>
    <t>132</t>
  </si>
  <si>
    <t>764171254.S</t>
  </si>
  <si>
    <t>Hrebenáč oblý s prevetrávacím pásom pozink farebný, r.š. do 410 mm, sklon strechy do 30°</t>
  </si>
  <si>
    <t>-874694878</t>
  </si>
  <si>
    <t>133</t>
  </si>
  <si>
    <t>764173487.S</t>
  </si>
  <si>
    <t>Montáž úžľabia s tesnením pozink farebný, r.š. do 500 mm, sklon strechy do 30°</t>
  </si>
  <si>
    <t>-1484379712</t>
  </si>
  <si>
    <t>134</t>
  </si>
  <si>
    <t>553450007700.S</t>
  </si>
  <si>
    <t>Úžľabie pozink farebný, dĺ. 2000 mm, r.š. do 625 mm</t>
  </si>
  <si>
    <t>-1292415136</t>
  </si>
  <si>
    <t>135</t>
  </si>
  <si>
    <t>764731112.S</t>
  </si>
  <si>
    <t>Oplechovanie múrov, atík, nadmuroviek zo zvitkov pozink farebný, r.š. 200 mm</t>
  </si>
  <si>
    <t>-1571314875</t>
  </si>
  <si>
    <t>136</t>
  </si>
  <si>
    <t>764751112.S</t>
  </si>
  <si>
    <t>Zvodová rúra kruhová pozink farebný vrátane príslušenstva, priemer 100 mm</t>
  </si>
  <si>
    <t>667617231</t>
  </si>
  <si>
    <t>137</t>
  </si>
  <si>
    <t>764751132.S</t>
  </si>
  <si>
    <t>Koleno zvodovej rúry pozink farebný, priemer 100 mm</t>
  </si>
  <si>
    <t>-719381786</t>
  </si>
  <si>
    <t>138</t>
  </si>
  <si>
    <t>764761121.S</t>
  </si>
  <si>
    <t>Žľab pododkvapový polkruhový pozink farebný vrátane čela, hákov, rohov, kútov, r.š. 250 mm</t>
  </si>
  <si>
    <t>-267224399</t>
  </si>
  <si>
    <t>139</t>
  </si>
  <si>
    <t>764761231.S</t>
  </si>
  <si>
    <t>Kotlík žľabový oválny pozink farebný, rozmer (r.š./D) 250/100 mm</t>
  </si>
  <si>
    <t>-268280708</t>
  </si>
  <si>
    <t>140</t>
  </si>
  <si>
    <t>998764101.S</t>
  </si>
  <si>
    <t>Presun hmôt pre konštrukcie klampiarske v objektoch výšky do 6 m</t>
  </si>
  <si>
    <t>441973035</t>
  </si>
  <si>
    <t>766</t>
  </si>
  <si>
    <t>Konštrukcie stolárske</t>
  </si>
  <si>
    <t>141</t>
  </si>
  <si>
    <t>766621081.S</t>
  </si>
  <si>
    <t>Montáž okna plastového na PUR penu</t>
  </si>
  <si>
    <t>-1845278239</t>
  </si>
  <si>
    <t>142</t>
  </si>
  <si>
    <t>611410007000.S</t>
  </si>
  <si>
    <t>Plastové okno jednokrídlové OS, vxš 1000x1000 mm, izolačné trojsklo, 6 komorový profil</t>
  </si>
  <si>
    <t>1551472930</t>
  </si>
  <si>
    <t>143</t>
  </si>
  <si>
    <t>766651101.S</t>
  </si>
  <si>
    <t>Montáž púzdra posuvných dverí do murovanej priečky, jedno zasúvacie púzdro pre jedno krídlo, priechod 0,6-1,2 m</t>
  </si>
  <si>
    <t>-2065945400</t>
  </si>
  <si>
    <t>144</t>
  </si>
  <si>
    <t>553310013300.S</t>
  </si>
  <si>
    <t>Stavebné puzdro pre posuvné dvere, jedno zasúvacie púzdro pre jedno krídlo, čistý priechod 1000 mm</t>
  </si>
  <si>
    <t>1463211701</t>
  </si>
  <si>
    <t>145</t>
  </si>
  <si>
    <t>553420000200.S</t>
  </si>
  <si>
    <t>Systém posuvných dverí - sada pojazdov</t>
  </si>
  <si>
    <t>-1700020838</t>
  </si>
  <si>
    <t>146</t>
  </si>
  <si>
    <t>553420000300.S</t>
  </si>
  <si>
    <t>Systém posuvných dverí - vodiaca lišta (surový profil)</t>
  </si>
  <si>
    <t>-989046980</t>
  </si>
  <si>
    <t>147</t>
  </si>
  <si>
    <t>766651141.S</t>
  </si>
  <si>
    <t>Montáž púzdra posuvných dverí do murovanej priečky s dvomi bočnými zasúvacími púzdrami, každé pre dve krídla pri priechode š. do 3,3 m</t>
  </si>
  <si>
    <t>2109920705</t>
  </si>
  <si>
    <t>148</t>
  </si>
  <si>
    <t>553310015800.S</t>
  </si>
  <si>
    <t>Stavebné puzdro pre posuvné dveres dvomi bočnými zasúvacími púzdrami, každé pre dve krídla, čistý priechod 3000 mm</t>
  </si>
  <si>
    <t>-1617298402</t>
  </si>
  <si>
    <t>149</t>
  </si>
  <si>
    <t>677400595</t>
  </si>
  <si>
    <t>150</t>
  </si>
  <si>
    <t>1868230038</t>
  </si>
  <si>
    <t>151</t>
  </si>
  <si>
    <t>766662112.S</t>
  </si>
  <si>
    <t>Montáž dverového krídla otočného jednokrídlového poldrážkového, vrátane kovania</t>
  </si>
  <si>
    <t>212338126</t>
  </si>
  <si>
    <t>152</t>
  </si>
  <si>
    <t>549150000600.S</t>
  </si>
  <si>
    <t>Kľučka dverová a rozeta 2x, nehrdzavejúca oceľ, povrch nerez brúsený</t>
  </si>
  <si>
    <t>-1757075058</t>
  </si>
  <si>
    <t>153</t>
  </si>
  <si>
    <t>611610000400.S</t>
  </si>
  <si>
    <t>Dvere vnútorné jednokrídlové, šírka 600-900 mm, výplň papierová voština, povrch fólia, plné</t>
  </si>
  <si>
    <t>-886708740</t>
  </si>
  <si>
    <t>154</t>
  </si>
  <si>
    <t>766664125.S</t>
  </si>
  <si>
    <t>Montáž dverí drevených posuvných jednokrídlových, posun do puzdra</t>
  </si>
  <si>
    <t>1381942427</t>
  </si>
  <si>
    <t>155</t>
  </si>
  <si>
    <t>611610000400.S1</t>
  </si>
  <si>
    <t>Dvere vnútorné jednokrídlové, šírka 1000 mm, výška 2m, výplň papierová voština, povrch fólia, plné</t>
  </si>
  <si>
    <t>-779986229</t>
  </si>
  <si>
    <t>156</t>
  </si>
  <si>
    <t>611610006300.S1</t>
  </si>
  <si>
    <t>Montážny materiál pre dvere, okná</t>
  </si>
  <si>
    <t>-69883670</t>
  </si>
  <si>
    <t>157</t>
  </si>
  <si>
    <t>766664135.S</t>
  </si>
  <si>
    <t>Montáž dverí drevených posuvných dvojkrídlových, posun do puzdra</t>
  </si>
  <si>
    <t>1557872314</t>
  </si>
  <si>
    <t>158</t>
  </si>
  <si>
    <t>611610000400.S2</t>
  </si>
  <si>
    <t>Dvere vnútorné jednokrídlové, šírka 1500 mm, výška 3m, výplň papierová voština, povrch fólia, plné</t>
  </si>
  <si>
    <t>-1908099642</t>
  </si>
  <si>
    <t>159</t>
  </si>
  <si>
    <t>611610006300.S</t>
  </si>
  <si>
    <t>-1833077675</t>
  </si>
  <si>
    <t>160</t>
  </si>
  <si>
    <t>766702111.S</t>
  </si>
  <si>
    <t>Montáž zárubní obložkových pre dvere jednokrídlové</t>
  </si>
  <si>
    <t>-1863815</t>
  </si>
  <si>
    <t>161</t>
  </si>
  <si>
    <t>611810002200.S</t>
  </si>
  <si>
    <t>Zárubňa vnútorná obložková, šírka 600-900 mm, výška 1970 mm, DTD doska, povrch fólia, pre stenu hrúbky 60-170 mm, pre jednokrídlové dvere</t>
  </si>
  <si>
    <t>1992913844</t>
  </si>
  <si>
    <t>162</t>
  </si>
  <si>
    <t>766811002.SR</t>
  </si>
  <si>
    <t>Montáž kuchynskej linky drevenej, dĺžky 3m</t>
  </si>
  <si>
    <t>-1557324659</t>
  </si>
  <si>
    <t>163</t>
  </si>
  <si>
    <t>615620000200.Sr</t>
  </si>
  <si>
    <t>Kuchynská linka dl.3m, spodné skrinky, horné skrinky, výsuvy s tlmením a dorazom, úchyty, povrchová úprava fólia</t>
  </si>
  <si>
    <t>120879731</t>
  </si>
  <si>
    <t>164</t>
  </si>
  <si>
    <t>998766102.S</t>
  </si>
  <si>
    <t>Presun hmot pre konštrukcie stolárske v objektoch výšky nad 6 do 12 m</t>
  </si>
  <si>
    <t>217107021</t>
  </si>
  <si>
    <t>771</t>
  </si>
  <si>
    <t>Podlahy z dlaždíc</t>
  </si>
  <si>
    <t>165</t>
  </si>
  <si>
    <t>771411004.S</t>
  </si>
  <si>
    <t>Montáž soklíkov z obkladačiek do malty veľ. 300 x 80 mm</t>
  </si>
  <si>
    <t>1704555197</t>
  </si>
  <si>
    <t>166</t>
  </si>
  <si>
    <t>597640006300.S</t>
  </si>
  <si>
    <t>Sokel keramický, lxvxhr 298x80x9 mm</t>
  </si>
  <si>
    <t>830802639</t>
  </si>
  <si>
    <t>167</t>
  </si>
  <si>
    <t>771575109.S</t>
  </si>
  <si>
    <t>Montáž podláh z dlaždíc keramických do tmelu veľ. 300 x 300 mm</t>
  </si>
  <si>
    <t>563335782</t>
  </si>
  <si>
    <t>168</t>
  </si>
  <si>
    <t>597740001600.S</t>
  </si>
  <si>
    <t>Dlaždice keramické, lxvxhr 297x297x8 mm, hutné glazované</t>
  </si>
  <si>
    <t>1205997743</t>
  </si>
  <si>
    <t>169</t>
  </si>
  <si>
    <t>585860002600</t>
  </si>
  <si>
    <t>Škárovacia hmota na obklady a dlažby, 5 kg</t>
  </si>
  <si>
    <t>-1724292084</t>
  </si>
  <si>
    <t>170</t>
  </si>
  <si>
    <t>998771102.S</t>
  </si>
  <si>
    <t>Presun hmôt pre podlahy z dlaždíc v objektoch výšky nad 6 do 12 m</t>
  </si>
  <si>
    <t>244514189</t>
  </si>
  <si>
    <t>775</t>
  </si>
  <si>
    <t>Podlahy vlysové a parketové</t>
  </si>
  <si>
    <t>171</t>
  </si>
  <si>
    <t>775591910.S</t>
  </si>
  <si>
    <t>Ostatné opravy na nášľapnej ploche brúsenie podláh strojné</t>
  </si>
  <si>
    <t>1468694194</t>
  </si>
  <si>
    <t>172</t>
  </si>
  <si>
    <t>776990100.S</t>
  </si>
  <si>
    <t>Zametanie podkladu pred kladením podláh</t>
  </si>
  <si>
    <t>-1497128148</t>
  </si>
  <si>
    <t>173</t>
  </si>
  <si>
    <t>776990105.S</t>
  </si>
  <si>
    <t>Vysávanie podkladu pred kladením podláh</t>
  </si>
  <si>
    <t>-1306547658</t>
  </si>
  <si>
    <t>776</t>
  </si>
  <si>
    <t>Podlahy povlakové</t>
  </si>
  <si>
    <t>174</t>
  </si>
  <si>
    <t>776511820.S</t>
  </si>
  <si>
    <t>Odstránenie povlakových podláh z nášľapnej plochy lepených s podložkou,  -0,00100t</t>
  </si>
  <si>
    <t>836068289</t>
  </si>
  <si>
    <t>175</t>
  </si>
  <si>
    <t>776401800.S</t>
  </si>
  <si>
    <t>Demontáž soklíkov alebo líšt</t>
  </si>
  <si>
    <t>33759192</t>
  </si>
  <si>
    <t>176</t>
  </si>
  <si>
    <t>776990110.S</t>
  </si>
  <si>
    <t>Penetrovanie podkladu pred kladením povlakových podláh</t>
  </si>
  <si>
    <t>721404768</t>
  </si>
  <si>
    <t>177</t>
  </si>
  <si>
    <t>998776102.S</t>
  </si>
  <si>
    <t>Presun hmôt pre podlahy povlakové v objektoch výšky nad 6 do 12 m</t>
  </si>
  <si>
    <t>-1574928575</t>
  </si>
  <si>
    <t>777</t>
  </si>
  <si>
    <t>Podlahy syntetické</t>
  </si>
  <si>
    <t>178</t>
  </si>
  <si>
    <t>777531015.S</t>
  </si>
  <si>
    <t>Polyuretánová samonivelačná stierka hr. 3 mm, penetrácia, 1x stierka s kremičitým pieskom, uzatvárací náter</t>
  </si>
  <si>
    <t>-471629573</t>
  </si>
  <si>
    <t>179</t>
  </si>
  <si>
    <t>998777102.S</t>
  </si>
  <si>
    <t>Presun hmôt pre podlahy syntetické v objektoch výšky nad 6 do 12 m</t>
  </si>
  <si>
    <t>-2081220012</t>
  </si>
  <si>
    <t>781</t>
  </si>
  <si>
    <t>Obklady</t>
  </si>
  <si>
    <t>180</t>
  </si>
  <si>
    <t>781445210.S</t>
  </si>
  <si>
    <t>Montáž obkladov vnútor. stien z obkladačiek kladených do tmelu flexibilného veľ. 300x300 mm</t>
  </si>
  <si>
    <t>1731081594</t>
  </si>
  <si>
    <t>181</t>
  </si>
  <si>
    <t>597640000700.S</t>
  </si>
  <si>
    <t>Obkladačky keramické glazované jednofarebné hladké lxv 300x200x14 mm</t>
  </si>
  <si>
    <t>-291770445</t>
  </si>
  <si>
    <t>182</t>
  </si>
  <si>
    <t>31806017</t>
  </si>
  <si>
    <t>183</t>
  </si>
  <si>
    <t>998781101.S</t>
  </si>
  <si>
    <t>Presun hmôt pre obklady keramické v objektoch výšky do 6 m</t>
  </si>
  <si>
    <t>1391012453</t>
  </si>
  <si>
    <t>783</t>
  </si>
  <si>
    <t>Nátery</t>
  </si>
  <si>
    <t>184</t>
  </si>
  <si>
    <t>783726200.S</t>
  </si>
  <si>
    <t>Nátery tesárskych konštrukcií syntetické na vzduchu schnúce lazurovacím lakom 2x lakovaním</t>
  </si>
  <si>
    <t>-55985011</t>
  </si>
  <si>
    <t>185</t>
  </si>
  <si>
    <t>783782404.S</t>
  </si>
  <si>
    <t>Nátery tesárskych konštrukcií, povrchová impregnácia proti drevokaznému hmyzu, hubám a plesniam, jednonásobná</t>
  </si>
  <si>
    <t>-1473871425</t>
  </si>
  <si>
    <t>784</t>
  </si>
  <si>
    <t>Dokončovacie práce - maľby</t>
  </si>
  <si>
    <t>186</t>
  </si>
  <si>
    <t>784410030</t>
  </si>
  <si>
    <t>Oblepenie soklov, stykov, okrajov a iných zariadení, výšky miestnosti do 3,80 m</t>
  </si>
  <si>
    <t>-1827914345</t>
  </si>
  <si>
    <t>187</t>
  </si>
  <si>
    <t>784452261</t>
  </si>
  <si>
    <t xml:space="preserve">Maľby z maliarskych zmesí Primalex, Farmal, ručne nanášané jednonásobné základné na podklad jemnozrnný  výšky do 3, 80 m   </t>
  </si>
  <si>
    <t>1736758330</t>
  </si>
  <si>
    <t>188</t>
  </si>
  <si>
    <t>784452371</t>
  </si>
  <si>
    <t xml:space="preserve">Maľby z maliarskych zmesí Primalex, Farmal, ručne nanášané tónované dvojnásobné na jemnozrnný podklad výšky do 3, 80 m   </t>
  </si>
  <si>
    <t>-769623222</t>
  </si>
  <si>
    <t>Práce a dodávky M</t>
  </si>
  <si>
    <t>21-M</t>
  </si>
  <si>
    <t>Elektromontáže</t>
  </si>
  <si>
    <t>189</t>
  </si>
  <si>
    <t>210110001.S</t>
  </si>
  <si>
    <t>Jednopólový spínač - radenie 1, nástenný, vrátane zapojenia</t>
  </si>
  <si>
    <t>1507317842</t>
  </si>
  <si>
    <t>190</t>
  </si>
  <si>
    <t>345340007905</t>
  </si>
  <si>
    <t>Spínač jednopólový nástenný, radenie č.1,</t>
  </si>
  <si>
    <t>1281293580</t>
  </si>
  <si>
    <t>191</t>
  </si>
  <si>
    <t>210110002.S</t>
  </si>
  <si>
    <t>Dvojpólový spínač - radenie 2, nástenný IP 44, vrátane zapojenia</t>
  </si>
  <si>
    <t>-1754833505</t>
  </si>
  <si>
    <t>192</t>
  </si>
  <si>
    <t>345340007800.S</t>
  </si>
  <si>
    <t>Spínač dvojpólový nástenný, radenie 2S, IP44</t>
  </si>
  <si>
    <t>1873010082</t>
  </si>
  <si>
    <t>193</t>
  </si>
  <si>
    <t>210111031.S</t>
  </si>
  <si>
    <t>Zásuvka na povrchovú montáž IP 44, 250V / 16A, vrátane zapojenia 2P + PE</t>
  </si>
  <si>
    <t>703158859</t>
  </si>
  <si>
    <t>194</t>
  </si>
  <si>
    <t>345510001210.S</t>
  </si>
  <si>
    <t>Zásuvka jednonásobná na povrch, radenie 2P+PE, IP 44</t>
  </si>
  <si>
    <t>-1404198986</t>
  </si>
  <si>
    <t>195</t>
  </si>
  <si>
    <t>210111032.S</t>
  </si>
  <si>
    <t>Zásuvka dvojnásobná na povrchovú montáž IP 44, 250V / 16A, vrátane zapojenia 2 x 2P + PE</t>
  </si>
  <si>
    <t>-2089604353</t>
  </si>
  <si>
    <t>196</t>
  </si>
  <si>
    <t>345510001220.S</t>
  </si>
  <si>
    <t>Zásuvka dvojnásobná na povrch, radenie 2x(2P+PE), IP44</t>
  </si>
  <si>
    <t>98036369</t>
  </si>
  <si>
    <t>197</t>
  </si>
  <si>
    <t>210193004R</t>
  </si>
  <si>
    <t>Úprava existujúceho rozvadzača, vrátane výmeny rozvodnej skrine a vybavenia</t>
  </si>
  <si>
    <t>kpl</t>
  </si>
  <si>
    <t>-1321719994</t>
  </si>
  <si>
    <t>198</t>
  </si>
  <si>
    <t>210201080.S</t>
  </si>
  <si>
    <t>Zapojenie svietidla IP20, stropného - nástenného LED</t>
  </si>
  <si>
    <t>-2062826273</t>
  </si>
  <si>
    <t>199</t>
  </si>
  <si>
    <t>348130002400.S</t>
  </si>
  <si>
    <t>LED panel 600x600 mm, 48W</t>
  </si>
  <si>
    <t>1933471295</t>
  </si>
  <si>
    <t>200</t>
  </si>
  <si>
    <t>210201081.S</t>
  </si>
  <si>
    <t>Zapojenie svietidla IP44, stropného - nástenného LED</t>
  </si>
  <si>
    <t>1974453443</t>
  </si>
  <si>
    <t>201</t>
  </si>
  <si>
    <t>348120001600.S</t>
  </si>
  <si>
    <t>LED svietidlo kruhové do SDK podhľadu, 1800 lm</t>
  </si>
  <si>
    <t>1787504723</t>
  </si>
  <si>
    <t>202</t>
  </si>
  <si>
    <t>210201911.S</t>
  </si>
  <si>
    <t>Montáž svietidla interiérového na strop do 1,0 kg</t>
  </si>
  <si>
    <t>56676698</t>
  </si>
  <si>
    <t>203</t>
  </si>
  <si>
    <t>210800107.S</t>
  </si>
  <si>
    <t>Kábel medený uložený voľne CYKY 450/750 V 3x1,5</t>
  </si>
  <si>
    <t>-1403227302</t>
  </si>
  <si>
    <t>204</t>
  </si>
  <si>
    <t>341110000700.S</t>
  </si>
  <si>
    <t>Kábel medený CYKY 3x1,5 mm2</t>
  </si>
  <si>
    <t>-177250719</t>
  </si>
  <si>
    <t>205</t>
  </si>
  <si>
    <t>210800227.S</t>
  </si>
  <si>
    <t>Kábel medený uložený pod omietkou CYKY  450/750 V  3x2,5mm2</t>
  </si>
  <si>
    <t>-864483854</t>
  </si>
  <si>
    <t>206</t>
  </si>
  <si>
    <t>341110000800.S</t>
  </si>
  <si>
    <t>Kábel medený CYKY 3x2,5 mm2</t>
  </si>
  <si>
    <t>-1980472752</t>
  </si>
  <si>
    <t>207</t>
  </si>
  <si>
    <t>210964372.S</t>
  </si>
  <si>
    <t>Demontáž na spätnú montáž - svietidla interierového na strop do 1,0 kg vrátane odpojenia</t>
  </si>
  <si>
    <t>1709535890</t>
  </si>
  <si>
    <t>33-M</t>
  </si>
  <si>
    <t>Montáže dopravných zariadení, skladových zariadení a váh</t>
  </si>
  <si>
    <t>208</t>
  </si>
  <si>
    <t>330030330.SR</t>
  </si>
  <si>
    <t>Stoličkový výťah pre osoby na indvalidnom vozíku nosnosť 125 kg, osadená na zábradlí schodiska, zdvih 4 ramená</t>
  </si>
  <si>
    <t>-121711929</t>
  </si>
  <si>
    <t>VRN</t>
  </si>
  <si>
    <t>Vedľajšie rozpočtové náklady</t>
  </si>
  <si>
    <t>VRN06</t>
  </si>
  <si>
    <t>Zariadenie staveniska</t>
  </si>
  <si>
    <t>209</t>
  </si>
  <si>
    <t>000600011</t>
  </si>
  <si>
    <t>1024</t>
  </si>
  <si>
    <t>-876067656</t>
  </si>
  <si>
    <t>H. ODHADOVANÉ NÁKLADY STAVBY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</si>
</sst>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24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46464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0" fontId="13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0" fillId="0" borderId="0" xfId="0" applyProtection="1"/>
    <xf numFmtId="0" fontId="18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4" fontId="12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64" fontId="12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center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5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20" xfId="0" applyFont="1" applyBorder="1" applyAlignment="1">
      <alignment horizontal="left" vertical="center"/>
    </xf>
    <xf numFmtId="0" fontId="5" fillId="0" borderId="20" xfId="0" applyFont="1" applyBorder="1" applyAlignment="1">
      <alignment vertical="center"/>
    </xf>
    <xf numFmtId="4" fontId="5" fillId="0" borderId="20" xfId="0" applyNumberFormat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5" fillId="3" borderId="16" xfId="0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17" fillId="0" borderId="0" xfId="0" applyNumberFormat="1" applyFont="1" applyAlignment="1"/>
    <xf numFmtId="166" fontId="20" fillId="0" borderId="12" xfId="0" applyNumberFormat="1" applyFont="1" applyBorder="1" applyAlignment="1"/>
    <xf numFmtId="166" fontId="20" fillId="0" borderId="13" xfId="0" applyNumberFormat="1" applyFont="1" applyBorder="1" applyAlignment="1"/>
    <xf numFmtId="4" fontId="21" fillId="0" borderId="0" xfId="0" applyNumberFormat="1" applyFont="1" applyAlignment="1">
      <alignment vertical="center"/>
    </xf>
    <xf numFmtId="0" fontId="7" fillId="0" borderId="3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" fontId="5" fillId="0" borderId="0" xfId="0" applyNumberFormat="1" applyFont="1" applyAlignment="1"/>
    <xf numFmtId="0" fontId="7" fillId="0" borderId="14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5" fillId="0" borderId="22" xfId="0" applyFont="1" applyBorder="1" applyAlignment="1" applyProtection="1">
      <alignment horizontal="center" vertical="center"/>
      <protection locked="0"/>
    </xf>
    <xf numFmtId="49" fontId="15" fillId="0" borderId="22" xfId="0" applyNumberFormat="1" applyFont="1" applyBorder="1" applyAlignment="1" applyProtection="1">
      <alignment horizontal="left" vertical="center" wrapText="1"/>
      <protection locked="0"/>
    </xf>
    <xf numFmtId="0" fontId="15" fillId="0" borderId="22" xfId="0" applyFont="1" applyBorder="1" applyAlignment="1" applyProtection="1">
      <alignment horizontal="left" vertical="center" wrapText="1"/>
      <protection locked="0"/>
    </xf>
    <xf numFmtId="0" fontId="15" fillId="0" borderId="22" xfId="0" applyFont="1" applyBorder="1" applyAlignment="1" applyProtection="1">
      <alignment horizontal="center" vertical="center" wrapText="1"/>
      <protection locked="0"/>
    </xf>
    <xf numFmtId="167" fontId="15" fillId="0" borderId="22" xfId="0" applyNumberFormat="1" applyFont="1" applyBorder="1" applyAlignment="1" applyProtection="1">
      <alignment vertical="center"/>
      <protection locked="0"/>
    </xf>
    <xf numFmtId="4" fontId="15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166" fontId="16" fillId="0" borderId="0" xfId="0" applyNumberFormat="1" applyFont="1" applyBorder="1" applyAlignment="1">
      <alignment vertical="center"/>
    </xf>
    <xf numFmtId="166" fontId="16" fillId="0" borderId="15" xfId="0" applyNumberFormat="1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vertical="center"/>
      <protection locked="0"/>
    </xf>
    <xf numFmtId="0" fontId="23" fillId="0" borderId="3" xfId="0" applyFont="1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0" fontId="16" fillId="0" borderId="19" xfId="0" applyFont="1" applyBorder="1" applyAlignment="1">
      <alignment horizontal="left" vertical="center"/>
    </xf>
    <xf numFmtId="0" fontId="16" fillId="0" borderId="20" xfId="0" applyFont="1" applyBorder="1" applyAlignment="1">
      <alignment horizontal="center" vertical="center"/>
    </xf>
    <xf numFmtId="166" fontId="16" fillId="0" borderId="20" xfId="0" applyNumberFormat="1" applyFont="1" applyBorder="1" applyAlignment="1">
      <alignment vertical="center"/>
    </xf>
    <xf numFmtId="166" fontId="16" fillId="0" borderId="2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1"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386"/>
  <sheetViews>
    <sheetView showGridLines="0" tabSelected="1" zoomScale="70" zoomScaleNormal="70" workbookViewId="0">
      <selection activeCell="X34" sqref="X34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x14ac:dyDescent="0.2">
      <c r="A1" s="40"/>
    </row>
    <row r="2" spans="1:46" s="1" customFormat="1" ht="36.950000000000003" customHeight="1" x14ac:dyDescent="0.2">
      <c r="L2" s="126" t="s">
        <v>2</v>
      </c>
      <c r="M2" s="127"/>
      <c r="N2" s="127"/>
      <c r="O2" s="127"/>
      <c r="P2" s="127"/>
      <c r="Q2" s="127"/>
      <c r="R2" s="127"/>
      <c r="S2" s="127"/>
      <c r="T2" s="127"/>
      <c r="U2" s="127"/>
      <c r="V2" s="127"/>
      <c r="AT2" s="8" t="s">
        <v>46</v>
      </c>
    </row>
    <row r="3" spans="1:46" s="1" customFormat="1" ht="6.95" customHeight="1" x14ac:dyDescent="0.2">
      <c r="B3" s="9"/>
      <c r="C3" s="10"/>
      <c r="D3" s="10"/>
      <c r="E3" s="10"/>
      <c r="F3" s="10"/>
      <c r="G3" s="10"/>
      <c r="H3" s="10"/>
      <c r="I3" s="10"/>
      <c r="J3" s="10"/>
      <c r="K3" s="10"/>
      <c r="L3" s="11"/>
      <c r="AT3" s="8" t="s">
        <v>44</v>
      </c>
    </row>
    <row r="4" spans="1:46" s="1" customFormat="1" ht="24.95" customHeight="1" x14ac:dyDescent="0.2">
      <c r="B4" s="11"/>
      <c r="D4" s="12" t="s">
        <v>982</v>
      </c>
      <c r="L4" s="11"/>
      <c r="M4" s="41" t="s">
        <v>4</v>
      </c>
      <c r="AT4" s="8" t="s">
        <v>1</v>
      </c>
    </row>
    <row r="5" spans="1:46" s="1" customFormat="1" ht="6.95" customHeight="1" x14ac:dyDescent="0.2">
      <c r="B5" s="11"/>
      <c r="L5" s="11"/>
    </row>
    <row r="6" spans="1:46" s="1" customFormat="1" ht="12" customHeight="1" x14ac:dyDescent="0.2">
      <c r="B6" s="11"/>
      <c r="D6" s="14" t="s">
        <v>5</v>
      </c>
      <c r="L6" s="11"/>
    </row>
    <row r="7" spans="1:46" s="2" customFormat="1" ht="16.5" customHeight="1" x14ac:dyDescent="0.2">
      <c r="A7" s="16"/>
      <c r="B7" s="17"/>
      <c r="C7" s="16"/>
      <c r="D7" s="16"/>
      <c r="E7" s="122" t="s">
        <v>6</v>
      </c>
      <c r="F7" s="123"/>
      <c r="G7" s="123"/>
      <c r="H7" s="123"/>
      <c r="I7" s="16"/>
      <c r="J7" s="16"/>
      <c r="K7" s="16"/>
      <c r="L7" s="21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</row>
    <row r="8" spans="1:46" s="2" customFormat="1" ht="12" customHeight="1" x14ac:dyDescent="0.2">
      <c r="A8" s="16"/>
      <c r="B8" s="17"/>
      <c r="C8" s="16"/>
      <c r="D8" s="14" t="s">
        <v>47</v>
      </c>
      <c r="E8" s="16"/>
      <c r="F8" s="16"/>
      <c r="G8" s="16"/>
      <c r="H8" s="16"/>
      <c r="I8" s="16"/>
      <c r="J8" s="16"/>
      <c r="K8" s="16"/>
      <c r="L8" s="21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</row>
    <row r="9" spans="1:46" s="2" customFormat="1" ht="16.5" customHeight="1" x14ac:dyDescent="0.2">
      <c r="A9" s="16"/>
      <c r="B9" s="17"/>
      <c r="C9" s="16"/>
      <c r="D9" s="16"/>
      <c r="E9" s="122" t="s">
        <v>48</v>
      </c>
      <c r="F9" s="123"/>
      <c r="G9" s="123"/>
      <c r="H9" s="123"/>
      <c r="I9" s="16"/>
      <c r="J9" s="16"/>
      <c r="K9" s="16"/>
      <c r="L9" s="21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</row>
    <row r="10" spans="1:46" s="2" customFormat="1" x14ac:dyDescent="0.2">
      <c r="A10" s="16"/>
      <c r="B10" s="17"/>
      <c r="C10" s="16"/>
      <c r="D10" s="16"/>
      <c r="E10" s="16"/>
      <c r="F10" s="16"/>
      <c r="G10" s="16"/>
      <c r="H10" s="16"/>
      <c r="I10" s="16"/>
      <c r="J10" s="16"/>
      <c r="K10" s="16"/>
      <c r="L10" s="21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</row>
    <row r="11" spans="1:46" s="2" customFormat="1" ht="12" customHeight="1" x14ac:dyDescent="0.2">
      <c r="A11" s="16"/>
      <c r="B11" s="17"/>
      <c r="C11" s="16"/>
      <c r="D11" s="14" t="s">
        <v>7</v>
      </c>
      <c r="E11" s="16"/>
      <c r="F11" s="13" t="s">
        <v>0</v>
      </c>
      <c r="G11" s="16"/>
      <c r="H11" s="16"/>
      <c r="I11" s="14" t="s">
        <v>8</v>
      </c>
      <c r="J11" s="13" t="s">
        <v>0</v>
      </c>
      <c r="K11" s="16"/>
      <c r="L11" s="21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</row>
    <row r="12" spans="1:46" s="2" customFormat="1" ht="12" customHeight="1" x14ac:dyDescent="0.2">
      <c r="A12" s="16"/>
      <c r="B12" s="17"/>
      <c r="C12" s="16"/>
      <c r="D12" s="14" t="s">
        <v>9</v>
      </c>
      <c r="E12" s="16"/>
      <c r="F12" s="13" t="s">
        <v>10</v>
      </c>
      <c r="G12" s="16"/>
      <c r="H12" s="16"/>
      <c r="I12" s="14" t="s">
        <v>11</v>
      </c>
      <c r="J12" s="30">
        <v>44734</v>
      </c>
      <c r="K12" s="16"/>
      <c r="L12" s="21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</row>
    <row r="13" spans="1:46" s="2" customFormat="1" ht="10.9" customHeight="1" x14ac:dyDescent="0.2">
      <c r="A13" s="16"/>
      <c r="B13" s="17"/>
      <c r="C13" s="16"/>
      <c r="D13" s="16"/>
      <c r="E13" s="16"/>
      <c r="F13" s="16"/>
      <c r="G13" s="16"/>
      <c r="H13" s="16"/>
      <c r="I13" s="16"/>
      <c r="J13" s="16"/>
      <c r="K13" s="16"/>
      <c r="L13" s="21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</row>
    <row r="14" spans="1:46" s="2" customFormat="1" ht="12" customHeight="1" x14ac:dyDescent="0.2">
      <c r="A14" s="16"/>
      <c r="B14" s="17"/>
      <c r="C14" s="16"/>
      <c r="D14" s="14" t="s">
        <v>12</v>
      </c>
      <c r="E14" s="16"/>
      <c r="F14" s="16"/>
      <c r="G14" s="16"/>
      <c r="H14" s="16"/>
      <c r="I14" s="14" t="s">
        <v>13</v>
      </c>
      <c r="J14" s="13" t="s">
        <v>0</v>
      </c>
      <c r="K14" s="16"/>
      <c r="L14" s="21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</row>
    <row r="15" spans="1:46" s="2" customFormat="1" ht="18" customHeight="1" x14ac:dyDescent="0.2">
      <c r="A15" s="16"/>
      <c r="B15" s="17"/>
      <c r="C15" s="16"/>
      <c r="D15" s="16"/>
      <c r="E15" s="13" t="s">
        <v>10</v>
      </c>
      <c r="F15" s="16"/>
      <c r="G15" s="16"/>
      <c r="H15" s="16"/>
      <c r="I15" s="14" t="s">
        <v>14</v>
      </c>
      <c r="J15" s="13" t="s">
        <v>0</v>
      </c>
      <c r="K15" s="16"/>
      <c r="L15" s="21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</row>
    <row r="16" spans="1:46" s="2" customFormat="1" ht="6.95" customHeight="1" x14ac:dyDescent="0.2">
      <c r="A16" s="16"/>
      <c r="B16" s="17"/>
      <c r="C16" s="16"/>
      <c r="D16" s="16"/>
      <c r="E16" s="16"/>
      <c r="F16" s="16"/>
      <c r="G16" s="16"/>
      <c r="H16" s="16"/>
      <c r="I16" s="16"/>
      <c r="J16" s="16"/>
      <c r="K16" s="16"/>
      <c r="L16" s="21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</row>
    <row r="17" spans="1:31" s="2" customFormat="1" ht="12" customHeight="1" x14ac:dyDescent="0.2">
      <c r="A17" s="16"/>
      <c r="B17" s="17"/>
      <c r="C17" s="16"/>
      <c r="D17" s="14" t="s">
        <v>15</v>
      </c>
      <c r="E17" s="16"/>
      <c r="F17" s="16"/>
      <c r="G17" s="16"/>
      <c r="H17" s="16"/>
      <c r="I17" s="14" t="s">
        <v>13</v>
      </c>
      <c r="J17" s="13"/>
      <c r="K17" s="16"/>
      <c r="L17" s="21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</row>
    <row r="18" spans="1:31" s="2" customFormat="1" ht="18" customHeight="1" x14ac:dyDescent="0.2">
      <c r="A18" s="16"/>
      <c r="B18" s="17"/>
      <c r="C18" s="16"/>
      <c r="D18" s="16"/>
      <c r="E18" s="128"/>
      <c r="F18" s="128"/>
      <c r="G18" s="128"/>
      <c r="H18" s="128"/>
      <c r="I18" s="14" t="s">
        <v>14</v>
      </c>
      <c r="J18" s="13"/>
      <c r="K18" s="16"/>
      <c r="L18" s="21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</row>
    <row r="19" spans="1:31" s="2" customFormat="1" ht="6.95" customHeight="1" x14ac:dyDescent="0.2">
      <c r="A19" s="16"/>
      <c r="B19" s="17"/>
      <c r="C19" s="16"/>
      <c r="D19" s="16"/>
      <c r="E19" s="16"/>
      <c r="F19" s="16"/>
      <c r="G19" s="16"/>
      <c r="H19" s="16"/>
      <c r="I19" s="16"/>
      <c r="J19" s="16"/>
      <c r="K19" s="16"/>
      <c r="L19" s="21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</row>
    <row r="20" spans="1:31" s="2" customFormat="1" ht="12" customHeight="1" x14ac:dyDescent="0.2">
      <c r="A20" s="16"/>
      <c r="B20" s="17"/>
      <c r="C20" s="16"/>
      <c r="D20" s="14" t="s">
        <v>16</v>
      </c>
      <c r="E20" s="16"/>
      <c r="F20" s="16"/>
      <c r="G20" s="16"/>
      <c r="H20" s="16"/>
      <c r="I20" s="14" t="s">
        <v>13</v>
      </c>
      <c r="J20" s="13" t="s">
        <v>0</v>
      </c>
      <c r="K20" s="16"/>
      <c r="L20" s="21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</row>
    <row r="21" spans="1:31" s="2" customFormat="1" ht="18" customHeight="1" x14ac:dyDescent="0.2">
      <c r="A21" s="16"/>
      <c r="B21" s="17"/>
      <c r="C21" s="16"/>
      <c r="D21" s="16"/>
      <c r="E21" s="13" t="s">
        <v>17</v>
      </c>
      <c r="F21" s="16"/>
      <c r="G21" s="16"/>
      <c r="H21" s="16"/>
      <c r="I21" s="14" t="s">
        <v>14</v>
      </c>
      <c r="J21" s="13" t="s">
        <v>0</v>
      </c>
      <c r="K21" s="16"/>
      <c r="L21" s="21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</row>
    <row r="22" spans="1:31" s="2" customFormat="1" ht="6.95" customHeight="1" x14ac:dyDescent="0.2">
      <c r="A22" s="16"/>
      <c r="B22" s="17"/>
      <c r="C22" s="16"/>
      <c r="D22" s="16"/>
      <c r="E22" s="16"/>
      <c r="F22" s="16"/>
      <c r="G22" s="16"/>
      <c r="H22" s="16"/>
      <c r="I22" s="16"/>
      <c r="J22" s="16"/>
      <c r="K22" s="16"/>
      <c r="L22" s="21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</row>
    <row r="23" spans="1:31" s="2" customFormat="1" ht="12" customHeight="1" x14ac:dyDescent="0.2">
      <c r="A23" s="16"/>
      <c r="B23" s="17"/>
      <c r="C23" s="16"/>
      <c r="D23" s="14" t="s">
        <v>18</v>
      </c>
      <c r="E23" s="16"/>
      <c r="F23" s="16"/>
      <c r="G23" s="16"/>
      <c r="H23" s="16"/>
      <c r="I23" s="14" t="s">
        <v>13</v>
      </c>
      <c r="J23" s="13" t="s">
        <v>0</v>
      </c>
      <c r="K23" s="16"/>
      <c r="L23" s="21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</row>
    <row r="24" spans="1:31" s="2" customFormat="1" ht="18" customHeight="1" x14ac:dyDescent="0.2">
      <c r="A24" s="16"/>
      <c r="B24" s="17"/>
      <c r="C24" s="16"/>
      <c r="D24" s="16"/>
      <c r="E24" s="13" t="s">
        <v>19</v>
      </c>
      <c r="F24" s="16"/>
      <c r="G24" s="16"/>
      <c r="H24" s="16"/>
      <c r="I24" s="14" t="s">
        <v>14</v>
      </c>
      <c r="J24" s="13" t="s">
        <v>0</v>
      </c>
      <c r="K24" s="16"/>
      <c r="L24" s="21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</row>
    <row r="25" spans="1:31" s="2" customFormat="1" ht="6.95" customHeight="1" x14ac:dyDescent="0.2">
      <c r="A25" s="16"/>
      <c r="B25" s="17"/>
      <c r="C25" s="16"/>
      <c r="D25" s="16"/>
      <c r="E25" s="16"/>
      <c r="F25" s="16"/>
      <c r="G25" s="16"/>
      <c r="H25" s="16"/>
      <c r="I25" s="16"/>
      <c r="J25" s="16"/>
      <c r="K25" s="16"/>
      <c r="L25" s="21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</row>
    <row r="26" spans="1:31" s="2" customFormat="1" ht="12" customHeight="1" x14ac:dyDescent="0.2">
      <c r="A26" s="16"/>
      <c r="B26" s="17"/>
      <c r="C26" s="16"/>
      <c r="D26" s="14" t="s">
        <v>20</v>
      </c>
      <c r="E26" s="16"/>
      <c r="F26" s="16"/>
      <c r="G26" s="16"/>
      <c r="H26" s="16"/>
      <c r="I26" s="16"/>
      <c r="J26" s="16"/>
      <c r="K26" s="16"/>
      <c r="L26" s="21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</row>
    <row r="27" spans="1:31" s="3" customFormat="1" ht="16.5" customHeight="1" x14ac:dyDescent="0.2">
      <c r="A27" s="42"/>
      <c r="B27" s="43"/>
      <c r="C27" s="42"/>
      <c r="D27" s="42"/>
      <c r="E27" s="129" t="s">
        <v>0</v>
      </c>
      <c r="F27" s="129"/>
      <c r="G27" s="129"/>
      <c r="H27" s="129"/>
      <c r="I27" s="42"/>
      <c r="J27" s="42"/>
      <c r="K27" s="42"/>
      <c r="L27" s="44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pans="1:31" s="2" customFormat="1" ht="6.95" customHeight="1" x14ac:dyDescent="0.2">
      <c r="A28" s="16"/>
      <c r="B28" s="17"/>
      <c r="C28" s="16"/>
      <c r="D28" s="16"/>
      <c r="E28" s="16"/>
      <c r="F28" s="16"/>
      <c r="G28" s="16"/>
      <c r="H28" s="16"/>
      <c r="I28" s="16"/>
      <c r="J28" s="16"/>
      <c r="K28" s="16"/>
      <c r="L28" s="21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</row>
    <row r="29" spans="1:31" s="2" customFormat="1" ht="6.95" customHeight="1" x14ac:dyDescent="0.2">
      <c r="A29" s="16"/>
      <c r="B29" s="17"/>
      <c r="C29" s="16"/>
      <c r="D29" s="37"/>
      <c r="E29" s="37"/>
      <c r="F29" s="37"/>
      <c r="G29" s="37"/>
      <c r="H29" s="37"/>
      <c r="I29" s="37"/>
      <c r="J29" s="37"/>
      <c r="K29" s="37"/>
      <c r="L29" s="21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</row>
    <row r="30" spans="1:31" s="2" customFormat="1" ht="25.35" customHeight="1" x14ac:dyDescent="0.2">
      <c r="A30" s="16"/>
      <c r="B30" s="17"/>
      <c r="C30" s="16"/>
      <c r="D30" s="45" t="s">
        <v>21</v>
      </c>
      <c r="E30" s="16"/>
      <c r="F30" s="16"/>
      <c r="G30" s="16"/>
      <c r="H30" s="16"/>
      <c r="I30" s="16"/>
      <c r="J30" s="39">
        <f>ROUND(J146, 2)</f>
        <v>0</v>
      </c>
      <c r="K30" s="16"/>
      <c r="L30" s="21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</row>
    <row r="31" spans="1:31" s="2" customFormat="1" ht="6.95" customHeight="1" x14ac:dyDescent="0.2">
      <c r="A31" s="16"/>
      <c r="B31" s="17"/>
      <c r="C31" s="16"/>
      <c r="D31" s="37"/>
      <c r="E31" s="37"/>
      <c r="F31" s="37"/>
      <c r="G31" s="37"/>
      <c r="H31" s="37"/>
      <c r="I31" s="37"/>
      <c r="J31" s="37"/>
      <c r="K31" s="37"/>
      <c r="L31" s="21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</row>
    <row r="32" spans="1:31" s="2" customFormat="1" ht="14.45" customHeight="1" x14ac:dyDescent="0.2">
      <c r="A32" s="16"/>
      <c r="B32" s="17"/>
      <c r="C32" s="16"/>
      <c r="D32" s="16"/>
      <c r="E32" s="16"/>
      <c r="F32" s="19" t="s">
        <v>23</v>
      </c>
      <c r="G32" s="16"/>
      <c r="H32" s="16"/>
      <c r="I32" s="19" t="s">
        <v>22</v>
      </c>
      <c r="J32" s="19" t="s">
        <v>24</v>
      </c>
      <c r="K32" s="16"/>
      <c r="L32" s="21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</row>
    <row r="33" spans="1:31" s="2" customFormat="1" ht="14.45" customHeight="1" x14ac:dyDescent="0.2">
      <c r="A33" s="16"/>
      <c r="B33" s="17"/>
      <c r="C33" s="16"/>
      <c r="D33" s="46" t="s">
        <v>25</v>
      </c>
      <c r="E33" s="20" t="s">
        <v>26</v>
      </c>
      <c r="F33" s="47">
        <f>ROUND((SUM(BE146:BE385)),  2)</f>
        <v>0</v>
      </c>
      <c r="G33" s="48"/>
      <c r="H33" s="48"/>
      <c r="I33" s="49">
        <v>0.2</v>
      </c>
      <c r="J33" s="47">
        <f>ROUND(((SUM(BE146:BE385))*I33),  2)</f>
        <v>0</v>
      </c>
      <c r="K33" s="16"/>
      <c r="L33" s="21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</row>
    <row r="34" spans="1:31" s="2" customFormat="1" ht="14.45" customHeight="1" x14ac:dyDescent="0.2">
      <c r="A34" s="16"/>
      <c r="B34" s="17"/>
      <c r="C34" s="16"/>
      <c r="D34" s="16"/>
      <c r="E34" s="20" t="s">
        <v>27</v>
      </c>
      <c r="F34" s="50">
        <f>ROUND((SUM(BF146:BF385)),  2)</f>
        <v>0</v>
      </c>
      <c r="G34" s="16"/>
      <c r="H34" s="16"/>
      <c r="I34" s="51">
        <v>0.2</v>
      </c>
      <c r="J34" s="50">
        <f>ROUND(((SUM(BF146:BF385))*I34),  2)</f>
        <v>0</v>
      </c>
      <c r="K34" s="16"/>
      <c r="L34" s="21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</row>
    <row r="35" spans="1:31" s="2" customFormat="1" ht="14.45" hidden="1" customHeight="1" x14ac:dyDescent="0.2">
      <c r="A35" s="16"/>
      <c r="B35" s="17"/>
      <c r="C35" s="16"/>
      <c r="D35" s="16"/>
      <c r="E35" s="14" t="s">
        <v>28</v>
      </c>
      <c r="F35" s="50">
        <f>ROUND((SUM(BG146:BG385)),  2)</f>
        <v>0</v>
      </c>
      <c r="G35" s="16"/>
      <c r="H35" s="16"/>
      <c r="I35" s="51">
        <v>0.2</v>
      </c>
      <c r="J35" s="50">
        <f>0</f>
        <v>0</v>
      </c>
      <c r="K35" s="16"/>
      <c r="L35" s="21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</row>
    <row r="36" spans="1:31" s="2" customFormat="1" ht="14.45" hidden="1" customHeight="1" x14ac:dyDescent="0.2">
      <c r="A36" s="16"/>
      <c r="B36" s="17"/>
      <c r="C36" s="16"/>
      <c r="D36" s="16"/>
      <c r="E36" s="14" t="s">
        <v>29</v>
      </c>
      <c r="F36" s="50">
        <f>ROUND((SUM(BH146:BH385)),  2)</f>
        <v>0</v>
      </c>
      <c r="G36" s="16"/>
      <c r="H36" s="16"/>
      <c r="I36" s="51">
        <v>0.2</v>
      </c>
      <c r="J36" s="50">
        <f>0</f>
        <v>0</v>
      </c>
      <c r="K36" s="16"/>
      <c r="L36" s="21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</row>
    <row r="37" spans="1:31" s="2" customFormat="1" ht="14.45" hidden="1" customHeight="1" x14ac:dyDescent="0.2">
      <c r="A37" s="16"/>
      <c r="B37" s="17"/>
      <c r="C37" s="16"/>
      <c r="D37" s="16"/>
      <c r="E37" s="20" t="s">
        <v>30</v>
      </c>
      <c r="F37" s="47">
        <f>ROUND((SUM(BI146:BI385)),  2)</f>
        <v>0</v>
      </c>
      <c r="G37" s="48"/>
      <c r="H37" s="48"/>
      <c r="I37" s="49">
        <v>0</v>
      </c>
      <c r="J37" s="47">
        <f>0</f>
        <v>0</v>
      </c>
      <c r="K37" s="16"/>
      <c r="L37" s="21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</row>
    <row r="38" spans="1:31" s="2" customFormat="1" ht="6.95" customHeight="1" x14ac:dyDescent="0.2">
      <c r="A38" s="16"/>
      <c r="B38" s="17"/>
      <c r="C38" s="16"/>
      <c r="D38" s="16"/>
      <c r="E38" s="16"/>
      <c r="F38" s="16"/>
      <c r="G38" s="16"/>
      <c r="H38" s="16"/>
      <c r="I38" s="16"/>
      <c r="J38" s="16"/>
      <c r="K38" s="16"/>
      <c r="L38" s="21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</row>
    <row r="39" spans="1:31" s="2" customFormat="1" ht="25.35" customHeight="1" x14ac:dyDescent="0.2">
      <c r="A39" s="16"/>
      <c r="B39" s="17"/>
      <c r="C39" s="52"/>
      <c r="D39" s="53" t="s">
        <v>31</v>
      </c>
      <c r="E39" s="32"/>
      <c r="F39" s="32"/>
      <c r="G39" s="54" t="s">
        <v>32</v>
      </c>
      <c r="H39" s="55" t="s">
        <v>33</v>
      </c>
      <c r="I39" s="32"/>
      <c r="J39" s="56">
        <f>SUM(J30:J37)</f>
        <v>0</v>
      </c>
      <c r="K39" s="57"/>
      <c r="L39" s="21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</row>
    <row r="40" spans="1:31" s="2" customFormat="1" ht="14.45" customHeight="1" x14ac:dyDescent="0.2">
      <c r="A40" s="16"/>
      <c r="B40" s="17"/>
      <c r="C40" s="16"/>
      <c r="D40" s="16"/>
      <c r="E40" s="16"/>
      <c r="F40" s="16"/>
      <c r="G40" s="16"/>
      <c r="H40" s="16"/>
      <c r="I40" s="16"/>
      <c r="J40" s="16"/>
      <c r="K40" s="16"/>
      <c r="L40" s="21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</row>
    <row r="41" spans="1:31" s="1" customFormat="1" ht="14.45" customHeight="1" x14ac:dyDescent="0.2">
      <c r="B41" s="11"/>
      <c r="L41" s="11"/>
    </row>
    <row r="42" spans="1:31" s="1" customFormat="1" ht="14.45" customHeight="1" x14ac:dyDescent="0.2">
      <c r="B42" s="11"/>
      <c r="L42" s="11"/>
    </row>
    <row r="43" spans="1:31" s="1" customFormat="1" ht="14.45" customHeight="1" x14ac:dyDescent="0.2">
      <c r="B43" s="11"/>
      <c r="L43" s="11"/>
    </row>
    <row r="44" spans="1:31" s="1" customFormat="1" ht="14.45" customHeight="1" x14ac:dyDescent="0.2">
      <c r="B44" s="11"/>
      <c r="L44" s="11"/>
    </row>
    <row r="45" spans="1:31" s="1" customFormat="1" ht="14.45" customHeight="1" x14ac:dyDescent="0.2">
      <c r="B45" s="11"/>
      <c r="L45" s="11"/>
    </row>
    <row r="46" spans="1:31" s="1" customFormat="1" ht="14.45" customHeight="1" x14ac:dyDescent="0.2">
      <c r="B46" s="11"/>
      <c r="L46" s="11"/>
    </row>
    <row r="47" spans="1:31" s="1" customFormat="1" ht="14.45" customHeight="1" x14ac:dyDescent="0.2">
      <c r="B47" s="11"/>
      <c r="L47" s="11"/>
    </row>
    <row r="48" spans="1:31" s="1" customFormat="1" ht="14.45" customHeight="1" x14ac:dyDescent="0.2">
      <c r="B48" s="11"/>
      <c r="L48" s="11"/>
    </row>
    <row r="49" spans="1:31" s="1" customFormat="1" ht="14.45" customHeight="1" x14ac:dyDescent="0.2">
      <c r="B49" s="11"/>
      <c r="L49" s="11"/>
    </row>
    <row r="50" spans="1:31" s="2" customFormat="1" ht="14.45" customHeight="1" x14ac:dyDescent="0.2">
      <c r="B50" s="21"/>
      <c r="D50" s="22" t="s">
        <v>34</v>
      </c>
      <c r="E50" s="23"/>
      <c r="F50" s="23"/>
      <c r="G50" s="22" t="s">
        <v>35</v>
      </c>
      <c r="H50" s="23"/>
      <c r="I50" s="23"/>
      <c r="J50" s="23"/>
      <c r="K50" s="23"/>
      <c r="L50" s="21"/>
    </row>
    <row r="51" spans="1:31" x14ac:dyDescent="0.2">
      <c r="B51" s="11"/>
      <c r="L51" s="11"/>
    </row>
    <row r="52" spans="1:31" x14ac:dyDescent="0.2">
      <c r="B52" s="11"/>
      <c r="L52" s="11"/>
    </row>
    <row r="53" spans="1:31" x14ac:dyDescent="0.2">
      <c r="B53" s="11"/>
      <c r="L53" s="11"/>
    </row>
    <row r="54" spans="1:31" x14ac:dyDescent="0.2">
      <c r="B54" s="11"/>
      <c r="L54" s="11"/>
    </row>
    <row r="55" spans="1:31" x14ac:dyDescent="0.2">
      <c r="B55" s="11"/>
      <c r="L55" s="11"/>
    </row>
    <row r="56" spans="1:31" x14ac:dyDescent="0.2">
      <c r="B56" s="11"/>
      <c r="L56" s="11"/>
    </row>
    <row r="57" spans="1:31" x14ac:dyDescent="0.2">
      <c r="B57" s="11"/>
      <c r="L57" s="11"/>
    </row>
    <row r="58" spans="1:31" x14ac:dyDescent="0.2">
      <c r="B58" s="11"/>
      <c r="L58" s="11"/>
    </row>
    <row r="59" spans="1:31" x14ac:dyDescent="0.2">
      <c r="B59" s="11"/>
      <c r="L59" s="11"/>
    </row>
    <row r="60" spans="1:31" x14ac:dyDescent="0.2">
      <c r="B60" s="11"/>
      <c r="L60" s="11"/>
    </row>
    <row r="61" spans="1:31" s="2" customFormat="1" ht="12.75" x14ac:dyDescent="0.2">
      <c r="A61" s="16"/>
      <c r="B61" s="17"/>
      <c r="C61" s="16"/>
      <c r="D61" s="24" t="s">
        <v>36</v>
      </c>
      <c r="E61" s="18"/>
      <c r="F61" s="58" t="s">
        <v>37</v>
      </c>
      <c r="G61" s="24" t="s">
        <v>36</v>
      </c>
      <c r="H61" s="18"/>
      <c r="I61" s="18"/>
      <c r="J61" s="59" t="s">
        <v>37</v>
      </c>
      <c r="K61" s="18"/>
      <c r="L61" s="21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</row>
    <row r="62" spans="1:31" x14ac:dyDescent="0.2">
      <c r="B62" s="11"/>
      <c r="L62" s="11"/>
    </row>
    <row r="63" spans="1:31" x14ac:dyDescent="0.2">
      <c r="B63" s="11"/>
      <c r="L63" s="11"/>
    </row>
    <row r="64" spans="1:31" x14ac:dyDescent="0.2">
      <c r="B64" s="11"/>
      <c r="L64" s="11"/>
    </row>
    <row r="65" spans="1:31" s="2" customFormat="1" ht="12.75" x14ac:dyDescent="0.2">
      <c r="A65" s="16"/>
      <c r="B65" s="17"/>
      <c r="C65" s="16"/>
      <c r="D65" s="22" t="s">
        <v>38</v>
      </c>
      <c r="E65" s="25"/>
      <c r="F65" s="25"/>
      <c r="G65" s="22" t="s">
        <v>39</v>
      </c>
      <c r="H65" s="25"/>
      <c r="I65" s="25"/>
      <c r="J65" s="25"/>
      <c r="K65" s="25"/>
      <c r="L65" s="21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</row>
    <row r="66" spans="1:31" x14ac:dyDescent="0.2">
      <c r="B66" s="11"/>
      <c r="L66" s="11"/>
    </row>
    <row r="67" spans="1:31" x14ac:dyDescent="0.2">
      <c r="B67" s="11"/>
      <c r="L67" s="11"/>
    </row>
    <row r="68" spans="1:31" x14ac:dyDescent="0.2">
      <c r="B68" s="11"/>
      <c r="L68" s="11"/>
    </row>
    <row r="69" spans="1:31" x14ac:dyDescent="0.2">
      <c r="B69" s="11"/>
      <c r="L69" s="11"/>
    </row>
    <row r="70" spans="1:31" x14ac:dyDescent="0.2">
      <c r="B70" s="11"/>
      <c r="L70" s="11"/>
    </row>
    <row r="71" spans="1:31" x14ac:dyDescent="0.2">
      <c r="B71" s="11"/>
      <c r="L71" s="11"/>
    </row>
    <row r="72" spans="1:31" x14ac:dyDescent="0.2">
      <c r="B72" s="11"/>
      <c r="L72" s="11"/>
    </row>
    <row r="73" spans="1:31" x14ac:dyDescent="0.2">
      <c r="B73" s="11"/>
      <c r="L73" s="11"/>
    </row>
    <row r="74" spans="1:31" x14ac:dyDescent="0.2">
      <c r="B74" s="11"/>
      <c r="L74" s="11"/>
    </row>
    <row r="75" spans="1:31" x14ac:dyDescent="0.2">
      <c r="B75" s="11"/>
      <c r="L75" s="11"/>
    </row>
    <row r="76" spans="1:31" s="2" customFormat="1" ht="12.75" x14ac:dyDescent="0.2">
      <c r="A76" s="16"/>
      <c r="B76" s="17"/>
      <c r="C76" s="16"/>
      <c r="D76" s="24" t="s">
        <v>36</v>
      </c>
      <c r="E76" s="18"/>
      <c r="F76" s="58" t="s">
        <v>37</v>
      </c>
      <c r="G76" s="24" t="s">
        <v>36</v>
      </c>
      <c r="H76" s="18"/>
      <c r="I76" s="18"/>
      <c r="J76" s="59" t="s">
        <v>37</v>
      </c>
      <c r="K76" s="18"/>
      <c r="L76" s="21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</row>
    <row r="77" spans="1:31" s="2" customFormat="1" ht="14.45" customHeight="1" x14ac:dyDescent="0.2">
      <c r="A77" s="16"/>
      <c r="B77" s="26"/>
      <c r="C77" s="27"/>
      <c r="D77" s="27"/>
      <c r="E77" s="27"/>
      <c r="F77" s="27"/>
      <c r="G77" s="27"/>
      <c r="H77" s="27"/>
      <c r="I77" s="27"/>
      <c r="J77" s="27"/>
      <c r="K77" s="27"/>
      <c r="L77" s="21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</row>
    <row r="81" spans="1:47" s="2" customFormat="1" ht="6.95" customHeight="1" x14ac:dyDescent="0.2">
      <c r="A81" s="16"/>
      <c r="B81" s="28"/>
      <c r="C81" s="29"/>
      <c r="D81" s="29"/>
      <c r="E81" s="29"/>
      <c r="F81" s="29"/>
      <c r="G81" s="29"/>
      <c r="H81" s="29"/>
      <c r="I81" s="29"/>
      <c r="J81" s="29"/>
      <c r="K81" s="29"/>
      <c r="L81" s="21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</row>
    <row r="82" spans="1:47" s="2" customFormat="1" ht="24.95" customHeight="1" x14ac:dyDescent="0.2">
      <c r="A82" s="16"/>
      <c r="B82" s="17"/>
      <c r="C82" s="12" t="s">
        <v>49</v>
      </c>
      <c r="D82" s="16"/>
      <c r="E82" s="16"/>
      <c r="F82" s="16"/>
      <c r="G82" s="16"/>
      <c r="H82" s="16"/>
      <c r="I82" s="16"/>
      <c r="J82" s="16"/>
      <c r="K82" s="16"/>
      <c r="L82" s="21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</row>
    <row r="83" spans="1:47" s="2" customFormat="1" ht="6.95" customHeight="1" x14ac:dyDescent="0.2">
      <c r="A83" s="16"/>
      <c r="B83" s="17"/>
      <c r="C83" s="16"/>
      <c r="D83" s="16"/>
      <c r="E83" s="16"/>
      <c r="F83" s="16"/>
      <c r="G83" s="16"/>
      <c r="H83" s="16"/>
      <c r="I83" s="16"/>
      <c r="J83" s="16"/>
      <c r="K83" s="16"/>
      <c r="L83" s="21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</row>
    <row r="84" spans="1:47" s="2" customFormat="1" ht="12" customHeight="1" x14ac:dyDescent="0.2">
      <c r="A84" s="16"/>
      <c r="B84" s="17"/>
      <c r="C84" s="14" t="s">
        <v>5</v>
      </c>
      <c r="D84" s="16"/>
      <c r="E84" s="16"/>
      <c r="F84" s="16"/>
      <c r="G84" s="16"/>
      <c r="H84" s="16"/>
      <c r="I84" s="16"/>
      <c r="J84" s="16"/>
      <c r="K84" s="16"/>
      <c r="L84" s="21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</row>
    <row r="85" spans="1:47" s="2" customFormat="1" ht="16.5" customHeight="1" x14ac:dyDescent="0.2">
      <c r="A85" s="16"/>
      <c r="B85" s="17"/>
      <c r="C85" s="16"/>
      <c r="D85" s="16"/>
      <c r="E85" s="124" t="str">
        <f>E7</f>
        <v>Stavebno-technické úpravy pre MŠ Kružlová</v>
      </c>
      <c r="F85" s="125"/>
      <c r="G85" s="125"/>
      <c r="H85" s="125"/>
      <c r="I85" s="16"/>
      <c r="J85" s="16"/>
      <c r="K85" s="16"/>
      <c r="L85" s="21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</row>
    <row r="86" spans="1:47" s="2" customFormat="1" ht="12" customHeight="1" x14ac:dyDescent="0.2">
      <c r="A86" s="16"/>
      <c r="B86" s="17"/>
      <c r="C86" s="14" t="s">
        <v>47</v>
      </c>
      <c r="D86" s="16"/>
      <c r="E86" s="16"/>
      <c r="F86" s="16"/>
      <c r="G86" s="16"/>
      <c r="H86" s="16"/>
      <c r="I86" s="16"/>
      <c r="J86" s="16"/>
      <c r="K86" s="16"/>
      <c r="L86" s="21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</row>
    <row r="87" spans="1:47" s="2" customFormat="1" ht="16.5" customHeight="1" x14ac:dyDescent="0.2">
      <c r="A87" s="16"/>
      <c r="B87" s="17"/>
      <c r="C87" s="16"/>
      <c r="D87" s="16"/>
      <c r="E87" s="122" t="str">
        <f>E9</f>
        <v>SO 01 - Materská škola</v>
      </c>
      <c r="F87" s="123"/>
      <c r="G87" s="123"/>
      <c r="H87" s="123"/>
      <c r="I87" s="16"/>
      <c r="J87" s="16"/>
      <c r="K87" s="16"/>
      <c r="L87" s="21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</row>
    <row r="88" spans="1:47" s="2" customFormat="1" ht="6.95" customHeight="1" x14ac:dyDescent="0.2">
      <c r="A88" s="16"/>
      <c r="B88" s="17"/>
      <c r="C88" s="16"/>
      <c r="D88" s="16"/>
      <c r="E88" s="16"/>
      <c r="F88" s="16"/>
      <c r="G88" s="16"/>
      <c r="H88" s="16"/>
      <c r="I88" s="16"/>
      <c r="J88" s="16"/>
      <c r="K88" s="16"/>
      <c r="L88" s="21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</row>
    <row r="89" spans="1:47" s="2" customFormat="1" ht="12" customHeight="1" x14ac:dyDescent="0.2">
      <c r="A89" s="16"/>
      <c r="B89" s="17"/>
      <c r="C89" s="14" t="s">
        <v>9</v>
      </c>
      <c r="D89" s="16"/>
      <c r="E89" s="16"/>
      <c r="F89" s="13" t="str">
        <f>F12</f>
        <v>Obec Kružlová</v>
      </c>
      <c r="G89" s="16"/>
      <c r="H89" s="16"/>
      <c r="I89" s="14" t="s">
        <v>11</v>
      </c>
      <c r="J89" s="30">
        <f>IF(J12="","",J12)</f>
        <v>44734</v>
      </c>
      <c r="K89" s="16"/>
      <c r="L89" s="21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</row>
    <row r="90" spans="1:47" s="2" customFormat="1" ht="6.95" customHeight="1" x14ac:dyDescent="0.2">
      <c r="A90" s="16"/>
      <c r="B90" s="17"/>
      <c r="C90" s="16"/>
      <c r="D90" s="16"/>
      <c r="E90" s="16"/>
      <c r="F90" s="16"/>
      <c r="G90" s="16"/>
      <c r="H90" s="16"/>
      <c r="I90" s="16"/>
      <c r="J90" s="16"/>
      <c r="K90" s="16"/>
      <c r="L90" s="21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</row>
    <row r="91" spans="1:47" s="2" customFormat="1" ht="15.2" customHeight="1" x14ac:dyDescent="0.2">
      <c r="A91" s="16"/>
      <c r="B91" s="17"/>
      <c r="C91" s="14" t="s">
        <v>12</v>
      </c>
      <c r="D91" s="16"/>
      <c r="E91" s="16"/>
      <c r="F91" s="13" t="str">
        <f>E15</f>
        <v>Obec Kružlová</v>
      </c>
      <c r="G91" s="16"/>
      <c r="H91" s="16"/>
      <c r="I91" s="14" t="s">
        <v>16</v>
      </c>
      <c r="J91" s="15" t="str">
        <f>E21</f>
        <v>JM+ s.r.o.</v>
      </c>
      <c r="K91" s="16"/>
      <c r="L91" s="21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</row>
    <row r="92" spans="1:47" s="2" customFormat="1" ht="15.2" customHeight="1" x14ac:dyDescent="0.2">
      <c r="A92" s="16"/>
      <c r="B92" s="17"/>
      <c r="C92" s="14" t="s">
        <v>15</v>
      </c>
      <c r="D92" s="16"/>
      <c r="E92" s="16"/>
      <c r="F92" s="13" t="str">
        <f>IF(E18="","",E18)</f>
        <v/>
      </c>
      <c r="G92" s="16"/>
      <c r="H92" s="16"/>
      <c r="I92" s="14" t="s">
        <v>18</v>
      </c>
      <c r="J92" s="15" t="str">
        <f>E24</f>
        <v>Ing.Feciľak</v>
      </c>
      <c r="K92" s="16"/>
      <c r="L92" s="21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</row>
    <row r="93" spans="1:47" s="2" customFormat="1" ht="10.35" customHeight="1" x14ac:dyDescent="0.2">
      <c r="A93" s="16"/>
      <c r="B93" s="17"/>
      <c r="C93" s="16"/>
      <c r="D93" s="16"/>
      <c r="E93" s="16"/>
      <c r="F93" s="16"/>
      <c r="G93" s="16"/>
      <c r="H93" s="16"/>
      <c r="I93" s="16"/>
      <c r="J93" s="16"/>
      <c r="K93" s="16"/>
      <c r="L93" s="21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</row>
    <row r="94" spans="1:47" s="2" customFormat="1" ht="29.25" customHeight="1" x14ac:dyDescent="0.2">
      <c r="A94" s="16"/>
      <c r="B94" s="17"/>
      <c r="C94" s="60" t="s">
        <v>50</v>
      </c>
      <c r="D94" s="52"/>
      <c r="E94" s="52"/>
      <c r="F94" s="52"/>
      <c r="G94" s="52"/>
      <c r="H94" s="52"/>
      <c r="I94" s="52"/>
      <c r="J94" s="61" t="s">
        <v>51</v>
      </c>
      <c r="K94" s="52"/>
      <c r="L94" s="21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</row>
    <row r="95" spans="1:47" s="2" customFormat="1" ht="10.35" customHeight="1" x14ac:dyDescent="0.2">
      <c r="A95" s="16"/>
      <c r="B95" s="17"/>
      <c r="C95" s="16"/>
      <c r="D95" s="16"/>
      <c r="E95" s="16"/>
      <c r="F95" s="16"/>
      <c r="G95" s="16"/>
      <c r="H95" s="16"/>
      <c r="I95" s="16"/>
      <c r="J95" s="16"/>
      <c r="K95" s="16"/>
      <c r="L95" s="21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</row>
    <row r="96" spans="1:47" s="2" customFormat="1" ht="22.9" customHeight="1" x14ac:dyDescent="0.2">
      <c r="A96" s="16"/>
      <c r="B96" s="17"/>
      <c r="C96" s="62" t="s">
        <v>52</v>
      </c>
      <c r="D96" s="16"/>
      <c r="E96" s="16"/>
      <c r="F96" s="16"/>
      <c r="G96" s="16"/>
      <c r="H96" s="16"/>
      <c r="I96" s="16"/>
      <c r="J96" s="39">
        <f>J146</f>
        <v>0</v>
      </c>
      <c r="K96" s="16"/>
      <c r="L96" s="21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U96" s="8" t="s">
        <v>53</v>
      </c>
    </row>
    <row r="97" spans="2:12" s="4" customFormat="1" ht="24.95" customHeight="1" x14ac:dyDescent="0.2">
      <c r="B97" s="63"/>
      <c r="D97" s="64" t="s">
        <v>54</v>
      </c>
      <c r="E97" s="65"/>
      <c r="F97" s="65"/>
      <c r="G97" s="65"/>
      <c r="H97" s="65"/>
      <c r="I97" s="65"/>
      <c r="J97" s="66">
        <f>J147</f>
        <v>0</v>
      </c>
      <c r="L97" s="63"/>
    </row>
    <row r="98" spans="2:12" s="5" customFormat="1" ht="19.899999999999999" customHeight="1" x14ac:dyDescent="0.2">
      <c r="B98" s="67"/>
      <c r="D98" s="68" t="s">
        <v>55</v>
      </c>
      <c r="E98" s="69"/>
      <c r="F98" s="69"/>
      <c r="G98" s="69"/>
      <c r="H98" s="69"/>
      <c r="I98" s="69"/>
      <c r="J98" s="70">
        <f>J148</f>
        <v>0</v>
      </c>
      <c r="L98" s="67"/>
    </row>
    <row r="99" spans="2:12" s="5" customFormat="1" ht="19.899999999999999" customHeight="1" x14ac:dyDescent="0.2">
      <c r="B99" s="67"/>
      <c r="D99" s="68" t="s">
        <v>56</v>
      </c>
      <c r="E99" s="69"/>
      <c r="F99" s="69"/>
      <c r="G99" s="69"/>
      <c r="H99" s="69"/>
      <c r="I99" s="69"/>
      <c r="J99" s="70">
        <f>J156</f>
        <v>0</v>
      </c>
      <c r="L99" s="67"/>
    </row>
    <row r="100" spans="2:12" s="5" customFormat="1" ht="19.899999999999999" customHeight="1" x14ac:dyDescent="0.2">
      <c r="B100" s="67"/>
      <c r="D100" s="68" t="s">
        <v>57</v>
      </c>
      <c r="E100" s="69"/>
      <c r="F100" s="69"/>
      <c r="G100" s="69"/>
      <c r="H100" s="69"/>
      <c r="I100" s="69"/>
      <c r="J100" s="70">
        <f>J159</f>
        <v>0</v>
      </c>
      <c r="L100" s="67"/>
    </row>
    <row r="101" spans="2:12" s="5" customFormat="1" ht="19.899999999999999" customHeight="1" x14ac:dyDescent="0.2">
      <c r="B101" s="67"/>
      <c r="D101" s="68" t="s">
        <v>58</v>
      </c>
      <c r="E101" s="69"/>
      <c r="F101" s="69"/>
      <c r="G101" s="69"/>
      <c r="H101" s="69"/>
      <c r="I101" s="69"/>
      <c r="J101" s="70">
        <f>J171</f>
        <v>0</v>
      </c>
      <c r="L101" s="67"/>
    </row>
    <row r="102" spans="2:12" s="5" customFormat="1" ht="19.899999999999999" customHeight="1" x14ac:dyDescent="0.2">
      <c r="B102" s="67"/>
      <c r="D102" s="68" t="s">
        <v>59</v>
      </c>
      <c r="E102" s="69"/>
      <c r="F102" s="69"/>
      <c r="G102" s="69"/>
      <c r="H102" s="69"/>
      <c r="I102" s="69"/>
      <c r="J102" s="70">
        <f>J183</f>
        <v>0</v>
      </c>
      <c r="L102" s="67"/>
    </row>
    <row r="103" spans="2:12" s="5" customFormat="1" ht="19.899999999999999" customHeight="1" x14ac:dyDescent="0.2">
      <c r="B103" s="67"/>
      <c r="D103" s="68" t="s">
        <v>60</v>
      </c>
      <c r="E103" s="69"/>
      <c r="F103" s="69"/>
      <c r="G103" s="69"/>
      <c r="H103" s="69"/>
      <c r="I103" s="69"/>
      <c r="J103" s="70">
        <f>J205</f>
        <v>0</v>
      </c>
      <c r="L103" s="67"/>
    </row>
    <row r="104" spans="2:12" s="4" customFormat="1" ht="24.95" customHeight="1" x14ac:dyDescent="0.2">
      <c r="B104" s="63"/>
      <c r="D104" s="64" t="s">
        <v>61</v>
      </c>
      <c r="E104" s="65"/>
      <c r="F104" s="65"/>
      <c r="G104" s="65"/>
      <c r="H104" s="65"/>
      <c r="I104" s="65"/>
      <c r="J104" s="66">
        <f>J207</f>
        <v>0</v>
      </c>
      <c r="L104" s="63"/>
    </row>
    <row r="105" spans="2:12" s="5" customFormat="1" ht="19.899999999999999" customHeight="1" x14ac:dyDescent="0.2">
      <c r="B105" s="67"/>
      <c r="D105" s="68" t="s">
        <v>62</v>
      </c>
      <c r="E105" s="69"/>
      <c r="F105" s="69"/>
      <c r="G105" s="69"/>
      <c r="H105" s="69"/>
      <c r="I105" s="69"/>
      <c r="J105" s="70">
        <f>J208</f>
        <v>0</v>
      </c>
      <c r="L105" s="67"/>
    </row>
    <row r="106" spans="2:12" s="5" customFormat="1" ht="19.899999999999999" customHeight="1" x14ac:dyDescent="0.2">
      <c r="B106" s="67"/>
      <c r="D106" s="68" t="s">
        <v>63</v>
      </c>
      <c r="E106" s="69"/>
      <c r="F106" s="69"/>
      <c r="G106" s="69"/>
      <c r="H106" s="69"/>
      <c r="I106" s="69"/>
      <c r="J106" s="70">
        <f>J215</f>
        <v>0</v>
      </c>
      <c r="L106" s="67"/>
    </row>
    <row r="107" spans="2:12" s="5" customFormat="1" ht="19.899999999999999" customHeight="1" x14ac:dyDescent="0.2">
      <c r="B107" s="67"/>
      <c r="D107" s="68" t="s">
        <v>64</v>
      </c>
      <c r="E107" s="69"/>
      <c r="F107" s="69"/>
      <c r="G107" s="69"/>
      <c r="H107" s="69"/>
      <c r="I107" s="69"/>
      <c r="J107" s="70">
        <f>J224</f>
        <v>0</v>
      </c>
      <c r="L107" s="67"/>
    </row>
    <row r="108" spans="2:12" s="5" customFormat="1" ht="19.899999999999999" customHeight="1" x14ac:dyDescent="0.2">
      <c r="B108" s="67"/>
      <c r="D108" s="68" t="s">
        <v>65</v>
      </c>
      <c r="E108" s="69"/>
      <c r="F108" s="69"/>
      <c r="G108" s="69"/>
      <c r="H108" s="69"/>
      <c r="I108" s="69"/>
      <c r="J108" s="70">
        <f>J232</f>
        <v>0</v>
      </c>
      <c r="L108" s="67"/>
    </row>
    <row r="109" spans="2:12" s="5" customFormat="1" ht="19.899999999999999" customHeight="1" x14ac:dyDescent="0.2">
      <c r="B109" s="67"/>
      <c r="D109" s="68" t="s">
        <v>66</v>
      </c>
      <c r="E109" s="69"/>
      <c r="F109" s="69"/>
      <c r="G109" s="69"/>
      <c r="H109" s="69"/>
      <c r="I109" s="69"/>
      <c r="J109" s="70">
        <f>J260</f>
        <v>0</v>
      </c>
      <c r="L109" s="67"/>
    </row>
    <row r="110" spans="2:12" s="5" customFormat="1" ht="19.899999999999999" customHeight="1" x14ac:dyDescent="0.2">
      <c r="B110" s="67"/>
      <c r="D110" s="68" t="s">
        <v>67</v>
      </c>
      <c r="E110" s="69"/>
      <c r="F110" s="69"/>
      <c r="G110" s="69"/>
      <c r="H110" s="69"/>
      <c r="I110" s="69"/>
      <c r="J110" s="70">
        <f>J267</f>
        <v>0</v>
      </c>
      <c r="L110" s="67"/>
    </row>
    <row r="111" spans="2:12" s="5" customFormat="1" ht="19.899999999999999" customHeight="1" x14ac:dyDescent="0.2">
      <c r="B111" s="67"/>
      <c r="D111" s="68" t="s">
        <v>68</v>
      </c>
      <c r="E111" s="69"/>
      <c r="F111" s="69"/>
      <c r="G111" s="69"/>
      <c r="H111" s="69"/>
      <c r="I111" s="69"/>
      <c r="J111" s="70">
        <f>J272</f>
        <v>0</v>
      </c>
      <c r="L111" s="67"/>
    </row>
    <row r="112" spans="2:12" s="5" customFormat="1" ht="19.899999999999999" customHeight="1" x14ac:dyDescent="0.2">
      <c r="B112" s="67"/>
      <c r="D112" s="68" t="s">
        <v>69</v>
      </c>
      <c r="E112" s="69"/>
      <c r="F112" s="69"/>
      <c r="G112" s="69"/>
      <c r="H112" s="69"/>
      <c r="I112" s="69"/>
      <c r="J112" s="70">
        <f>J287</f>
        <v>0</v>
      </c>
      <c r="L112" s="67"/>
    </row>
    <row r="113" spans="1:31" s="5" customFormat="1" ht="19.899999999999999" customHeight="1" x14ac:dyDescent="0.2">
      <c r="B113" s="67"/>
      <c r="D113" s="68" t="s">
        <v>70</v>
      </c>
      <c r="E113" s="69"/>
      <c r="F113" s="69"/>
      <c r="G113" s="69"/>
      <c r="H113" s="69"/>
      <c r="I113" s="69"/>
      <c r="J113" s="70">
        <f>J293</f>
        <v>0</v>
      </c>
      <c r="L113" s="67"/>
    </row>
    <row r="114" spans="1:31" s="5" customFormat="1" ht="19.899999999999999" customHeight="1" x14ac:dyDescent="0.2">
      <c r="B114" s="67"/>
      <c r="D114" s="68" t="s">
        <v>71</v>
      </c>
      <c r="E114" s="69"/>
      <c r="F114" s="69"/>
      <c r="G114" s="69"/>
      <c r="H114" s="69"/>
      <c r="I114" s="69"/>
      <c r="J114" s="70">
        <f>J304</f>
        <v>0</v>
      </c>
      <c r="L114" s="67"/>
    </row>
    <row r="115" spans="1:31" s="5" customFormat="1" ht="19.899999999999999" customHeight="1" x14ac:dyDescent="0.2">
      <c r="B115" s="67"/>
      <c r="D115" s="68" t="s">
        <v>72</v>
      </c>
      <c r="E115" s="69"/>
      <c r="F115" s="69"/>
      <c r="G115" s="69"/>
      <c r="H115" s="69"/>
      <c r="I115" s="69"/>
      <c r="J115" s="70">
        <f>J329</f>
        <v>0</v>
      </c>
      <c r="L115" s="67"/>
    </row>
    <row r="116" spans="1:31" s="5" customFormat="1" ht="19.899999999999999" customHeight="1" x14ac:dyDescent="0.2">
      <c r="B116" s="67"/>
      <c r="D116" s="68" t="s">
        <v>73</v>
      </c>
      <c r="E116" s="69"/>
      <c r="F116" s="69"/>
      <c r="G116" s="69"/>
      <c r="H116" s="69"/>
      <c r="I116" s="69"/>
      <c r="J116" s="70">
        <f>J336</f>
        <v>0</v>
      </c>
      <c r="L116" s="67"/>
    </row>
    <row r="117" spans="1:31" s="5" customFormat="1" ht="19.899999999999999" customHeight="1" x14ac:dyDescent="0.2">
      <c r="B117" s="67"/>
      <c r="D117" s="68" t="s">
        <v>74</v>
      </c>
      <c r="E117" s="69"/>
      <c r="F117" s="69"/>
      <c r="G117" s="69"/>
      <c r="H117" s="69"/>
      <c r="I117" s="69"/>
      <c r="J117" s="70">
        <f>J340</f>
        <v>0</v>
      </c>
      <c r="L117" s="67"/>
    </row>
    <row r="118" spans="1:31" s="5" customFormat="1" ht="19.899999999999999" customHeight="1" x14ac:dyDescent="0.2">
      <c r="B118" s="67"/>
      <c r="D118" s="68" t="s">
        <v>75</v>
      </c>
      <c r="E118" s="69"/>
      <c r="F118" s="69"/>
      <c r="G118" s="69"/>
      <c r="H118" s="69"/>
      <c r="I118" s="69"/>
      <c r="J118" s="70">
        <f>J345</f>
        <v>0</v>
      </c>
      <c r="L118" s="67"/>
    </row>
    <row r="119" spans="1:31" s="5" customFormat="1" ht="19.899999999999999" customHeight="1" x14ac:dyDescent="0.2">
      <c r="B119" s="67"/>
      <c r="D119" s="68" t="s">
        <v>76</v>
      </c>
      <c r="E119" s="69"/>
      <c r="F119" s="69"/>
      <c r="G119" s="69"/>
      <c r="H119" s="69"/>
      <c r="I119" s="69"/>
      <c r="J119" s="70">
        <f>J348</f>
        <v>0</v>
      </c>
      <c r="L119" s="67"/>
    </row>
    <row r="120" spans="1:31" s="5" customFormat="1" ht="19.899999999999999" customHeight="1" x14ac:dyDescent="0.2">
      <c r="B120" s="67"/>
      <c r="D120" s="68" t="s">
        <v>77</v>
      </c>
      <c r="E120" s="69"/>
      <c r="F120" s="69"/>
      <c r="G120" s="69"/>
      <c r="H120" s="69"/>
      <c r="I120" s="69"/>
      <c r="J120" s="70">
        <f>J353</f>
        <v>0</v>
      </c>
      <c r="L120" s="67"/>
    </row>
    <row r="121" spans="1:31" s="5" customFormat="1" ht="19.899999999999999" customHeight="1" x14ac:dyDescent="0.2">
      <c r="B121" s="67"/>
      <c r="D121" s="68" t="s">
        <v>78</v>
      </c>
      <c r="E121" s="69"/>
      <c r="F121" s="69"/>
      <c r="G121" s="69"/>
      <c r="H121" s="69"/>
      <c r="I121" s="69"/>
      <c r="J121" s="70">
        <f>J356</f>
        <v>0</v>
      </c>
      <c r="L121" s="67"/>
    </row>
    <row r="122" spans="1:31" s="4" customFormat="1" ht="24.95" customHeight="1" x14ac:dyDescent="0.2">
      <c r="B122" s="63"/>
      <c r="D122" s="64" t="s">
        <v>79</v>
      </c>
      <c r="E122" s="65"/>
      <c r="F122" s="65"/>
      <c r="G122" s="65"/>
      <c r="H122" s="65"/>
      <c r="I122" s="65"/>
      <c r="J122" s="66">
        <f>J360</f>
        <v>0</v>
      </c>
      <c r="L122" s="63"/>
    </row>
    <row r="123" spans="1:31" s="5" customFormat="1" ht="19.899999999999999" customHeight="1" x14ac:dyDescent="0.2">
      <c r="B123" s="67"/>
      <c r="D123" s="68" t="s">
        <v>80</v>
      </c>
      <c r="E123" s="69"/>
      <c r="F123" s="69"/>
      <c r="G123" s="69"/>
      <c r="H123" s="69"/>
      <c r="I123" s="69"/>
      <c r="J123" s="70">
        <f>J361</f>
        <v>0</v>
      </c>
      <c r="L123" s="67"/>
    </row>
    <row r="124" spans="1:31" s="5" customFormat="1" ht="19.899999999999999" customHeight="1" x14ac:dyDescent="0.2">
      <c r="B124" s="67"/>
      <c r="D124" s="68" t="s">
        <v>81</v>
      </c>
      <c r="E124" s="69"/>
      <c r="F124" s="69"/>
      <c r="G124" s="69"/>
      <c r="H124" s="69"/>
      <c r="I124" s="69"/>
      <c r="J124" s="70">
        <f>J381</f>
        <v>0</v>
      </c>
      <c r="L124" s="67"/>
    </row>
    <row r="125" spans="1:31" s="4" customFormat="1" ht="24.95" customHeight="1" x14ac:dyDescent="0.2">
      <c r="B125" s="63"/>
      <c r="D125" s="64" t="s">
        <v>82</v>
      </c>
      <c r="E125" s="65"/>
      <c r="F125" s="65"/>
      <c r="G125" s="65"/>
      <c r="H125" s="65"/>
      <c r="I125" s="65"/>
      <c r="J125" s="66">
        <f>J383</f>
        <v>0</v>
      </c>
      <c r="L125" s="63"/>
    </row>
    <row r="126" spans="1:31" s="5" customFormat="1" ht="19.899999999999999" customHeight="1" x14ac:dyDescent="0.2">
      <c r="B126" s="67"/>
      <c r="D126" s="68" t="s">
        <v>83</v>
      </c>
      <c r="E126" s="69"/>
      <c r="F126" s="69"/>
      <c r="G126" s="69"/>
      <c r="H126" s="69"/>
      <c r="I126" s="69"/>
      <c r="J126" s="70">
        <f>J384</f>
        <v>0</v>
      </c>
      <c r="L126" s="67"/>
    </row>
    <row r="127" spans="1:31" s="2" customFormat="1" ht="21.75" customHeight="1" x14ac:dyDescent="0.2">
      <c r="A127" s="16"/>
      <c r="B127" s="17"/>
      <c r="C127" s="16"/>
      <c r="D127" s="16"/>
      <c r="E127" s="16"/>
      <c r="F127" s="16"/>
      <c r="G127" s="16"/>
      <c r="H127" s="16"/>
      <c r="I127" s="16"/>
      <c r="J127" s="16"/>
      <c r="K127" s="16"/>
      <c r="L127" s="21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</row>
    <row r="128" spans="1:31" s="2" customFormat="1" ht="6.95" customHeight="1" x14ac:dyDescent="0.2">
      <c r="A128" s="16"/>
      <c r="B128" s="26"/>
      <c r="C128" s="27"/>
      <c r="D128" s="27"/>
      <c r="E128" s="27"/>
      <c r="F128" s="27"/>
      <c r="G128" s="27"/>
      <c r="H128" s="27"/>
      <c r="I128" s="27"/>
      <c r="J128" s="27"/>
      <c r="K128" s="27"/>
      <c r="L128" s="21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</row>
    <row r="132" spans="1:31" s="2" customFormat="1" ht="6.95" customHeight="1" x14ac:dyDescent="0.2">
      <c r="A132" s="16"/>
      <c r="B132" s="28"/>
      <c r="C132" s="29"/>
      <c r="D132" s="29"/>
      <c r="E132" s="29"/>
      <c r="F132" s="29"/>
      <c r="G132" s="29"/>
      <c r="H132" s="29"/>
      <c r="I132" s="29"/>
      <c r="J132" s="29"/>
      <c r="K132" s="29"/>
      <c r="L132" s="21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</row>
    <row r="133" spans="1:31" s="2" customFormat="1" ht="24.95" customHeight="1" x14ac:dyDescent="0.2">
      <c r="A133" s="16"/>
      <c r="B133" s="17"/>
      <c r="C133" s="12" t="s">
        <v>84</v>
      </c>
      <c r="D133" s="16"/>
      <c r="E133" s="16"/>
      <c r="F133" s="16"/>
      <c r="G133" s="16"/>
      <c r="H133" s="16"/>
      <c r="I133" s="16"/>
      <c r="J133" s="16"/>
      <c r="K133" s="16"/>
      <c r="L133" s="21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</row>
    <row r="134" spans="1:31" s="2" customFormat="1" ht="6.95" customHeight="1" x14ac:dyDescent="0.2">
      <c r="A134" s="16"/>
      <c r="B134" s="17"/>
      <c r="C134" s="16"/>
      <c r="D134" s="16"/>
      <c r="E134" s="16"/>
      <c r="F134" s="16"/>
      <c r="G134" s="16"/>
      <c r="H134" s="16"/>
      <c r="I134" s="16"/>
      <c r="J134" s="16"/>
      <c r="K134" s="16"/>
      <c r="L134" s="21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</row>
    <row r="135" spans="1:31" s="2" customFormat="1" ht="12" customHeight="1" x14ac:dyDescent="0.2">
      <c r="A135" s="16"/>
      <c r="B135" s="17"/>
      <c r="C135" s="14" t="s">
        <v>5</v>
      </c>
      <c r="D135" s="16"/>
      <c r="E135" s="16"/>
      <c r="F135" s="16"/>
      <c r="G135" s="16"/>
      <c r="H135" s="16"/>
      <c r="I135" s="16"/>
      <c r="J135" s="16"/>
      <c r="K135" s="16"/>
      <c r="L135" s="21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</row>
    <row r="136" spans="1:31" s="2" customFormat="1" ht="16.5" customHeight="1" x14ac:dyDescent="0.2">
      <c r="A136" s="16"/>
      <c r="B136" s="17"/>
      <c r="C136" s="16"/>
      <c r="D136" s="16"/>
      <c r="E136" s="124" t="str">
        <f>E7</f>
        <v>Stavebno-technické úpravy pre MŠ Kružlová</v>
      </c>
      <c r="F136" s="125"/>
      <c r="G136" s="125"/>
      <c r="H136" s="125"/>
      <c r="I136" s="16"/>
      <c r="J136" s="16"/>
      <c r="K136" s="16"/>
      <c r="L136" s="21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</row>
    <row r="137" spans="1:31" s="2" customFormat="1" ht="12" customHeight="1" x14ac:dyDescent="0.2">
      <c r="A137" s="16"/>
      <c r="B137" s="17"/>
      <c r="C137" s="14" t="s">
        <v>47</v>
      </c>
      <c r="D137" s="16"/>
      <c r="E137" s="16"/>
      <c r="F137" s="16"/>
      <c r="G137" s="16"/>
      <c r="H137" s="16"/>
      <c r="I137" s="16"/>
      <c r="J137" s="16"/>
      <c r="K137" s="16"/>
      <c r="L137" s="21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</row>
    <row r="138" spans="1:31" s="2" customFormat="1" ht="16.5" customHeight="1" x14ac:dyDescent="0.2">
      <c r="A138" s="16"/>
      <c r="B138" s="17"/>
      <c r="C138" s="16"/>
      <c r="D138" s="16"/>
      <c r="E138" s="122" t="str">
        <f>E9</f>
        <v>SO 01 - Materská škola</v>
      </c>
      <c r="F138" s="123"/>
      <c r="G138" s="123"/>
      <c r="H138" s="123"/>
      <c r="I138" s="16"/>
      <c r="J138" s="16"/>
      <c r="K138" s="16"/>
      <c r="L138" s="21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</row>
    <row r="139" spans="1:31" s="2" customFormat="1" ht="6.95" customHeight="1" x14ac:dyDescent="0.2">
      <c r="A139" s="16"/>
      <c r="B139" s="17"/>
      <c r="C139" s="16"/>
      <c r="D139" s="16"/>
      <c r="E139" s="16"/>
      <c r="F139" s="16"/>
      <c r="G139" s="16"/>
      <c r="H139" s="16"/>
      <c r="I139" s="16"/>
      <c r="J139" s="16"/>
      <c r="K139" s="16"/>
      <c r="L139" s="21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</row>
    <row r="140" spans="1:31" s="2" customFormat="1" ht="12" customHeight="1" x14ac:dyDescent="0.2">
      <c r="A140" s="16"/>
      <c r="B140" s="17"/>
      <c r="C140" s="14" t="s">
        <v>9</v>
      </c>
      <c r="D140" s="16"/>
      <c r="E140" s="16"/>
      <c r="F140" s="13" t="str">
        <f>F12</f>
        <v>Obec Kružlová</v>
      </c>
      <c r="G140" s="16"/>
      <c r="H140" s="16"/>
      <c r="I140" s="14" t="s">
        <v>11</v>
      </c>
      <c r="J140" s="30">
        <f>IF(J12="","",J12)</f>
        <v>44734</v>
      </c>
      <c r="K140" s="16"/>
      <c r="L140" s="21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</row>
    <row r="141" spans="1:31" s="2" customFormat="1" ht="6.95" customHeight="1" x14ac:dyDescent="0.2">
      <c r="A141" s="16"/>
      <c r="B141" s="17"/>
      <c r="C141" s="16"/>
      <c r="D141" s="16"/>
      <c r="E141" s="16"/>
      <c r="F141" s="16"/>
      <c r="G141" s="16"/>
      <c r="H141" s="16"/>
      <c r="I141" s="16"/>
      <c r="J141" s="16"/>
      <c r="K141" s="16"/>
      <c r="L141" s="21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</row>
    <row r="142" spans="1:31" s="2" customFormat="1" ht="15.2" customHeight="1" x14ac:dyDescent="0.2">
      <c r="A142" s="16"/>
      <c r="B142" s="17"/>
      <c r="C142" s="14" t="s">
        <v>12</v>
      </c>
      <c r="D142" s="16"/>
      <c r="E142" s="16"/>
      <c r="F142" s="13" t="str">
        <f>E15</f>
        <v>Obec Kružlová</v>
      </c>
      <c r="G142" s="16"/>
      <c r="H142" s="16"/>
      <c r="I142" s="14" t="s">
        <v>16</v>
      </c>
      <c r="J142" s="15" t="str">
        <f>E21</f>
        <v>JM+ s.r.o.</v>
      </c>
      <c r="K142" s="16"/>
      <c r="L142" s="21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</row>
    <row r="143" spans="1:31" s="2" customFormat="1" ht="15.2" customHeight="1" x14ac:dyDescent="0.2">
      <c r="A143" s="16"/>
      <c r="B143" s="17"/>
      <c r="C143" s="14" t="s">
        <v>15</v>
      </c>
      <c r="D143" s="16"/>
      <c r="E143" s="16"/>
      <c r="F143" s="13" t="str">
        <f>IF(E18="","",E18)</f>
        <v/>
      </c>
      <c r="G143" s="16"/>
      <c r="H143" s="16"/>
      <c r="I143" s="14" t="s">
        <v>18</v>
      </c>
      <c r="J143" s="15" t="str">
        <f>E24</f>
        <v>Ing.Feciľak</v>
      </c>
      <c r="K143" s="16"/>
      <c r="L143" s="21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</row>
    <row r="144" spans="1:31" s="2" customFormat="1" ht="10.35" customHeight="1" x14ac:dyDescent="0.2">
      <c r="A144" s="16"/>
      <c r="B144" s="17"/>
      <c r="C144" s="16"/>
      <c r="D144" s="16"/>
      <c r="E144" s="16"/>
      <c r="F144" s="16"/>
      <c r="G144" s="16"/>
      <c r="H144" s="16"/>
      <c r="I144" s="16"/>
      <c r="J144" s="16"/>
      <c r="K144" s="16"/>
      <c r="L144" s="21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</row>
    <row r="145" spans="1:65" s="6" customFormat="1" ht="29.25" customHeight="1" x14ac:dyDescent="0.2">
      <c r="A145" s="71"/>
      <c r="B145" s="72"/>
      <c r="C145" s="73" t="s">
        <v>85</v>
      </c>
      <c r="D145" s="74" t="s">
        <v>42</v>
      </c>
      <c r="E145" s="74" t="s">
        <v>40</v>
      </c>
      <c r="F145" s="74" t="s">
        <v>41</v>
      </c>
      <c r="G145" s="74" t="s">
        <v>86</v>
      </c>
      <c r="H145" s="74" t="s">
        <v>87</v>
      </c>
      <c r="I145" s="74" t="s">
        <v>88</v>
      </c>
      <c r="J145" s="75" t="s">
        <v>51</v>
      </c>
      <c r="K145" s="76" t="s">
        <v>89</v>
      </c>
      <c r="L145" s="77"/>
      <c r="M145" s="33" t="s">
        <v>0</v>
      </c>
      <c r="N145" s="34" t="s">
        <v>25</v>
      </c>
      <c r="O145" s="34" t="s">
        <v>90</v>
      </c>
      <c r="P145" s="34" t="s">
        <v>91</v>
      </c>
      <c r="Q145" s="34" t="s">
        <v>92</v>
      </c>
      <c r="R145" s="34" t="s">
        <v>93</v>
      </c>
      <c r="S145" s="34" t="s">
        <v>94</v>
      </c>
      <c r="T145" s="35" t="s">
        <v>95</v>
      </c>
      <c r="U145" s="71"/>
      <c r="V145" s="71"/>
      <c r="W145" s="71"/>
      <c r="X145" s="71"/>
      <c r="Y145" s="71"/>
      <c r="Z145" s="71"/>
      <c r="AA145" s="71"/>
      <c r="AB145" s="71"/>
      <c r="AC145" s="71"/>
      <c r="AD145" s="71"/>
      <c r="AE145" s="71"/>
    </row>
    <row r="146" spans="1:65" s="2" customFormat="1" ht="22.9" customHeight="1" x14ac:dyDescent="0.25">
      <c r="A146" s="16"/>
      <c r="B146" s="17"/>
      <c r="C146" s="38" t="s">
        <v>52</v>
      </c>
      <c r="D146" s="16"/>
      <c r="E146" s="16"/>
      <c r="F146" s="16"/>
      <c r="G146" s="16"/>
      <c r="H146" s="16"/>
      <c r="I146" s="16"/>
      <c r="J146" s="78">
        <f>BK146</f>
        <v>0</v>
      </c>
      <c r="K146" s="16"/>
      <c r="L146" s="17"/>
      <c r="M146" s="36"/>
      <c r="N146" s="31"/>
      <c r="O146" s="37"/>
      <c r="P146" s="79">
        <f>P147+P207+P360+P383</f>
        <v>3809.7488634400006</v>
      </c>
      <c r="Q146" s="37"/>
      <c r="R146" s="79">
        <f>R147+R207+R360+R383</f>
        <v>96.704162608700003</v>
      </c>
      <c r="S146" s="37"/>
      <c r="T146" s="80">
        <f>T147+T207+T360+T383</f>
        <v>56.187820000000002</v>
      </c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T146" s="8" t="s">
        <v>43</v>
      </c>
      <c r="AU146" s="8" t="s">
        <v>53</v>
      </c>
      <c r="BK146" s="81">
        <f>BK147+BK207+BK360+BK383</f>
        <v>0</v>
      </c>
    </row>
    <row r="147" spans="1:65" s="7" customFormat="1" ht="25.9" customHeight="1" x14ac:dyDescent="0.2">
      <c r="B147" s="82"/>
      <c r="D147" s="83" t="s">
        <v>43</v>
      </c>
      <c r="E147" s="84" t="s">
        <v>96</v>
      </c>
      <c r="F147" s="84" t="s">
        <v>97</v>
      </c>
      <c r="J147" s="85">
        <f>BK147</f>
        <v>0</v>
      </c>
      <c r="L147" s="82"/>
      <c r="M147" s="86"/>
      <c r="N147" s="87"/>
      <c r="O147" s="87"/>
      <c r="P147" s="88">
        <f>P148+P156+P159+P171+P183+P205</f>
        <v>1880.5436383400001</v>
      </c>
      <c r="Q147" s="87"/>
      <c r="R147" s="88">
        <f>R148+R156+R159+R171+R183+R205</f>
        <v>73.575409247300001</v>
      </c>
      <c r="S147" s="87"/>
      <c r="T147" s="89">
        <f>T148+T156+T159+T171+T183+T205</f>
        <v>55.366790000000002</v>
      </c>
      <c r="AR147" s="83" t="s">
        <v>45</v>
      </c>
      <c r="AT147" s="90" t="s">
        <v>43</v>
      </c>
      <c r="AU147" s="90" t="s">
        <v>44</v>
      </c>
      <c r="AY147" s="83" t="s">
        <v>98</v>
      </c>
      <c r="BK147" s="91">
        <f>BK148+BK156+BK159+BK171+BK183+BK205</f>
        <v>0</v>
      </c>
    </row>
    <row r="148" spans="1:65" s="7" customFormat="1" ht="22.9" customHeight="1" x14ac:dyDescent="0.2">
      <c r="B148" s="82"/>
      <c r="D148" s="83" t="s">
        <v>43</v>
      </c>
      <c r="E148" s="92" t="s">
        <v>45</v>
      </c>
      <c r="F148" s="92" t="s">
        <v>99</v>
      </c>
      <c r="J148" s="93">
        <f>BK148</f>
        <v>0</v>
      </c>
      <c r="L148" s="82"/>
      <c r="M148" s="86"/>
      <c r="N148" s="87"/>
      <c r="O148" s="87"/>
      <c r="P148" s="88">
        <f>SUM(P149:P155)</f>
        <v>34.538788799999999</v>
      </c>
      <c r="Q148" s="87"/>
      <c r="R148" s="88">
        <f>SUM(R149:R155)</f>
        <v>0</v>
      </c>
      <c r="S148" s="87"/>
      <c r="T148" s="89">
        <f>SUM(T149:T155)</f>
        <v>0</v>
      </c>
      <c r="AR148" s="83" t="s">
        <v>45</v>
      </c>
      <c r="AT148" s="90" t="s">
        <v>43</v>
      </c>
      <c r="AU148" s="90" t="s">
        <v>45</v>
      </c>
      <c r="AY148" s="83" t="s">
        <v>98</v>
      </c>
      <c r="BK148" s="91">
        <f>SUM(BK149:BK155)</f>
        <v>0</v>
      </c>
    </row>
    <row r="149" spans="1:65" s="2" customFormat="1" ht="24.2" customHeight="1" x14ac:dyDescent="0.2">
      <c r="A149" s="16"/>
      <c r="B149" s="94"/>
      <c r="C149" s="95" t="s">
        <v>45</v>
      </c>
      <c r="D149" s="95" t="s">
        <v>100</v>
      </c>
      <c r="E149" s="96" t="s">
        <v>101</v>
      </c>
      <c r="F149" s="97" t="s">
        <v>102</v>
      </c>
      <c r="G149" s="98" t="s">
        <v>103</v>
      </c>
      <c r="H149" s="99">
        <v>5.8319999999999999</v>
      </c>
      <c r="I149" s="100"/>
      <c r="J149" s="100">
        <f t="shared" ref="J149:J155" si="0">ROUND(I149*H149,2)</f>
        <v>0</v>
      </c>
      <c r="K149" s="101"/>
      <c r="L149" s="17"/>
      <c r="M149" s="102" t="s">
        <v>0</v>
      </c>
      <c r="N149" s="103" t="s">
        <v>27</v>
      </c>
      <c r="O149" s="104">
        <v>4.1502100000000004</v>
      </c>
      <c r="P149" s="104">
        <f t="shared" ref="P149:P155" si="1">O149*H149</f>
        <v>24.204024720000003</v>
      </c>
      <c r="Q149" s="104">
        <v>0</v>
      </c>
      <c r="R149" s="104">
        <f t="shared" ref="R149:R155" si="2">Q149*H149</f>
        <v>0</v>
      </c>
      <c r="S149" s="104">
        <v>0</v>
      </c>
      <c r="T149" s="105">
        <f t="shared" ref="T149:T155" si="3">S149*H149</f>
        <v>0</v>
      </c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R149" s="106" t="s">
        <v>104</v>
      </c>
      <c r="AT149" s="106" t="s">
        <v>100</v>
      </c>
      <c r="AU149" s="106" t="s">
        <v>105</v>
      </c>
      <c r="AY149" s="8" t="s">
        <v>98</v>
      </c>
      <c r="BE149" s="107">
        <f t="shared" ref="BE149:BE155" si="4">IF(N149="základná",J149,0)</f>
        <v>0</v>
      </c>
      <c r="BF149" s="107">
        <f t="shared" ref="BF149:BF155" si="5">IF(N149="znížená",J149,0)</f>
        <v>0</v>
      </c>
      <c r="BG149" s="107">
        <f t="shared" ref="BG149:BG155" si="6">IF(N149="zákl. prenesená",J149,0)</f>
        <v>0</v>
      </c>
      <c r="BH149" s="107">
        <f t="shared" ref="BH149:BH155" si="7">IF(N149="zníž. prenesená",J149,0)</f>
        <v>0</v>
      </c>
      <c r="BI149" s="107">
        <f t="shared" ref="BI149:BI155" si="8">IF(N149="nulová",J149,0)</f>
        <v>0</v>
      </c>
      <c r="BJ149" s="8" t="s">
        <v>105</v>
      </c>
      <c r="BK149" s="107">
        <f t="shared" ref="BK149:BK155" si="9">ROUND(I149*H149,2)</f>
        <v>0</v>
      </c>
      <c r="BL149" s="8" t="s">
        <v>104</v>
      </c>
      <c r="BM149" s="106" t="s">
        <v>106</v>
      </c>
    </row>
    <row r="150" spans="1:65" s="2" customFormat="1" ht="24.2" customHeight="1" x14ac:dyDescent="0.2">
      <c r="A150" s="16"/>
      <c r="B150" s="94"/>
      <c r="C150" s="95" t="s">
        <v>105</v>
      </c>
      <c r="D150" s="95" t="s">
        <v>100</v>
      </c>
      <c r="E150" s="96" t="s">
        <v>107</v>
      </c>
      <c r="F150" s="97" t="s">
        <v>108</v>
      </c>
      <c r="G150" s="98" t="s">
        <v>103</v>
      </c>
      <c r="H150" s="99">
        <v>5.8319999999999999</v>
      </c>
      <c r="I150" s="100"/>
      <c r="J150" s="100">
        <f t="shared" si="0"/>
        <v>0</v>
      </c>
      <c r="K150" s="101"/>
      <c r="L150" s="17"/>
      <c r="M150" s="102" t="s">
        <v>0</v>
      </c>
      <c r="N150" s="103" t="s">
        <v>27</v>
      </c>
      <c r="O150" s="104">
        <v>0.75368999999999997</v>
      </c>
      <c r="P150" s="104">
        <f t="shared" si="1"/>
        <v>4.3955200799999998</v>
      </c>
      <c r="Q150" s="104">
        <v>0</v>
      </c>
      <c r="R150" s="104">
        <f t="shared" si="2"/>
        <v>0</v>
      </c>
      <c r="S150" s="104">
        <v>0</v>
      </c>
      <c r="T150" s="105">
        <f t="shared" si="3"/>
        <v>0</v>
      </c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R150" s="106" t="s">
        <v>104</v>
      </c>
      <c r="AT150" s="106" t="s">
        <v>100</v>
      </c>
      <c r="AU150" s="106" t="s">
        <v>105</v>
      </c>
      <c r="AY150" s="8" t="s">
        <v>98</v>
      </c>
      <c r="BE150" s="107">
        <f t="shared" si="4"/>
        <v>0</v>
      </c>
      <c r="BF150" s="107">
        <f t="shared" si="5"/>
        <v>0</v>
      </c>
      <c r="BG150" s="107">
        <f t="shared" si="6"/>
        <v>0</v>
      </c>
      <c r="BH150" s="107">
        <f t="shared" si="7"/>
        <v>0</v>
      </c>
      <c r="BI150" s="107">
        <f t="shared" si="8"/>
        <v>0</v>
      </c>
      <c r="BJ150" s="8" t="s">
        <v>105</v>
      </c>
      <c r="BK150" s="107">
        <f t="shared" si="9"/>
        <v>0</v>
      </c>
      <c r="BL150" s="8" t="s">
        <v>104</v>
      </c>
      <c r="BM150" s="106" t="s">
        <v>109</v>
      </c>
    </row>
    <row r="151" spans="1:65" s="2" customFormat="1" ht="24.2" customHeight="1" x14ac:dyDescent="0.2">
      <c r="A151" s="16"/>
      <c r="B151" s="94"/>
      <c r="C151" s="95" t="s">
        <v>110</v>
      </c>
      <c r="D151" s="95" t="s">
        <v>100</v>
      </c>
      <c r="E151" s="96" t="s">
        <v>111</v>
      </c>
      <c r="F151" s="97" t="s">
        <v>112</v>
      </c>
      <c r="G151" s="98" t="s">
        <v>103</v>
      </c>
      <c r="H151" s="99">
        <v>5.8319999999999999</v>
      </c>
      <c r="I151" s="100"/>
      <c r="J151" s="100">
        <f t="shared" si="0"/>
        <v>0</v>
      </c>
      <c r="K151" s="101"/>
      <c r="L151" s="17"/>
      <c r="M151" s="102" t="s">
        <v>0</v>
      </c>
      <c r="N151" s="103" t="s">
        <v>27</v>
      </c>
      <c r="O151" s="104">
        <v>8.1000000000000003E-2</v>
      </c>
      <c r="P151" s="104">
        <f t="shared" si="1"/>
        <v>0.47239199999999998</v>
      </c>
      <c r="Q151" s="104">
        <v>0</v>
      </c>
      <c r="R151" s="104">
        <f t="shared" si="2"/>
        <v>0</v>
      </c>
      <c r="S151" s="104">
        <v>0</v>
      </c>
      <c r="T151" s="105">
        <f t="shared" si="3"/>
        <v>0</v>
      </c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R151" s="106" t="s">
        <v>104</v>
      </c>
      <c r="AT151" s="106" t="s">
        <v>100</v>
      </c>
      <c r="AU151" s="106" t="s">
        <v>105</v>
      </c>
      <c r="AY151" s="8" t="s">
        <v>98</v>
      </c>
      <c r="BE151" s="107">
        <f t="shared" si="4"/>
        <v>0</v>
      </c>
      <c r="BF151" s="107">
        <f t="shared" si="5"/>
        <v>0</v>
      </c>
      <c r="BG151" s="107">
        <f t="shared" si="6"/>
        <v>0</v>
      </c>
      <c r="BH151" s="107">
        <f t="shared" si="7"/>
        <v>0</v>
      </c>
      <c r="BI151" s="107">
        <f t="shared" si="8"/>
        <v>0</v>
      </c>
      <c r="BJ151" s="8" t="s">
        <v>105</v>
      </c>
      <c r="BK151" s="107">
        <f t="shared" si="9"/>
        <v>0</v>
      </c>
      <c r="BL151" s="8" t="s">
        <v>104</v>
      </c>
      <c r="BM151" s="106" t="s">
        <v>113</v>
      </c>
    </row>
    <row r="152" spans="1:65" s="2" customFormat="1" ht="33" customHeight="1" x14ac:dyDescent="0.2">
      <c r="A152" s="16"/>
      <c r="B152" s="94"/>
      <c r="C152" s="95" t="s">
        <v>104</v>
      </c>
      <c r="D152" s="95" t="s">
        <v>100</v>
      </c>
      <c r="E152" s="96" t="s">
        <v>114</v>
      </c>
      <c r="F152" s="97" t="s">
        <v>115</v>
      </c>
      <c r="G152" s="98" t="s">
        <v>103</v>
      </c>
      <c r="H152" s="99">
        <v>5.8319999999999999</v>
      </c>
      <c r="I152" s="100"/>
      <c r="J152" s="100">
        <f t="shared" si="0"/>
        <v>0</v>
      </c>
      <c r="K152" s="101"/>
      <c r="L152" s="17"/>
      <c r="M152" s="102" t="s">
        <v>0</v>
      </c>
      <c r="N152" s="103" t="s">
        <v>27</v>
      </c>
      <c r="O152" s="104">
        <v>5.5500000000000001E-2</v>
      </c>
      <c r="P152" s="104">
        <f t="shared" si="1"/>
        <v>0.32367600000000002</v>
      </c>
      <c r="Q152" s="104">
        <v>0</v>
      </c>
      <c r="R152" s="104">
        <f t="shared" si="2"/>
        <v>0</v>
      </c>
      <c r="S152" s="104">
        <v>0</v>
      </c>
      <c r="T152" s="105">
        <f t="shared" si="3"/>
        <v>0</v>
      </c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R152" s="106" t="s">
        <v>104</v>
      </c>
      <c r="AT152" s="106" t="s">
        <v>100</v>
      </c>
      <c r="AU152" s="106" t="s">
        <v>105</v>
      </c>
      <c r="AY152" s="8" t="s">
        <v>98</v>
      </c>
      <c r="BE152" s="107">
        <f t="shared" si="4"/>
        <v>0</v>
      </c>
      <c r="BF152" s="107">
        <f t="shared" si="5"/>
        <v>0</v>
      </c>
      <c r="BG152" s="107">
        <f t="shared" si="6"/>
        <v>0</v>
      </c>
      <c r="BH152" s="107">
        <f t="shared" si="7"/>
        <v>0</v>
      </c>
      <c r="BI152" s="107">
        <f t="shared" si="8"/>
        <v>0</v>
      </c>
      <c r="BJ152" s="8" t="s">
        <v>105</v>
      </c>
      <c r="BK152" s="107">
        <f t="shared" si="9"/>
        <v>0</v>
      </c>
      <c r="BL152" s="8" t="s">
        <v>104</v>
      </c>
      <c r="BM152" s="106" t="s">
        <v>116</v>
      </c>
    </row>
    <row r="153" spans="1:65" s="2" customFormat="1" ht="16.5" customHeight="1" x14ac:dyDescent="0.2">
      <c r="A153" s="16"/>
      <c r="B153" s="94"/>
      <c r="C153" s="95" t="s">
        <v>117</v>
      </c>
      <c r="D153" s="95" t="s">
        <v>100</v>
      </c>
      <c r="E153" s="96" t="s">
        <v>118</v>
      </c>
      <c r="F153" s="97" t="s">
        <v>119</v>
      </c>
      <c r="G153" s="98" t="s">
        <v>103</v>
      </c>
      <c r="H153" s="99">
        <v>5.8319999999999999</v>
      </c>
      <c r="I153" s="100"/>
      <c r="J153" s="100">
        <f t="shared" si="0"/>
        <v>0</v>
      </c>
      <c r="K153" s="101"/>
      <c r="L153" s="17"/>
      <c r="M153" s="102" t="s">
        <v>0</v>
      </c>
      <c r="N153" s="103" t="s">
        <v>27</v>
      </c>
      <c r="O153" s="104">
        <v>0.83199999999999996</v>
      </c>
      <c r="P153" s="104">
        <f t="shared" si="1"/>
        <v>4.8522239999999996</v>
      </c>
      <c r="Q153" s="104">
        <v>0</v>
      </c>
      <c r="R153" s="104">
        <f t="shared" si="2"/>
        <v>0</v>
      </c>
      <c r="S153" s="104">
        <v>0</v>
      </c>
      <c r="T153" s="105">
        <f t="shared" si="3"/>
        <v>0</v>
      </c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R153" s="106" t="s">
        <v>104</v>
      </c>
      <c r="AT153" s="106" t="s">
        <v>100</v>
      </c>
      <c r="AU153" s="106" t="s">
        <v>105</v>
      </c>
      <c r="AY153" s="8" t="s">
        <v>98</v>
      </c>
      <c r="BE153" s="107">
        <f t="shared" si="4"/>
        <v>0</v>
      </c>
      <c r="BF153" s="107">
        <f t="shared" si="5"/>
        <v>0</v>
      </c>
      <c r="BG153" s="107">
        <f t="shared" si="6"/>
        <v>0</v>
      </c>
      <c r="BH153" s="107">
        <f t="shared" si="7"/>
        <v>0</v>
      </c>
      <c r="BI153" s="107">
        <f t="shared" si="8"/>
        <v>0</v>
      </c>
      <c r="BJ153" s="8" t="s">
        <v>105</v>
      </c>
      <c r="BK153" s="107">
        <f t="shared" si="9"/>
        <v>0</v>
      </c>
      <c r="BL153" s="8" t="s">
        <v>104</v>
      </c>
      <c r="BM153" s="106" t="s">
        <v>120</v>
      </c>
    </row>
    <row r="154" spans="1:65" s="2" customFormat="1" ht="33" customHeight="1" x14ac:dyDescent="0.2">
      <c r="A154" s="16"/>
      <c r="B154" s="94"/>
      <c r="C154" s="95" t="s">
        <v>121</v>
      </c>
      <c r="D154" s="95" t="s">
        <v>100</v>
      </c>
      <c r="E154" s="96" t="s">
        <v>122</v>
      </c>
      <c r="F154" s="97" t="s">
        <v>123</v>
      </c>
      <c r="G154" s="98" t="s">
        <v>103</v>
      </c>
      <c r="H154" s="99">
        <v>5.8319999999999999</v>
      </c>
      <c r="I154" s="100"/>
      <c r="J154" s="100">
        <f t="shared" si="0"/>
        <v>0</v>
      </c>
      <c r="K154" s="101"/>
      <c r="L154" s="17"/>
      <c r="M154" s="102" t="s">
        <v>0</v>
      </c>
      <c r="N154" s="103" t="s">
        <v>27</v>
      </c>
      <c r="O154" s="104">
        <v>3.1E-2</v>
      </c>
      <c r="P154" s="104">
        <f t="shared" si="1"/>
        <v>0.18079199999999998</v>
      </c>
      <c r="Q154" s="104">
        <v>0</v>
      </c>
      <c r="R154" s="104">
        <f t="shared" si="2"/>
        <v>0</v>
      </c>
      <c r="S154" s="104">
        <v>0</v>
      </c>
      <c r="T154" s="105">
        <f t="shared" si="3"/>
        <v>0</v>
      </c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R154" s="106" t="s">
        <v>104</v>
      </c>
      <c r="AT154" s="106" t="s">
        <v>100</v>
      </c>
      <c r="AU154" s="106" t="s">
        <v>105</v>
      </c>
      <c r="AY154" s="8" t="s">
        <v>98</v>
      </c>
      <c r="BE154" s="107">
        <f t="shared" si="4"/>
        <v>0</v>
      </c>
      <c r="BF154" s="107">
        <f t="shared" si="5"/>
        <v>0</v>
      </c>
      <c r="BG154" s="107">
        <f t="shared" si="6"/>
        <v>0</v>
      </c>
      <c r="BH154" s="107">
        <f t="shared" si="7"/>
        <v>0</v>
      </c>
      <c r="BI154" s="107">
        <f t="shared" si="8"/>
        <v>0</v>
      </c>
      <c r="BJ154" s="8" t="s">
        <v>105</v>
      </c>
      <c r="BK154" s="107">
        <f t="shared" si="9"/>
        <v>0</v>
      </c>
      <c r="BL154" s="8" t="s">
        <v>104</v>
      </c>
      <c r="BM154" s="106" t="s">
        <v>124</v>
      </c>
    </row>
    <row r="155" spans="1:65" s="2" customFormat="1" ht="21.75" customHeight="1" x14ac:dyDescent="0.2">
      <c r="A155" s="16"/>
      <c r="B155" s="94"/>
      <c r="C155" s="95" t="s">
        <v>125</v>
      </c>
      <c r="D155" s="95" t="s">
        <v>100</v>
      </c>
      <c r="E155" s="96" t="s">
        <v>126</v>
      </c>
      <c r="F155" s="97" t="s">
        <v>127</v>
      </c>
      <c r="G155" s="98" t="s">
        <v>128</v>
      </c>
      <c r="H155" s="99">
        <v>6.48</v>
      </c>
      <c r="I155" s="100"/>
      <c r="J155" s="100">
        <f t="shared" si="0"/>
        <v>0</v>
      </c>
      <c r="K155" s="101"/>
      <c r="L155" s="17"/>
      <c r="M155" s="102" t="s">
        <v>0</v>
      </c>
      <c r="N155" s="103" t="s">
        <v>27</v>
      </c>
      <c r="O155" s="104">
        <v>1.7000000000000001E-2</v>
      </c>
      <c r="P155" s="104">
        <f t="shared" si="1"/>
        <v>0.11016000000000002</v>
      </c>
      <c r="Q155" s="104">
        <v>0</v>
      </c>
      <c r="R155" s="104">
        <f t="shared" si="2"/>
        <v>0</v>
      </c>
      <c r="S155" s="104">
        <v>0</v>
      </c>
      <c r="T155" s="105">
        <f t="shared" si="3"/>
        <v>0</v>
      </c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R155" s="106" t="s">
        <v>104</v>
      </c>
      <c r="AT155" s="106" t="s">
        <v>100</v>
      </c>
      <c r="AU155" s="106" t="s">
        <v>105</v>
      </c>
      <c r="AY155" s="8" t="s">
        <v>98</v>
      </c>
      <c r="BE155" s="107">
        <f t="shared" si="4"/>
        <v>0</v>
      </c>
      <c r="BF155" s="107">
        <f t="shared" si="5"/>
        <v>0</v>
      </c>
      <c r="BG155" s="107">
        <f t="shared" si="6"/>
        <v>0</v>
      </c>
      <c r="BH155" s="107">
        <f t="shared" si="7"/>
        <v>0</v>
      </c>
      <c r="BI155" s="107">
        <f t="shared" si="8"/>
        <v>0</v>
      </c>
      <c r="BJ155" s="8" t="s">
        <v>105</v>
      </c>
      <c r="BK155" s="107">
        <f t="shared" si="9"/>
        <v>0</v>
      </c>
      <c r="BL155" s="8" t="s">
        <v>104</v>
      </c>
      <c r="BM155" s="106" t="s">
        <v>129</v>
      </c>
    </row>
    <row r="156" spans="1:65" s="7" customFormat="1" ht="22.9" customHeight="1" x14ac:dyDescent="0.2">
      <c r="B156" s="82"/>
      <c r="D156" s="83" t="s">
        <v>43</v>
      </c>
      <c r="E156" s="92" t="s">
        <v>105</v>
      </c>
      <c r="F156" s="92" t="s">
        <v>130</v>
      </c>
      <c r="J156" s="93">
        <f>BK156</f>
        <v>0</v>
      </c>
      <c r="L156" s="82"/>
      <c r="M156" s="86"/>
      <c r="N156" s="87"/>
      <c r="O156" s="87"/>
      <c r="P156" s="88">
        <f>SUM(P157:P158)</f>
        <v>3.7430294399999999</v>
      </c>
      <c r="Q156" s="87"/>
      <c r="R156" s="88">
        <f>SUM(R157:R158)</f>
        <v>12.71541888</v>
      </c>
      <c r="S156" s="87"/>
      <c r="T156" s="89">
        <f>SUM(T157:T158)</f>
        <v>0</v>
      </c>
      <c r="AR156" s="83" t="s">
        <v>45</v>
      </c>
      <c r="AT156" s="90" t="s">
        <v>43</v>
      </c>
      <c r="AU156" s="90" t="s">
        <v>45</v>
      </c>
      <c r="AY156" s="83" t="s">
        <v>98</v>
      </c>
      <c r="BK156" s="91">
        <f>SUM(BK157:BK158)</f>
        <v>0</v>
      </c>
    </row>
    <row r="157" spans="1:65" s="2" customFormat="1" ht="24.2" customHeight="1" x14ac:dyDescent="0.2">
      <c r="A157" s="16"/>
      <c r="B157" s="94"/>
      <c r="C157" s="95" t="s">
        <v>131</v>
      </c>
      <c r="D157" s="95" t="s">
        <v>100</v>
      </c>
      <c r="E157" s="96" t="s">
        <v>132</v>
      </c>
      <c r="F157" s="97" t="s">
        <v>133</v>
      </c>
      <c r="G157" s="98" t="s">
        <v>103</v>
      </c>
      <c r="H157" s="99">
        <v>0.64800000000000002</v>
      </c>
      <c r="I157" s="100"/>
      <c r="J157" s="100">
        <f>ROUND(I157*H157,2)</f>
        <v>0</v>
      </c>
      <c r="K157" s="101"/>
      <c r="L157" s="17"/>
      <c r="M157" s="102" t="s">
        <v>0</v>
      </c>
      <c r="N157" s="103" t="s">
        <v>27</v>
      </c>
      <c r="O157" s="104">
        <v>1.1317999999999999</v>
      </c>
      <c r="P157" s="104">
        <f>O157*H157</f>
        <v>0.73340640000000001</v>
      </c>
      <c r="Q157" s="104">
        <v>2.0699999999999998</v>
      </c>
      <c r="R157" s="104">
        <f>Q157*H157</f>
        <v>1.3413599999999999</v>
      </c>
      <c r="S157" s="104">
        <v>0</v>
      </c>
      <c r="T157" s="105">
        <f>S157*H157</f>
        <v>0</v>
      </c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R157" s="106" t="s">
        <v>104</v>
      </c>
      <c r="AT157" s="106" t="s">
        <v>100</v>
      </c>
      <c r="AU157" s="106" t="s">
        <v>105</v>
      </c>
      <c r="AY157" s="8" t="s">
        <v>98</v>
      </c>
      <c r="BE157" s="107">
        <f>IF(N157="základná",J157,0)</f>
        <v>0</v>
      </c>
      <c r="BF157" s="107">
        <f>IF(N157="znížená",J157,0)</f>
        <v>0</v>
      </c>
      <c r="BG157" s="107">
        <f>IF(N157="zákl. prenesená",J157,0)</f>
        <v>0</v>
      </c>
      <c r="BH157" s="107">
        <f>IF(N157="zníž. prenesená",J157,0)</f>
        <v>0</v>
      </c>
      <c r="BI157" s="107">
        <f>IF(N157="nulová",J157,0)</f>
        <v>0</v>
      </c>
      <c r="BJ157" s="8" t="s">
        <v>105</v>
      </c>
      <c r="BK157" s="107">
        <f>ROUND(I157*H157,2)</f>
        <v>0</v>
      </c>
      <c r="BL157" s="8" t="s">
        <v>104</v>
      </c>
      <c r="BM157" s="106" t="s">
        <v>134</v>
      </c>
    </row>
    <row r="158" spans="1:65" s="2" customFormat="1" ht="16.5" customHeight="1" x14ac:dyDescent="0.2">
      <c r="A158" s="16"/>
      <c r="B158" s="94"/>
      <c r="C158" s="95" t="s">
        <v>135</v>
      </c>
      <c r="D158" s="95" t="s">
        <v>100</v>
      </c>
      <c r="E158" s="96" t="s">
        <v>136</v>
      </c>
      <c r="F158" s="97" t="s">
        <v>137</v>
      </c>
      <c r="G158" s="98" t="s">
        <v>103</v>
      </c>
      <c r="H158" s="99">
        <v>5.1840000000000002</v>
      </c>
      <c r="I158" s="100"/>
      <c r="J158" s="100">
        <f>ROUND(I158*H158,2)</f>
        <v>0</v>
      </c>
      <c r="K158" s="101"/>
      <c r="L158" s="17"/>
      <c r="M158" s="102" t="s">
        <v>0</v>
      </c>
      <c r="N158" s="103" t="s">
        <v>27</v>
      </c>
      <c r="O158" s="104">
        <v>0.58055999999999996</v>
      </c>
      <c r="P158" s="104">
        <f>O158*H158</f>
        <v>3.0096230399999997</v>
      </c>
      <c r="Q158" s="104">
        <v>2.19407</v>
      </c>
      <c r="R158" s="104">
        <f>Q158*H158</f>
        <v>11.37405888</v>
      </c>
      <c r="S158" s="104">
        <v>0</v>
      </c>
      <c r="T158" s="105">
        <f>S158*H158</f>
        <v>0</v>
      </c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R158" s="106" t="s">
        <v>104</v>
      </c>
      <c r="AT158" s="106" t="s">
        <v>100</v>
      </c>
      <c r="AU158" s="106" t="s">
        <v>105</v>
      </c>
      <c r="AY158" s="8" t="s">
        <v>98</v>
      </c>
      <c r="BE158" s="107">
        <f>IF(N158="základná",J158,0)</f>
        <v>0</v>
      </c>
      <c r="BF158" s="107">
        <f>IF(N158="znížená",J158,0)</f>
        <v>0</v>
      </c>
      <c r="BG158" s="107">
        <f>IF(N158="zákl. prenesená",J158,0)</f>
        <v>0</v>
      </c>
      <c r="BH158" s="107">
        <f>IF(N158="zníž. prenesená",J158,0)</f>
        <v>0</v>
      </c>
      <c r="BI158" s="107">
        <f>IF(N158="nulová",J158,0)</f>
        <v>0</v>
      </c>
      <c r="BJ158" s="8" t="s">
        <v>105</v>
      </c>
      <c r="BK158" s="107">
        <f>ROUND(I158*H158,2)</f>
        <v>0</v>
      </c>
      <c r="BL158" s="8" t="s">
        <v>104</v>
      </c>
      <c r="BM158" s="106" t="s">
        <v>138</v>
      </c>
    </row>
    <row r="159" spans="1:65" s="7" customFormat="1" ht="22.9" customHeight="1" x14ac:dyDescent="0.2">
      <c r="B159" s="82"/>
      <c r="D159" s="83" t="s">
        <v>43</v>
      </c>
      <c r="E159" s="92" t="s">
        <v>110</v>
      </c>
      <c r="F159" s="92" t="s">
        <v>139</v>
      </c>
      <c r="J159" s="93">
        <f>BK159</f>
        <v>0</v>
      </c>
      <c r="L159" s="82"/>
      <c r="M159" s="86"/>
      <c r="N159" s="87"/>
      <c r="O159" s="87"/>
      <c r="P159" s="88">
        <f>SUM(P160:P170)</f>
        <v>40.701423439999999</v>
      </c>
      <c r="Q159" s="87"/>
      <c r="R159" s="88">
        <f>SUM(R160:R170)</f>
        <v>7.5384241064999999</v>
      </c>
      <c r="S159" s="87"/>
      <c r="T159" s="89">
        <f>SUM(T160:T170)</f>
        <v>0</v>
      </c>
      <c r="AR159" s="83" t="s">
        <v>45</v>
      </c>
      <c r="AT159" s="90" t="s">
        <v>43</v>
      </c>
      <c r="AU159" s="90" t="s">
        <v>45</v>
      </c>
      <c r="AY159" s="83" t="s">
        <v>98</v>
      </c>
      <c r="BK159" s="91">
        <f>SUM(BK160:BK170)</f>
        <v>0</v>
      </c>
    </row>
    <row r="160" spans="1:65" s="2" customFormat="1" ht="24.2" customHeight="1" x14ac:dyDescent="0.2">
      <c r="A160" s="16"/>
      <c r="B160" s="94"/>
      <c r="C160" s="95" t="s">
        <v>140</v>
      </c>
      <c r="D160" s="95" t="s">
        <v>100</v>
      </c>
      <c r="E160" s="96" t="s">
        <v>141</v>
      </c>
      <c r="F160" s="97" t="s">
        <v>142</v>
      </c>
      <c r="G160" s="98" t="s">
        <v>143</v>
      </c>
      <c r="H160" s="99">
        <v>4</v>
      </c>
      <c r="I160" s="100"/>
      <c r="J160" s="100">
        <f t="shared" ref="J160:J170" si="10">ROUND(I160*H160,2)</f>
        <v>0</v>
      </c>
      <c r="K160" s="101"/>
      <c r="L160" s="17"/>
      <c r="M160" s="102" t="s">
        <v>0</v>
      </c>
      <c r="N160" s="103" t="s">
        <v>27</v>
      </c>
      <c r="O160" s="104">
        <v>0.26547999999999999</v>
      </c>
      <c r="P160" s="104">
        <f t="shared" ref="P160:P170" si="11">O160*H160</f>
        <v>1.06192</v>
      </c>
      <c r="Q160" s="104">
        <v>4.8849999999999998E-2</v>
      </c>
      <c r="R160" s="104">
        <f t="shared" ref="R160:R170" si="12">Q160*H160</f>
        <v>0.19539999999999999</v>
      </c>
      <c r="S160" s="104">
        <v>0</v>
      </c>
      <c r="T160" s="105">
        <f t="shared" ref="T160:T170" si="13">S160*H160</f>
        <v>0</v>
      </c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R160" s="106" t="s">
        <v>104</v>
      </c>
      <c r="AT160" s="106" t="s">
        <v>100</v>
      </c>
      <c r="AU160" s="106" t="s">
        <v>105</v>
      </c>
      <c r="AY160" s="8" t="s">
        <v>98</v>
      </c>
      <c r="BE160" s="107">
        <f t="shared" ref="BE160:BE170" si="14">IF(N160="základná",J160,0)</f>
        <v>0</v>
      </c>
      <c r="BF160" s="107">
        <f t="shared" ref="BF160:BF170" si="15">IF(N160="znížená",J160,0)</f>
        <v>0</v>
      </c>
      <c r="BG160" s="107">
        <f t="shared" ref="BG160:BG170" si="16">IF(N160="zákl. prenesená",J160,0)</f>
        <v>0</v>
      </c>
      <c r="BH160" s="107">
        <f t="shared" ref="BH160:BH170" si="17">IF(N160="zníž. prenesená",J160,0)</f>
        <v>0</v>
      </c>
      <c r="BI160" s="107">
        <f t="shared" ref="BI160:BI170" si="18">IF(N160="nulová",J160,0)</f>
        <v>0</v>
      </c>
      <c r="BJ160" s="8" t="s">
        <v>105</v>
      </c>
      <c r="BK160" s="107">
        <f t="shared" ref="BK160:BK170" si="19">ROUND(I160*H160,2)</f>
        <v>0</v>
      </c>
      <c r="BL160" s="8" t="s">
        <v>104</v>
      </c>
      <c r="BM160" s="106" t="s">
        <v>144</v>
      </c>
    </row>
    <row r="161" spans="1:65" s="2" customFormat="1" ht="24.2" customHeight="1" x14ac:dyDescent="0.2">
      <c r="A161" s="16"/>
      <c r="B161" s="94"/>
      <c r="C161" s="95" t="s">
        <v>145</v>
      </c>
      <c r="D161" s="95" t="s">
        <v>100</v>
      </c>
      <c r="E161" s="96" t="s">
        <v>146</v>
      </c>
      <c r="F161" s="97" t="s">
        <v>147</v>
      </c>
      <c r="G161" s="98" t="s">
        <v>143</v>
      </c>
      <c r="H161" s="99">
        <v>4</v>
      </c>
      <c r="I161" s="100"/>
      <c r="J161" s="100">
        <f t="shared" si="10"/>
        <v>0</v>
      </c>
      <c r="K161" s="101"/>
      <c r="L161" s="17"/>
      <c r="M161" s="102" t="s">
        <v>0</v>
      </c>
      <c r="N161" s="103" t="s">
        <v>27</v>
      </c>
      <c r="O161" s="104">
        <v>0.14765</v>
      </c>
      <c r="P161" s="104">
        <f t="shared" si="11"/>
        <v>0.59060000000000001</v>
      </c>
      <c r="Q161" s="104">
        <v>1.9990000000000001E-2</v>
      </c>
      <c r="R161" s="104">
        <f t="shared" si="12"/>
        <v>7.9960000000000003E-2</v>
      </c>
      <c r="S161" s="104">
        <v>0</v>
      </c>
      <c r="T161" s="105">
        <f t="shared" si="13"/>
        <v>0</v>
      </c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R161" s="106" t="s">
        <v>104</v>
      </c>
      <c r="AT161" s="106" t="s">
        <v>100</v>
      </c>
      <c r="AU161" s="106" t="s">
        <v>105</v>
      </c>
      <c r="AY161" s="8" t="s">
        <v>98</v>
      </c>
      <c r="BE161" s="107">
        <f t="shared" si="14"/>
        <v>0</v>
      </c>
      <c r="BF161" s="107">
        <f t="shared" si="15"/>
        <v>0</v>
      </c>
      <c r="BG161" s="107">
        <f t="shared" si="16"/>
        <v>0</v>
      </c>
      <c r="BH161" s="107">
        <f t="shared" si="17"/>
        <v>0</v>
      </c>
      <c r="BI161" s="107">
        <f t="shared" si="18"/>
        <v>0</v>
      </c>
      <c r="BJ161" s="8" t="s">
        <v>105</v>
      </c>
      <c r="BK161" s="107">
        <f t="shared" si="19"/>
        <v>0</v>
      </c>
      <c r="BL161" s="8" t="s">
        <v>104</v>
      </c>
      <c r="BM161" s="106" t="s">
        <v>148</v>
      </c>
    </row>
    <row r="162" spans="1:65" s="2" customFormat="1" ht="24.2" customHeight="1" x14ac:dyDescent="0.2">
      <c r="A162" s="16"/>
      <c r="B162" s="94"/>
      <c r="C162" s="95" t="s">
        <v>149</v>
      </c>
      <c r="D162" s="95" t="s">
        <v>100</v>
      </c>
      <c r="E162" s="96" t="s">
        <v>150</v>
      </c>
      <c r="F162" s="97" t="s">
        <v>151</v>
      </c>
      <c r="G162" s="98" t="s">
        <v>143</v>
      </c>
      <c r="H162" s="99">
        <v>1</v>
      </c>
      <c r="I162" s="100"/>
      <c r="J162" s="100">
        <f t="shared" si="10"/>
        <v>0</v>
      </c>
      <c r="K162" s="101"/>
      <c r="L162" s="17"/>
      <c r="M162" s="102" t="s">
        <v>0</v>
      </c>
      <c r="N162" s="103" t="s">
        <v>27</v>
      </c>
      <c r="O162" s="104">
        <v>0.14818000000000001</v>
      </c>
      <c r="P162" s="104">
        <f t="shared" si="11"/>
        <v>0.14818000000000001</v>
      </c>
      <c r="Q162" s="104">
        <v>2.3970000000000002E-2</v>
      </c>
      <c r="R162" s="104">
        <f t="shared" si="12"/>
        <v>2.3970000000000002E-2</v>
      </c>
      <c r="S162" s="104">
        <v>0</v>
      </c>
      <c r="T162" s="105">
        <f t="shared" si="13"/>
        <v>0</v>
      </c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R162" s="106" t="s">
        <v>104</v>
      </c>
      <c r="AT162" s="106" t="s">
        <v>100</v>
      </c>
      <c r="AU162" s="106" t="s">
        <v>105</v>
      </c>
      <c r="AY162" s="8" t="s">
        <v>98</v>
      </c>
      <c r="BE162" s="107">
        <f t="shared" si="14"/>
        <v>0</v>
      </c>
      <c r="BF162" s="107">
        <f t="shared" si="15"/>
        <v>0</v>
      </c>
      <c r="BG162" s="107">
        <f t="shared" si="16"/>
        <v>0</v>
      </c>
      <c r="BH162" s="107">
        <f t="shared" si="17"/>
        <v>0</v>
      </c>
      <c r="BI162" s="107">
        <f t="shared" si="18"/>
        <v>0</v>
      </c>
      <c r="BJ162" s="8" t="s">
        <v>105</v>
      </c>
      <c r="BK162" s="107">
        <f t="shared" si="19"/>
        <v>0</v>
      </c>
      <c r="BL162" s="8" t="s">
        <v>104</v>
      </c>
      <c r="BM162" s="106" t="s">
        <v>152</v>
      </c>
    </row>
    <row r="163" spans="1:65" s="2" customFormat="1" ht="24.2" customHeight="1" x14ac:dyDescent="0.2">
      <c r="A163" s="16"/>
      <c r="B163" s="94"/>
      <c r="C163" s="95" t="s">
        <v>153</v>
      </c>
      <c r="D163" s="95" t="s">
        <v>100</v>
      </c>
      <c r="E163" s="96" t="s">
        <v>154</v>
      </c>
      <c r="F163" s="97" t="s">
        <v>155</v>
      </c>
      <c r="G163" s="98" t="s">
        <v>143</v>
      </c>
      <c r="H163" s="99">
        <v>5</v>
      </c>
      <c r="I163" s="100"/>
      <c r="J163" s="100">
        <f t="shared" si="10"/>
        <v>0</v>
      </c>
      <c r="K163" s="101"/>
      <c r="L163" s="17"/>
      <c r="M163" s="102" t="s">
        <v>0</v>
      </c>
      <c r="N163" s="103" t="s">
        <v>27</v>
      </c>
      <c r="O163" s="104">
        <v>0.18</v>
      </c>
      <c r="P163" s="104">
        <f t="shared" si="11"/>
        <v>0.89999999999999991</v>
      </c>
      <c r="Q163" s="104">
        <v>3.4479999999999997E-2</v>
      </c>
      <c r="R163" s="104">
        <f t="shared" si="12"/>
        <v>0.1724</v>
      </c>
      <c r="S163" s="104">
        <v>0</v>
      </c>
      <c r="T163" s="105">
        <f t="shared" si="13"/>
        <v>0</v>
      </c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R163" s="106" t="s">
        <v>104</v>
      </c>
      <c r="AT163" s="106" t="s">
        <v>100</v>
      </c>
      <c r="AU163" s="106" t="s">
        <v>105</v>
      </c>
      <c r="AY163" s="8" t="s">
        <v>98</v>
      </c>
      <c r="BE163" s="107">
        <f t="shared" si="14"/>
        <v>0</v>
      </c>
      <c r="BF163" s="107">
        <f t="shared" si="15"/>
        <v>0</v>
      </c>
      <c r="BG163" s="107">
        <f t="shared" si="16"/>
        <v>0</v>
      </c>
      <c r="BH163" s="107">
        <f t="shared" si="17"/>
        <v>0</v>
      </c>
      <c r="BI163" s="107">
        <f t="shared" si="18"/>
        <v>0</v>
      </c>
      <c r="BJ163" s="8" t="s">
        <v>105</v>
      </c>
      <c r="BK163" s="107">
        <f t="shared" si="19"/>
        <v>0</v>
      </c>
      <c r="BL163" s="8" t="s">
        <v>104</v>
      </c>
      <c r="BM163" s="106" t="s">
        <v>156</v>
      </c>
    </row>
    <row r="164" spans="1:65" s="2" customFormat="1" ht="24.2" customHeight="1" x14ac:dyDescent="0.2">
      <c r="A164" s="16"/>
      <c r="B164" s="94"/>
      <c r="C164" s="95" t="s">
        <v>157</v>
      </c>
      <c r="D164" s="95" t="s">
        <v>100</v>
      </c>
      <c r="E164" s="96" t="s">
        <v>158</v>
      </c>
      <c r="F164" s="97" t="s">
        <v>159</v>
      </c>
      <c r="G164" s="98" t="s">
        <v>143</v>
      </c>
      <c r="H164" s="99">
        <v>1</v>
      </c>
      <c r="I164" s="100"/>
      <c r="J164" s="100">
        <f t="shared" si="10"/>
        <v>0</v>
      </c>
      <c r="K164" s="101"/>
      <c r="L164" s="17"/>
      <c r="M164" s="102" t="s">
        <v>0</v>
      </c>
      <c r="N164" s="103" t="s">
        <v>27</v>
      </c>
      <c r="O164" s="104">
        <v>0.19571</v>
      </c>
      <c r="P164" s="104">
        <f t="shared" si="11"/>
        <v>0.19571</v>
      </c>
      <c r="Q164" s="104">
        <v>4.3040000000000002E-2</v>
      </c>
      <c r="R164" s="104">
        <f t="shared" si="12"/>
        <v>4.3040000000000002E-2</v>
      </c>
      <c r="S164" s="104">
        <v>0</v>
      </c>
      <c r="T164" s="105">
        <f t="shared" si="13"/>
        <v>0</v>
      </c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R164" s="106" t="s">
        <v>104</v>
      </c>
      <c r="AT164" s="106" t="s">
        <v>100</v>
      </c>
      <c r="AU164" s="106" t="s">
        <v>105</v>
      </c>
      <c r="AY164" s="8" t="s">
        <v>98</v>
      </c>
      <c r="BE164" s="107">
        <f t="shared" si="14"/>
        <v>0</v>
      </c>
      <c r="BF164" s="107">
        <f t="shared" si="15"/>
        <v>0</v>
      </c>
      <c r="BG164" s="107">
        <f t="shared" si="16"/>
        <v>0</v>
      </c>
      <c r="BH164" s="107">
        <f t="shared" si="17"/>
        <v>0</v>
      </c>
      <c r="BI164" s="107">
        <f t="shared" si="18"/>
        <v>0</v>
      </c>
      <c r="BJ164" s="8" t="s">
        <v>105</v>
      </c>
      <c r="BK164" s="107">
        <f t="shared" si="19"/>
        <v>0</v>
      </c>
      <c r="BL164" s="8" t="s">
        <v>104</v>
      </c>
      <c r="BM164" s="106" t="s">
        <v>160</v>
      </c>
    </row>
    <row r="165" spans="1:65" s="2" customFormat="1" ht="24.2" customHeight="1" x14ac:dyDescent="0.2">
      <c r="A165" s="16"/>
      <c r="B165" s="94"/>
      <c r="C165" s="95" t="s">
        <v>161</v>
      </c>
      <c r="D165" s="95" t="s">
        <v>100</v>
      </c>
      <c r="E165" s="96" t="s">
        <v>162</v>
      </c>
      <c r="F165" s="97" t="s">
        <v>163</v>
      </c>
      <c r="G165" s="98" t="s">
        <v>143</v>
      </c>
      <c r="H165" s="99">
        <v>1</v>
      </c>
      <c r="I165" s="100"/>
      <c r="J165" s="100">
        <f t="shared" si="10"/>
        <v>0</v>
      </c>
      <c r="K165" s="101"/>
      <c r="L165" s="17"/>
      <c r="M165" s="102" t="s">
        <v>0</v>
      </c>
      <c r="N165" s="103" t="s">
        <v>27</v>
      </c>
      <c r="O165" s="104">
        <v>0.24761</v>
      </c>
      <c r="P165" s="104">
        <f t="shared" si="11"/>
        <v>0.24761</v>
      </c>
      <c r="Q165" s="104">
        <v>5.7430000000000002E-2</v>
      </c>
      <c r="R165" s="104">
        <f t="shared" si="12"/>
        <v>5.7430000000000002E-2</v>
      </c>
      <c r="S165" s="104">
        <v>0</v>
      </c>
      <c r="T165" s="105">
        <f t="shared" si="13"/>
        <v>0</v>
      </c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R165" s="106" t="s">
        <v>104</v>
      </c>
      <c r="AT165" s="106" t="s">
        <v>100</v>
      </c>
      <c r="AU165" s="106" t="s">
        <v>105</v>
      </c>
      <c r="AY165" s="8" t="s">
        <v>98</v>
      </c>
      <c r="BE165" s="107">
        <f t="shared" si="14"/>
        <v>0</v>
      </c>
      <c r="BF165" s="107">
        <f t="shared" si="15"/>
        <v>0</v>
      </c>
      <c r="BG165" s="107">
        <f t="shared" si="16"/>
        <v>0</v>
      </c>
      <c r="BH165" s="107">
        <f t="shared" si="17"/>
        <v>0</v>
      </c>
      <c r="BI165" s="107">
        <f t="shared" si="18"/>
        <v>0</v>
      </c>
      <c r="BJ165" s="8" t="s">
        <v>105</v>
      </c>
      <c r="BK165" s="107">
        <f t="shared" si="19"/>
        <v>0</v>
      </c>
      <c r="BL165" s="8" t="s">
        <v>104</v>
      </c>
      <c r="BM165" s="106" t="s">
        <v>164</v>
      </c>
    </row>
    <row r="166" spans="1:65" s="2" customFormat="1" ht="24.2" customHeight="1" x14ac:dyDescent="0.2">
      <c r="A166" s="16"/>
      <c r="B166" s="94"/>
      <c r="C166" s="95" t="s">
        <v>165</v>
      </c>
      <c r="D166" s="95" t="s">
        <v>100</v>
      </c>
      <c r="E166" s="96" t="s">
        <v>166</v>
      </c>
      <c r="F166" s="97" t="s">
        <v>167</v>
      </c>
      <c r="G166" s="98" t="s">
        <v>128</v>
      </c>
      <c r="H166" s="99">
        <v>7.9950000000000001</v>
      </c>
      <c r="I166" s="100"/>
      <c r="J166" s="100">
        <f t="shared" si="10"/>
        <v>0</v>
      </c>
      <c r="K166" s="101"/>
      <c r="L166" s="17"/>
      <c r="M166" s="102" t="s">
        <v>0</v>
      </c>
      <c r="N166" s="103" t="s">
        <v>27</v>
      </c>
      <c r="O166" s="104">
        <v>0.51234000000000002</v>
      </c>
      <c r="P166" s="104">
        <f t="shared" si="11"/>
        <v>4.0961582999999999</v>
      </c>
      <c r="Q166" s="104">
        <v>0.108124</v>
      </c>
      <c r="R166" s="104">
        <f t="shared" si="12"/>
        <v>0.86445137999999999</v>
      </c>
      <c r="S166" s="104">
        <v>0</v>
      </c>
      <c r="T166" s="105">
        <f t="shared" si="13"/>
        <v>0</v>
      </c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R166" s="106" t="s">
        <v>104</v>
      </c>
      <c r="AT166" s="106" t="s">
        <v>100</v>
      </c>
      <c r="AU166" s="106" t="s">
        <v>105</v>
      </c>
      <c r="AY166" s="8" t="s">
        <v>98</v>
      </c>
      <c r="BE166" s="107">
        <f t="shared" si="14"/>
        <v>0</v>
      </c>
      <c r="BF166" s="107">
        <f t="shared" si="15"/>
        <v>0</v>
      </c>
      <c r="BG166" s="107">
        <f t="shared" si="16"/>
        <v>0</v>
      </c>
      <c r="BH166" s="107">
        <f t="shared" si="17"/>
        <v>0</v>
      </c>
      <c r="BI166" s="107">
        <f t="shared" si="18"/>
        <v>0</v>
      </c>
      <c r="BJ166" s="8" t="s">
        <v>105</v>
      </c>
      <c r="BK166" s="107">
        <f t="shared" si="19"/>
        <v>0</v>
      </c>
      <c r="BL166" s="8" t="s">
        <v>104</v>
      </c>
      <c r="BM166" s="106" t="s">
        <v>168</v>
      </c>
    </row>
    <row r="167" spans="1:65" s="2" customFormat="1" ht="33" customHeight="1" x14ac:dyDescent="0.2">
      <c r="A167" s="16"/>
      <c r="B167" s="94"/>
      <c r="C167" s="95" t="s">
        <v>169</v>
      </c>
      <c r="D167" s="95" t="s">
        <v>100</v>
      </c>
      <c r="E167" s="96" t="s">
        <v>170</v>
      </c>
      <c r="F167" s="97" t="s">
        <v>171</v>
      </c>
      <c r="G167" s="98" t="s">
        <v>128</v>
      </c>
      <c r="H167" s="99">
        <v>26.428000000000001</v>
      </c>
      <c r="I167" s="100"/>
      <c r="J167" s="100">
        <f t="shared" si="10"/>
        <v>0</v>
      </c>
      <c r="K167" s="101"/>
      <c r="L167" s="17"/>
      <c r="M167" s="102" t="s">
        <v>0</v>
      </c>
      <c r="N167" s="103" t="s">
        <v>27</v>
      </c>
      <c r="O167" s="104">
        <v>0.42427999999999999</v>
      </c>
      <c r="P167" s="104">
        <f t="shared" si="11"/>
        <v>11.21287184</v>
      </c>
      <c r="Q167" s="104">
        <v>7.38177E-2</v>
      </c>
      <c r="R167" s="104">
        <f t="shared" si="12"/>
        <v>1.9508541756</v>
      </c>
      <c r="S167" s="104">
        <v>0</v>
      </c>
      <c r="T167" s="105">
        <f t="shared" si="13"/>
        <v>0</v>
      </c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R167" s="106" t="s">
        <v>104</v>
      </c>
      <c r="AT167" s="106" t="s">
        <v>100</v>
      </c>
      <c r="AU167" s="106" t="s">
        <v>105</v>
      </c>
      <c r="AY167" s="8" t="s">
        <v>98</v>
      </c>
      <c r="BE167" s="107">
        <f t="shared" si="14"/>
        <v>0</v>
      </c>
      <c r="BF167" s="107">
        <f t="shared" si="15"/>
        <v>0</v>
      </c>
      <c r="BG167" s="107">
        <f t="shared" si="16"/>
        <v>0</v>
      </c>
      <c r="BH167" s="107">
        <f t="shared" si="17"/>
        <v>0</v>
      </c>
      <c r="BI167" s="107">
        <f t="shared" si="18"/>
        <v>0</v>
      </c>
      <c r="BJ167" s="8" t="s">
        <v>105</v>
      </c>
      <c r="BK167" s="107">
        <f t="shared" si="19"/>
        <v>0</v>
      </c>
      <c r="BL167" s="8" t="s">
        <v>104</v>
      </c>
      <c r="BM167" s="106" t="s">
        <v>172</v>
      </c>
    </row>
    <row r="168" spans="1:65" s="2" customFormat="1" ht="33" customHeight="1" x14ac:dyDescent="0.2">
      <c r="A168" s="16"/>
      <c r="B168" s="94"/>
      <c r="C168" s="95" t="s">
        <v>173</v>
      </c>
      <c r="D168" s="95" t="s">
        <v>100</v>
      </c>
      <c r="E168" s="96" t="s">
        <v>174</v>
      </c>
      <c r="F168" s="97" t="s">
        <v>175</v>
      </c>
      <c r="G168" s="98" t="s">
        <v>128</v>
      </c>
      <c r="H168" s="99">
        <v>37.436999999999998</v>
      </c>
      <c r="I168" s="100"/>
      <c r="J168" s="100">
        <f t="shared" si="10"/>
        <v>0</v>
      </c>
      <c r="K168" s="101"/>
      <c r="L168" s="17"/>
      <c r="M168" s="102" t="s">
        <v>0</v>
      </c>
      <c r="N168" s="103" t="s">
        <v>27</v>
      </c>
      <c r="O168" s="104">
        <v>0.44090000000000001</v>
      </c>
      <c r="P168" s="104">
        <f t="shared" si="11"/>
        <v>16.505973300000001</v>
      </c>
      <c r="Q168" s="104">
        <v>0.1106857</v>
      </c>
      <c r="R168" s="104">
        <f t="shared" si="12"/>
        <v>4.1437405508999996</v>
      </c>
      <c r="S168" s="104">
        <v>0</v>
      </c>
      <c r="T168" s="105">
        <f t="shared" si="13"/>
        <v>0</v>
      </c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R168" s="106" t="s">
        <v>104</v>
      </c>
      <c r="AT168" s="106" t="s">
        <v>100</v>
      </c>
      <c r="AU168" s="106" t="s">
        <v>105</v>
      </c>
      <c r="AY168" s="8" t="s">
        <v>98</v>
      </c>
      <c r="BE168" s="107">
        <f t="shared" si="14"/>
        <v>0</v>
      </c>
      <c r="BF168" s="107">
        <f t="shared" si="15"/>
        <v>0</v>
      </c>
      <c r="BG168" s="107">
        <f t="shared" si="16"/>
        <v>0</v>
      </c>
      <c r="BH168" s="107">
        <f t="shared" si="17"/>
        <v>0</v>
      </c>
      <c r="BI168" s="107">
        <f t="shared" si="18"/>
        <v>0</v>
      </c>
      <c r="BJ168" s="8" t="s">
        <v>105</v>
      </c>
      <c r="BK168" s="107">
        <f t="shared" si="19"/>
        <v>0</v>
      </c>
      <c r="BL168" s="8" t="s">
        <v>104</v>
      </c>
      <c r="BM168" s="106" t="s">
        <v>176</v>
      </c>
    </row>
    <row r="169" spans="1:65" s="2" customFormat="1" ht="24.2" customHeight="1" x14ac:dyDescent="0.2">
      <c r="A169" s="16"/>
      <c r="B169" s="94"/>
      <c r="C169" s="95" t="s">
        <v>177</v>
      </c>
      <c r="D169" s="95" t="s">
        <v>100</v>
      </c>
      <c r="E169" s="96" t="s">
        <v>178</v>
      </c>
      <c r="F169" s="97" t="s">
        <v>179</v>
      </c>
      <c r="G169" s="98" t="s">
        <v>180</v>
      </c>
      <c r="H169" s="99">
        <v>32.93</v>
      </c>
      <c r="I169" s="100"/>
      <c r="J169" s="100">
        <f t="shared" si="10"/>
        <v>0</v>
      </c>
      <c r="K169" s="101"/>
      <c r="L169" s="17"/>
      <c r="M169" s="102" t="s">
        <v>0</v>
      </c>
      <c r="N169" s="103" t="s">
        <v>27</v>
      </c>
      <c r="O169" s="104">
        <v>0.08</v>
      </c>
      <c r="P169" s="104">
        <f t="shared" si="11"/>
        <v>2.6343999999999999</v>
      </c>
      <c r="Q169" s="104">
        <v>1E-4</v>
      </c>
      <c r="R169" s="104">
        <f t="shared" si="12"/>
        <v>3.2929999999999999E-3</v>
      </c>
      <c r="S169" s="104">
        <v>0</v>
      </c>
      <c r="T169" s="105">
        <f t="shared" si="13"/>
        <v>0</v>
      </c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R169" s="106" t="s">
        <v>104</v>
      </c>
      <c r="AT169" s="106" t="s">
        <v>100</v>
      </c>
      <c r="AU169" s="106" t="s">
        <v>105</v>
      </c>
      <c r="AY169" s="8" t="s">
        <v>98</v>
      </c>
      <c r="BE169" s="107">
        <f t="shared" si="14"/>
        <v>0</v>
      </c>
      <c r="BF169" s="107">
        <f t="shared" si="15"/>
        <v>0</v>
      </c>
      <c r="BG169" s="107">
        <f t="shared" si="16"/>
        <v>0</v>
      </c>
      <c r="BH169" s="107">
        <f t="shared" si="17"/>
        <v>0</v>
      </c>
      <c r="BI169" s="107">
        <f t="shared" si="18"/>
        <v>0</v>
      </c>
      <c r="BJ169" s="8" t="s">
        <v>105</v>
      </c>
      <c r="BK169" s="107">
        <f t="shared" si="19"/>
        <v>0</v>
      </c>
      <c r="BL169" s="8" t="s">
        <v>104</v>
      </c>
      <c r="BM169" s="106" t="s">
        <v>181</v>
      </c>
    </row>
    <row r="170" spans="1:65" s="2" customFormat="1" ht="24.2" customHeight="1" x14ac:dyDescent="0.2">
      <c r="A170" s="16"/>
      <c r="B170" s="94"/>
      <c r="C170" s="95" t="s">
        <v>3</v>
      </c>
      <c r="D170" s="95" t="s">
        <v>100</v>
      </c>
      <c r="E170" s="96" t="s">
        <v>182</v>
      </c>
      <c r="F170" s="97" t="s">
        <v>183</v>
      </c>
      <c r="G170" s="98" t="s">
        <v>180</v>
      </c>
      <c r="H170" s="99">
        <v>25.9</v>
      </c>
      <c r="I170" s="100"/>
      <c r="J170" s="100">
        <f t="shared" si="10"/>
        <v>0</v>
      </c>
      <c r="K170" s="101"/>
      <c r="L170" s="17"/>
      <c r="M170" s="102" t="s">
        <v>0</v>
      </c>
      <c r="N170" s="103" t="s">
        <v>27</v>
      </c>
      <c r="O170" s="104">
        <v>0.12</v>
      </c>
      <c r="P170" s="104">
        <f t="shared" si="11"/>
        <v>3.1079999999999997</v>
      </c>
      <c r="Q170" s="104">
        <v>1.4999999999999999E-4</v>
      </c>
      <c r="R170" s="104">
        <f t="shared" si="12"/>
        <v>3.8849999999999996E-3</v>
      </c>
      <c r="S170" s="104">
        <v>0</v>
      </c>
      <c r="T170" s="105">
        <f t="shared" si="13"/>
        <v>0</v>
      </c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R170" s="106" t="s">
        <v>104</v>
      </c>
      <c r="AT170" s="106" t="s">
        <v>100</v>
      </c>
      <c r="AU170" s="106" t="s">
        <v>105</v>
      </c>
      <c r="AY170" s="8" t="s">
        <v>98</v>
      </c>
      <c r="BE170" s="107">
        <f t="shared" si="14"/>
        <v>0</v>
      </c>
      <c r="BF170" s="107">
        <f t="shared" si="15"/>
        <v>0</v>
      </c>
      <c r="BG170" s="107">
        <f t="shared" si="16"/>
        <v>0</v>
      </c>
      <c r="BH170" s="107">
        <f t="shared" si="17"/>
        <v>0</v>
      </c>
      <c r="BI170" s="107">
        <f t="shared" si="18"/>
        <v>0</v>
      </c>
      <c r="BJ170" s="8" t="s">
        <v>105</v>
      </c>
      <c r="BK170" s="107">
        <f t="shared" si="19"/>
        <v>0</v>
      </c>
      <c r="BL170" s="8" t="s">
        <v>104</v>
      </c>
      <c r="BM170" s="106" t="s">
        <v>184</v>
      </c>
    </row>
    <row r="171" spans="1:65" s="7" customFormat="1" ht="22.9" customHeight="1" x14ac:dyDescent="0.2">
      <c r="B171" s="82"/>
      <c r="D171" s="83" t="s">
        <v>43</v>
      </c>
      <c r="E171" s="92" t="s">
        <v>121</v>
      </c>
      <c r="F171" s="92" t="s">
        <v>185</v>
      </c>
      <c r="J171" s="93">
        <f>BK171</f>
        <v>0</v>
      </c>
      <c r="L171" s="82"/>
      <c r="M171" s="86"/>
      <c r="N171" s="87"/>
      <c r="O171" s="87"/>
      <c r="P171" s="88">
        <f>SUM(P172:P182)</f>
        <v>729.86920661000011</v>
      </c>
      <c r="Q171" s="87"/>
      <c r="R171" s="88">
        <f>SUM(R172:R182)</f>
        <v>30.606780245000003</v>
      </c>
      <c r="S171" s="87"/>
      <c r="T171" s="89">
        <f>SUM(T172:T182)</f>
        <v>0</v>
      </c>
      <c r="AR171" s="83" t="s">
        <v>45</v>
      </c>
      <c r="AT171" s="90" t="s">
        <v>43</v>
      </c>
      <c r="AU171" s="90" t="s">
        <v>45</v>
      </c>
      <c r="AY171" s="83" t="s">
        <v>98</v>
      </c>
      <c r="BK171" s="91">
        <f>SUM(BK172:BK182)</f>
        <v>0</v>
      </c>
    </row>
    <row r="172" spans="1:65" s="2" customFormat="1" ht="24.2" customHeight="1" x14ac:dyDescent="0.2">
      <c r="A172" s="16"/>
      <c r="B172" s="94"/>
      <c r="C172" s="95" t="s">
        <v>186</v>
      </c>
      <c r="D172" s="95" t="s">
        <v>100</v>
      </c>
      <c r="E172" s="96" t="s">
        <v>187</v>
      </c>
      <c r="F172" s="97" t="s">
        <v>188</v>
      </c>
      <c r="G172" s="98" t="s">
        <v>128</v>
      </c>
      <c r="H172" s="99">
        <v>3.03</v>
      </c>
      <c r="I172" s="100"/>
      <c r="J172" s="100">
        <f t="shared" ref="J172:J182" si="20">ROUND(I172*H172,2)</f>
        <v>0</v>
      </c>
      <c r="K172" s="101"/>
      <c r="L172" s="17"/>
      <c r="M172" s="102" t="s">
        <v>0</v>
      </c>
      <c r="N172" s="103" t="s">
        <v>27</v>
      </c>
      <c r="O172" s="104">
        <v>1.194</v>
      </c>
      <c r="P172" s="104">
        <f t="shared" ref="P172:P182" si="21">O172*H172</f>
        <v>3.6178199999999996</v>
      </c>
      <c r="Q172" s="104">
        <v>3.9800000000000002E-2</v>
      </c>
      <c r="R172" s="104">
        <f t="shared" ref="R172:R182" si="22">Q172*H172</f>
        <v>0.12059399999999999</v>
      </c>
      <c r="S172" s="104">
        <v>0</v>
      </c>
      <c r="T172" s="105">
        <f t="shared" ref="T172:T182" si="23">S172*H172</f>
        <v>0</v>
      </c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R172" s="106" t="s">
        <v>104</v>
      </c>
      <c r="AT172" s="106" t="s">
        <v>100</v>
      </c>
      <c r="AU172" s="106" t="s">
        <v>105</v>
      </c>
      <c r="AY172" s="8" t="s">
        <v>98</v>
      </c>
      <c r="BE172" s="107">
        <f t="shared" ref="BE172:BE182" si="24">IF(N172="základná",J172,0)</f>
        <v>0</v>
      </c>
      <c r="BF172" s="107">
        <f t="shared" ref="BF172:BF182" si="25">IF(N172="znížená",J172,0)</f>
        <v>0</v>
      </c>
      <c r="BG172" s="107">
        <f t="shared" ref="BG172:BG182" si="26">IF(N172="zákl. prenesená",J172,0)</f>
        <v>0</v>
      </c>
      <c r="BH172" s="107">
        <f t="shared" ref="BH172:BH182" si="27">IF(N172="zníž. prenesená",J172,0)</f>
        <v>0</v>
      </c>
      <c r="BI172" s="107">
        <f t="shared" ref="BI172:BI182" si="28">IF(N172="nulová",J172,0)</f>
        <v>0</v>
      </c>
      <c r="BJ172" s="8" t="s">
        <v>105</v>
      </c>
      <c r="BK172" s="107">
        <f t="shared" ref="BK172:BK182" si="29">ROUND(I172*H172,2)</f>
        <v>0</v>
      </c>
      <c r="BL172" s="8" t="s">
        <v>104</v>
      </c>
      <c r="BM172" s="106" t="s">
        <v>189</v>
      </c>
    </row>
    <row r="173" spans="1:65" s="2" customFormat="1" ht="24.2" customHeight="1" x14ac:dyDescent="0.2">
      <c r="A173" s="16"/>
      <c r="B173" s="94"/>
      <c r="C173" s="95" t="s">
        <v>190</v>
      </c>
      <c r="D173" s="95" t="s">
        <v>100</v>
      </c>
      <c r="E173" s="96" t="s">
        <v>191</v>
      </c>
      <c r="F173" s="97" t="s">
        <v>192</v>
      </c>
      <c r="G173" s="98" t="s">
        <v>128</v>
      </c>
      <c r="H173" s="99">
        <v>19.8</v>
      </c>
      <c r="I173" s="100"/>
      <c r="J173" s="100">
        <f t="shared" si="20"/>
        <v>0</v>
      </c>
      <c r="K173" s="101"/>
      <c r="L173" s="17"/>
      <c r="M173" s="102" t="s">
        <v>0</v>
      </c>
      <c r="N173" s="103" t="s">
        <v>27</v>
      </c>
      <c r="O173" s="104">
        <v>0.79971999999999999</v>
      </c>
      <c r="P173" s="104">
        <f t="shared" si="21"/>
        <v>15.834455999999999</v>
      </c>
      <c r="Q173" s="104">
        <v>3.7560000000000003E-2</v>
      </c>
      <c r="R173" s="104">
        <f t="shared" si="22"/>
        <v>0.74368800000000013</v>
      </c>
      <c r="S173" s="104">
        <v>0</v>
      </c>
      <c r="T173" s="105">
        <f t="shared" si="23"/>
        <v>0</v>
      </c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R173" s="106" t="s">
        <v>104</v>
      </c>
      <c r="AT173" s="106" t="s">
        <v>100</v>
      </c>
      <c r="AU173" s="106" t="s">
        <v>105</v>
      </c>
      <c r="AY173" s="8" t="s">
        <v>98</v>
      </c>
      <c r="BE173" s="107">
        <f t="shared" si="24"/>
        <v>0</v>
      </c>
      <c r="BF173" s="107">
        <f t="shared" si="25"/>
        <v>0</v>
      </c>
      <c r="BG173" s="107">
        <f t="shared" si="26"/>
        <v>0</v>
      </c>
      <c r="BH173" s="107">
        <f t="shared" si="27"/>
        <v>0</v>
      </c>
      <c r="BI173" s="107">
        <f t="shared" si="28"/>
        <v>0</v>
      </c>
      <c r="BJ173" s="8" t="s">
        <v>105</v>
      </c>
      <c r="BK173" s="107">
        <f t="shared" si="29"/>
        <v>0</v>
      </c>
      <c r="BL173" s="8" t="s">
        <v>104</v>
      </c>
      <c r="BM173" s="106" t="s">
        <v>193</v>
      </c>
    </row>
    <row r="174" spans="1:65" s="2" customFormat="1" ht="24.2" customHeight="1" x14ac:dyDescent="0.2">
      <c r="A174" s="16"/>
      <c r="B174" s="94"/>
      <c r="C174" s="95" t="s">
        <v>194</v>
      </c>
      <c r="D174" s="95" t="s">
        <v>100</v>
      </c>
      <c r="E174" s="96" t="s">
        <v>195</v>
      </c>
      <c r="F174" s="97" t="s">
        <v>196</v>
      </c>
      <c r="G174" s="98" t="s">
        <v>128</v>
      </c>
      <c r="H174" s="99">
        <v>591.399</v>
      </c>
      <c r="I174" s="100"/>
      <c r="J174" s="100">
        <f t="shared" si="20"/>
        <v>0</v>
      </c>
      <c r="K174" s="101"/>
      <c r="L174" s="17"/>
      <c r="M174" s="102" t="s">
        <v>0</v>
      </c>
      <c r="N174" s="103" t="s">
        <v>27</v>
      </c>
      <c r="O174" s="104">
        <v>5.2049999999999999E-2</v>
      </c>
      <c r="P174" s="104">
        <f t="shared" si="21"/>
        <v>30.782317949999999</v>
      </c>
      <c r="Q174" s="104">
        <v>2.3000000000000001E-4</v>
      </c>
      <c r="R174" s="104">
        <f t="shared" si="22"/>
        <v>0.13602177000000001</v>
      </c>
      <c r="S174" s="104">
        <v>0</v>
      </c>
      <c r="T174" s="105">
        <f t="shared" si="23"/>
        <v>0</v>
      </c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R174" s="106" t="s">
        <v>104</v>
      </c>
      <c r="AT174" s="106" t="s">
        <v>100</v>
      </c>
      <c r="AU174" s="106" t="s">
        <v>105</v>
      </c>
      <c r="AY174" s="8" t="s">
        <v>98</v>
      </c>
      <c r="BE174" s="107">
        <f t="shared" si="24"/>
        <v>0</v>
      </c>
      <c r="BF174" s="107">
        <f t="shared" si="25"/>
        <v>0</v>
      </c>
      <c r="BG174" s="107">
        <f t="shared" si="26"/>
        <v>0</v>
      </c>
      <c r="BH174" s="107">
        <f t="shared" si="27"/>
        <v>0</v>
      </c>
      <c r="BI174" s="107">
        <f t="shared" si="28"/>
        <v>0</v>
      </c>
      <c r="BJ174" s="8" t="s">
        <v>105</v>
      </c>
      <c r="BK174" s="107">
        <f t="shared" si="29"/>
        <v>0</v>
      </c>
      <c r="BL174" s="8" t="s">
        <v>104</v>
      </c>
      <c r="BM174" s="106" t="s">
        <v>197</v>
      </c>
    </row>
    <row r="175" spans="1:65" s="2" customFormat="1" ht="24.2" customHeight="1" x14ac:dyDescent="0.2">
      <c r="A175" s="16"/>
      <c r="B175" s="94"/>
      <c r="C175" s="95" t="s">
        <v>198</v>
      </c>
      <c r="D175" s="95" t="s">
        <v>100</v>
      </c>
      <c r="E175" s="96" t="s">
        <v>199</v>
      </c>
      <c r="F175" s="97" t="s">
        <v>200</v>
      </c>
      <c r="G175" s="98" t="s">
        <v>128</v>
      </c>
      <c r="H175" s="99">
        <v>463.66899999999998</v>
      </c>
      <c r="I175" s="100"/>
      <c r="J175" s="100">
        <f t="shared" si="20"/>
        <v>0</v>
      </c>
      <c r="K175" s="101"/>
      <c r="L175" s="17"/>
      <c r="M175" s="102" t="s">
        <v>0</v>
      </c>
      <c r="N175" s="103" t="s">
        <v>27</v>
      </c>
      <c r="O175" s="104">
        <v>0.49247000000000002</v>
      </c>
      <c r="P175" s="104">
        <f t="shared" si="21"/>
        <v>228.34307243000001</v>
      </c>
      <c r="Q175" s="104">
        <v>3.15E-2</v>
      </c>
      <c r="R175" s="104">
        <f t="shared" si="22"/>
        <v>14.6055735</v>
      </c>
      <c r="S175" s="104">
        <v>0</v>
      </c>
      <c r="T175" s="105">
        <f t="shared" si="23"/>
        <v>0</v>
      </c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R175" s="106" t="s">
        <v>104</v>
      </c>
      <c r="AT175" s="106" t="s">
        <v>100</v>
      </c>
      <c r="AU175" s="106" t="s">
        <v>105</v>
      </c>
      <c r="AY175" s="8" t="s">
        <v>98</v>
      </c>
      <c r="BE175" s="107">
        <f t="shared" si="24"/>
        <v>0</v>
      </c>
      <c r="BF175" s="107">
        <f t="shared" si="25"/>
        <v>0</v>
      </c>
      <c r="BG175" s="107">
        <f t="shared" si="26"/>
        <v>0</v>
      </c>
      <c r="BH175" s="107">
        <f t="shared" si="27"/>
        <v>0</v>
      </c>
      <c r="BI175" s="107">
        <f t="shared" si="28"/>
        <v>0</v>
      </c>
      <c r="BJ175" s="8" t="s">
        <v>105</v>
      </c>
      <c r="BK175" s="107">
        <f t="shared" si="29"/>
        <v>0</v>
      </c>
      <c r="BL175" s="8" t="s">
        <v>104</v>
      </c>
      <c r="BM175" s="106" t="s">
        <v>201</v>
      </c>
    </row>
    <row r="176" spans="1:65" s="2" customFormat="1" ht="24.2" customHeight="1" x14ac:dyDescent="0.2">
      <c r="A176" s="16"/>
      <c r="B176" s="94"/>
      <c r="C176" s="95" t="s">
        <v>202</v>
      </c>
      <c r="D176" s="95" t="s">
        <v>100</v>
      </c>
      <c r="E176" s="96" t="s">
        <v>203</v>
      </c>
      <c r="F176" s="97" t="s">
        <v>204</v>
      </c>
      <c r="G176" s="98" t="s">
        <v>128</v>
      </c>
      <c r="H176" s="99">
        <v>470.01900000000001</v>
      </c>
      <c r="I176" s="100"/>
      <c r="J176" s="100">
        <f t="shared" si="20"/>
        <v>0</v>
      </c>
      <c r="K176" s="101"/>
      <c r="L176" s="17"/>
      <c r="M176" s="102" t="s">
        <v>0</v>
      </c>
      <c r="N176" s="103" t="s">
        <v>27</v>
      </c>
      <c r="O176" s="104">
        <v>0.31796999999999997</v>
      </c>
      <c r="P176" s="104">
        <f t="shared" si="21"/>
        <v>149.45194142999998</v>
      </c>
      <c r="Q176" s="104">
        <v>4.725E-3</v>
      </c>
      <c r="R176" s="104">
        <f t="shared" si="22"/>
        <v>2.220839775</v>
      </c>
      <c r="S176" s="104">
        <v>0</v>
      </c>
      <c r="T176" s="105">
        <f t="shared" si="23"/>
        <v>0</v>
      </c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R176" s="106" t="s">
        <v>104</v>
      </c>
      <c r="AT176" s="106" t="s">
        <v>100</v>
      </c>
      <c r="AU176" s="106" t="s">
        <v>105</v>
      </c>
      <c r="AY176" s="8" t="s">
        <v>98</v>
      </c>
      <c r="BE176" s="107">
        <f t="shared" si="24"/>
        <v>0</v>
      </c>
      <c r="BF176" s="107">
        <f t="shared" si="25"/>
        <v>0</v>
      </c>
      <c r="BG176" s="107">
        <f t="shared" si="26"/>
        <v>0</v>
      </c>
      <c r="BH176" s="107">
        <f t="shared" si="27"/>
        <v>0</v>
      </c>
      <c r="BI176" s="107">
        <f t="shared" si="28"/>
        <v>0</v>
      </c>
      <c r="BJ176" s="8" t="s">
        <v>105</v>
      </c>
      <c r="BK176" s="107">
        <f t="shared" si="29"/>
        <v>0</v>
      </c>
      <c r="BL176" s="8" t="s">
        <v>104</v>
      </c>
      <c r="BM176" s="106" t="s">
        <v>205</v>
      </c>
    </row>
    <row r="177" spans="1:65" s="2" customFormat="1" ht="24.2" customHeight="1" x14ac:dyDescent="0.2">
      <c r="A177" s="16"/>
      <c r="B177" s="94"/>
      <c r="C177" s="95" t="s">
        <v>206</v>
      </c>
      <c r="D177" s="95" t="s">
        <v>100</v>
      </c>
      <c r="E177" s="96" t="s">
        <v>207</v>
      </c>
      <c r="F177" s="97" t="s">
        <v>208</v>
      </c>
      <c r="G177" s="98" t="s">
        <v>128</v>
      </c>
      <c r="H177" s="99">
        <v>463.66899999999998</v>
      </c>
      <c r="I177" s="100"/>
      <c r="J177" s="100">
        <f t="shared" si="20"/>
        <v>0</v>
      </c>
      <c r="K177" s="101"/>
      <c r="L177" s="17"/>
      <c r="M177" s="102" t="s">
        <v>0</v>
      </c>
      <c r="N177" s="103" t="s">
        <v>27</v>
      </c>
      <c r="O177" s="104">
        <v>0.34799999999999998</v>
      </c>
      <c r="P177" s="104">
        <f t="shared" si="21"/>
        <v>161.35681199999999</v>
      </c>
      <c r="Q177" s="104">
        <v>7.3499999999999998E-3</v>
      </c>
      <c r="R177" s="104">
        <f t="shared" si="22"/>
        <v>3.4079671499999997</v>
      </c>
      <c r="S177" s="104">
        <v>0</v>
      </c>
      <c r="T177" s="105">
        <f t="shared" si="23"/>
        <v>0</v>
      </c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R177" s="106" t="s">
        <v>104</v>
      </c>
      <c r="AT177" s="106" t="s">
        <v>100</v>
      </c>
      <c r="AU177" s="106" t="s">
        <v>105</v>
      </c>
      <c r="AY177" s="8" t="s">
        <v>98</v>
      </c>
      <c r="BE177" s="107">
        <f t="shared" si="24"/>
        <v>0</v>
      </c>
      <c r="BF177" s="107">
        <f t="shared" si="25"/>
        <v>0</v>
      </c>
      <c r="BG177" s="107">
        <f t="shared" si="26"/>
        <v>0</v>
      </c>
      <c r="BH177" s="107">
        <f t="shared" si="27"/>
        <v>0</v>
      </c>
      <c r="BI177" s="107">
        <f t="shared" si="28"/>
        <v>0</v>
      </c>
      <c r="BJ177" s="8" t="s">
        <v>105</v>
      </c>
      <c r="BK177" s="107">
        <f t="shared" si="29"/>
        <v>0</v>
      </c>
      <c r="BL177" s="8" t="s">
        <v>104</v>
      </c>
      <c r="BM177" s="106" t="s">
        <v>209</v>
      </c>
    </row>
    <row r="178" spans="1:65" s="2" customFormat="1" ht="24.2" customHeight="1" x14ac:dyDescent="0.2">
      <c r="A178" s="16"/>
      <c r="B178" s="94"/>
      <c r="C178" s="95" t="s">
        <v>210</v>
      </c>
      <c r="D178" s="95" t="s">
        <v>100</v>
      </c>
      <c r="E178" s="96" t="s">
        <v>211</v>
      </c>
      <c r="F178" s="97" t="s">
        <v>212</v>
      </c>
      <c r="G178" s="98" t="s">
        <v>128</v>
      </c>
      <c r="H178" s="99">
        <v>591.399</v>
      </c>
      <c r="I178" s="100"/>
      <c r="J178" s="100">
        <f t="shared" si="20"/>
        <v>0</v>
      </c>
      <c r="K178" s="101"/>
      <c r="L178" s="17"/>
      <c r="M178" s="102" t="s">
        <v>0</v>
      </c>
      <c r="N178" s="103" t="s">
        <v>27</v>
      </c>
      <c r="O178" s="104">
        <v>0.111</v>
      </c>
      <c r="P178" s="104">
        <f t="shared" si="21"/>
        <v>65.645289000000005</v>
      </c>
      <c r="Q178" s="104">
        <v>4.15E-3</v>
      </c>
      <c r="R178" s="104">
        <f t="shared" si="22"/>
        <v>2.4543058499999999</v>
      </c>
      <c r="S178" s="104">
        <v>0</v>
      </c>
      <c r="T178" s="105">
        <f t="shared" si="23"/>
        <v>0</v>
      </c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R178" s="106" t="s">
        <v>104</v>
      </c>
      <c r="AT178" s="106" t="s">
        <v>100</v>
      </c>
      <c r="AU178" s="106" t="s">
        <v>105</v>
      </c>
      <c r="AY178" s="8" t="s">
        <v>98</v>
      </c>
      <c r="BE178" s="107">
        <f t="shared" si="24"/>
        <v>0</v>
      </c>
      <c r="BF178" s="107">
        <f t="shared" si="25"/>
        <v>0</v>
      </c>
      <c r="BG178" s="107">
        <f t="shared" si="26"/>
        <v>0</v>
      </c>
      <c r="BH178" s="107">
        <f t="shared" si="27"/>
        <v>0</v>
      </c>
      <c r="BI178" s="107">
        <f t="shared" si="28"/>
        <v>0</v>
      </c>
      <c r="BJ178" s="8" t="s">
        <v>105</v>
      </c>
      <c r="BK178" s="107">
        <f t="shared" si="29"/>
        <v>0</v>
      </c>
      <c r="BL178" s="8" t="s">
        <v>104</v>
      </c>
      <c r="BM178" s="106" t="s">
        <v>213</v>
      </c>
    </row>
    <row r="179" spans="1:65" s="2" customFormat="1" ht="24.2" customHeight="1" x14ac:dyDescent="0.2">
      <c r="A179" s="16"/>
      <c r="B179" s="94"/>
      <c r="C179" s="95" t="s">
        <v>214</v>
      </c>
      <c r="D179" s="95" t="s">
        <v>100</v>
      </c>
      <c r="E179" s="96" t="s">
        <v>215</v>
      </c>
      <c r="F179" s="97" t="s">
        <v>216</v>
      </c>
      <c r="G179" s="98" t="s">
        <v>128</v>
      </c>
      <c r="H179" s="99">
        <v>262.86</v>
      </c>
      <c r="I179" s="100"/>
      <c r="J179" s="100">
        <f t="shared" si="20"/>
        <v>0</v>
      </c>
      <c r="K179" s="101"/>
      <c r="L179" s="17"/>
      <c r="M179" s="102" t="s">
        <v>0</v>
      </c>
      <c r="N179" s="103" t="s">
        <v>27</v>
      </c>
      <c r="O179" s="104">
        <v>3.517E-2</v>
      </c>
      <c r="P179" s="104">
        <f t="shared" si="21"/>
        <v>9.2447862000000001</v>
      </c>
      <c r="Q179" s="104">
        <v>0</v>
      </c>
      <c r="R179" s="104">
        <f t="shared" si="22"/>
        <v>0</v>
      </c>
      <c r="S179" s="104">
        <v>0</v>
      </c>
      <c r="T179" s="105">
        <f t="shared" si="23"/>
        <v>0</v>
      </c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R179" s="106" t="s">
        <v>104</v>
      </c>
      <c r="AT179" s="106" t="s">
        <v>100</v>
      </c>
      <c r="AU179" s="106" t="s">
        <v>105</v>
      </c>
      <c r="AY179" s="8" t="s">
        <v>98</v>
      </c>
      <c r="BE179" s="107">
        <f t="shared" si="24"/>
        <v>0</v>
      </c>
      <c r="BF179" s="107">
        <f t="shared" si="25"/>
        <v>0</v>
      </c>
      <c r="BG179" s="107">
        <f t="shared" si="26"/>
        <v>0</v>
      </c>
      <c r="BH179" s="107">
        <f t="shared" si="27"/>
        <v>0</v>
      </c>
      <c r="BI179" s="107">
        <f t="shared" si="28"/>
        <v>0</v>
      </c>
      <c r="BJ179" s="8" t="s">
        <v>105</v>
      </c>
      <c r="BK179" s="107">
        <f t="shared" si="29"/>
        <v>0</v>
      </c>
      <c r="BL179" s="8" t="s">
        <v>104</v>
      </c>
      <c r="BM179" s="106" t="s">
        <v>217</v>
      </c>
    </row>
    <row r="180" spans="1:65" s="2" customFormat="1" ht="24.2" customHeight="1" x14ac:dyDescent="0.2">
      <c r="A180" s="16"/>
      <c r="B180" s="94"/>
      <c r="C180" s="108" t="s">
        <v>218</v>
      </c>
      <c r="D180" s="108" t="s">
        <v>219</v>
      </c>
      <c r="E180" s="109" t="s">
        <v>220</v>
      </c>
      <c r="F180" s="110" t="s">
        <v>221</v>
      </c>
      <c r="G180" s="111" t="s">
        <v>222</v>
      </c>
      <c r="H180" s="112">
        <v>54.149000000000001</v>
      </c>
      <c r="I180" s="113"/>
      <c r="J180" s="113">
        <f t="shared" si="20"/>
        <v>0</v>
      </c>
      <c r="K180" s="114"/>
      <c r="L180" s="115"/>
      <c r="M180" s="116" t="s">
        <v>0</v>
      </c>
      <c r="N180" s="117" t="s">
        <v>27</v>
      </c>
      <c r="O180" s="104">
        <v>0</v>
      </c>
      <c r="P180" s="104">
        <f t="shared" si="21"/>
        <v>0</v>
      </c>
      <c r="Q180" s="104">
        <v>1E-3</v>
      </c>
      <c r="R180" s="104">
        <f t="shared" si="22"/>
        <v>5.4149000000000003E-2</v>
      </c>
      <c r="S180" s="104">
        <v>0</v>
      </c>
      <c r="T180" s="105">
        <f t="shared" si="23"/>
        <v>0</v>
      </c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R180" s="106" t="s">
        <v>131</v>
      </c>
      <c r="AT180" s="106" t="s">
        <v>219</v>
      </c>
      <c r="AU180" s="106" t="s">
        <v>105</v>
      </c>
      <c r="AY180" s="8" t="s">
        <v>98</v>
      </c>
      <c r="BE180" s="107">
        <f t="shared" si="24"/>
        <v>0</v>
      </c>
      <c r="BF180" s="107">
        <f t="shared" si="25"/>
        <v>0</v>
      </c>
      <c r="BG180" s="107">
        <f t="shared" si="26"/>
        <v>0</v>
      </c>
      <c r="BH180" s="107">
        <f t="shared" si="27"/>
        <v>0</v>
      </c>
      <c r="BI180" s="107">
        <f t="shared" si="28"/>
        <v>0</v>
      </c>
      <c r="BJ180" s="8" t="s">
        <v>105</v>
      </c>
      <c r="BK180" s="107">
        <f t="shared" si="29"/>
        <v>0</v>
      </c>
      <c r="BL180" s="8" t="s">
        <v>104</v>
      </c>
      <c r="BM180" s="106" t="s">
        <v>223</v>
      </c>
    </row>
    <row r="181" spans="1:65" s="2" customFormat="1" ht="24.2" customHeight="1" x14ac:dyDescent="0.2">
      <c r="A181" s="16"/>
      <c r="B181" s="94"/>
      <c r="C181" s="95" t="s">
        <v>224</v>
      </c>
      <c r="D181" s="95" t="s">
        <v>100</v>
      </c>
      <c r="E181" s="96" t="s">
        <v>225</v>
      </c>
      <c r="F181" s="97" t="s">
        <v>226</v>
      </c>
      <c r="G181" s="98" t="s">
        <v>128</v>
      </c>
      <c r="H181" s="99">
        <v>84.93</v>
      </c>
      <c r="I181" s="100"/>
      <c r="J181" s="100">
        <f t="shared" si="20"/>
        <v>0</v>
      </c>
      <c r="K181" s="101"/>
      <c r="L181" s="17"/>
      <c r="M181" s="102" t="s">
        <v>0</v>
      </c>
      <c r="N181" s="103" t="s">
        <v>27</v>
      </c>
      <c r="O181" s="104">
        <v>0.21328</v>
      </c>
      <c r="P181" s="104">
        <f t="shared" si="21"/>
        <v>18.1138704</v>
      </c>
      <c r="Q181" s="104">
        <v>8.1600000000000006E-3</v>
      </c>
      <c r="R181" s="104">
        <f t="shared" si="22"/>
        <v>0.69302880000000011</v>
      </c>
      <c r="S181" s="104">
        <v>0</v>
      </c>
      <c r="T181" s="105">
        <f t="shared" si="23"/>
        <v>0</v>
      </c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R181" s="106" t="s">
        <v>104</v>
      </c>
      <c r="AT181" s="106" t="s">
        <v>100</v>
      </c>
      <c r="AU181" s="106" t="s">
        <v>105</v>
      </c>
      <c r="AY181" s="8" t="s">
        <v>98</v>
      </c>
      <c r="BE181" s="107">
        <f t="shared" si="24"/>
        <v>0</v>
      </c>
      <c r="BF181" s="107">
        <f t="shared" si="25"/>
        <v>0</v>
      </c>
      <c r="BG181" s="107">
        <f t="shared" si="26"/>
        <v>0</v>
      </c>
      <c r="BH181" s="107">
        <f t="shared" si="27"/>
        <v>0</v>
      </c>
      <c r="BI181" s="107">
        <f t="shared" si="28"/>
        <v>0</v>
      </c>
      <c r="BJ181" s="8" t="s">
        <v>105</v>
      </c>
      <c r="BK181" s="107">
        <f t="shared" si="29"/>
        <v>0</v>
      </c>
      <c r="BL181" s="8" t="s">
        <v>104</v>
      </c>
      <c r="BM181" s="106" t="s">
        <v>227</v>
      </c>
    </row>
    <row r="182" spans="1:65" s="2" customFormat="1" ht="24.2" customHeight="1" x14ac:dyDescent="0.2">
      <c r="A182" s="16"/>
      <c r="B182" s="94"/>
      <c r="C182" s="95" t="s">
        <v>228</v>
      </c>
      <c r="D182" s="95" t="s">
        <v>100</v>
      </c>
      <c r="E182" s="96" t="s">
        <v>229</v>
      </c>
      <c r="F182" s="97" t="s">
        <v>230</v>
      </c>
      <c r="G182" s="98" t="s">
        <v>128</v>
      </c>
      <c r="H182" s="99">
        <v>177.93</v>
      </c>
      <c r="I182" s="100"/>
      <c r="J182" s="100">
        <f t="shared" si="20"/>
        <v>0</v>
      </c>
      <c r="K182" s="101"/>
      <c r="L182" s="17"/>
      <c r="M182" s="102" t="s">
        <v>0</v>
      </c>
      <c r="N182" s="103" t="s">
        <v>27</v>
      </c>
      <c r="O182" s="104">
        <v>0.26684000000000002</v>
      </c>
      <c r="P182" s="104">
        <f t="shared" si="21"/>
        <v>47.478841200000005</v>
      </c>
      <c r="Q182" s="104">
        <v>3.4680000000000002E-2</v>
      </c>
      <c r="R182" s="104">
        <f t="shared" si="22"/>
        <v>6.1706124000000004</v>
      </c>
      <c r="S182" s="104">
        <v>0</v>
      </c>
      <c r="T182" s="105">
        <f t="shared" si="23"/>
        <v>0</v>
      </c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R182" s="106" t="s">
        <v>104</v>
      </c>
      <c r="AT182" s="106" t="s">
        <v>100</v>
      </c>
      <c r="AU182" s="106" t="s">
        <v>105</v>
      </c>
      <c r="AY182" s="8" t="s">
        <v>98</v>
      </c>
      <c r="BE182" s="107">
        <f t="shared" si="24"/>
        <v>0</v>
      </c>
      <c r="BF182" s="107">
        <f t="shared" si="25"/>
        <v>0</v>
      </c>
      <c r="BG182" s="107">
        <f t="shared" si="26"/>
        <v>0</v>
      </c>
      <c r="BH182" s="107">
        <f t="shared" si="27"/>
        <v>0</v>
      </c>
      <c r="BI182" s="107">
        <f t="shared" si="28"/>
        <v>0</v>
      </c>
      <c r="BJ182" s="8" t="s">
        <v>105</v>
      </c>
      <c r="BK182" s="107">
        <f t="shared" si="29"/>
        <v>0</v>
      </c>
      <c r="BL182" s="8" t="s">
        <v>104</v>
      </c>
      <c r="BM182" s="106" t="s">
        <v>231</v>
      </c>
    </row>
    <row r="183" spans="1:65" s="7" customFormat="1" ht="22.9" customHeight="1" x14ac:dyDescent="0.2">
      <c r="B183" s="82"/>
      <c r="D183" s="83" t="s">
        <v>43</v>
      </c>
      <c r="E183" s="92" t="s">
        <v>135</v>
      </c>
      <c r="F183" s="92" t="s">
        <v>232</v>
      </c>
      <c r="J183" s="93">
        <f>BK183</f>
        <v>0</v>
      </c>
      <c r="L183" s="82"/>
      <c r="M183" s="86"/>
      <c r="N183" s="87"/>
      <c r="O183" s="87"/>
      <c r="P183" s="88">
        <f>SUM(P184:P204)</f>
        <v>890.47596505000013</v>
      </c>
      <c r="Q183" s="87"/>
      <c r="R183" s="88">
        <f>SUM(R184:R204)</f>
        <v>22.714786015800001</v>
      </c>
      <c r="S183" s="87"/>
      <c r="T183" s="89">
        <f>SUM(T184:T204)</f>
        <v>55.366790000000002</v>
      </c>
      <c r="AR183" s="83" t="s">
        <v>45</v>
      </c>
      <c r="AT183" s="90" t="s">
        <v>43</v>
      </c>
      <c r="AU183" s="90" t="s">
        <v>45</v>
      </c>
      <c r="AY183" s="83" t="s">
        <v>98</v>
      </c>
      <c r="BK183" s="91">
        <f>SUM(BK184:BK204)</f>
        <v>0</v>
      </c>
    </row>
    <row r="184" spans="1:65" s="2" customFormat="1" ht="24.2" customHeight="1" x14ac:dyDescent="0.2">
      <c r="A184" s="16"/>
      <c r="B184" s="94"/>
      <c r="C184" s="95" t="s">
        <v>233</v>
      </c>
      <c r="D184" s="95" t="s">
        <v>100</v>
      </c>
      <c r="E184" s="96" t="s">
        <v>234</v>
      </c>
      <c r="F184" s="97" t="s">
        <v>235</v>
      </c>
      <c r="G184" s="98" t="s">
        <v>128</v>
      </c>
      <c r="H184" s="99">
        <v>705.99900000000002</v>
      </c>
      <c r="I184" s="100"/>
      <c r="J184" s="100">
        <f t="shared" ref="J184:J204" si="30">ROUND(I184*H184,2)</f>
        <v>0</v>
      </c>
      <c r="K184" s="101"/>
      <c r="L184" s="17"/>
      <c r="M184" s="102" t="s">
        <v>0</v>
      </c>
      <c r="N184" s="103" t="s">
        <v>27</v>
      </c>
      <c r="O184" s="104">
        <v>0.13800000000000001</v>
      </c>
      <c r="P184" s="104">
        <f t="shared" ref="P184:P204" si="31">O184*H184</f>
        <v>97.427862000000005</v>
      </c>
      <c r="Q184" s="104">
        <v>1.92E-3</v>
      </c>
      <c r="R184" s="104">
        <f t="shared" ref="R184:R204" si="32">Q184*H184</f>
        <v>1.3555180800000002</v>
      </c>
      <c r="S184" s="104">
        <v>0</v>
      </c>
      <c r="T184" s="105">
        <f t="shared" ref="T184:T204" si="33">S184*H184</f>
        <v>0</v>
      </c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R184" s="106" t="s">
        <v>104</v>
      </c>
      <c r="AT184" s="106" t="s">
        <v>100</v>
      </c>
      <c r="AU184" s="106" t="s">
        <v>105</v>
      </c>
      <c r="AY184" s="8" t="s">
        <v>98</v>
      </c>
      <c r="BE184" s="107">
        <f t="shared" ref="BE184:BE204" si="34">IF(N184="základná",J184,0)</f>
        <v>0</v>
      </c>
      <c r="BF184" s="107">
        <f t="shared" ref="BF184:BF204" si="35">IF(N184="znížená",J184,0)</f>
        <v>0</v>
      </c>
      <c r="BG184" s="107">
        <f t="shared" ref="BG184:BG204" si="36">IF(N184="zákl. prenesená",J184,0)</f>
        <v>0</v>
      </c>
      <c r="BH184" s="107">
        <f t="shared" ref="BH184:BH204" si="37">IF(N184="zníž. prenesená",J184,0)</f>
        <v>0</v>
      </c>
      <c r="BI184" s="107">
        <f t="shared" ref="BI184:BI204" si="38">IF(N184="nulová",J184,0)</f>
        <v>0</v>
      </c>
      <c r="BJ184" s="8" t="s">
        <v>105</v>
      </c>
      <c r="BK184" s="107">
        <f t="shared" ref="BK184:BK204" si="39">ROUND(I184*H184,2)</f>
        <v>0</v>
      </c>
      <c r="BL184" s="8" t="s">
        <v>104</v>
      </c>
      <c r="BM184" s="106" t="s">
        <v>236</v>
      </c>
    </row>
    <row r="185" spans="1:65" s="2" customFormat="1" ht="24.2" customHeight="1" x14ac:dyDescent="0.2">
      <c r="A185" s="16"/>
      <c r="B185" s="94"/>
      <c r="C185" s="95" t="s">
        <v>237</v>
      </c>
      <c r="D185" s="95" t="s">
        <v>100</v>
      </c>
      <c r="E185" s="96" t="s">
        <v>238</v>
      </c>
      <c r="F185" s="97" t="s">
        <v>239</v>
      </c>
      <c r="G185" s="98" t="s">
        <v>128</v>
      </c>
      <c r="H185" s="99">
        <v>280.86</v>
      </c>
      <c r="I185" s="100"/>
      <c r="J185" s="100">
        <f t="shared" si="30"/>
        <v>0</v>
      </c>
      <c r="K185" s="101"/>
      <c r="L185" s="17"/>
      <c r="M185" s="102" t="s">
        <v>0</v>
      </c>
      <c r="N185" s="103" t="s">
        <v>27</v>
      </c>
      <c r="O185" s="104">
        <v>0.252</v>
      </c>
      <c r="P185" s="104">
        <f t="shared" si="31"/>
        <v>70.776719999999997</v>
      </c>
      <c r="Q185" s="104">
        <v>7.5953530000000005E-2</v>
      </c>
      <c r="R185" s="104">
        <f t="shared" si="32"/>
        <v>21.332308435800002</v>
      </c>
      <c r="S185" s="104">
        <v>0</v>
      </c>
      <c r="T185" s="105">
        <f t="shared" si="33"/>
        <v>0</v>
      </c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R185" s="106" t="s">
        <v>104</v>
      </c>
      <c r="AT185" s="106" t="s">
        <v>100</v>
      </c>
      <c r="AU185" s="106" t="s">
        <v>105</v>
      </c>
      <c r="AY185" s="8" t="s">
        <v>98</v>
      </c>
      <c r="BE185" s="107">
        <f t="shared" si="34"/>
        <v>0</v>
      </c>
      <c r="BF185" s="107">
        <f t="shared" si="35"/>
        <v>0</v>
      </c>
      <c r="BG185" s="107">
        <f t="shared" si="36"/>
        <v>0</v>
      </c>
      <c r="BH185" s="107">
        <f t="shared" si="37"/>
        <v>0</v>
      </c>
      <c r="BI185" s="107">
        <f t="shared" si="38"/>
        <v>0</v>
      </c>
      <c r="BJ185" s="8" t="s">
        <v>105</v>
      </c>
      <c r="BK185" s="107">
        <f t="shared" si="39"/>
        <v>0</v>
      </c>
      <c r="BL185" s="8" t="s">
        <v>104</v>
      </c>
      <c r="BM185" s="106" t="s">
        <v>240</v>
      </c>
    </row>
    <row r="186" spans="1:65" s="2" customFormat="1" ht="16.5" customHeight="1" x14ac:dyDescent="0.2">
      <c r="A186" s="16"/>
      <c r="B186" s="94"/>
      <c r="C186" s="95" t="s">
        <v>241</v>
      </c>
      <c r="D186" s="95" t="s">
        <v>100</v>
      </c>
      <c r="E186" s="96" t="s">
        <v>242</v>
      </c>
      <c r="F186" s="97" t="s">
        <v>243</v>
      </c>
      <c r="G186" s="98" t="s">
        <v>128</v>
      </c>
      <c r="H186" s="99">
        <v>280.86</v>
      </c>
      <c r="I186" s="100"/>
      <c r="J186" s="100">
        <f t="shared" si="30"/>
        <v>0</v>
      </c>
      <c r="K186" s="101"/>
      <c r="L186" s="17"/>
      <c r="M186" s="102" t="s">
        <v>0</v>
      </c>
      <c r="N186" s="103" t="s">
        <v>27</v>
      </c>
      <c r="O186" s="104">
        <v>0.372</v>
      </c>
      <c r="P186" s="104">
        <f t="shared" si="31"/>
        <v>104.47992000000001</v>
      </c>
      <c r="Q186" s="104">
        <v>5.0000000000000002E-5</v>
      </c>
      <c r="R186" s="104">
        <f t="shared" si="32"/>
        <v>1.4043000000000002E-2</v>
      </c>
      <c r="S186" s="104">
        <v>0</v>
      </c>
      <c r="T186" s="105">
        <f t="shared" si="33"/>
        <v>0</v>
      </c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R186" s="106" t="s">
        <v>104</v>
      </c>
      <c r="AT186" s="106" t="s">
        <v>100</v>
      </c>
      <c r="AU186" s="106" t="s">
        <v>105</v>
      </c>
      <c r="AY186" s="8" t="s">
        <v>98</v>
      </c>
      <c r="BE186" s="107">
        <f t="shared" si="34"/>
        <v>0</v>
      </c>
      <c r="BF186" s="107">
        <f t="shared" si="35"/>
        <v>0</v>
      </c>
      <c r="BG186" s="107">
        <f t="shared" si="36"/>
        <v>0</v>
      </c>
      <c r="BH186" s="107">
        <f t="shared" si="37"/>
        <v>0</v>
      </c>
      <c r="BI186" s="107">
        <f t="shared" si="38"/>
        <v>0</v>
      </c>
      <c r="BJ186" s="8" t="s">
        <v>105</v>
      </c>
      <c r="BK186" s="107">
        <f t="shared" si="39"/>
        <v>0</v>
      </c>
      <c r="BL186" s="8" t="s">
        <v>104</v>
      </c>
      <c r="BM186" s="106" t="s">
        <v>244</v>
      </c>
    </row>
    <row r="187" spans="1:65" s="2" customFormat="1" ht="16.5" customHeight="1" x14ac:dyDescent="0.2">
      <c r="A187" s="16"/>
      <c r="B187" s="94"/>
      <c r="C187" s="95" t="s">
        <v>245</v>
      </c>
      <c r="D187" s="95" t="s">
        <v>100</v>
      </c>
      <c r="E187" s="96" t="s">
        <v>246</v>
      </c>
      <c r="F187" s="97" t="s">
        <v>247</v>
      </c>
      <c r="G187" s="98" t="s">
        <v>180</v>
      </c>
      <c r="H187" s="99">
        <v>199.55</v>
      </c>
      <c r="I187" s="100"/>
      <c r="J187" s="100">
        <f t="shared" si="30"/>
        <v>0</v>
      </c>
      <c r="K187" s="101"/>
      <c r="L187" s="17"/>
      <c r="M187" s="102" t="s">
        <v>0</v>
      </c>
      <c r="N187" s="103" t="s">
        <v>27</v>
      </c>
      <c r="O187" s="104">
        <v>9.4E-2</v>
      </c>
      <c r="P187" s="104">
        <f t="shared" si="31"/>
        <v>18.7577</v>
      </c>
      <c r="Q187" s="104">
        <v>3.0000000000000001E-5</v>
      </c>
      <c r="R187" s="104">
        <f t="shared" si="32"/>
        <v>5.9865000000000005E-3</v>
      </c>
      <c r="S187" s="104">
        <v>0</v>
      </c>
      <c r="T187" s="105">
        <f t="shared" si="33"/>
        <v>0</v>
      </c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R187" s="106" t="s">
        <v>104</v>
      </c>
      <c r="AT187" s="106" t="s">
        <v>100</v>
      </c>
      <c r="AU187" s="106" t="s">
        <v>105</v>
      </c>
      <c r="AY187" s="8" t="s">
        <v>98</v>
      </c>
      <c r="BE187" s="107">
        <f t="shared" si="34"/>
        <v>0</v>
      </c>
      <c r="BF187" s="107">
        <f t="shared" si="35"/>
        <v>0</v>
      </c>
      <c r="BG187" s="107">
        <f t="shared" si="36"/>
        <v>0</v>
      </c>
      <c r="BH187" s="107">
        <f t="shared" si="37"/>
        <v>0</v>
      </c>
      <c r="BI187" s="107">
        <f t="shared" si="38"/>
        <v>0</v>
      </c>
      <c r="BJ187" s="8" t="s">
        <v>105</v>
      </c>
      <c r="BK187" s="107">
        <f t="shared" si="39"/>
        <v>0</v>
      </c>
      <c r="BL187" s="8" t="s">
        <v>104</v>
      </c>
      <c r="BM187" s="106" t="s">
        <v>248</v>
      </c>
    </row>
    <row r="188" spans="1:65" s="2" customFormat="1" ht="16.5" customHeight="1" x14ac:dyDescent="0.2">
      <c r="A188" s="16"/>
      <c r="B188" s="94"/>
      <c r="C188" s="95" t="s">
        <v>249</v>
      </c>
      <c r="D188" s="95" t="s">
        <v>100</v>
      </c>
      <c r="E188" s="96" t="s">
        <v>250</v>
      </c>
      <c r="F188" s="97" t="s">
        <v>251</v>
      </c>
      <c r="G188" s="98" t="s">
        <v>180</v>
      </c>
      <c r="H188" s="99">
        <v>99</v>
      </c>
      <c r="I188" s="100"/>
      <c r="J188" s="100">
        <f t="shared" si="30"/>
        <v>0</v>
      </c>
      <c r="K188" s="101"/>
      <c r="L188" s="17"/>
      <c r="M188" s="102" t="s">
        <v>0</v>
      </c>
      <c r="N188" s="103" t="s">
        <v>27</v>
      </c>
      <c r="O188" s="104">
        <v>9.4030000000000002E-2</v>
      </c>
      <c r="P188" s="104">
        <f t="shared" si="31"/>
        <v>9.3089700000000004</v>
      </c>
      <c r="Q188" s="104">
        <v>6.9999999999999994E-5</v>
      </c>
      <c r="R188" s="104">
        <f t="shared" si="32"/>
        <v>6.9299999999999995E-3</v>
      </c>
      <c r="S188" s="104">
        <v>0</v>
      </c>
      <c r="T188" s="105">
        <f t="shared" si="33"/>
        <v>0</v>
      </c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R188" s="106" t="s">
        <v>104</v>
      </c>
      <c r="AT188" s="106" t="s">
        <v>100</v>
      </c>
      <c r="AU188" s="106" t="s">
        <v>105</v>
      </c>
      <c r="AY188" s="8" t="s">
        <v>98</v>
      </c>
      <c r="BE188" s="107">
        <f t="shared" si="34"/>
        <v>0</v>
      </c>
      <c r="BF188" s="107">
        <f t="shared" si="35"/>
        <v>0</v>
      </c>
      <c r="BG188" s="107">
        <f t="shared" si="36"/>
        <v>0</v>
      </c>
      <c r="BH188" s="107">
        <f t="shared" si="37"/>
        <v>0</v>
      </c>
      <c r="BI188" s="107">
        <f t="shared" si="38"/>
        <v>0</v>
      </c>
      <c r="BJ188" s="8" t="s">
        <v>105</v>
      </c>
      <c r="BK188" s="107">
        <f t="shared" si="39"/>
        <v>0</v>
      </c>
      <c r="BL188" s="8" t="s">
        <v>104</v>
      </c>
      <c r="BM188" s="106" t="s">
        <v>252</v>
      </c>
    </row>
    <row r="189" spans="1:65" s="2" customFormat="1" ht="44.25" customHeight="1" x14ac:dyDescent="0.2">
      <c r="A189" s="16"/>
      <c r="B189" s="94"/>
      <c r="C189" s="95" t="s">
        <v>253</v>
      </c>
      <c r="D189" s="95" t="s">
        <v>100</v>
      </c>
      <c r="E189" s="96" t="s">
        <v>254</v>
      </c>
      <c r="F189" s="97" t="s">
        <v>255</v>
      </c>
      <c r="G189" s="98" t="s">
        <v>103</v>
      </c>
      <c r="H189" s="99">
        <v>13.093999999999999</v>
      </c>
      <c r="I189" s="100"/>
      <c r="J189" s="100">
        <f t="shared" si="30"/>
        <v>0</v>
      </c>
      <c r="K189" s="101"/>
      <c r="L189" s="17"/>
      <c r="M189" s="102" t="s">
        <v>0</v>
      </c>
      <c r="N189" s="103" t="s">
        <v>27</v>
      </c>
      <c r="O189" s="104">
        <v>1.4550000000000001</v>
      </c>
      <c r="P189" s="104">
        <f t="shared" si="31"/>
        <v>19.051770000000001</v>
      </c>
      <c r="Q189" s="104">
        <v>0</v>
      </c>
      <c r="R189" s="104">
        <f t="shared" si="32"/>
        <v>0</v>
      </c>
      <c r="S189" s="104">
        <v>1.905</v>
      </c>
      <c r="T189" s="105">
        <f t="shared" si="33"/>
        <v>24.94407</v>
      </c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R189" s="106" t="s">
        <v>104</v>
      </c>
      <c r="AT189" s="106" t="s">
        <v>100</v>
      </c>
      <c r="AU189" s="106" t="s">
        <v>105</v>
      </c>
      <c r="AY189" s="8" t="s">
        <v>98</v>
      </c>
      <c r="BE189" s="107">
        <f t="shared" si="34"/>
        <v>0</v>
      </c>
      <c r="BF189" s="107">
        <f t="shared" si="35"/>
        <v>0</v>
      </c>
      <c r="BG189" s="107">
        <f t="shared" si="36"/>
        <v>0</v>
      </c>
      <c r="BH189" s="107">
        <f t="shared" si="37"/>
        <v>0</v>
      </c>
      <c r="BI189" s="107">
        <f t="shared" si="38"/>
        <v>0</v>
      </c>
      <c r="BJ189" s="8" t="s">
        <v>105</v>
      </c>
      <c r="BK189" s="107">
        <f t="shared" si="39"/>
        <v>0</v>
      </c>
      <c r="BL189" s="8" t="s">
        <v>104</v>
      </c>
      <c r="BM189" s="106" t="s">
        <v>256</v>
      </c>
    </row>
    <row r="190" spans="1:65" s="2" customFormat="1" ht="37.9" customHeight="1" x14ac:dyDescent="0.2">
      <c r="A190" s="16"/>
      <c r="B190" s="94"/>
      <c r="C190" s="95" t="s">
        <v>257</v>
      </c>
      <c r="D190" s="95" t="s">
        <v>100</v>
      </c>
      <c r="E190" s="96" t="s">
        <v>258</v>
      </c>
      <c r="F190" s="97" t="s">
        <v>259</v>
      </c>
      <c r="G190" s="98" t="s">
        <v>128</v>
      </c>
      <c r="H190" s="99">
        <v>13.38</v>
      </c>
      <c r="I190" s="100"/>
      <c r="J190" s="100">
        <f t="shared" si="30"/>
        <v>0</v>
      </c>
      <c r="K190" s="101"/>
      <c r="L190" s="17"/>
      <c r="M190" s="102" t="s">
        <v>0</v>
      </c>
      <c r="N190" s="103" t="s">
        <v>27</v>
      </c>
      <c r="O190" s="104">
        <v>0.29099999999999998</v>
      </c>
      <c r="P190" s="104">
        <f t="shared" si="31"/>
        <v>3.89358</v>
      </c>
      <c r="Q190" s="104">
        <v>0</v>
      </c>
      <c r="R190" s="104">
        <f t="shared" si="32"/>
        <v>0</v>
      </c>
      <c r="S190" s="104">
        <v>6.5000000000000002E-2</v>
      </c>
      <c r="T190" s="105">
        <f t="shared" si="33"/>
        <v>0.86970000000000003</v>
      </c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R190" s="106" t="s">
        <v>104</v>
      </c>
      <c r="AT190" s="106" t="s">
        <v>100</v>
      </c>
      <c r="AU190" s="106" t="s">
        <v>105</v>
      </c>
      <c r="AY190" s="8" t="s">
        <v>98</v>
      </c>
      <c r="BE190" s="107">
        <f t="shared" si="34"/>
        <v>0</v>
      </c>
      <c r="BF190" s="107">
        <f t="shared" si="35"/>
        <v>0</v>
      </c>
      <c r="BG190" s="107">
        <f t="shared" si="36"/>
        <v>0</v>
      </c>
      <c r="BH190" s="107">
        <f t="shared" si="37"/>
        <v>0</v>
      </c>
      <c r="BI190" s="107">
        <f t="shared" si="38"/>
        <v>0</v>
      </c>
      <c r="BJ190" s="8" t="s">
        <v>105</v>
      </c>
      <c r="BK190" s="107">
        <f t="shared" si="39"/>
        <v>0</v>
      </c>
      <c r="BL190" s="8" t="s">
        <v>104</v>
      </c>
      <c r="BM190" s="106" t="s">
        <v>260</v>
      </c>
    </row>
    <row r="191" spans="1:65" s="2" customFormat="1" ht="24.2" customHeight="1" x14ac:dyDescent="0.2">
      <c r="A191" s="16"/>
      <c r="B191" s="94"/>
      <c r="C191" s="95" t="s">
        <v>261</v>
      </c>
      <c r="D191" s="95" t="s">
        <v>100</v>
      </c>
      <c r="E191" s="96" t="s">
        <v>262</v>
      </c>
      <c r="F191" s="97" t="s">
        <v>263</v>
      </c>
      <c r="G191" s="98" t="s">
        <v>143</v>
      </c>
      <c r="H191" s="99">
        <v>16</v>
      </c>
      <c r="I191" s="100"/>
      <c r="J191" s="100">
        <f t="shared" si="30"/>
        <v>0</v>
      </c>
      <c r="K191" s="101"/>
      <c r="L191" s="17"/>
      <c r="M191" s="102" t="s">
        <v>0</v>
      </c>
      <c r="N191" s="103" t="s">
        <v>27</v>
      </c>
      <c r="O191" s="104">
        <v>4.9000000000000002E-2</v>
      </c>
      <c r="P191" s="104">
        <f t="shared" si="31"/>
        <v>0.78400000000000003</v>
      </c>
      <c r="Q191" s="104">
        <v>0</v>
      </c>
      <c r="R191" s="104">
        <f t="shared" si="32"/>
        <v>0</v>
      </c>
      <c r="S191" s="104">
        <v>2.4E-2</v>
      </c>
      <c r="T191" s="105">
        <f t="shared" si="33"/>
        <v>0.38400000000000001</v>
      </c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R191" s="106" t="s">
        <v>104</v>
      </c>
      <c r="AT191" s="106" t="s">
        <v>100</v>
      </c>
      <c r="AU191" s="106" t="s">
        <v>105</v>
      </c>
      <c r="AY191" s="8" t="s">
        <v>98</v>
      </c>
      <c r="BE191" s="107">
        <f t="shared" si="34"/>
        <v>0</v>
      </c>
      <c r="BF191" s="107">
        <f t="shared" si="35"/>
        <v>0</v>
      </c>
      <c r="BG191" s="107">
        <f t="shared" si="36"/>
        <v>0</v>
      </c>
      <c r="BH191" s="107">
        <f t="shared" si="37"/>
        <v>0</v>
      </c>
      <c r="BI191" s="107">
        <f t="shared" si="38"/>
        <v>0</v>
      </c>
      <c r="BJ191" s="8" t="s">
        <v>105</v>
      </c>
      <c r="BK191" s="107">
        <f t="shared" si="39"/>
        <v>0</v>
      </c>
      <c r="BL191" s="8" t="s">
        <v>104</v>
      </c>
      <c r="BM191" s="106" t="s">
        <v>264</v>
      </c>
    </row>
    <row r="192" spans="1:65" s="2" customFormat="1" ht="24.2" customHeight="1" x14ac:dyDescent="0.2">
      <c r="A192" s="16"/>
      <c r="B192" s="94"/>
      <c r="C192" s="95" t="s">
        <v>265</v>
      </c>
      <c r="D192" s="95" t="s">
        <v>100</v>
      </c>
      <c r="E192" s="96" t="s">
        <v>266</v>
      </c>
      <c r="F192" s="97" t="s">
        <v>267</v>
      </c>
      <c r="G192" s="98" t="s">
        <v>128</v>
      </c>
      <c r="H192" s="99">
        <v>27.06</v>
      </c>
      <c r="I192" s="100"/>
      <c r="J192" s="100">
        <f t="shared" si="30"/>
        <v>0</v>
      </c>
      <c r="K192" s="101"/>
      <c r="L192" s="17"/>
      <c r="M192" s="102" t="s">
        <v>0</v>
      </c>
      <c r="N192" s="103" t="s">
        <v>27</v>
      </c>
      <c r="O192" s="104">
        <v>1.6</v>
      </c>
      <c r="P192" s="104">
        <f t="shared" si="31"/>
        <v>43.295999999999999</v>
      </c>
      <c r="Q192" s="104">
        <v>0</v>
      </c>
      <c r="R192" s="104">
        <f t="shared" si="32"/>
        <v>0</v>
      </c>
      <c r="S192" s="104">
        <v>7.5999999999999998E-2</v>
      </c>
      <c r="T192" s="105">
        <f t="shared" si="33"/>
        <v>2.0565599999999997</v>
      </c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R192" s="106" t="s">
        <v>104</v>
      </c>
      <c r="AT192" s="106" t="s">
        <v>100</v>
      </c>
      <c r="AU192" s="106" t="s">
        <v>105</v>
      </c>
      <c r="AY192" s="8" t="s">
        <v>98</v>
      </c>
      <c r="BE192" s="107">
        <f t="shared" si="34"/>
        <v>0</v>
      </c>
      <c r="BF192" s="107">
        <f t="shared" si="35"/>
        <v>0</v>
      </c>
      <c r="BG192" s="107">
        <f t="shared" si="36"/>
        <v>0</v>
      </c>
      <c r="BH192" s="107">
        <f t="shared" si="37"/>
        <v>0</v>
      </c>
      <c r="BI192" s="107">
        <f t="shared" si="38"/>
        <v>0</v>
      </c>
      <c r="BJ192" s="8" t="s">
        <v>105</v>
      </c>
      <c r="BK192" s="107">
        <f t="shared" si="39"/>
        <v>0</v>
      </c>
      <c r="BL192" s="8" t="s">
        <v>104</v>
      </c>
      <c r="BM192" s="106" t="s">
        <v>268</v>
      </c>
    </row>
    <row r="193" spans="1:65" s="2" customFormat="1" ht="37.9" customHeight="1" x14ac:dyDescent="0.2">
      <c r="A193" s="16"/>
      <c r="B193" s="94"/>
      <c r="C193" s="95" t="s">
        <v>269</v>
      </c>
      <c r="D193" s="95" t="s">
        <v>100</v>
      </c>
      <c r="E193" s="96" t="s">
        <v>270</v>
      </c>
      <c r="F193" s="97" t="s">
        <v>271</v>
      </c>
      <c r="G193" s="98" t="s">
        <v>180</v>
      </c>
      <c r="H193" s="99">
        <v>3</v>
      </c>
      <c r="I193" s="100"/>
      <c r="J193" s="100">
        <f t="shared" si="30"/>
        <v>0</v>
      </c>
      <c r="K193" s="101"/>
      <c r="L193" s="17"/>
      <c r="M193" s="102" t="s">
        <v>0</v>
      </c>
      <c r="N193" s="103" t="s">
        <v>27</v>
      </c>
      <c r="O193" s="104">
        <v>0.57374999999999998</v>
      </c>
      <c r="P193" s="104">
        <f t="shared" si="31"/>
        <v>1.7212499999999999</v>
      </c>
      <c r="Q193" s="104">
        <v>0</v>
      </c>
      <c r="R193" s="104">
        <f t="shared" si="32"/>
        <v>0</v>
      </c>
      <c r="S193" s="104">
        <v>5.3999999999999999E-2</v>
      </c>
      <c r="T193" s="105">
        <f t="shared" si="33"/>
        <v>0.16200000000000001</v>
      </c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R193" s="106" t="s">
        <v>104</v>
      </c>
      <c r="AT193" s="106" t="s">
        <v>100</v>
      </c>
      <c r="AU193" s="106" t="s">
        <v>105</v>
      </c>
      <c r="AY193" s="8" t="s">
        <v>98</v>
      </c>
      <c r="BE193" s="107">
        <f t="shared" si="34"/>
        <v>0</v>
      </c>
      <c r="BF193" s="107">
        <f t="shared" si="35"/>
        <v>0</v>
      </c>
      <c r="BG193" s="107">
        <f t="shared" si="36"/>
        <v>0</v>
      </c>
      <c r="BH193" s="107">
        <f t="shared" si="37"/>
        <v>0</v>
      </c>
      <c r="BI193" s="107">
        <f t="shared" si="38"/>
        <v>0</v>
      </c>
      <c r="BJ193" s="8" t="s">
        <v>105</v>
      </c>
      <c r="BK193" s="107">
        <f t="shared" si="39"/>
        <v>0</v>
      </c>
      <c r="BL193" s="8" t="s">
        <v>104</v>
      </c>
      <c r="BM193" s="106" t="s">
        <v>272</v>
      </c>
    </row>
    <row r="194" spans="1:65" s="2" customFormat="1" ht="37.9" customHeight="1" x14ac:dyDescent="0.2">
      <c r="A194" s="16"/>
      <c r="B194" s="94"/>
      <c r="C194" s="95" t="s">
        <v>273</v>
      </c>
      <c r="D194" s="95" t="s">
        <v>100</v>
      </c>
      <c r="E194" s="96" t="s">
        <v>274</v>
      </c>
      <c r="F194" s="97" t="s">
        <v>275</v>
      </c>
      <c r="G194" s="98" t="s">
        <v>180</v>
      </c>
      <c r="H194" s="99">
        <v>6.15</v>
      </c>
      <c r="I194" s="100"/>
      <c r="J194" s="100">
        <f t="shared" si="30"/>
        <v>0</v>
      </c>
      <c r="K194" s="101"/>
      <c r="L194" s="17"/>
      <c r="M194" s="102" t="s">
        <v>0</v>
      </c>
      <c r="N194" s="103" t="s">
        <v>27</v>
      </c>
      <c r="O194" s="104">
        <v>0.72541</v>
      </c>
      <c r="P194" s="104">
        <f t="shared" si="31"/>
        <v>4.4612715000000005</v>
      </c>
      <c r="Q194" s="104">
        <v>0</v>
      </c>
      <c r="R194" s="104">
        <f t="shared" si="32"/>
        <v>0</v>
      </c>
      <c r="S194" s="104">
        <v>8.1000000000000003E-2</v>
      </c>
      <c r="T194" s="105">
        <f t="shared" si="33"/>
        <v>0.49815000000000004</v>
      </c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R194" s="106" t="s">
        <v>104</v>
      </c>
      <c r="AT194" s="106" t="s">
        <v>100</v>
      </c>
      <c r="AU194" s="106" t="s">
        <v>105</v>
      </c>
      <c r="AY194" s="8" t="s">
        <v>98</v>
      </c>
      <c r="BE194" s="107">
        <f t="shared" si="34"/>
        <v>0</v>
      </c>
      <c r="BF194" s="107">
        <f t="shared" si="35"/>
        <v>0</v>
      </c>
      <c r="BG194" s="107">
        <f t="shared" si="36"/>
        <v>0</v>
      </c>
      <c r="BH194" s="107">
        <f t="shared" si="37"/>
        <v>0</v>
      </c>
      <c r="BI194" s="107">
        <f t="shared" si="38"/>
        <v>0</v>
      </c>
      <c r="BJ194" s="8" t="s">
        <v>105</v>
      </c>
      <c r="BK194" s="107">
        <f t="shared" si="39"/>
        <v>0</v>
      </c>
      <c r="BL194" s="8" t="s">
        <v>104</v>
      </c>
      <c r="BM194" s="106" t="s">
        <v>276</v>
      </c>
    </row>
    <row r="195" spans="1:65" s="2" customFormat="1" ht="33" customHeight="1" x14ac:dyDescent="0.2">
      <c r="A195" s="16"/>
      <c r="B195" s="94"/>
      <c r="C195" s="95" t="s">
        <v>277</v>
      </c>
      <c r="D195" s="95" t="s">
        <v>100</v>
      </c>
      <c r="E195" s="96" t="s">
        <v>278</v>
      </c>
      <c r="F195" s="97" t="s">
        <v>279</v>
      </c>
      <c r="G195" s="98" t="s">
        <v>128</v>
      </c>
      <c r="H195" s="99">
        <v>545.48500000000001</v>
      </c>
      <c r="I195" s="100"/>
      <c r="J195" s="100">
        <f t="shared" si="30"/>
        <v>0</v>
      </c>
      <c r="K195" s="101"/>
      <c r="L195" s="17"/>
      <c r="M195" s="102" t="s">
        <v>0</v>
      </c>
      <c r="N195" s="103" t="s">
        <v>27</v>
      </c>
      <c r="O195" s="104">
        <v>0.25383</v>
      </c>
      <c r="P195" s="104">
        <f t="shared" si="31"/>
        <v>138.46045755</v>
      </c>
      <c r="Q195" s="104">
        <v>0</v>
      </c>
      <c r="R195" s="104">
        <f t="shared" si="32"/>
        <v>0</v>
      </c>
      <c r="S195" s="104">
        <v>4.5999999999999999E-2</v>
      </c>
      <c r="T195" s="105">
        <f t="shared" si="33"/>
        <v>25.092310000000001</v>
      </c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R195" s="106" t="s">
        <v>104</v>
      </c>
      <c r="AT195" s="106" t="s">
        <v>100</v>
      </c>
      <c r="AU195" s="106" t="s">
        <v>105</v>
      </c>
      <c r="AY195" s="8" t="s">
        <v>98</v>
      </c>
      <c r="BE195" s="107">
        <f t="shared" si="34"/>
        <v>0</v>
      </c>
      <c r="BF195" s="107">
        <f t="shared" si="35"/>
        <v>0</v>
      </c>
      <c r="BG195" s="107">
        <f t="shared" si="36"/>
        <v>0</v>
      </c>
      <c r="BH195" s="107">
        <f t="shared" si="37"/>
        <v>0</v>
      </c>
      <c r="BI195" s="107">
        <f t="shared" si="38"/>
        <v>0</v>
      </c>
      <c r="BJ195" s="8" t="s">
        <v>105</v>
      </c>
      <c r="BK195" s="107">
        <f t="shared" si="39"/>
        <v>0</v>
      </c>
      <c r="BL195" s="8" t="s">
        <v>104</v>
      </c>
      <c r="BM195" s="106" t="s">
        <v>280</v>
      </c>
    </row>
    <row r="196" spans="1:65" s="2" customFormat="1" ht="37.9" customHeight="1" x14ac:dyDescent="0.2">
      <c r="A196" s="16"/>
      <c r="B196" s="94"/>
      <c r="C196" s="95" t="s">
        <v>281</v>
      </c>
      <c r="D196" s="95" t="s">
        <v>100</v>
      </c>
      <c r="E196" s="96" t="s">
        <v>282</v>
      </c>
      <c r="F196" s="97" t="s">
        <v>283</v>
      </c>
      <c r="G196" s="98" t="s">
        <v>128</v>
      </c>
      <c r="H196" s="99">
        <v>20</v>
      </c>
      <c r="I196" s="100"/>
      <c r="J196" s="100">
        <f t="shared" si="30"/>
        <v>0</v>
      </c>
      <c r="K196" s="101"/>
      <c r="L196" s="17"/>
      <c r="M196" s="102" t="s">
        <v>0</v>
      </c>
      <c r="N196" s="103" t="s">
        <v>27</v>
      </c>
      <c r="O196" s="104">
        <v>0.28399999999999997</v>
      </c>
      <c r="P196" s="104">
        <f t="shared" si="31"/>
        <v>5.68</v>
      </c>
      <c r="Q196" s="104">
        <v>0</v>
      </c>
      <c r="R196" s="104">
        <f t="shared" si="32"/>
        <v>0</v>
      </c>
      <c r="S196" s="104">
        <v>6.8000000000000005E-2</v>
      </c>
      <c r="T196" s="105">
        <f t="shared" si="33"/>
        <v>1.36</v>
      </c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R196" s="106" t="s">
        <v>104</v>
      </c>
      <c r="AT196" s="106" t="s">
        <v>100</v>
      </c>
      <c r="AU196" s="106" t="s">
        <v>105</v>
      </c>
      <c r="AY196" s="8" t="s">
        <v>98</v>
      </c>
      <c r="BE196" s="107">
        <f t="shared" si="34"/>
        <v>0</v>
      </c>
      <c r="BF196" s="107">
        <f t="shared" si="35"/>
        <v>0</v>
      </c>
      <c r="BG196" s="107">
        <f t="shared" si="36"/>
        <v>0</v>
      </c>
      <c r="BH196" s="107">
        <f t="shared" si="37"/>
        <v>0</v>
      </c>
      <c r="BI196" s="107">
        <f t="shared" si="38"/>
        <v>0</v>
      </c>
      <c r="BJ196" s="8" t="s">
        <v>105</v>
      </c>
      <c r="BK196" s="107">
        <f t="shared" si="39"/>
        <v>0</v>
      </c>
      <c r="BL196" s="8" t="s">
        <v>104</v>
      </c>
      <c r="BM196" s="106" t="s">
        <v>284</v>
      </c>
    </row>
    <row r="197" spans="1:65" s="2" customFormat="1" ht="21.75" customHeight="1" x14ac:dyDescent="0.2">
      <c r="A197" s="16"/>
      <c r="B197" s="94"/>
      <c r="C197" s="95" t="s">
        <v>285</v>
      </c>
      <c r="D197" s="95" t="s">
        <v>100</v>
      </c>
      <c r="E197" s="96" t="s">
        <v>286</v>
      </c>
      <c r="F197" s="97" t="s">
        <v>287</v>
      </c>
      <c r="G197" s="98" t="s">
        <v>288</v>
      </c>
      <c r="H197" s="99">
        <v>112.376</v>
      </c>
      <c r="I197" s="100"/>
      <c r="J197" s="100">
        <f t="shared" si="30"/>
        <v>0</v>
      </c>
      <c r="K197" s="101"/>
      <c r="L197" s="17"/>
      <c r="M197" s="102" t="s">
        <v>0</v>
      </c>
      <c r="N197" s="103" t="s">
        <v>27</v>
      </c>
      <c r="O197" s="104">
        <v>1.972</v>
      </c>
      <c r="P197" s="104">
        <f t="shared" si="31"/>
        <v>221.60547200000002</v>
      </c>
      <c r="Q197" s="104">
        <v>0</v>
      </c>
      <c r="R197" s="104">
        <f t="shared" si="32"/>
        <v>0</v>
      </c>
      <c r="S197" s="104">
        <v>0</v>
      </c>
      <c r="T197" s="105">
        <f t="shared" si="33"/>
        <v>0</v>
      </c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R197" s="106" t="s">
        <v>104</v>
      </c>
      <c r="AT197" s="106" t="s">
        <v>100</v>
      </c>
      <c r="AU197" s="106" t="s">
        <v>105</v>
      </c>
      <c r="AY197" s="8" t="s">
        <v>98</v>
      </c>
      <c r="BE197" s="107">
        <f t="shared" si="34"/>
        <v>0</v>
      </c>
      <c r="BF197" s="107">
        <f t="shared" si="35"/>
        <v>0</v>
      </c>
      <c r="BG197" s="107">
        <f t="shared" si="36"/>
        <v>0</v>
      </c>
      <c r="BH197" s="107">
        <f t="shared" si="37"/>
        <v>0</v>
      </c>
      <c r="BI197" s="107">
        <f t="shared" si="38"/>
        <v>0</v>
      </c>
      <c r="BJ197" s="8" t="s">
        <v>105</v>
      </c>
      <c r="BK197" s="107">
        <f t="shared" si="39"/>
        <v>0</v>
      </c>
      <c r="BL197" s="8" t="s">
        <v>104</v>
      </c>
      <c r="BM197" s="106" t="s">
        <v>289</v>
      </c>
    </row>
    <row r="198" spans="1:65" s="2" customFormat="1" ht="21.75" customHeight="1" x14ac:dyDescent="0.2">
      <c r="A198" s="16"/>
      <c r="B198" s="94"/>
      <c r="C198" s="95" t="s">
        <v>290</v>
      </c>
      <c r="D198" s="95" t="s">
        <v>100</v>
      </c>
      <c r="E198" s="96" t="s">
        <v>291</v>
      </c>
      <c r="F198" s="97" t="s">
        <v>292</v>
      </c>
      <c r="G198" s="98" t="s">
        <v>288</v>
      </c>
      <c r="H198" s="99">
        <v>56.188000000000002</v>
      </c>
      <c r="I198" s="100"/>
      <c r="J198" s="100">
        <f t="shared" si="30"/>
        <v>0</v>
      </c>
      <c r="K198" s="101"/>
      <c r="L198" s="17"/>
      <c r="M198" s="102" t="s">
        <v>0</v>
      </c>
      <c r="N198" s="103" t="s">
        <v>27</v>
      </c>
      <c r="O198" s="104">
        <v>0.59799999999999998</v>
      </c>
      <c r="P198" s="104">
        <f t="shared" si="31"/>
        <v>33.600423999999997</v>
      </c>
      <c r="Q198" s="104">
        <v>0</v>
      </c>
      <c r="R198" s="104">
        <f t="shared" si="32"/>
        <v>0</v>
      </c>
      <c r="S198" s="104">
        <v>0</v>
      </c>
      <c r="T198" s="105">
        <f t="shared" si="33"/>
        <v>0</v>
      </c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R198" s="106" t="s">
        <v>104</v>
      </c>
      <c r="AT198" s="106" t="s">
        <v>100</v>
      </c>
      <c r="AU198" s="106" t="s">
        <v>105</v>
      </c>
      <c r="AY198" s="8" t="s">
        <v>98</v>
      </c>
      <c r="BE198" s="107">
        <f t="shared" si="34"/>
        <v>0</v>
      </c>
      <c r="BF198" s="107">
        <f t="shared" si="35"/>
        <v>0</v>
      </c>
      <c r="BG198" s="107">
        <f t="shared" si="36"/>
        <v>0</v>
      </c>
      <c r="BH198" s="107">
        <f t="shared" si="37"/>
        <v>0</v>
      </c>
      <c r="BI198" s="107">
        <f t="shared" si="38"/>
        <v>0</v>
      </c>
      <c r="BJ198" s="8" t="s">
        <v>105</v>
      </c>
      <c r="BK198" s="107">
        <f t="shared" si="39"/>
        <v>0</v>
      </c>
      <c r="BL198" s="8" t="s">
        <v>104</v>
      </c>
      <c r="BM198" s="106" t="s">
        <v>293</v>
      </c>
    </row>
    <row r="199" spans="1:65" s="2" customFormat="1" ht="24.2" customHeight="1" x14ac:dyDescent="0.2">
      <c r="A199" s="16"/>
      <c r="B199" s="94"/>
      <c r="C199" s="95" t="s">
        <v>294</v>
      </c>
      <c r="D199" s="95" t="s">
        <v>100</v>
      </c>
      <c r="E199" s="96" t="s">
        <v>295</v>
      </c>
      <c r="F199" s="97" t="s">
        <v>296</v>
      </c>
      <c r="G199" s="98" t="s">
        <v>288</v>
      </c>
      <c r="H199" s="99">
        <v>561.88</v>
      </c>
      <c r="I199" s="100"/>
      <c r="J199" s="100">
        <f t="shared" si="30"/>
        <v>0</v>
      </c>
      <c r="K199" s="101"/>
      <c r="L199" s="17"/>
      <c r="M199" s="102" t="s">
        <v>0</v>
      </c>
      <c r="N199" s="103" t="s">
        <v>27</v>
      </c>
      <c r="O199" s="104">
        <v>7.0000000000000001E-3</v>
      </c>
      <c r="P199" s="104">
        <f t="shared" si="31"/>
        <v>3.93316</v>
      </c>
      <c r="Q199" s="104">
        <v>0</v>
      </c>
      <c r="R199" s="104">
        <f t="shared" si="32"/>
        <v>0</v>
      </c>
      <c r="S199" s="104">
        <v>0</v>
      </c>
      <c r="T199" s="105">
        <f t="shared" si="33"/>
        <v>0</v>
      </c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R199" s="106" t="s">
        <v>104</v>
      </c>
      <c r="AT199" s="106" t="s">
        <v>100</v>
      </c>
      <c r="AU199" s="106" t="s">
        <v>105</v>
      </c>
      <c r="AY199" s="8" t="s">
        <v>98</v>
      </c>
      <c r="BE199" s="107">
        <f t="shared" si="34"/>
        <v>0</v>
      </c>
      <c r="BF199" s="107">
        <f t="shared" si="35"/>
        <v>0</v>
      </c>
      <c r="BG199" s="107">
        <f t="shared" si="36"/>
        <v>0</v>
      </c>
      <c r="BH199" s="107">
        <f t="shared" si="37"/>
        <v>0</v>
      </c>
      <c r="BI199" s="107">
        <f t="shared" si="38"/>
        <v>0</v>
      </c>
      <c r="BJ199" s="8" t="s">
        <v>105</v>
      </c>
      <c r="BK199" s="107">
        <f t="shared" si="39"/>
        <v>0</v>
      </c>
      <c r="BL199" s="8" t="s">
        <v>104</v>
      </c>
      <c r="BM199" s="106" t="s">
        <v>297</v>
      </c>
    </row>
    <row r="200" spans="1:65" s="2" customFormat="1" ht="24.2" customHeight="1" x14ac:dyDescent="0.2">
      <c r="A200" s="16"/>
      <c r="B200" s="94"/>
      <c r="C200" s="95" t="s">
        <v>298</v>
      </c>
      <c r="D200" s="95" t="s">
        <v>100</v>
      </c>
      <c r="E200" s="96" t="s">
        <v>299</v>
      </c>
      <c r="F200" s="97" t="s">
        <v>300</v>
      </c>
      <c r="G200" s="98" t="s">
        <v>288</v>
      </c>
      <c r="H200" s="99">
        <v>56.188000000000002</v>
      </c>
      <c r="I200" s="100"/>
      <c r="J200" s="100">
        <f t="shared" si="30"/>
        <v>0</v>
      </c>
      <c r="K200" s="101"/>
      <c r="L200" s="17"/>
      <c r="M200" s="102" t="s">
        <v>0</v>
      </c>
      <c r="N200" s="103" t="s">
        <v>27</v>
      </c>
      <c r="O200" s="104">
        <v>0.89</v>
      </c>
      <c r="P200" s="104">
        <f t="shared" si="31"/>
        <v>50.00732</v>
      </c>
      <c r="Q200" s="104">
        <v>0</v>
      </c>
      <c r="R200" s="104">
        <f t="shared" si="32"/>
        <v>0</v>
      </c>
      <c r="S200" s="104">
        <v>0</v>
      </c>
      <c r="T200" s="105">
        <f t="shared" si="33"/>
        <v>0</v>
      </c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R200" s="106" t="s">
        <v>104</v>
      </c>
      <c r="AT200" s="106" t="s">
        <v>100</v>
      </c>
      <c r="AU200" s="106" t="s">
        <v>105</v>
      </c>
      <c r="AY200" s="8" t="s">
        <v>98</v>
      </c>
      <c r="BE200" s="107">
        <f t="shared" si="34"/>
        <v>0</v>
      </c>
      <c r="BF200" s="107">
        <f t="shared" si="35"/>
        <v>0</v>
      </c>
      <c r="BG200" s="107">
        <f t="shared" si="36"/>
        <v>0</v>
      </c>
      <c r="BH200" s="107">
        <f t="shared" si="37"/>
        <v>0</v>
      </c>
      <c r="BI200" s="107">
        <f t="shared" si="38"/>
        <v>0</v>
      </c>
      <c r="BJ200" s="8" t="s">
        <v>105</v>
      </c>
      <c r="BK200" s="107">
        <f t="shared" si="39"/>
        <v>0</v>
      </c>
      <c r="BL200" s="8" t="s">
        <v>104</v>
      </c>
      <c r="BM200" s="106" t="s">
        <v>301</v>
      </c>
    </row>
    <row r="201" spans="1:65" s="2" customFormat="1" ht="24.2" customHeight="1" x14ac:dyDescent="0.2">
      <c r="A201" s="16"/>
      <c r="B201" s="94"/>
      <c r="C201" s="95" t="s">
        <v>302</v>
      </c>
      <c r="D201" s="95" t="s">
        <v>100</v>
      </c>
      <c r="E201" s="96" t="s">
        <v>303</v>
      </c>
      <c r="F201" s="97" t="s">
        <v>304</v>
      </c>
      <c r="G201" s="98" t="s">
        <v>288</v>
      </c>
      <c r="H201" s="99">
        <v>168.56399999999999</v>
      </c>
      <c r="I201" s="100"/>
      <c r="J201" s="100">
        <f t="shared" si="30"/>
        <v>0</v>
      </c>
      <c r="K201" s="101"/>
      <c r="L201" s="17"/>
      <c r="M201" s="102" t="s">
        <v>0</v>
      </c>
      <c r="N201" s="103" t="s">
        <v>27</v>
      </c>
      <c r="O201" s="104">
        <v>0.1</v>
      </c>
      <c r="P201" s="104">
        <f t="shared" si="31"/>
        <v>16.856400000000001</v>
      </c>
      <c r="Q201" s="104">
        <v>0</v>
      </c>
      <c r="R201" s="104">
        <f t="shared" si="32"/>
        <v>0</v>
      </c>
      <c r="S201" s="104">
        <v>0</v>
      </c>
      <c r="T201" s="105">
        <f t="shared" si="33"/>
        <v>0</v>
      </c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R201" s="106" t="s">
        <v>104</v>
      </c>
      <c r="AT201" s="106" t="s">
        <v>100</v>
      </c>
      <c r="AU201" s="106" t="s">
        <v>105</v>
      </c>
      <c r="AY201" s="8" t="s">
        <v>98</v>
      </c>
      <c r="BE201" s="107">
        <f t="shared" si="34"/>
        <v>0</v>
      </c>
      <c r="BF201" s="107">
        <f t="shared" si="35"/>
        <v>0</v>
      </c>
      <c r="BG201" s="107">
        <f t="shared" si="36"/>
        <v>0</v>
      </c>
      <c r="BH201" s="107">
        <f t="shared" si="37"/>
        <v>0</v>
      </c>
      <c r="BI201" s="107">
        <f t="shared" si="38"/>
        <v>0</v>
      </c>
      <c r="BJ201" s="8" t="s">
        <v>105</v>
      </c>
      <c r="BK201" s="107">
        <f t="shared" si="39"/>
        <v>0</v>
      </c>
      <c r="BL201" s="8" t="s">
        <v>104</v>
      </c>
      <c r="BM201" s="106" t="s">
        <v>305</v>
      </c>
    </row>
    <row r="202" spans="1:65" s="2" customFormat="1" ht="24.2" customHeight="1" x14ac:dyDescent="0.2">
      <c r="A202" s="16"/>
      <c r="B202" s="94"/>
      <c r="C202" s="95" t="s">
        <v>306</v>
      </c>
      <c r="D202" s="95" t="s">
        <v>100</v>
      </c>
      <c r="E202" s="96" t="s">
        <v>307</v>
      </c>
      <c r="F202" s="97" t="s">
        <v>308</v>
      </c>
      <c r="G202" s="98" t="s">
        <v>288</v>
      </c>
      <c r="H202" s="99">
        <v>56.188000000000002</v>
      </c>
      <c r="I202" s="100"/>
      <c r="J202" s="100">
        <f t="shared" si="30"/>
        <v>0</v>
      </c>
      <c r="K202" s="101"/>
      <c r="L202" s="17"/>
      <c r="M202" s="102" t="s">
        <v>0</v>
      </c>
      <c r="N202" s="103" t="s">
        <v>27</v>
      </c>
      <c r="O202" s="104">
        <v>0.626</v>
      </c>
      <c r="P202" s="104">
        <f t="shared" si="31"/>
        <v>35.173687999999999</v>
      </c>
      <c r="Q202" s="104">
        <v>0</v>
      </c>
      <c r="R202" s="104">
        <f t="shared" si="32"/>
        <v>0</v>
      </c>
      <c r="S202" s="104">
        <v>0</v>
      </c>
      <c r="T202" s="105">
        <f t="shared" si="33"/>
        <v>0</v>
      </c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R202" s="106" t="s">
        <v>104</v>
      </c>
      <c r="AT202" s="106" t="s">
        <v>100</v>
      </c>
      <c r="AU202" s="106" t="s">
        <v>105</v>
      </c>
      <c r="AY202" s="8" t="s">
        <v>98</v>
      </c>
      <c r="BE202" s="107">
        <f t="shared" si="34"/>
        <v>0</v>
      </c>
      <c r="BF202" s="107">
        <f t="shared" si="35"/>
        <v>0</v>
      </c>
      <c r="BG202" s="107">
        <f t="shared" si="36"/>
        <v>0</v>
      </c>
      <c r="BH202" s="107">
        <f t="shared" si="37"/>
        <v>0</v>
      </c>
      <c r="BI202" s="107">
        <f t="shared" si="38"/>
        <v>0</v>
      </c>
      <c r="BJ202" s="8" t="s">
        <v>105</v>
      </c>
      <c r="BK202" s="107">
        <f t="shared" si="39"/>
        <v>0</v>
      </c>
      <c r="BL202" s="8" t="s">
        <v>104</v>
      </c>
      <c r="BM202" s="106" t="s">
        <v>309</v>
      </c>
    </row>
    <row r="203" spans="1:65" s="2" customFormat="1" ht="24.2" customHeight="1" x14ac:dyDescent="0.2">
      <c r="A203" s="16"/>
      <c r="B203" s="94"/>
      <c r="C203" s="95" t="s">
        <v>310</v>
      </c>
      <c r="D203" s="95" t="s">
        <v>100</v>
      </c>
      <c r="E203" s="96" t="s">
        <v>311</v>
      </c>
      <c r="F203" s="97" t="s">
        <v>312</v>
      </c>
      <c r="G203" s="98" t="s">
        <v>288</v>
      </c>
      <c r="H203" s="99">
        <v>56.188000000000002</v>
      </c>
      <c r="I203" s="100"/>
      <c r="J203" s="100">
        <f t="shared" si="30"/>
        <v>0</v>
      </c>
      <c r="K203" s="101"/>
      <c r="L203" s="17"/>
      <c r="M203" s="102" t="s">
        <v>0</v>
      </c>
      <c r="N203" s="103" t="s">
        <v>27</v>
      </c>
      <c r="O203" s="104">
        <v>0</v>
      </c>
      <c r="P203" s="104">
        <f t="shared" si="31"/>
        <v>0</v>
      </c>
      <c r="Q203" s="104">
        <v>0</v>
      </c>
      <c r="R203" s="104">
        <f t="shared" si="32"/>
        <v>0</v>
      </c>
      <c r="S203" s="104">
        <v>0</v>
      </c>
      <c r="T203" s="105">
        <f t="shared" si="33"/>
        <v>0</v>
      </c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R203" s="106" t="s">
        <v>104</v>
      </c>
      <c r="AT203" s="106" t="s">
        <v>100</v>
      </c>
      <c r="AU203" s="106" t="s">
        <v>105</v>
      </c>
      <c r="AY203" s="8" t="s">
        <v>98</v>
      </c>
      <c r="BE203" s="107">
        <f t="shared" si="34"/>
        <v>0</v>
      </c>
      <c r="BF203" s="107">
        <f t="shared" si="35"/>
        <v>0</v>
      </c>
      <c r="BG203" s="107">
        <f t="shared" si="36"/>
        <v>0</v>
      </c>
      <c r="BH203" s="107">
        <f t="shared" si="37"/>
        <v>0</v>
      </c>
      <c r="BI203" s="107">
        <f t="shared" si="38"/>
        <v>0</v>
      </c>
      <c r="BJ203" s="8" t="s">
        <v>105</v>
      </c>
      <c r="BK203" s="107">
        <f t="shared" si="39"/>
        <v>0</v>
      </c>
      <c r="BL203" s="8" t="s">
        <v>104</v>
      </c>
      <c r="BM203" s="106" t="s">
        <v>313</v>
      </c>
    </row>
    <row r="204" spans="1:65" s="2" customFormat="1" ht="33" customHeight="1" x14ac:dyDescent="0.2">
      <c r="A204" s="16"/>
      <c r="B204" s="94"/>
      <c r="C204" s="95" t="s">
        <v>314</v>
      </c>
      <c r="D204" s="95" t="s">
        <v>100</v>
      </c>
      <c r="E204" s="96" t="s">
        <v>315</v>
      </c>
      <c r="F204" s="97" t="s">
        <v>316</v>
      </c>
      <c r="G204" s="98" t="s">
        <v>288</v>
      </c>
      <c r="H204" s="99">
        <v>20</v>
      </c>
      <c r="I204" s="100"/>
      <c r="J204" s="100">
        <f t="shared" si="30"/>
        <v>0</v>
      </c>
      <c r="K204" s="101"/>
      <c r="L204" s="17"/>
      <c r="M204" s="102" t="s">
        <v>0</v>
      </c>
      <c r="N204" s="103" t="s">
        <v>27</v>
      </c>
      <c r="O204" s="104">
        <v>0.56000000000000005</v>
      </c>
      <c r="P204" s="104">
        <f t="shared" si="31"/>
        <v>11.200000000000001</v>
      </c>
      <c r="Q204" s="104">
        <v>0</v>
      </c>
      <c r="R204" s="104">
        <f t="shared" si="32"/>
        <v>0</v>
      </c>
      <c r="S204" s="104">
        <v>0</v>
      </c>
      <c r="T204" s="105">
        <f t="shared" si="33"/>
        <v>0</v>
      </c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R204" s="106" t="s">
        <v>104</v>
      </c>
      <c r="AT204" s="106" t="s">
        <v>100</v>
      </c>
      <c r="AU204" s="106" t="s">
        <v>105</v>
      </c>
      <c r="AY204" s="8" t="s">
        <v>98</v>
      </c>
      <c r="BE204" s="107">
        <f t="shared" si="34"/>
        <v>0</v>
      </c>
      <c r="BF204" s="107">
        <f t="shared" si="35"/>
        <v>0</v>
      </c>
      <c r="BG204" s="107">
        <f t="shared" si="36"/>
        <v>0</v>
      </c>
      <c r="BH204" s="107">
        <f t="shared" si="37"/>
        <v>0</v>
      </c>
      <c r="BI204" s="107">
        <f t="shared" si="38"/>
        <v>0</v>
      </c>
      <c r="BJ204" s="8" t="s">
        <v>105</v>
      </c>
      <c r="BK204" s="107">
        <f t="shared" si="39"/>
        <v>0</v>
      </c>
      <c r="BL204" s="8" t="s">
        <v>104</v>
      </c>
      <c r="BM204" s="106" t="s">
        <v>317</v>
      </c>
    </row>
    <row r="205" spans="1:65" s="7" customFormat="1" ht="22.9" customHeight="1" x14ac:dyDescent="0.2">
      <c r="B205" s="82"/>
      <c r="D205" s="83" t="s">
        <v>43</v>
      </c>
      <c r="E205" s="92" t="s">
        <v>318</v>
      </c>
      <c r="F205" s="92" t="s">
        <v>319</v>
      </c>
      <c r="J205" s="93">
        <f>BK205</f>
        <v>0</v>
      </c>
      <c r="L205" s="82"/>
      <c r="M205" s="86"/>
      <c r="N205" s="87"/>
      <c r="O205" s="87"/>
      <c r="P205" s="88">
        <f>P206</f>
        <v>181.215225</v>
      </c>
      <c r="Q205" s="87"/>
      <c r="R205" s="88">
        <f>R206</f>
        <v>0</v>
      </c>
      <c r="S205" s="87"/>
      <c r="T205" s="89">
        <f>T206</f>
        <v>0</v>
      </c>
      <c r="AR205" s="83" t="s">
        <v>45</v>
      </c>
      <c r="AT205" s="90" t="s">
        <v>43</v>
      </c>
      <c r="AU205" s="90" t="s">
        <v>45</v>
      </c>
      <c r="AY205" s="83" t="s">
        <v>98</v>
      </c>
      <c r="BK205" s="91">
        <f>BK206</f>
        <v>0</v>
      </c>
    </row>
    <row r="206" spans="1:65" s="2" customFormat="1" ht="24.2" customHeight="1" x14ac:dyDescent="0.2">
      <c r="A206" s="16"/>
      <c r="B206" s="94"/>
      <c r="C206" s="95" t="s">
        <v>320</v>
      </c>
      <c r="D206" s="95" t="s">
        <v>100</v>
      </c>
      <c r="E206" s="96" t="s">
        <v>321</v>
      </c>
      <c r="F206" s="97" t="s">
        <v>322</v>
      </c>
      <c r="G206" s="98" t="s">
        <v>288</v>
      </c>
      <c r="H206" s="99">
        <v>73.575000000000003</v>
      </c>
      <c r="I206" s="100"/>
      <c r="J206" s="100">
        <f>ROUND(I206*H206,2)</f>
        <v>0</v>
      </c>
      <c r="K206" s="101"/>
      <c r="L206" s="17"/>
      <c r="M206" s="102" t="s">
        <v>0</v>
      </c>
      <c r="N206" s="103" t="s">
        <v>27</v>
      </c>
      <c r="O206" s="104">
        <v>2.4630000000000001</v>
      </c>
      <c r="P206" s="104">
        <f>O206*H206</f>
        <v>181.215225</v>
      </c>
      <c r="Q206" s="104">
        <v>0</v>
      </c>
      <c r="R206" s="104">
        <f>Q206*H206</f>
        <v>0</v>
      </c>
      <c r="S206" s="104">
        <v>0</v>
      </c>
      <c r="T206" s="105">
        <f>S206*H206</f>
        <v>0</v>
      </c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R206" s="106" t="s">
        <v>104</v>
      </c>
      <c r="AT206" s="106" t="s">
        <v>100</v>
      </c>
      <c r="AU206" s="106" t="s">
        <v>105</v>
      </c>
      <c r="AY206" s="8" t="s">
        <v>98</v>
      </c>
      <c r="BE206" s="107">
        <f>IF(N206="základná",J206,0)</f>
        <v>0</v>
      </c>
      <c r="BF206" s="107">
        <f>IF(N206="znížená",J206,0)</f>
        <v>0</v>
      </c>
      <c r="BG206" s="107">
        <f>IF(N206="zákl. prenesená",J206,0)</f>
        <v>0</v>
      </c>
      <c r="BH206" s="107">
        <f>IF(N206="zníž. prenesená",J206,0)</f>
        <v>0</v>
      </c>
      <c r="BI206" s="107">
        <f>IF(N206="nulová",J206,0)</f>
        <v>0</v>
      </c>
      <c r="BJ206" s="8" t="s">
        <v>105</v>
      </c>
      <c r="BK206" s="107">
        <f>ROUND(I206*H206,2)</f>
        <v>0</v>
      </c>
      <c r="BL206" s="8" t="s">
        <v>104</v>
      </c>
      <c r="BM206" s="106" t="s">
        <v>323</v>
      </c>
    </row>
    <row r="207" spans="1:65" s="7" customFormat="1" ht="25.9" customHeight="1" x14ac:dyDescent="0.2">
      <c r="B207" s="82"/>
      <c r="D207" s="83" t="s">
        <v>43</v>
      </c>
      <c r="E207" s="84" t="s">
        <v>324</v>
      </c>
      <c r="F207" s="84" t="s">
        <v>325</v>
      </c>
      <c r="J207" s="85">
        <f>BK207</f>
        <v>0</v>
      </c>
      <c r="L207" s="82"/>
      <c r="M207" s="86"/>
      <c r="N207" s="87"/>
      <c r="O207" s="87"/>
      <c r="P207" s="88">
        <f>P208+P215+P224+P232+P260+P267+P272+P287+P293+P304+P329+P336+P340+P345+P348+P353+P356</f>
        <v>1760.1422251000001</v>
      </c>
      <c r="Q207" s="87"/>
      <c r="R207" s="88">
        <f>R208+R215+R224+R232+R260+R267+R272+R287+R293+R304+R329+R336+R340+R345+R348+R353+R356</f>
        <v>22.7935833614</v>
      </c>
      <c r="S207" s="87"/>
      <c r="T207" s="89">
        <f>T208+T215+T224+T232+T260+T267+T272+T287+T293+T304+T329+T336+T340+T345+T348+T353+T356</f>
        <v>0.82103000000000004</v>
      </c>
      <c r="AR207" s="83" t="s">
        <v>105</v>
      </c>
      <c r="AT207" s="90" t="s">
        <v>43</v>
      </c>
      <c r="AU207" s="90" t="s">
        <v>44</v>
      </c>
      <c r="AY207" s="83" t="s">
        <v>98</v>
      </c>
      <c r="BK207" s="91">
        <f>BK208+BK215+BK224+BK232+BK260+BK267+BK272+BK287+BK293+BK304+BK329+BK336+BK340+BK345+BK348+BK353+BK356</f>
        <v>0</v>
      </c>
    </row>
    <row r="208" spans="1:65" s="7" customFormat="1" ht="22.9" customHeight="1" x14ac:dyDescent="0.2">
      <c r="B208" s="82"/>
      <c r="D208" s="83" t="s">
        <v>43</v>
      </c>
      <c r="E208" s="92" t="s">
        <v>326</v>
      </c>
      <c r="F208" s="92" t="s">
        <v>327</v>
      </c>
      <c r="J208" s="93">
        <f>BK208</f>
        <v>0</v>
      </c>
      <c r="L208" s="82"/>
      <c r="M208" s="86"/>
      <c r="N208" s="87"/>
      <c r="O208" s="87"/>
      <c r="P208" s="88">
        <f>SUM(P209:P214)</f>
        <v>23.907899999999998</v>
      </c>
      <c r="Q208" s="87"/>
      <c r="R208" s="88">
        <f>SUM(R209:R214)</f>
        <v>0.23572799999999999</v>
      </c>
      <c r="S208" s="87"/>
      <c r="T208" s="89">
        <f>SUM(T209:T214)</f>
        <v>0</v>
      </c>
      <c r="AR208" s="83" t="s">
        <v>105</v>
      </c>
      <c r="AT208" s="90" t="s">
        <v>43</v>
      </c>
      <c r="AU208" s="90" t="s">
        <v>45</v>
      </c>
      <c r="AY208" s="83" t="s">
        <v>98</v>
      </c>
      <c r="BK208" s="91">
        <f>SUM(BK209:BK214)</f>
        <v>0</v>
      </c>
    </row>
    <row r="209" spans="1:65" s="2" customFormat="1" ht="33" customHeight="1" x14ac:dyDescent="0.2">
      <c r="A209" s="16"/>
      <c r="B209" s="94"/>
      <c r="C209" s="95" t="s">
        <v>328</v>
      </c>
      <c r="D209" s="95" t="s">
        <v>100</v>
      </c>
      <c r="E209" s="96" t="s">
        <v>329</v>
      </c>
      <c r="F209" s="97" t="s">
        <v>330</v>
      </c>
      <c r="G209" s="98" t="s">
        <v>128</v>
      </c>
      <c r="H209" s="99">
        <v>84.93</v>
      </c>
      <c r="I209" s="100"/>
      <c r="J209" s="100">
        <f t="shared" ref="J209:J214" si="40">ROUND(I209*H209,2)</f>
        <v>0</v>
      </c>
      <c r="K209" s="101"/>
      <c r="L209" s="17"/>
      <c r="M209" s="102" t="s">
        <v>0</v>
      </c>
      <c r="N209" s="103" t="s">
        <v>27</v>
      </c>
      <c r="O209" s="104">
        <v>0.11</v>
      </c>
      <c r="P209" s="104">
        <f t="shared" ref="P209:P214" si="41">O209*H209</f>
        <v>9.3423000000000016</v>
      </c>
      <c r="Q209" s="104">
        <v>0</v>
      </c>
      <c r="R209" s="104">
        <f t="shared" ref="R209:R214" si="42">Q209*H209</f>
        <v>0</v>
      </c>
      <c r="S209" s="104">
        <v>0</v>
      </c>
      <c r="T209" s="105">
        <f t="shared" ref="T209:T214" si="43">S209*H209</f>
        <v>0</v>
      </c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R209" s="106" t="s">
        <v>165</v>
      </c>
      <c r="AT209" s="106" t="s">
        <v>100</v>
      </c>
      <c r="AU209" s="106" t="s">
        <v>105</v>
      </c>
      <c r="AY209" s="8" t="s">
        <v>98</v>
      </c>
      <c r="BE209" s="107">
        <f t="shared" ref="BE209:BE214" si="44">IF(N209="základná",J209,0)</f>
        <v>0</v>
      </c>
      <c r="BF209" s="107">
        <f t="shared" ref="BF209:BF214" si="45">IF(N209="znížená",J209,0)</f>
        <v>0</v>
      </c>
      <c r="BG209" s="107">
        <f t="shared" ref="BG209:BG214" si="46">IF(N209="zákl. prenesená",J209,0)</f>
        <v>0</v>
      </c>
      <c r="BH209" s="107">
        <f t="shared" ref="BH209:BH214" si="47">IF(N209="zníž. prenesená",J209,0)</f>
        <v>0</v>
      </c>
      <c r="BI209" s="107">
        <f t="shared" ref="BI209:BI214" si="48">IF(N209="nulová",J209,0)</f>
        <v>0</v>
      </c>
      <c r="BJ209" s="8" t="s">
        <v>105</v>
      </c>
      <c r="BK209" s="107">
        <f t="shared" ref="BK209:BK214" si="49">ROUND(I209*H209,2)</f>
        <v>0</v>
      </c>
      <c r="BL209" s="8" t="s">
        <v>165</v>
      </c>
      <c r="BM209" s="106" t="s">
        <v>331</v>
      </c>
    </row>
    <row r="210" spans="1:65" s="2" customFormat="1" ht="24.2" customHeight="1" x14ac:dyDescent="0.2">
      <c r="A210" s="16"/>
      <c r="B210" s="94"/>
      <c r="C210" s="108" t="s">
        <v>332</v>
      </c>
      <c r="D210" s="108" t="s">
        <v>219</v>
      </c>
      <c r="E210" s="109" t="s">
        <v>333</v>
      </c>
      <c r="F210" s="110" t="s">
        <v>334</v>
      </c>
      <c r="G210" s="111" t="s">
        <v>222</v>
      </c>
      <c r="H210" s="112">
        <v>93.423000000000002</v>
      </c>
      <c r="I210" s="113"/>
      <c r="J210" s="113">
        <f t="shared" si="40"/>
        <v>0</v>
      </c>
      <c r="K210" s="114"/>
      <c r="L210" s="115"/>
      <c r="M210" s="116" t="s">
        <v>0</v>
      </c>
      <c r="N210" s="117" t="s">
        <v>27</v>
      </c>
      <c r="O210" s="104">
        <v>0</v>
      </c>
      <c r="P210" s="104">
        <f t="shared" si="41"/>
        <v>0</v>
      </c>
      <c r="Q210" s="104">
        <v>1E-3</v>
      </c>
      <c r="R210" s="104">
        <f t="shared" si="42"/>
        <v>9.3423000000000006E-2</v>
      </c>
      <c r="S210" s="104">
        <v>0</v>
      </c>
      <c r="T210" s="105">
        <f t="shared" si="43"/>
        <v>0</v>
      </c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R210" s="106" t="s">
        <v>233</v>
      </c>
      <c r="AT210" s="106" t="s">
        <v>219</v>
      </c>
      <c r="AU210" s="106" t="s">
        <v>105</v>
      </c>
      <c r="AY210" s="8" t="s">
        <v>98</v>
      </c>
      <c r="BE210" s="107">
        <f t="shared" si="44"/>
        <v>0</v>
      </c>
      <c r="BF210" s="107">
        <f t="shared" si="45"/>
        <v>0</v>
      </c>
      <c r="BG210" s="107">
        <f t="shared" si="46"/>
        <v>0</v>
      </c>
      <c r="BH210" s="107">
        <f t="shared" si="47"/>
        <v>0</v>
      </c>
      <c r="BI210" s="107">
        <f t="shared" si="48"/>
        <v>0</v>
      </c>
      <c r="BJ210" s="8" t="s">
        <v>105</v>
      </c>
      <c r="BK210" s="107">
        <f t="shared" si="49"/>
        <v>0</v>
      </c>
      <c r="BL210" s="8" t="s">
        <v>165</v>
      </c>
      <c r="BM210" s="106" t="s">
        <v>335</v>
      </c>
    </row>
    <row r="211" spans="1:65" s="2" customFormat="1" ht="24.2" customHeight="1" x14ac:dyDescent="0.2">
      <c r="A211" s="16"/>
      <c r="B211" s="94"/>
      <c r="C211" s="108" t="s">
        <v>336</v>
      </c>
      <c r="D211" s="108" t="s">
        <v>219</v>
      </c>
      <c r="E211" s="109" t="s">
        <v>337</v>
      </c>
      <c r="F211" s="110" t="s">
        <v>338</v>
      </c>
      <c r="G211" s="111" t="s">
        <v>180</v>
      </c>
      <c r="H211" s="112">
        <v>109.34</v>
      </c>
      <c r="I211" s="113"/>
      <c r="J211" s="113">
        <f t="shared" si="40"/>
        <v>0</v>
      </c>
      <c r="K211" s="114"/>
      <c r="L211" s="115"/>
      <c r="M211" s="116" t="s">
        <v>0</v>
      </c>
      <c r="N211" s="117" t="s">
        <v>27</v>
      </c>
      <c r="O211" s="104">
        <v>0</v>
      </c>
      <c r="P211" s="104">
        <f t="shared" si="41"/>
        <v>0</v>
      </c>
      <c r="Q211" s="104">
        <v>5.0000000000000002E-5</v>
      </c>
      <c r="R211" s="104">
        <f t="shared" si="42"/>
        <v>5.4670000000000005E-3</v>
      </c>
      <c r="S211" s="104">
        <v>0</v>
      </c>
      <c r="T211" s="105">
        <f t="shared" si="43"/>
        <v>0</v>
      </c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R211" s="106" t="s">
        <v>233</v>
      </c>
      <c r="AT211" s="106" t="s">
        <v>219</v>
      </c>
      <c r="AU211" s="106" t="s">
        <v>105</v>
      </c>
      <c r="AY211" s="8" t="s">
        <v>98</v>
      </c>
      <c r="BE211" s="107">
        <f t="shared" si="44"/>
        <v>0</v>
      </c>
      <c r="BF211" s="107">
        <f t="shared" si="45"/>
        <v>0</v>
      </c>
      <c r="BG211" s="107">
        <f t="shared" si="46"/>
        <v>0</v>
      </c>
      <c r="BH211" s="107">
        <f t="shared" si="47"/>
        <v>0</v>
      </c>
      <c r="BI211" s="107">
        <f t="shared" si="48"/>
        <v>0</v>
      </c>
      <c r="BJ211" s="8" t="s">
        <v>105</v>
      </c>
      <c r="BK211" s="107">
        <f t="shared" si="49"/>
        <v>0</v>
      </c>
      <c r="BL211" s="8" t="s">
        <v>165</v>
      </c>
      <c r="BM211" s="106" t="s">
        <v>339</v>
      </c>
    </row>
    <row r="212" spans="1:65" s="2" customFormat="1" ht="24.2" customHeight="1" x14ac:dyDescent="0.2">
      <c r="A212" s="16"/>
      <c r="B212" s="94"/>
      <c r="C212" s="95" t="s">
        <v>340</v>
      </c>
      <c r="D212" s="95" t="s">
        <v>100</v>
      </c>
      <c r="E212" s="96" t="s">
        <v>341</v>
      </c>
      <c r="F212" s="97" t="s">
        <v>342</v>
      </c>
      <c r="G212" s="98" t="s">
        <v>128</v>
      </c>
      <c r="H212" s="99">
        <v>121.38</v>
      </c>
      <c r="I212" s="100"/>
      <c r="J212" s="100">
        <f t="shared" si="40"/>
        <v>0</v>
      </c>
      <c r="K212" s="101"/>
      <c r="L212" s="17"/>
      <c r="M212" s="102" t="s">
        <v>0</v>
      </c>
      <c r="N212" s="103" t="s">
        <v>27</v>
      </c>
      <c r="O212" s="104">
        <v>0.12</v>
      </c>
      <c r="P212" s="104">
        <f t="shared" si="41"/>
        <v>14.565599999999998</v>
      </c>
      <c r="Q212" s="104">
        <v>0</v>
      </c>
      <c r="R212" s="104">
        <f t="shared" si="42"/>
        <v>0</v>
      </c>
      <c r="S212" s="104">
        <v>0</v>
      </c>
      <c r="T212" s="105">
        <f t="shared" si="43"/>
        <v>0</v>
      </c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R212" s="106" t="s">
        <v>165</v>
      </c>
      <c r="AT212" s="106" t="s">
        <v>100</v>
      </c>
      <c r="AU212" s="106" t="s">
        <v>105</v>
      </c>
      <c r="AY212" s="8" t="s">
        <v>98</v>
      </c>
      <c r="BE212" s="107">
        <f t="shared" si="44"/>
        <v>0</v>
      </c>
      <c r="BF212" s="107">
        <f t="shared" si="45"/>
        <v>0</v>
      </c>
      <c r="BG212" s="107">
        <f t="shared" si="46"/>
        <v>0</v>
      </c>
      <c r="BH212" s="107">
        <f t="shared" si="47"/>
        <v>0</v>
      </c>
      <c r="BI212" s="107">
        <f t="shared" si="48"/>
        <v>0</v>
      </c>
      <c r="BJ212" s="8" t="s">
        <v>105</v>
      </c>
      <c r="BK212" s="107">
        <f t="shared" si="49"/>
        <v>0</v>
      </c>
      <c r="BL212" s="8" t="s">
        <v>165</v>
      </c>
      <c r="BM212" s="106" t="s">
        <v>343</v>
      </c>
    </row>
    <row r="213" spans="1:65" s="2" customFormat="1" ht="24.2" customHeight="1" x14ac:dyDescent="0.2">
      <c r="A213" s="16"/>
      <c r="B213" s="94"/>
      <c r="C213" s="108" t="s">
        <v>344</v>
      </c>
      <c r="D213" s="108" t="s">
        <v>219</v>
      </c>
      <c r="E213" s="109" t="s">
        <v>333</v>
      </c>
      <c r="F213" s="110" t="s">
        <v>334</v>
      </c>
      <c r="G213" s="111" t="s">
        <v>222</v>
      </c>
      <c r="H213" s="112">
        <v>133.518</v>
      </c>
      <c r="I213" s="113"/>
      <c r="J213" s="113">
        <f t="shared" si="40"/>
        <v>0</v>
      </c>
      <c r="K213" s="114"/>
      <c r="L213" s="115"/>
      <c r="M213" s="116" t="s">
        <v>0</v>
      </c>
      <c r="N213" s="117" t="s">
        <v>27</v>
      </c>
      <c r="O213" s="104">
        <v>0</v>
      </c>
      <c r="P213" s="104">
        <f t="shared" si="41"/>
        <v>0</v>
      </c>
      <c r="Q213" s="104">
        <v>1E-3</v>
      </c>
      <c r="R213" s="104">
        <f t="shared" si="42"/>
        <v>0.133518</v>
      </c>
      <c r="S213" s="104">
        <v>0</v>
      </c>
      <c r="T213" s="105">
        <f t="shared" si="43"/>
        <v>0</v>
      </c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R213" s="106" t="s">
        <v>233</v>
      </c>
      <c r="AT213" s="106" t="s">
        <v>219</v>
      </c>
      <c r="AU213" s="106" t="s">
        <v>105</v>
      </c>
      <c r="AY213" s="8" t="s">
        <v>98</v>
      </c>
      <c r="BE213" s="107">
        <f t="shared" si="44"/>
        <v>0</v>
      </c>
      <c r="BF213" s="107">
        <f t="shared" si="45"/>
        <v>0</v>
      </c>
      <c r="BG213" s="107">
        <f t="shared" si="46"/>
        <v>0</v>
      </c>
      <c r="BH213" s="107">
        <f t="shared" si="47"/>
        <v>0</v>
      </c>
      <c r="BI213" s="107">
        <f t="shared" si="48"/>
        <v>0</v>
      </c>
      <c r="BJ213" s="8" t="s">
        <v>105</v>
      </c>
      <c r="BK213" s="107">
        <f t="shared" si="49"/>
        <v>0</v>
      </c>
      <c r="BL213" s="8" t="s">
        <v>165</v>
      </c>
      <c r="BM213" s="106" t="s">
        <v>345</v>
      </c>
    </row>
    <row r="214" spans="1:65" s="2" customFormat="1" ht="24.2" customHeight="1" x14ac:dyDescent="0.2">
      <c r="A214" s="16"/>
      <c r="B214" s="94"/>
      <c r="C214" s="108" t="s">
        <v>346</v>
      </c>
      <c r="D214" s="108" t="s">
        <v>219</v>
      </c>
      <c r="E214" s="109" t="s">
        <v>337</v>
      </c>
      <c r="F214" s="110" t="s">
        <v>338</v>
      </c>
      <c r="G214" s="111" t="s">
        <v>180</v>
      </c>
      <c r="H214" s="112">
        <v>66.400000000000006</v>
      </c>
      <c r="I214" s="113"/>
      <c r="J214" s="113">
        <f t="shared" si="40"/>
        <v>0</v>
      </c>
      <c r="K214" s="114"/>
      <c r="L214" s="115"/>
      <c r="M214" s="116" t="s">
        <v>0</v>
      </c>
      <c r="N214" s="117" t="s">
        <v>27</v>
      </c>
      <c r="O214" s="104">
        <v>0</v>
      </c>
      <c r="P214" s="104">
        <f t="shared" si="41"/>
        <v>0</v>
      </c>
      <c r="Q214" s="104">
        <v>5.0000000000000002E-5</v>
      </c>
      <c r="R214" s="104">
        <f t="shared" si="42"/>
        <v>3.3200000000000005E-3</v>
      </c>
      <c r="S214" s="104">
        <v>0</v>
      </c>
      <c r="T214" s="105">
        <f t="shared" si="43"/>
        <v>0</v>
      </c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R214" s="106" t="s">
        <v>233</v>
      </c>
      <c r="AT214" s="106" t="s">
        <v>219</v>
      </c>
      <c r="AU214" s="106" t="s">
        <v>105</v>
      </c>
      <c r="AY214" s="8" t="s">
        <v>98</v>
      </c>
      <c r="BE214" s="107">
        <f t="shared" si="44"/>
        <v>0</v>
      </c>
      <c r="BF214" s="107">
        <f t="shared" si="45"/>
        <v>0</v>
      </c>
      <c r="BG214" s="107">
        <f t="shared" si="46"/>
        <v>0</v>
      </c>
      <c r="BH214" s="107">
        <f t="shared" si="47"/>
        <v>0</v>
      </c>
      <c r="BI214" s="107">
        <f t="shared" si="48"/>
        <v>0</v>
      </c>
      <c r="BJ214" s="8" t="s">
        <v>105</v>
      </c>
      <c r="BK214" s="107">
        <f t="shared" si="49"/>
        <v>0</v>
      </c>
      <c r="BL214" s="8" t="s">
        <v>165</v>
      </c>
      <c r="BM214" s="106" t="s">
        <v>347</v>
      </c>
    </row>
    <row r="215" spans="1:65" s="7" customFormat="1" ht="22.9" customHeight="1" x14ac:dyDescent="0.2">
      <c r="B215" s="82"/>
      <c r="D215" s="83" t="s">
        <v>43</v>
      </c>
      <c r="E215" s="92" t="s">
        <v>348</v>
      </c>
      <c r="F215" s="92" t="s">
        <v>349</v>
      </c>
      <c r="J215" s="93">
        <f>BK215</f>
        <v>0</v>
      </c>
      <c r="L215" s="82"/>
      <c r="M215" s="86"/>
      <c r="N215" s="87"/>
      <c r="O215" s="87"/>
      <c r="P215" s="88">
        <f>SUM(P216:P223)</f>
        <v>26.840500000000002</v>
      </c>
      <c r="Q215" s="87"/>
      <c r="R215" s="88">
        <f>SUM(R216:R223)</f>
        <v>3.7547499999999998E-2</v>
      </c>
      <c r="S215" s="87"/>
      <c r="T215" s="89">
        <f>SUM(T216:T223)</f>
        <v>0</v>
      </c>
      <c r="AR215" s="83" t="s">
        <v>105</v>
      </c>
      <c r="AT215" s="90" t="s">
        <v>43</v>
      </c>
      <c r="AU215" s="90" t="s">
        <v>45</v>
      </c>
      <c r="AY215" s="83" t="s">
        <v>98</v>
      </c>
      <c r="BK215" s="91">
        <f>SUM(BK216:BK223)</f>
        <v>0</v>
      </c>
    </row>
    <row r="216" spans="1:65" s="2" customFormat="1" ht="21.75" customHeight="1" x14ac:dyDescent="0.2">
      <c r="A216" s="16"/>
      <c r="B216" s="94"/>
      <c r="C216" s="95" t="s">
        <v>350</v>
      </c>
      <c r="D216" s="95" t="s">
        <v>100</v>
      </c>
      <c r="E216" s="96" t="s">
        <v>351</v>
      </c>
      <c r="F216" s="97" t="s">
        <v>352</v>
      </c>
      <c r="G216" s="98" t="s">
        <v>180</v>
      </c>
      <c r="H216" s="99">
        <v>23.25</v>
      </c>
      <c r="I216" s="100"/>
      <c r="J216" s="100">
        <f t="shared" ref="J216:J223" si="50">ROUND(I216*H216,2)</f>
        <v>0</v>
      </c>
      <c r="K216" s="101"/>
      <c r="L216" s="17"/>
      <c r="M216" s="102" t="s">
        <v>0</v>
      </c>
      <c r="N216" s="103" t="s">
        <v>27</v>
      </c>
      <c r="O216" s="104">
        <v>0.48199999999999998</v>
      </c>
      <c r="P216" s="104">
        <f t="shared" ref="P216:P223" si="51">O216*H216</f>
        <v>11.2065</v>
      </c>
      <c r="Q216" s="104">
        <v>2.0000000000000001E-4</v>
      </c>
      <c r="R216" s="104">
        <f t="shared" ref="R216:R223" si="52">Q216*H216</f>
        <v>4.6500000000000005E-3</v>
      </c>
      <c r="S216" s="104">
        <v>0</v>
      </c>
      <c r="T216" s="105">
        <f t="shared" ref="T216:T223" si="53">S216*H216</f>
        <v>0</v>
      </c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R216" s="106" t="s">
        <v>165</v>
      </c>
      <c r="AT216" s="106" t="s">
        <v>100</v>
      </c>
      <c r="AU216" s="106" t="s">
        <v>105</v>
      </c>
      <c r="AY216" s="8" t="s">
        <v>98</v>
      </c>
      <c r="BE216" s="107">
        <f t="shared" ref="BE216:BE223" si="54">IF(N216="základná",J216,0)</f>
        <v>0</v>
      </c>
      <c r="BF216" s="107">
        <f t="shared" ref="BF216:BF223" si="55">IF(N216="znížená",J216,0)</f>
        <v>0</v>
      </c>
      <c r="BG216" s="107">
        <f t="shared" ref="BG216:BG223" si="56">IF(N216="zákl. prenesená",J216,0)</f>
        <v>0</v>
      </c>
      <c r="BH216" s="107">
        <f t="shared" ref="BH216:BH223" si="57">IF(N216="zníž. prenesená",J216,0)</f>
        <v>0</v>
      </c>
      <c r="BI216" s="107">
        <f t="shared" ref="BI216:BI223" si="58">IF(N216="nulová",J216,0)</f>
        <v>0</v>
      </c>
      <c r="BJ216" s="8" t="s">
        <v>105</v>
      </c>
      <c r="BK216" s="107">
        <f t="shared" ref="BK216:BK223" si="59">ROUND(I216*H216,2)</f>
        <v>0</v>
      </c>
      <c r="BL216" s="8" t="s">
        <v>165</v>
      </c>
      <c r="BM216" s="106" t="s">
        <v>353</v>
      </c>
    </row>
    <row r="217" spans="1:65" s="2" customFormat="1" ht="24.2" customHeight="1" x14ac:dyDescent="0.2">
      <c r="A217" s="16"/>
      <c r="B217" s="94"/>
      <c r="C217" s="108" t="s">
        <v>354</v>
      </c>
      <c r="D217" s="108" t="s">
        <v>219</v>
      </c>
      <c r="E217" s="109" t="s">
        <v>355</v>
      </c>
      <c r="F217" s="110" t="s">
        <v>356</v>
      </c>
      <c r="G217" s="111" t="s">
        <v>143</v>
      </c>
      <c r="H217" s="112">
        <v>23.25</v>
      </c>
      <c r="I217" s="113"/>
      <c r="J217" s="113">
        <f t="shared" si="50"/>
        <v>0</v>
      </c>
      <c r="K217" s="114"/>
      <c r="L217" s="115"/>
      <c r="M217" s="116" t="s">
        <v>0</v>
      </c>
      <c r="N217" s="117" t="s">
        <v>27</v>
      </c>
      <c r="O217" s="104">
        <v>0</v>
      </c>
      <c r="P217" s="104">
        <f t="shared" si="51"/>
        <v>0</v>
      </c>
      <c r="Q217" s="104">
        <v>3.1E-4</v>
      </c>
      <c r="R217" s="104">
        <f t="shared" si="52"/>
        <v>7.2075000000000004E-3</v>
      </c>
      <c r="S217" s="104">
        <v>0</v>
      </c>
      <c r="T217" s="105">
        <f t="shared" si="53"/>
        <v>0</v>
      </c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R217" s="106" t="s">
        <v>233</v>
      </c>
      <c r="AT217" s="106" t="s">
        <v>219</v>
      </c>
      <c r="AU217" s="106" t="s">
        <v>105</v>
      </c>
      <c r="AY217" s="8" t="s">
        <v>98</v>
      </c>
      <c r="BE217" s="107">
        <f t="shared" si="54"/>
        <v>0</v>
      </c>
      <c r="BF217" s="107">
        <f t="shared" si="55"/>
        <v>0</v>
      </c>
      <c r="BG217" s="107">
        <f t="shared" si="56"/>
        <v>0</v>
      </c>
      <c r="BH217" s="107">
        <f t="shared" si="57"/>
        <v>0</v>
      </c>
      <c r="BI217" s="107">
        <f t="shared" si="58"/>
        <v>0</v>
      </c>
      <c r="BJ217" s="8" t="s">
        <v>105</v>
      </c>
      <c r="BK217" s="107">
        <f t="shared" si="59"/>
        <v>0</v>
      </c>
      <c r="BL217" s="8" t="s">
        <v>165</v>
      </c>
      <c r="BM217" s="106" t="s">
        <v>357</v>
      </c>
    </row>
    <row r="218" spans="1:65" s="2" customFormat="1" ht="21.75" customHeight="1" x14ac:dyDescent="0.2">
      <c r="A218" s="16"/>
      <c r="B218" s="94"/>
      <c r="C218" s="95" t="s">
        <v>358</v>
      </c>
      <c r="D218" s="95" t="s">
        <v>100</v>
      </c>
      <c r="E218" s="96" t="s">
        <v>359</v>
      </c>
      <c r="F218" s="97" t="s">
        <v>360</v>
      </c>
      <c r="G218" s="98" t="s">
        <v>180</v>
      </c>
      <c r="H218" s="99">
        <v>15</v>
      </c>
      <c r="I218" s="100"/>
      <c r="J218" s="100">
        <f t="shared" si="50"/>
        <v>0</v>
      </c>
      <c r="K218" s="101"/>
      <c r="L218" s="17"/>
      <c r="M218" s="102" t="s">
        <v>0</v>
      </c>
      <c r="N218" s="103" t="s">
        <v>27</v>
      </c>
      <c r="O218" s="104">
        <v>0.55600000000000005</v>
      </c>
      <c r="P218" s="104">
        <f t="shared" si="51"/>
        <v>8.34</v>
      </c>
      <c r="Q218" s="104">
        <v>1.9000000000000001E-4</v>
      </c>
      <c r="R218" s="104">
        <f t="shared" si="52"/>
        <v>2.8500000000000001E-3</v>
      </c>
      <c r="S218" s="104">
        <v>0</v>
      </c>
      <c r="T218" s="105">
        <f t="shared" si="53"/>
        <v>0</v>
      </c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R218" s="106" t="s">
        <v>165</v>
      </c>
      <c r="AT218" s="106" t="s">
        <v>100</v>
      </c>
      <c r="AU218" s="106" t="s">
        <v>105</v>
      </c>
      <c r="AY218" s="8" t="s">
        <v>98</v>
      </c>
      <c r="BE218" s="107">
        <f t="shared" si="54"/>
        <v>0</v>
      </c>
      <c r="BF218" s="107">
        <f t="shared" si="55"/>
        <v>0</v>
      </c>
      <c r="BG218" s="107">
        <f t="shared" si="56"/>
        <v>0</v>
      </c>
      <c r="BH218" s="107">
        <f t="shared" si="57"/>
        <v>0</v>
      </c>
      <c r="BI218" s="107">
        <f t="shared" si="58"/>
        <v>0</v>
      </c>
      <c r="BJ218" s="8" t="s">
        <v>105</v>
      </c>
      <c r="BK218" s="107">
        <f t="shared" si="59"/>
        <v>0</v>
      </c>
      <c r="BL218" s="8" t="s">
        <v>165</v>
      </c>
      <c r="BM218" s="106" t="s">
        <v>361</v>
      </c>
    </row>
    <row r="219" spans="1:65" s="2" customFormat="1" ht="24.2" customHeight="1" x14ac:dyDescent="0.2">
      <c r="A219" s="16"/>
      <c r="B219" s="94"/>
      <c r="C219" s="108" t="s">
        <v>362</v>
      </c>
      <c r="D219" s="108" t="s">
        <v>219</v>
      </c>
      <c r="E219" s="109" t="s">
        <v>363</v>
      </c>
      <c r="F219" s="110" t="s">
        <v>364</v>
      </c>
      <c r="G219" s="111" t="s">
        <v>143</v>
      </c>
      <c r="H219" s="112">
        <v>15</v>
      </c>
      <c r="I219" s="113"/>
      <c r="J219" s="113">
        <f t="shared" si="50"/>
        <v>0</v>
      </c>
      <c r="K219" s="114"/>
      <c r="L219" s="115"/>
      <c r="M219" s="116" t="s">
        <v>0</v>
      </c>
      <c r="N219" s="117" t="s">
        <v>27</v>
      </c>
      <c r="O219" s="104">
        <v>0</v>
      </c>
      <c r="P219" s="104">
        <f t="shared" si="51"/>
        <v>0</v>
      </c>
      <c r="Q219" s="104">
        <v>1.0300000000000001E-3</v>
      </c>
      <c r="R219" s="104">
        <f t="shared" si="52"/>
        <v>1.5450000000000002E-2</v>
      </c>
      <c r="S219" s="104">
        <v>0</v>
      </c>
      <c r="T219" s="105">
        <f t="shared" si="53"/>
        <v>0</v>
      </c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R219" s="106" t="s">
        <v>233</v>
      </c>
      <c r="AT219" s="106" t="s">
        <v>219</v>
      </c>
      <c r="AU219" s="106" t="s">
        <v>105</v>
      </c>
      <c r="AY219" s="8" t="s">
        <v>98</v>
      </c>
      <c r="BE219" s="107">
        <f t="shared" si="54"/>
        <v>0</v>
      </c>
      <c r="BF219" s="107">
        <f t="shared" si="55"/>
        <v>0</v>
      </c>
      <c r="BG219" s="107">
        <f t="shared" si="56"/>
        <v>0</v>
      </c>
      <c r="BH219" s="107">
        <f t="shared" si="57"/>
        <v>0</v>
      </c>
      <c r="BI219" s="107">
        <f t="shared" si="58"/>
        <v>0</v>
      </c>
      <c r="BJ219" s="8" t="s">
        <v>105</v>
      </c>
      <c r="BK219" s="107">
        <f t="shared" si="59"/>
        <v>0</v>
      </c>
      <c r="BL219" s="8" t="s">
        <v>165</v>
      </c>
      <c r="BM219" s="106" t="s">
        <v>365</v>
      </c>
    </row>
    <row r="220" spans="1:65" s="2" customFormat="1" ht="16.5" customHeight="1" x14ac:dyDescent="0.2">
      <c r="A220" s="16"/>
      <c r="B220" s="94"/>
      <c r="C220" s="95" t="s">
        <v>366</v>
      </c>
      <c r="D220" s="95" t="s">
        <v>100</v>
      </c>
      <c r="E220" s="96" t="s">
        <v>367</v>
      </c>
      <c r="F220" s="97" t="s">
        <v>368</v>
      </c>
      <c r="G220" s="98" t="s">
        <v>143</v>
      </c>
      <c r="H220" s="99">
        <v>19</v>
      </c>
      <c r="I220" s="100"/>
      <c r="J220" s="100">
        <f t="shared" si="50"/>
        <v>0</v>
      </c>
      <c r="K220" s="101"/>
      <c r="L220" s="17"/>
      <c r="M220" s="102" t="s">
        <v>0</v>
      </c>
      <c r="N220" s="103" t="s">
        <v>27</v>
      </c>
      <c r="O220" s="104">
        <v>0.216</v>
      </c>
      <c r="P220" s="104">
        <f t="shared" si="51"/>
        <v>4.1040000000000001</v>
      </c>
      <c r="Q220" s="104">
        <v>1E-4</v>
      </c>
      <c r="R220" s="104">
        <f t="shared" si="52"/>
        <v>1.9E-3</v>
      </c>
      <c r="S220" s="104">
        <v>0</v>
      </c>
      <c r="T220" s="105">
        <f t="shared" si="53"/>
        <v>0</v>
      </c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R220" s="106" t="s">
        <v>165</v>
      </c>
      <c r="AT220" s="106" t="s">
        <v>100</v>
      </c>
      <c r="AU220" s="106" t="s">
        <v>105</v>
      </c>
      <c r="AY220" s="8" t="s">
        <v>98</v>
      </c>
      <c r="BE220" s="107">
        <f t="shared" si="54"/>
        <v>0</v>
      </c>
      <c r="BF220" s="107">
        <f t="shared" si="55"/>
        <v>0</v>
      </c>
      <c r="BG220" s="107">
        <f t="shared" si="56"/>
        <v>0</v>
      </c>
      <c r="BH220" s="107">
        <f t="shared" si="57"/>
        <v>0</v>
      </c>
      <c r="BI220" s="107">
        <f t="shared" si="58"/>
        <v>0</v>
      </c>
      <c r="BJ220" s="8" t="s">
        <v>105</v>
      </c>
      <c r="BK220" s="107">
        <f t="shared" si="59"/>
        <v>0</v>
      </c>
      <c r="BL220" s="8" t="s">
        <v>165</v>
      </c>
      <c r="BM220" s="106" t="s">
        <v>369</v>
      </c>
    </row>
    <row r="221" spans="1:65" s="2" customFormat="1" ht="24.2" customHeight="1" x14ac:dyDescent="0.2">
      <c r="A221" s="16"/>
      <c r="B221" s="94"/>
      <c r="C221" s="108" t="s">
        <v>370</v>
      </c>
      <c r="D221" s="108" t="s">
        <v>219</v>
      </c>
      <c r="E221" s="109" t="s">
        <v>371</v>
      </c>
      <c r="F221" s="110" t="s">
        <v>372</v>
      </c>
      <c r="G221" s="111" t="s">
        <v>143</v>
      </c>
      <c r="H221" s="112">
        <v>19</v>
      </c>
      <c r="I221" s="113"/>
      <c r="J221" s="113">
        <f t="shared" si="50"/>
        <v>0</v>
      </c>
      <c r="K221" s="114"/>
      <c r="L221" s="115"/>
      <c r="M221" s="116" t="s">
        <v>0</v>
      </c>
      <c r="N221" s="117" t="s">
        <v>27</v>
      </c>
      <c r="O221" s="104">
        <v>0</v>
      </c>
      <c r="P221" s="104">
        <f t="shared" si="51"/>
        <v>0</v>
      </c>
      <c r="Q221" s="104">
        <v>4.0000000000000003E-5</v>
      </c>
      <c r="R221" s="104">
        <f t="shared" si="52"/>
        <v>7.6000000000000004E-4</v>
      </c>
      <c r="S221" s="104">
        <v>0</v>
      </c>
      <c r="T221" s="105">
        <f t="shared" si="53"/>
        <v>0</v>
      </c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R221" s="106" t="s">
        <v>233</v>
      </c>
      <c r="AT221" s="106" t="s">
        <v>219</v>
      </c>
      <c r="AU221" s="106" t="s">
        <v>105</v>
      </c>
      <c r="AY221" s="8" t="s">
        <v>98</v>
      </c>
      <c r="BE221" s="107">
        <f t="shared" si="54"/>
        <v>0</v>
      </c>
      <c r="BF221" s="107">
        <f t="shared" si="55"/>
        <v>0</v>
      </c>
      <c r="BG221" s="107">
        <f t="shared" si="56"/>
        <v>0</v>
      </c>
      <c r="BH221" s="107">
        <f t="shared" si="57"/>
        <v>0</v>
      </c>
      <c r="BI221" s="107">
        <f t="shared" si="58"/>
        <v>0</v>
      </c>
      <c r="BJ221" s="8" t="s">
        <v>105</v>
      </c>
      <c r="BK221" s="107">
        <f t="shared" si="59"/>
        <v>0</v>
      </c>
      <c r="BL221" s="8" t="s">
        <v>165</v>
      </c>
      <c r="BM221" s="106" t="s">
        <v>373</v>
      </c>
    </row>
    <row r="222" spans="1:65" s="2" customFormat="1" ht="16.5" customHeight="1" x14ac:dyDescent="0.2">
      <c r="A222" s="16"/>
      <c r="B222" s="94"/>
      <c r="C222" s="95" t="s">
        <v>374</v>
      </c>
      <c r="D222" s="95" t="s">
        <v>100</v>
      </c>
      <c r="E222" s="96" t="s">
        <v>375</v>
      </c>
      <c r="F222" s="97" t="s">
        <v>376</v>
      </c>
      <c r="G222" s="98" t="s">
        <v>143</v>
      </c>
      <c r="H222" s="99">
        <v>11</v>
      </c>
      <c r="I222" s="100"/>
      <c r="J222" s="100">
        <f t="shared" si="50"/>
        <v>0</v>
      </c>
      <c r="K222" s="101"/>
      <c r="L222" s="17"/>
      <c r="M222" s="102" t="s">
        <v>0</v>
      </c>
      <c r="N222" s="103" t="s">
        <v>27</v>
      </c>
      <c r="O222" s="104">
        <v>0.28999999999999998</v>
      </c>
      <c r="P222" s="104">
        <f t="shared" si="51"/>
        <v>3.19</v>
      </c>
      <c r="Q222" s="104">
        <v>1.9000000000000001E-4</v>
      </c>
      <c r="R222" s="104">
        <f t="shared" si="52"/>
        <v>2.0900000000000003E-3</v>
      </c>
      <c r="S222" s="104">
        <v>0</v>
      </c>
      <c r="T222" s="105">
        <f t="shared" si="53"/>
        <v>0</v>
      </c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R222" s="106" t="s">
        <v>165</v>
      </c>
      <c r="AT222" s="106" t="s">
        <v>100</v>
      </c>
      <c r="AU222" s="106" t="s">
        <v>105</v>
      </c>
      <c r="AY222" s="8" t="s">
        <v>98</v>
      </c>
      <c r="BE222" s="107">
        <f t="shared" si="54"/>
        <v>0</v>
      </c>
      <c r="BF222" s="107">
        <f t="shared" si="55"/>
        <v>0</v>
      </c>
      <c r="BG222" s="107">
        <f t="shared" si="56"/>
        <v>0</v>
      </c>
      <c r="BH222" s="107">
        <f t="shared" si="57"/>
        <v>0</v>
      </c>
      <c r="BI222" s="107">
        <f t="shared" si="58"/>
        <v>0</v>
      </c>
      <c r="BJ222" s="8" t="s">
        <v>105</v>
      </c>
      <c r="BK222" s="107">
        <f t="shared" si="59"/>
        <v>0</v>
      </c>
      <c r="BL222" s="8" t="s">
        <v>165</v>
      </c>
      <c r="BM222" s="106" t="s">
        <v>377</v>
      </c>
    </row>
    <row r="223" spans="1:65" s="2" customFormat="1" ht="24.2" customHeight="1" x14ac:dyDescent="0.2">
      <c r="A223" s="16"/>
      <c r="B223" s="94"/>
      <c r="C223" s="108" t="s">
        <v>378</v>
      </c>
      <c r="D223" s="108" t="s">
        <v>219</v>
      </c>
      <c r="E223" s="109" t="s">
        <v>379</v>
      </c>
      <c r="F223" s="110" t="s">
        <v>380</v>
      </c>
      <c r="G223" s="111" t="s">
        <v>143</v>
      </c>
      <c r="H223" s="112">
        <v>11</v>
      </c>
      <c r="I223" s="113"/>
      <c r="J223" s="113">
        <f t="shared" si="50"/>
        <v>0</v>
      </c>
      <c r="K223" s="114"/>
      <c r="L223" s="115"/>
      <c r="M223" s="116" t="s">
        <v>0</v>
      </c>
      <c r="N223" s="117" t="s">
        <v>27</v>
      </c>
      <c r="O223" s="104">
        <v>0</v>
      </c>
      <c r="P223" s="104">
        <f t="shared" si="51"/>
        <v>0</v>
      </c>
      <c r="Q223" s="104">
        <v>2.4000000000000001E-4</v>
      </c>
      <c r="R223" s="104">
        <f t="shared" si="52"/>
        <v>2.64E-3</v>
      </c>
      <c r="S223" s="104">
        <v>0</v>
      </c>
      <c r="T223" s="105">
        <f t="shared" si="53"/>
        <v>0</v>
      </c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R223" s="106" t="s">
        <v>233</v>
      </c>
      <c r="AT223" s="106" t="s">
        <v>219</v>
      </c>
      <c r="AU223" s="106" t="s">
        <v>105</v>
      </c>
      <c r="AY223" s="8" t="s">
        <v>98</v>
      </c>
      <c r="BE223" s="107">
        <f t="shared" si="54"/>
        <v>0</v>
      </c>
      <c r="BF223" s="107">
        <f t="shared" si="55"/>
        <v>0</v>
      </c>
      <c r="BG223" s="107">
        <f t="shared" si="56"/>
        <v>0</v>
      </c>
      <c r="BH223" s="107">
        <f t="shared" si="57"/>
        <v>0</v>
      </c>
      <c r="BI223" s="107">
        <f t="shared" si="58"/>
        <v>0</v>
      </c>
      <c r="BJ223" s="8" t="s">
        <v>105</v>
      </c>
      <c r="BK223" s="107">
        <f t="shared" si="59"/>
        <v>0</v>
      </c>
      <c r="BL223" s="8" t="s">
        <v>165</v>
      </c>
      <c r="BM223" s="106" t="s">
        <v>381</v>
      </c>
    </row>
    <row r="224" spans="1:65" s="7" customFormat="1" ht="22.9" customHeight="1" x14ac:dyDescent="0.2">
      <c r="B224" s="82"/>
      <c r="D224" s="83" t="s">
        <v>43</v>
      </c>
      <c r="E224" s="92" t="s">
        <v>382</v>
      </c>
      <c r="F224" s="92" t="s">
        <v>383</v>
      </c>
      <c r="J224" s="93">
        <f>BK224</f>
        <v>0</v>
      </c>
      <c r="L224" s="82"/>
      <c r="M224" s="86"/>
      <c r="N224" s="87"/>
      <c r="O224" s="87"/>
      <c r="P224" s="88">
        <f>SUM(P225:P231)</f>
        <v>11.50304</v>
      </c>
      <c r="Q224" s="87"/>
      <c r="R224" s="88">
        <f>SUM(R225:R231)</f>
        <v>9.6500000000000006E-3</v>
      </c>
      <c r="S224" s="87"/>
      <c r="T224" s="89">
        <f>SUM(T225:T231)</f>
        <v>0</v>
      </c>
      <c r="AR224" s="83" t="s">
        <v>105</v>
      </c>
      <c r="AT224" s="90" t="s">
        <v>43</v>
      </c>
      <c r="AU224" s="90" t="s">
        <v>45</v>
      </c>
      <c r="AY224" s="83" t="s">
        <v>98</v>
      </c>
      <c r="BK224" s="91">
        <f>SUM(BK225:BK231)</f>
        <v>0</v>
      </c>
    </row>
    <row r="225" spans="1:65" s="2" customFormat="1" ht="24.2" customHeight="1" x14ac:dyDescent="0.2">
      <c r="A225" s="16"/>
      <c r="B225" s="94"/>
      <c r="C225" s="95" t="s">
        <v>384</v>
      </c>
      <c r="D225" s="95" t="s">
        <v>100</v>
      </c>
      <c r="E225" s="96" t="s">
        <v>385</v>
      </c>
      <c r="F225" s="97" t="s">
        <v>386</v>
      </c>
      <c r="G225" s="98" t="s">
        <v>180</v>
      </c>
      <c r="H225" s="99">
        <v>20</v>
      </c>
      <c r="I225" s="100"/>
      <c r="J225" s="100">
        <f t="shared" ref="J225:J231" si="60">ROUND(I225*H225,2)</f>
        <v>0</v>
      </c>
      <c r="K225" s="101"/>
      <c r="L225" s="17"/>
      <c r="M225" s="102" t="s">
        <v>0</v>
      </c>
      <c r="N225" s="103" t="s">
        <v>27</v>
      </c>
      <c r="O225" s="104">
        <v>0.31</v>
      </c>
      <c r="P225" s="104">
        <f t="shared" ref="P225:P231" si="61">O225*H225</f>
        <v>6.2</v>
      </c>
      <c r="Q225" s="104">
        <v>0</v>
      </c>
      <c r="R225" s="104">
        <f t="shared" ref="R225:R231" si="62">Q225*H225</f>
        <v>0</v>
      </c>
      <c r="S225" s="104">
        <v>0</v>
      </c>
      <c r="T225" s="105">
        <f t="shared" ref="T225:T231" si="63">S225*H225</f>
        <v>0</v>
      </c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R225" s="106" t="s">
        <v>165</v>
      </c>
      <c r="AT225" s="106" t="s">
        <v>100</v>
      </c>
      <c r="AU225" s="106" t="s">
        <v>105</v>
      </c>
      <c r="AY225" s="8" t="s">
        <v>98</v>
      </c>
      <c r="BE225" s="107">
        <f t="shared" ref="BE225:BE231" si="64">IF(N225="základná",J225,0)</f>
        <v>0</v>
      </c>
      <c r="BF225" s="107">
        <f t="shared" ref="BF225:BF231" si="65">IF(N225="znížená",J225,0)</f>
        <v>0</v>
      </c>
      <c r="BG225" s="107">
        <f t="shared" ref="BG225:BG231" si="66">IF(N225="zákl. prenesená",J225,0)</f>
        <v>0</v>
      </c>
      <c r="BH225" s="107">
        <f t="shared" ref="BH225:BH231" si="67">IF(N225="zníž. prenesená",J225,0)</f>
        <v>0</v>
      </c>
      <c r="BI225" s="107">
        <f t="shared" ref="BI225:BI231" si="68">IF(N225="nulová",J225,0)</f>
        <v>0</v>
      </c>
      <c r="BJ225" s="8" t="s">
        <v>105</v>
      </c>
      <c r="BK225" s="107">
        <f t="shared" ref="BK225:BK231" si="69">ROUND(I225*H225,2)</f>
        <v>0</v>
      </c>
      <c r="BL225" s="8" t="s">
        <v>165</v>
      </c>
      <c r="BM225" s="106" t="s">
        <v>387</v>
      </c>
    </row>
    <row r="226" spans="1:65" s="2" customFormat="1" ht="33" customHeight="1" x14ac:dyDescent="0.2">
      <c r="A226" s="16"/>
      <c r="B226" s="94"/>
      <c r="C226" s="108" t="s">
        <v>388</v>
      </c>
      <c r="D226" s="108" t="s">
        <v>219</v>
      </c>
      <c r="E226" s="109" t="s">
        <v>389</v>
      </c>
      <c r="F226" s="110" t="s">
        <v>390</v>
      </c>
      <c r="G226" s="111" t="s">
        <v>180</v>
      </c>
      <c r="H226" s="112">
        <v>20</v>
      </c>
      <c r="I226" s="113"/>
      <c r="J226" s="113">
        <f t="shared" si="60"/>
        <v>0</v>
      </c>
      <c r="K226" s="114"/>
      <c r="L226" s="115"/>
      <c r="M226" s="116" t="s">
        <v>0</v>
      </c>
      <c r="N226" s="117" t="s">
        <v>27</v>
      </c>
      <c r="O226" s="104">
        <v>0</v>
      </c>
      <c r="P226" s="104">
        <f t="shared" si="61"/>
        <v>0</v>
      </c>
      <c r="Q226" s="104">
        <v>2.7E-4</v>
      </c>
      <c r="R226" s="104">
        <f t="shared" si="62"/>
        <v>5.4000000000000003E-3</v>
      </c>
      <c r="S226" s="104">
        <v>0</v>
      </c>
      <c r="T226" s="105">
        <f t="shared" si="63"/>
        <v>0</v>
      </c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R226" s="106" t="s">
        <v>233</v>
      </c>
      <c r="AT226" s="106" t="s">
        <v>219</v>
      </c>
      <c r="AU226" s="106" t="s">
        <v>105</v>
      </c>
      <c r="AY226" s="8" t="s">
        <v>98</v>
      </c>
      <c r="BE226" s="107">
        <f t="shared" si="64"/>
        <v>0</v>
      </c>
      <c r="BF226" s="107">
        <f t="shared" si="65"/>
        <v>0</v>
      </c>
      <c r="BG226" s="107">
        <f t="shared" si="66"/>
        <v>0</v>
      </c>
      <c r="BH226" s="107">
        <f t="shared" si="67"/>
        <v>0</v>
      </c>
      <c r="BI226" s="107">
        <f t="shared" si="68"/>
        <v>0</v>
      </c>
      <c r="BJ226" s="8" t="s">
        <v>105</v>
      </c>
      <c r="BK226" s="107">
        <f t="shared" si="69"/>
        <v>0</v>
      </c>
      <c r="BL226" s="8" t="s">
        <v>165</v>
      </c>
      <c r="BM226" s="106" t="s">
        <v>391</v>
      </c>
    </row>
    <row r="227" spans="1:65" s="2" customFormat="1" ht="16.5" customHeight="1" x14ac:dyDescent="0.2">
      <c r="A227" s="16"/>
      <c r="B227" s="94"/>
      <c r="C227" s="95" t="s">
        <v>392</v>
      </c>
      <c r="D227" s="95" t="s">
        <v>100</v>
      </c>
      <c r="E227" s="96" t="s">
        <v>393</v>
      </c>
      <c r="F227" s="97" t="s">
        <v>394</v>
      </c>
      <c r="G227" s="98" t="s">
        <v>143</v>
      </c>
      <c r="H227" s="99">
        <v>15</v>
      </c>
      <c r="I227" s="100"/>
      <c r="J227" s="100">
        <f t="shared" si="60"/>
        <v>0</v>
      </c>
      <c r="K227" s="101"/>
      <c r="L227" s="17"/>
      <c r="M227" s="102" t="s">
        <v>0</v>
      </c>
      <c r="N227" s="103" t="s">
        <v>27</v>
      </c>
      <c r="O227" s="104">
        <v>0.19</v>
      </c>
      <c r="P227" s="104">
        <f t="shared" si="61"/>
        <v>2.85</v>
      </c>
      <c r="Q227" s="104">
        <v>0</v>
      </c>
      <c r="R227" s="104">
        <f t="shared" si="62"/>
        <v>0</v>
      </c>
      <c r="S227" s="104">
        <v>0</v>
      </c>
      <c r="T227" s="105">
        <f t="shared" si="63"/>
        <v>0</v>
      </c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R227" s="106" t="s">
        <v>165</v>
      </c>
      <c r="AT227" s="106" t="s">
        <v>100</v>
      </c>
      <c r="AU227" s="106" t="s">
        <v>105</v>
      </c>
      <c r="AY227" s="8" t="s">
        <v>98</v>
      </c>
      <c r="BE227" s="107">
        <f t="shared" si="64"/>
        <v>0</v>
      </c>
      <c r="BF227" s="107">
        <f t="shared" si="65"/>
        <v>0</v>
      </c>
      <c r="BG227" s="107">
        <f t="shared" si="66"/>
        <v>0</v>
      </c>
      <c r="BH227" s="107">
        <f t="shared" si="67"/>
        <v>0</v>
      </c>
      <c r="BI227" s="107">
        <f t="shared" si="68"/>
        <v>0</v>
      </c>
      <c r="BJ227" s="8" t="s">
        <v>105</v>
      </c>
      <c r="BK227" s="107">
        <f t="shared" si="69"/>
        <v>0</v>
      </c>
      <c r="BL227" s="8" t="s">
        <v>165</v>
      </c>
      <c r="BM227" s="106" t="s">
        <v>395</v>
      </c>
    </row>
    <row r="228" spans="1:65" s="2" customFormat="1" ht="24.2" customHeight="1" x14ac:dyDescent="0.2">
      <c r="A228" s="16"/>
      <c r="B228" s="94"/>
      <c r="C228" s="108" t="s">
        <v>396</v>
      </c>
      <c r="D228" s="108" t="s">
        <v>219</v>
      </c>
      <c r="E228" s="109" t="s">
        <v>397</v>
      </c>
      <c r="F228" s="110" t="s">
        <v>398</v>
      </c>
      <c r="G228" s="111" t="s">
        <v>143</v>
      </c>
      <c r="H228" s="112">
        <v>15</v>
      </c>
      <c r="I228" s="113"/>
      <c r="J228" s="113">
        <f t="shared" si="60"/>
        <v>0</v>
      </c>
      <c r="K228" s="114"/>
      <c r="L228" s="115"/>
      <c r="M228" s="116" t="s">
        <v>0</v>
      </c>
      <c r="N228" s="117" t="s">
        <v>27</v>
      </c>
      <c r="O228" s="104">
        <v>0</v>
      </c>
      <c r="P228" s="104">
        <f t="shared" si="61"/>
        <v>0</v>
      </c>
      <c r="Q228" s="104">
        <v>3.0000000000000001E-5</v>
      </c>
      <c r="R228" s="104">
        <f t="shared" si="62"/>
        <v>4.4999999999999999E-4</v>
      </c>
      <c r="S228" s="104">
        <v>0</v>
      </c>
      <c r="T228" s="105">
        <f t="shared" si="63"/>
        <v>0</v>
      </c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R228" s="106" t="s">
        <v>233</v>
      </c>
      <c r="AT228" s="106" t="s">
        <v>219</v>
      </c>
      <c r="AU228" s="106" t="s">
        <v>105</v>
      </c>
      <c r="AY228" s="8" t="s">
        <v>98</v>
      </c>
      <c r="BE228" s="107">
        <f t="shared" si="64"/>
        <v>0</v>
      </c>
      <c r="BF228" s="107">
        <f t="shared" si="65"/>
        <v>0</v>
      </c>
      <c r="BG228" s="107">
        <f t="shared" si="66"/>
        <v>0</v>
      </c>
      <c r="BH228" s="107">
        <f t="shared" si="67"/>
        <v>0</v>
      </c>
      <c r="BI228" s="107">
        <f t="shared" si="68"/>
        <v>0</v>
      </c>
      <c r="BJ228" s="8" t="s">
        <v>105</v>
      </c>
      <c r="BK228" s="107">
        <f t="shared" si="69"/>
        <v>0</v>
      </c>
      <c r="BL228" s="8" t="s">
        <v>165</v>
      </c>
      <c r="BM228" s="106" t="s">
        <v>399</v>
      </c>
    </row>
    <row r="229" spans="1:65" s="2" customFormat="1" ht="24.2" customHeight="1" x14ac:dyDescent="0.2">
      <c r="A229" s="16"/>
      <c r="B229" s="94"/>
      <c r="C229" s="95" t="s">
        <v>400</v>
      </c>
      <c r="D229" s="95" t="s">
        <v>100</v>
      </c>
      <c r="E229" s="96" t="s">
        <v>401</v>
      </c>
      <c r="F229" s="97" t="s">
        <v>402</v>
      </c>
      <c r="G229" s="98" t="s">
        <v>180</v>
      </c>
      <c r="H229" s="99">
        <v>20</v>
      </c>
      <c r="I229" s="100"/>
      <c r="J229" s="100">
        <f t="shared" si="60"/>
        <v>0</v>
      </c>
      <c r="K229" s="101"/>
      <c r="L229" s="17"/>
      <c r="M229" s="102" t="s">
        <v>0</v>
      </c>
      <c r="N229" s="103" t="s">
        <v>27</v>
      </c>
      <c r="O229" s="104">
        <v>6.4000000000000001E-2</v>
      </c>
      <c r="P229" s="104">
        <f t="shared" si="61"/>
        <v>1.28</v>
      </c>
      <c r="Q229" s="104">
        <v>1.8000000000000001E-4</v>
      </c>
      <c r="R229" s="104">
        <f t="shared" si="62"/>
        <v>3.6000000000000003E-3</v>
      </c>
      <c r="S229" s="104">
        <v>0</v>
      </c>
      <c r="T229" s="105">
        <f t="shared" si="63"/>
        <v>0</v>
      </c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R229" s="106" t="s">
        <v>165</v>
      </c>
      <c r="AT229" s="106" t="s">
        <v>100</v>
      </c>
      <c r="AU229" s="106" t="s">
        <v>105</v>
      </c>
      <c r="AY229" s="8" t="s">
        <v>98</v>
      </c>
      <c r="BE229" s="107">
        <f t="shared" si="64"/>
        <v>0</v>
      </c>
      <c r="BF229" s="107">
        <f t="shared" si="65"/>
        <v>0</v>
      </c>
      <c r="BG229" s="107">
        <f t="shared" si="66"/>
        <v>0</v>
      </c>
      <c r="BH229" s="107">
        <f t="shared" si="67"/>
        <v>0</v>
      </c>
      <c r="BI229" s="107">
        <f t="shared" si="68"/>
        <v>0</v>
      </c>
      <c r="BJ229" s="8" t="s">
        <v>105</v>
      </c>
      <c r="BK229" s="107">
        <f t="shared" si="69"/>
        <v>0</v>
      </c>
      <c r="BL229" s="8" t="s">
        <v>165</v>
      </c>
      <c r="BM229" s="106" t="s">
        <v>403</v>
      </c>
    </row>
    <row r="230" spans="1:65" s="2" customFormat="1" ht="24.2" customHeight="1" x14ac:dyDescent="0.2">
      <c r="A230" s="16"/>
      <c r="B230" s="94"/>
      <c r="C230" s="95" t="s">
        <v>404</v>
      </c>
      <c r="D230" s="95" t="s">
        <v>100</v>
      </c>
      <c r="E230" s="96" t="s">
        <v>405</v>
      </c>
      <c r="F230" s="97" t="s">
        <v>406</v>
      </c>
      <c r="G230" s="98" t="s">
        <v>180</v>
      </c>
      <c r="H230" s="99">
        <v>20</v>
      </c>
      <c r="I230" s="100"/>
      <c r="J230" s="100">
        <f t="shared" si="60"/>
        <v>0</v>
      </c>
      <c r="K230" s="101"/>
      <c r="L230" s="17"/>
      <c r="M230" s="102" t="s">
        <v>0</v>
      </c>
      <c r="N230" s="103" t="s">
        <v>27</v>
      </c>
      <c r="O230" s="104">
        <v>5.8000000000000003E-2</v>
      </c>
      <c r="P230" s="104">
        <f t="shared" si="61"/>
        <v>1.1600000000000001</v>
      </c>
      <c r="Q230" s="104">
        <v>1.0000000000000001E-5</v>
      </c>
      <c r="R230" s="104">
        <f t="shared" si="62"/>
        <v>2.0000000000000001E-4</v>
      </c>
      <c r="S230" s="104">
        <v>0</v>
      </c>
      <c r="T230" s="105">
        <f t="shared" si="63"/>
        <v>0</v>
      </c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R230" s="106" t="s">
        <v>165</v>
      </c>
      <c r="AT230" s="106" t="s">
        <v>100</v>
      </c>
      <c r="AU230" s="106" t="s">
        <v>105</v>
      </c>
      <c r="AY230" s="8" t="s">
        <v>98</v>
      </c>
      <c r="BE230" s="107">
        <f t="shared" si="64"/>
        <v>0</v>
      </c>
      <c r="BF230" s="107">
        <f t="shared" si="65"/>
        <v>0</v>
      </c>
      <c r="BG230" s="107">
        <f t="shared" si="66"/>
        <v>0</v>
      </c>
      <c r="BH230" s="107">
        <f t="shared" si="67"/>
        <v>0</v>
      </c>
      <c r="BI230" s="107">
        <f t="shared" si="68"/>
        <v>0</v>
      </c>
      <c r="BJ230" s="8" t="s">
        <v>105</v>
      </c>
      <c r="BK230" s="107">
        <f t="shared" si="69"/>
        <v>0</v>
      </c>
      <c r="BL230" s="8" t="s">
        <v>165</v>
      </c>
      <c r="BM230" s="106" t="s">
        <v>407</v>
      </c>
    </row>
    <row r="231" spans="1:65" s="2" customFormat="1" ht="24.2" customHeight="1" x14ac:dyDescent="0.2">
      <c r="A231" s="16"/>
      <c r="B231" s="94"/>
      <c r="C231" s="95" t="s">
        <v>408</v>
      </c>
      <c r="D231" s="95" t="s">
        <v>100</v>
      </c>
      <c r="E231" s="96" t="s">
        <v>409</v>
      </c>
      <c r="F231" s="97" t="s">
        <v>410</v>
      </c>
      <c r="G231" s="98" t="s">
        <v>288</v>
      </c>
      <c r="H231" s="99">
        <v>0.01</v>
      </c>
      <c r="I231" s="100"/>
      <c r="J231" s="100">
        <f t="shared" si="60"/>
        <v>0</v>
      </c>
      <c r="K231" s="101"/>
      <c r="L231" s="17"/>
      <c r="M231" s="102" t="s">
        <v>0</v>
      </c>
      <c r="N231" s="103" t="s">
        <v>27</v>
      </c>
      <c r="O231" s="104">
        <v>1.304</v>
      </c>
      <c r="P231" s="104">
        <f t="shared" si="61"/>
        <v>1.3040000000000001E-2</v>
      </c>
      <c r="Q231" s="104">
        <v>0</v>
      </c>
      <c r="R231" s="104">
        <f t="shared" si="62"/>
        <v>0</v>
      </c>
      <c r="S231" s="104">
        <v>0</v>
      </c>
      <c r="T231" s="105">
        <f t="shared" si="63"/>
        <v>0</v>
      </c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R231" s="106" t="s">
        <v>165</v>
      </c>
      <c r="AT231" s="106" t="s">
        <v>100</v>
      </c>
      <c r="AU231" s="106" t="s">
        <v>105</v>
      </c>
      <c r="AY231" s="8" t="s">
        <v>98</v>
      </c>
      <c r="BE231" s="107">
        <f t="shared" si="64"/>
        <v>0</v>
      </c>
      <c r="BF231" s="107">
        <f t="shared" si="65"/>
        <v>0</v>
      </c>
      <c r="BG231" s="107">
        <f t="shared" si="66"/>
        <v>0</v>
      </c>
      <c r="BH231" s="107">
        <f t="shared" si="67"/>
        <v>0</v>
      </c>
      <c r="BI231" s="107">
        <f t="shared" si="68"/>
        <v>0</v>
      </c>
      <c r="BJ231" s="8" t="s">
        <v>105</v>
      </c>
      <c r="BK231" s="107">
        <f t="shared" si="69"/>
        <v>0</v>
      </c>
      <c r="BL231" s="8" t="s">
        <v>165</v>
      </c>
      <c r="BM231" s="106" t="s">
        <v>411</v>
      </c>
    </row>
    <row r="232" spans="1:65" s="7" customFormat="1" ht="22.9" customHeight="1" x14ac:dyDescent="0.2">
      <c r="B232" s="82"/>
      <c r="D232" s="83" t="s">
        <v>43</v>
      </c>
      <c r="E232" s="92" t="s">
        <v>412</v>
      </c>
      <c r="F232" s="92" t="s">
        <v>413</v>
      </c>
      <c r="J232" s="93">
        <f>BK232</f>
        <v>0</v>
      </c>
      <c r="L232" s="82"/>
      <c r="M232" s="86"/>
      <c r="N232" s="87"/>
      <c r="O232" s="87"/>
      <c r="P232" s="88">
        <f>SUM(P233:P259)</f>
        <v>57.412832000000002</v>
      </c>
      <c r="Q232" s="87"/>
      <c r="R232" s="88">
        <f>SUM(R233:R259)</f>
        <v>0.36609200000000008</v>
      </c>
      <c r="S232" s="87"/>
      <c r="T232" s="89">
        <f>SUM(T233:T259)</f>
        <v>8.0950000000000008E-2</v>
      </c>
      <c r="AR232" s="83" t="s">
        <v>105</v>
      </c>
      <c r="AT232" s="90" t="s">
        <v>43</v>
      </c>
      <c r="AU232" s="90" t="s">
        <v>45</v>
      </c>
      <c r="AY232" s="83" t="s">
        <v>98</v>
      </c>
      <c r="BK232" s="91">
        <f>SUM(BK233:BK259)</f>
        <v>0</v>
      </c>
    </row>
    <row r="233" spans="1:65" s="2" customFormat="1" ht="33" customHeight="1" x14ac:dyDescent="0.2">
      <c r="A233" s="16"/>
      <c r="B233" s="94"/>
      <c r="C233" s="95" t="s">
        <v>414</v>
      </c>
      <c r="D233" s="95" t="s">
        <v>100</v>
      </c>
      <c r="E233" s="96" t="s">
        <v>415</v>
      </c>
      <c r="F233" s="97" t="s">
        <v>416</v>
      </c>
      <c r="G233" s="98" t="s">
        <v>143</v>
      </c>
      <c r="H233" s="99">
        <v>10</v>
      </c>
      <c r="I233" s="100"/>
      <c r="J233" s="100">
        <f t="shared" ref="J233:J259" si="70">ROUND(I233*H233,2)</f>
        <v>0</v>
      </c>
      <c r="K233" s="101"/>
      <c r="L233" s="17"/>
      <c r="M233" s="102" t="s">
        <v>0</v>
      </c>
      <c r="N233" s="103" t="s">
        <v>27</v>
      </c>
      <c r="O233" s="104">
        <v>0.61799999999999999</v>
      </c>
      <c r="P233" s="104">
        <f t="shared" ref="P233:P259" si="71">O233*H233</f>
        <v>6.18</v>
      </c>
      <c r="Q233" s="104">
        <v>0</v>
      </c>
      <c r="R233" s="104">
        <f t="shared" ref="R233:R259" si="72">Q233*H233</f>
        <v>0</v>
      </c>
      <c r="S233" s="104">
        <v>0</v>
      </c>
      <c r="T233" s="105">
        <f t="shared" ref="T233:T259" si="73">S233*H233</f>
        <v>0</v>
      </c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R233" s="106" t="s">
        <v>165</v>
      </c>
      <c r="AT233" s="106" t="s">
        <v>100</v>
      </c>
      <c r="AU233" s="106" t="s">
        <v>105</v>
      </c>
      <c r="AY233" s="8" t="s">
        <v>98</v>
      </c>
      <c r="BE233" s="107">
        <f t="shared" ref="BE233:BE259" si="74">IF(N233="základná",J233,0)</f>
        <v>0</v>
      </c>
      <c r="BF233" s="107">
        <f t="shared" ref="BF233:BF259" si="75">IF(N233="znížená",J233,0)</f>
        <v>0</v>
      </c>
      <c r="BG233" s="107">
        <f t="shared" ref="BG233:BG259" si="76">IF(N233="zákl. prenesená",J233,0)</f>
        <v>0</v>
      </c>
      <c r="BH233" s="107">
        <f t="shared" ref="BH233:BH259" si="77">IF(N233="zníž. prenesená",J233,0)</f>
        <v>0</v>
      </c>
      <c r="BI233" s="107">
        <f t="shared" ref="BI233:BI259" si="78">IF(N233="nulová",J233,0)</f>
        <v>0</v>
      </c>
      <c r="BJ233" s="8" t="s">
        <v>105</v>
      </c>
      <c r="BK233" s="107">
        <f t="shared" ref="BK233:BK259" si="79">ROUND(I233*H233,2)</f>
        <v>0</v>
      </c>
      <c r="BL233" s="8" t="s">
        <v>165</v>
      </c>
      <c r="BM233" s="106" t="s">
        <v>417</v>
      </c>
    </row>
    <row r="234" spans="1:65" s="2" customFormat="1" ht="24.2" customHeight="1" x14ac:dyDescent="0.2">
      <c r="A234" s="16"/>
      <c r="B234" s="94"/>
      <c r="C234" s="95" t="s">
        <v>418</v>
      </c>
      <c r="D234" s="95" t="s">
        <v>100</v>
      </c>
      <c r="E234" s="96" t="s">
        <v>419</v>
      </c>
      <c r="F234" s="97" t="s">
        <v>420</v>
      </c>
      <c r="G234" s="98" t="s">
        <v>143</v>
      </c>
      <c r="H234" s="99">
        <v>1</v>
      </c>
      <c r="I234" s="100"/>
      <c r="J234" s="100">
        <f t="shared" si="70"/>
        <v>0</v>
      </c>
      <c r="K234" s="101"/>
      <c r="L234" s="17"/>
      <c r="M234" s="102" t="s">
        <v>0</v>
      </c>
      <c r="N234" s="103" t="s">
        <v>27</v>
      </c>
      <c r="O234" s="104">
        <v>0.84216000000000002</v>
      </c>
      <c r="P234" s="104">
        <f t="shared" si="71"/>
        <v>0.84216000000000002</v>
      </c>
      <c r="Q234" s="104">
        <v>1.7000000000000001E-4</v>
      </c>
      <c r="R234" s="104">
        <f t="shared" si="72"/>
        <v>1.7000000000000001E-4</v>
      </c>
      <c r="S234" s="104">
        <v>0</v>
      </c>
      <c r="T234" s="105">
        <f t="shared" si="73"/>
        <v>0</v>
      </c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R234" s="106" t="s">
        <v>165</v>
      </c>
      <c r="AT234" s="106" t="s">
        <v>100</v>
      </c>
      <c r="AU234" s="106" t="s">
        <v>105</v>
      </c>
      <c r="AY234" s="8" t="s">
        <v>98</v>
      </c>
      <c r="BE234" s="107">
        <f t="shared" si="74"/>
        <v>0</v>
      </c>
      <c r="BF234" s="107">
        <f t="shared" si="75"/>
        <v>0</v>
      </c>
      <c r="BG234" s="107">
        <f t="shared" si="76"/>
        <v>0</v>
      </c>
      <c r="BH234" s="107">
        <f t="shared" si="77"/>
        <v>0</v>
      </c>
      <c r="BI234" s="107">
        <f t="shared" si="78"/>
        <v>0</v>
      </c>
      <c r="BJ234" s="8" t="s">
        <v>105</v>
      </c>
      <c r="BK234" s="107">
        <f t="shared" si="79"/>
        <v>0</v>
      </c>
      <c r="BL234" s="8" t="s">
        <v>165</v>
      </c>
      <c r="BM234" s="106" t="s">
        <v>421</v>
      </c>
    </row>
    <row r="235" spans="1:65" s="2" customFormat="1" ht="24.2" customHeight="1" x14ac:dyDescent="0.2">
      <c r="A235" s="16"/>
      <c r="B235" s="94"/>
      <c r="C235" s="108" t="s">
        <v>422</v>
      </c>
      <c r="D235" s="108" t="s">
        <v>219</v>
      </c>
      <c r="E235" s="109" t="s">
        <v>423</v>
      </c>
      <c r="F235" s="110" t="s">
        <v>424</v>
      </c>
      <c r="G235" s="111" t="s">
        <v>143</v>
      </c>
      <c r="H235" s="112">
        <v>1</v>
      </c>
      <c r="I235" s="113"/>
      <c r="J235" s="113">
        <f t="shared" si="70"/>
        <v>0</v>
      </c>
      <c r="K235" s="114"/>
      <c r="L235" s="115"/>
      <c r="M235" s="116" t="s">
        <v>0</v>
      </c>
      <c r="N235" s="117" t="s">
        <v>27</v>
      </c>
      <c r="O235" s="104">
        <v>0</v>
      </c>
      <c r="P235" s="104">
        <f t="shared" si="71"/>
        <v>0</v>
      </c>
      <c r="Q235" s="104">
        <v>1.35E-2</v>
      </c>
      <c r="R235" s="104">
        <f t="shared" si="72"/>
        <v>1.35E-2</v>
      </c>
      <c r="S235" s="104">
        <v>0</v>
      </c>
      <c r="T235" s="105">
        <f t="shared" si="73"/>
        <v>0</v>
      </c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R235" s="106" t="s">
        <v>233</v>
      </c>
      <c r="AT235" s="106" t="s">
        <v>219</v>
      </c>
      <c r="AU235" s="106" t="s">
        <v>105</v>
      </c>
      <c r="AY235" s="8" t="s">
        <v>98</v>
      </c>
      <c r="BE235" s="107">
        <f t="shared" si="74"/>
        <v>0</v>
      </c>
      <c r="BF235" s="107">
        <f t="shared" si="75"/>
        <v>0</v>
      </c>
      <c r="BG235" s="107">
        <f t="shared" si="76"/>
        <v>0</v>
      </c>
      <c r="BH235" s="107">
        <f t="shared" si="77"/>
        <v>0</v>
      </c>
      <c r="BI235" s="107">
        <f t="shared" si="78"/>
        <v>0</v>
      </c>
      <c r="BJ235" s="8" t="s">
        <v>105</v>
      </c>
      <c r="BK235" s="107">
        <f t="shared" si="79"/>
        <v>0</v>
      </c>
      <c r="BL235" s="8" t="s">
        <v>165</v>
      </c>
      <c r="BM235" s="106" t="s">
        <v>425</v>
      </c>
    </row>
    <row r="236" spans="1:65" s="2" customFormat="1" ht="24.2" customHeight="1" x14ac:dyDescent="0.2">
      <c r="A236" s="16"/>
      <c r="B236" s="94"/>
      <c r="C236" s="95" t="s">
        <v>426</v>
      </c>
      <c r="D236" s="95" t="s">
        <v>100</v>
      </c>
      <c r="E236" s="96" t="s">
        <v>427</v>
      </c>
      <c r="F236" s="97" t="s">
        <v>428</v>
      </c>
      <c r="G236" s="98" t="s">
        <v>143</v>
      </c>
      <c r="H236" s="99">
        <v>9</v>
      </c>
      <c r="I236" s="100"/>
      <c r="J236" s="100">
        <f t="shared" si="70"/>
        <v>0</v>
      </c>
      <c r="K236" s="101"/>
      <c r="L236" s="17"/>
      <c r="M236" s="102" t="s">
        <v>0</v>
      </c>
      <c r="N236" s="103" t="s">
        <v>27</v>
      </c>
      <c r="O236" s="104">
        <v>0.91546000000000005</v>
      </c>
      <c r="P236" s="104">
        <f t="shared" si="71"/>
        <v>8.2391400000000008</v>
      </c>
      <c r="Q236" s="104">
        <v>1.7000000000000001E-4</v>
      </c>
      <c r="R236" s="104">
        <f t="shared" si="72"/>
        <v>1.5300000000000001E-3</v>
      </c>
      <c r="S236" s="104">
        <v>0</v>
      </c>
      <c r="T236" s="105">
        <f t="shared" si="73"/>
        <v>0</v>
      </c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R236" s="106" t="s">
        <v>165</v>
      </c>
      <c r="AT236" s="106" t="s">
        <v>100</v>
      </c>
      <c r="AU236" s="106" t="s">
        <v>105</v>
      </c>
      <c r="AY236" s="8" t="s">
        <v>98</v>
      </c>
      <c r="BE236" s="107">
        <f t="shared" si="74"/>
        <v>0</v>
      </c>
      <c r="BF236" s="107">
        <f t="shared" si="75"/>
        <v>0</v>
      </c>
      <c r="BG236" s="107">
        <f t="shared" si="76"/>
        <v>0</v>
      </c>
      <c r="BH236" s="107">
        <f t="shared" si="77"/>
        <v>0</v>
      </c>
      <c r="BI236" s="107">
        <f t="shared" si="78"/>
        <v>0</v>
      </c>
      <c r="BJ236" s="8" t="s">
        <v>105</v>
      </c>
      <c r="BK236" s="107">
        <f t="shared" si="79"/>
        <v>0</v>
      </c>
      <c r="BL236" s="8" t="s">
        <v>165</v>
      </c>
      <c r="BM236" s="106" t="s">
        <v>429</v>
      </c>
    </row>
    <row r="237" spans="1:65" s="2" customFormat="1" ht="16.5" customHeight="1" x14ac:dyDescent="0.2">
      <c r="A237" s="16"/>
      <c r="B237" s="94"/>
      <c r="C237" s="108" t="s">
        <v>430</v>
      </c>
      <c r="D237" s="108" t="s">
        <v>219</v>
      </c>
      <c r="E237" s="109" t="s">
        <v>431</v>
      </c>
      <c r="F237" s="110" t="s">
        <v>432</v>
      </c>
      <c r="G237" s="111" t="s">
        <v>143</v>
      </c>
      <c r="H237" s="112">
        <v>9</v>
      </c>
      <c r="I237" s="113"/>
      <c r="J237" s="113">
        <f t="shared" si="70"/>
        <v>0</v>
      </c>
      <c r="K237" s="114"/>
      <c r="L237" s="115"/>
      <c r="M237" s="116" t="s">
        <v>0</v>
      </c>
      <c r="N237" s="117" t="s">
        <v>27</v>
      </c>
      <c r="O237" s="104">
        <v>0</v>
      </c>
      <c r="P237" s="104">
        <f t="shared" si="71"/>
        <v>0</v>
      </c>
      <c r="Q237" s="104">
        <v>1.4800000000000001E-2</v>
      </c>
      <c r="R237" s="104">
        <f t="shared" si="72"/>
        <v>0.13320000000000001</v>
      </c>
      <c r="S237" s="104">
        <v>0</v>
      </c>
      <c r="T237" s="105">
        <f t="shared" si="73"/>
        <v>0</v>
      </c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R237" s="106" t="s">
        <v>233</v>
      </c>
      <c r="AT237" s="106" t="s">
        <v>219</v>
      </c>
      <c r="AU237" s="106" t="s">
        <v>105</v>
      </c>
      <c r="AY237" s="8" t="s">
        <v>98</v>
      </c>
      <c r="BE237" s="107">
        <f t="shared" si="74"/>
        <v>0</v>
      </c>
      <c r="BF237" s="107">
        <f t="shared" si="75"/>
        <v>0</v>
      </c>
      <c r="BG237" s="107">
        <f t="shared" si="76"/>
        <v>0</v>
      </c>
      <c r="BH237" s="107">
        <f t="shared" si="77"/>
        <v>0</v>
      </c>
      <c r="BI237" s="107">
        <f t="shared" si="78"/>
        <v>0</v>
      </c>
      <c r="BJ237" s="8" t="s">
        <v>105</v>
      </c>
      <c r="BK237" s="107">
        <f t="shared" si="79"/>
        <v>0</v>
      </c>
      <c r="BL237" s="8" t="s">
        <v>165</v>
      </c>
      <c r="BM237" s="106" t="s">
        <v>433</v>
      </c>
    </row>
    <row r="238" spans="1:65" s="2" customFormat="1" ht="24.2" customHeight="1" x14ac:dyDescent="0.2">
      <c r="A238" s="16"/>
      <c r="B238" s="94"/>
      <c r="C238" s="95" t="s">
        <v>434</v>
      </c>
      <c r="D238" s="95" t="s">
        <v>100</v>
      </c>
      <c r="E238" s="96" t="s">
        <v>435</v>
      </c>
      <c r="F238" s="97" t="s">
        <v>436</v>
      </c>
      <c r="G238" s="98" t="s">
        <v>143</v>
      </c>
      <c r="H238" s="99">
        <v>8</v>
      </c>
      <c r="I238" s="100"/>
      <c r="J238" s="100">
        <f t="shared" si="70"/>
        <v>0</v>
      </c>
      <c r="K238" s="101"/>
      <c r="L238" s="17"/>
      <c r="M238" s="102" t="s">
        <v>0</v>
      </c>
      <c r="N238" s="103" t="s">
        <v>27</v>
      </c>
      <c r="O238" s="104">
        <v>0.432</v>
      </c>
      <c r="P238" s="104">
        <f t="shared" si="71"/>
        <v>3.456</v>
      </c>
      <c r="Q238" s="104">
        <v>0</v>
      </c>
      <c r="R238" s="104">
        <f t="shared" si="72"/>
        <v>0</v>
      </c>
      <c r="S238" s="104">
        <v>0</v>
      </c>
      <c r="T238" s="105">
        <f t="shared" si="73"/>
        <v>0</v>
      </c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R238" s="106" t="s">
        <v>165</v>
      </c>
      <c r="AT238" s="106" t="s">
        <v>100</v>
      </c>
      <c r="AU238" s="106" t="s">
        <v>105</v>
      </c>
      <c r="AY238" s="8" t="s">
        <v>98</v>
      </c>
      <c r="BE238" s="107">
        <f t="shared" si="74"/>
        <v>0</v>
      </c>
      <c r="BF238" s="107">
        <f t="shared" si="75"/>
        <v>0</v>
      </c>
      <c r="BG238" s="107">
        <f t="shared" si="76"/>
        <v>0</v>
      </c>
      <c r="BH238" s="107">
        <f t="shared" si="77"/>
        <v>0</v>
      </c>
      <c r="BI238" s="107">
        <f t="shared" si="78"/>
        <v>0</v>
      </c>
      <c r="BJ238" s="8" t="s">
        <v>105</v>
      </c>
      <c r="BK238" s="107">
        <f t="shared" si="79"/>
        <v>0</v>
      </c>
      <c r="BL238" s="8" t="s">
        <v>165</v>
      </c>
      <c r="BM238" s="106" t="s">
        <v>437</v>
      </c>
    </row>
    <row r="239" spans="1:65" s="2" customFormat="1" ht="24.2" customHeight="1" x14ac:dyDescent="0.2">
      <c r="A239" s="16"/>
      <c r="B239" s="94"/>
      <c r="C239" s="95" t="s">
        <v>438</v>
      </c>
      <c r="D239" s="95" t="s">
        <v>100</v>
      </c>
      <c r="E239" s="96" t="s">
        <v>439</v>
      </c>
      <c r="F239" s="97" t="s">
        <v>440</v>
      </c>
      <c r="G239" s="98" t="s">
        <v>143</v>
      </c>
      <c r="H239" s="99">
        <v>11</v>
      </c>
      <c r="I239" s="100"/>
      <c r="J239" s="100">
        <f t="shared" si="70"/>
        <v>0</v>
      </c>
      <c r="K239" s="101"/>
      <c r="L239" s="17"/>
      <c r="M239" s="102" t="s">
        <v>0</v>
      </c>
      <c r="N239" s="103" t="s">
        <v>27</v>
      </c>
      <c r="O239" s="104">
        <v>1.20068</v>
      </c>
      <c r="P239" s="104">
        <f t="shared" si="71"/>
        <v>13.20748</v>
      </c>
      <c r="Q239" s="104">
        <v>2.3019999999999998E-3</v>
      </c>
      <c r="R239" s="104">
        <f t="shared" si="72"/>
        <v>2.5321999999999997E-2</v>
      </c>
      <c r="S239" s="104">
        <v>0</v>
      </c>
      <c r="T239" s="105">
        <f t="shared" si="73"/>
        <v>0</v>
      </c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R239" s="106" t="s">
        <v>165</v>
      </c>
      <c r="AT239" s="106" t="s">
        <v>100</v>
      </c>
      <c r="AU239" s="106" t="s">
        <v>105</v>
      </c>
      <c r="AY239" s="8" t="s">
        <v>98</v>
      </c>
      <c r="BE239" s="107">
        <f t="shared" si="74"/>
        <v>0</v>
      </c>
      <c r="BF239" s="107">
        <f t="shared" si="75"/>
        <v>0</v>
      </c>
      <c r="BG239" s="107">
        <f t="shared" si="76"/>
        <v>0</v>
      </c>
      <c r="BH239" s="107">
        <f t="shared" si="77"/>
        <v>0</v>
      </c>
      <c r="BI239" s="107">
        <f t="shared" si="78"/>
        <v>0</v>
      </c>
      <c r="BJ239" s="8" t="s">
        <v>105</v>
      </c>
      <c r="BK239" s="107">
        <f t="shared" si="79"/>
        <v>0</v>
      </c>
      <c r="BL239" s="8" t="s">
        <v>165</v>
      </c>
      <c r="BM239" s="106" t="s">
        <v>441</v>
      </c>
    </row>
    <row r="240" spans="1:65" s="2" customFormat="1" ht="16.5" customHeight="1" x14ac:dyDescent="0.2">
      <c r="A240" s="16"/>
      <c r="B240" s="94"/>
      <c r="C240" s="108" t="s">
        <v>442</v>
      </c>
      <c r="D240" s="108" t="s">
        <v>219</v>
      </c>
      <c r="E240" s="109" t="s">
        <v>443</v>
      </c>
      <c r="F240" s="110" t="s">
        <v>444</v>
      </c>
      <c r="G240" s="111" t="s">
        <v>143</v>
      </c>
      <c r="H240" s="112">
        <v>3</v>
      </c>
      <c r="I240" s="113"/>
      <c r="J240" s="113">
        <f t="shared" si="70"/>
        <v>0</v>
      </c>
      <c r="K240" s="114"/>
      <c r="L240" s="115"/>
      <c r="M240" s="116" t="s">
        <v>0</v>
      </c>
      <c r="N240" s="117" t="s">
        <v>27</v>
      </c>
      <c r="O240" s="104">
        <v>0</v>
      </c>
      <c r="P240" s="104">
        <f t="shared" si="71"/>
        <v>0</v>
      </c>
      <c r="Q240" s="104">
        <v>1.41E-2</v>
      </c>
      <c r="R240" s="104">
        <f t="shared" si="72"/>
        <v>4.2299999999999997E-2</v>
      </c>
      <c r="S240" s="104">
        <v>0</v>
      </c>
      <c r="T240" s="105">
        <f t="shared" si="73"/>
        <v>0</v>
      </c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R240" s="106" t="s">
        <v>233</v>
      </c>
      <c r="AT240" s="106" t="s">
        <v>219</v>
      </c>
      <c r="AU240" s="106" t="s">
        <v>105</v>
      </c>
      <c r="AY240" s="8" t="s">
        <v>98</v>
      </c>
      <c r="BE240" s="107">
        <f t="shared" si="74"/>
        <v>0</v>
      </c>
      <c r="BF240" s="107">
        <f t="shared" si="75"/>
        <v>0</v>
      </c>
      <c r="BG240" s="107">
        <f t="shared" si="76"/>
        <v>0</v>
      </c>
      <c r="BH240" s="107">
        <f t="shared" si="77"/>
        <v>0</v>
      </c>
      <c r="BI240" s="107">
        <f t="shared" si="78"/>
        <v>0</v>
      </c>
      <c r="BJ240" s="8" t="s">
        <v>105</v>
      </c>
      <c r="BK240" s="107">
        <f t="shared" si="79"/>
        <v>0</v>
      </c>
      <c r="BL240" s="8" t="s">
        <v>165</v>
      </c>
      <c r="BM240" s="106" t="s">
        <v>445</v>
      </c>
    </row>
    <row r="241" spans="1:65" s="2" customFormat="1" ht="16.5" customHeight="1" x14ac:dyDescent="0.2">
      <c r="A241" s="16"/>
      <c r="B241" s="94"/>
      <c r="C241" s="108" t="s">
        <v>446</v>
      </c>
      <c r="D241" s="108" t="s">
        <v>219</v>
      </c>
      <c r="E241" s="109" t="s">
        <v>447</v>
      </c>
      <c r="F241" s="110" t="s">
        <v>448</v>
      </c>
      <c r="G241" s="111" t="s">
        <v>143</v>
      </c>
      <c r="H241" s="112">
        <v>8</v>
      </c>
      <c r="I241" s="113"/>
      <c r="J241" s="113">
        <f t="shared" si="70"/>
        <v>0</v>
      </c>
      <c r="K241" s="114"/>
      <c r="L241" s="115"/>
      <c r="M241" s="116" t="s">
        <v>0</v>
      </c>
      <c r="N241" s="117" t="s">
        <v>27</v>
      </c>
      <c r="O241" s="104">
        <v>0</v>
      </c>
      <c r="P241" s="104">
        <f t="shared" si="71"/>
        <v>0</v>
      </c>
      <c r="Q241" s="104">
        <v>9.4999999999999998E-3</v>
      </c>
      <c r="R241" s="104">
        <f t="shared" si="72"/>
        <v>7.5999999999999998E-2</v>
      </c>
      <c r="S241" s="104">
        <v>0</v>
      </c>
      <c r="T241" s="105">
        <f t="shared" si="73"/>
        <v>0</v>
      </c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R241" s="106" t="s">
        <v>233</v>
      </c>
      <c r="AT241" s="106" t="s">
        <v>219</v>
      </c>
      <c r="AU241" s="106" t="s">
        <v>105</v>
      </c>
      <c r="AY241" s="8" t="s">
        <v>98</v>
      </c>
      <c r="BE241" s="107">
        <f t="shared" si="74"/>
        <v>0</v>
      </c>
      <c r="BF241" s="107">
        <f t="shared" si="75"/>
        <v>0</v>
      </c>
      <c r="BG241" s="107">
        <f t="shared" si="76"/>
        <v>0</v>
      </c>
      <c r="BH241" s="107">
        <f t="shared" si="77"/>
        <v>0</v>
      </c>
      <c r="BI241" s="107">
        <f t="shared" si="78"/>
        <v>0</v>
      </c>
      <c r="BJ241" s="8" t="s">
        <v>105</v>
      </c>
      <c r="BK241" s="107">
        <f t="shared" si="79"/>
        <v>0</v>
      </c>
      <c r="BL241" s="8" t="s">
        <v>165</v>
      </c>
      <c r="BM241" s="106" t="s">
        <v>449</v>
      </c>
    </row>
    <row r="242" spans="1:65" s="2" customFormat="1" ht="33" customHeight="1" x14ac:dyDescent="0.2">
      <c r="A242" s="16"/>
      <c r="B242" s="94"/>
      <c r="C242" s="95" t="s">
        <v>450</v>
      </c>
      <c r="D242" s="95" t="s">
        <v>100</v>
      </c>
      <c r="E242" s="96" t="s">
        <v>451</v>
      </c>
      <c r="F242" s="97" t="s">
        <v>452</v>
      </c>
      <c r="G242" s="98" t="s">
        <v>143</v>
      </c>
      <c r="H242" s="99">
        <v>1</v>
      </c>
      <c r="I242" s="100"/>
      <c r="J242" s="100">
        <f t="shared" si="70"/>
        <v>0</v>
      </c>
      <c r="K242" s="101"/>
      <c r="L242" s="17"/>
      <c r="M242" s="102" t="s">
        <v>0</v>
      </c>
      <c r="N242" s="103" t="s">
        <v>27</v>
      </c>
      <c r="O242" s="104">
        <v>0.44</v>
      </c>
      <c r="P242" s="104">
        <f t="shared" si="71"/>
        <v>0.44</v>
      </c>
      <c r="Q242" s="104">
        <v>0</v>
      </c>
      <c r="R242" s="104">
        <f t="shared" si="72"/>
        <v>0</v>
      </c>
      <c r="S242" s="104">
        <v>9.1999999999999998E-3</v>
      </c>
      <c r="T242" s="105">
        <f t="shared" si="73"/>
        <v>9.1999999999999998E-3</v>
      </c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R242" s="106" t="s">
        <v>165</v>
      </c>
      <c r="AT242" s="106" t="s">
        <v>100</v>
      </c>
      <c r="AU242" s="106" t="s">
        <v>105</v>
      </c>
      <c r="AY242" s="8" t="s">
        <v>98</v>
      </c>
      <c r="BE242" s="107">
        <f t="shared" si="74"/>
        <v>0</v>
      </c>
      <c r="BF242" s="107">
        <f t="shared" si="75"/>
        <v>0</v>
      </c>
      <c r="BG242" s="107">
        <f t="shared" si="76"/>
        <v>0</v>
      </c>
      <c r="BH242" s="107">
        <f t="shared" si="77"/>
        <v>0</v>
      </c>
      <c r="BI242" s="107">
        <f t="shared" si="78"/>
        <v>0</v>
      </c>
      <c r="BJ242" s="8" t="s">
        <v>105</v>
      </c>
      <c r="BK242" s="107">
        <f t="shared" si="79"/>
        <v>0</v>
      </c>
      <c r="BL242" s="8" t="s">
        <v>165</v>
      </c>
      <c r="BM242" s="106" t="s">
        <v>453</v>
      </c>
    </row>
    <row r="243" spans="1:65" s="2" customFormat="1" ht="33" customHeight="1" x14ac:dyDescent="0.2">
      <c r="A243" s="16"/>
      <c r="B243" s="94"/>
      <c r="C243" s="95" t="s">
        <v>454</v>
      </c>
      <c r="D243" s="95" t="s">
        <v>100</v>
      </c>
      <c r="E243" s="96" t="s">
        <v>455</v>
      </c>
      <c r="F243" s="97" t="s">
        <v>456</v>
      </c>
      <c r="G243" s="98" t="s">
        <v>143</v>
      </c>
      <c r="H243" s="99">
        <v>1</v>
      </c>
      <c r="I243" s="100"/>
      <c r="J243" s="100">
        <f t="shared" si="70"/>
        <v>0</v>
      </c>
      <c r="K243" s="101"/>
      <c r="L243" s="17"/>
      <c r="M243" s="102" t="s">
        <v>0</v>
      </c>
      <c r="N243" s="103" t="s">
        <v>27</v>
      </c>
      <c r="O243" s="104">
        <v>0.65654000000000001</v>
      </c>
      <c r="P243" s="104">
        <f t="shared" si="71"/>
        <v>0.65654000000000001</v>
      </c>
      <c r="Q243" s="104">
        <v>6.6E-4</v>
      </c>
      <c r="R243" s="104">
        <f t="shared" si="72"/>
        <v>6.6E-4</v>
      </c>
      <c r="S243" s="104">
        <v>0</v>
      </c>
      <c r="T243" s="105">
        <f t="shared" si="73"/>
        <v>0</v>
      </c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R243" s="106" t="s">
        <v>165</v>
      </c>
      <c r="AT243" s="106" t="s">
        <v>100</v>
      </c>
      <c r="AU243" s="106" t="s">
        <v>105</v>
      </c>
      <c r="AY243" s="8" t="s">
        <v>98</v>
      </c>
      <c r="BE243" s="107">
        <f t="shared" si="74"/>
        <v>0</v>
      </c>
      <c r="BF243" s="107">
        <f t="shared" si="75"/>
        <v>0</v>
      </c>
      <c r="BG243" s="107">
        <f t="shared" si="76"/>
        <v>0</v>
      </c>
      <c r="BH243" s="107">
        <f t="shared" si="77"/>
        <v>0</v>
      </c>
      <c r="BI243" s="107">
        <f t="shared" si="78"/>
        <v>0</v>
      </c>
      <c r="BJ243" s="8" t="s">
        <v>105</v>
      </c>
      <c r="BK243" s="107">
        <f t="shared" si="79"/>
        <v>0</v>
      </c>
      <c r="BL243" s="8" t="s">
        <v>165</v>
      </c>
      <c r="BM243" s="106" t="s">
        <v>457</v>
      </c>
    </row>
    <row r="244" spans="1:65" s="2" customFormat="1" ht="24.2" customHeight="1" x14ac:dyDescent="0.2">
      <c r="A244" s="16"/>
      <c r="B244" s="94"/>
      <c r="C244" s="108" t="s">
        <v>458</v>
      </c>
      <c r="D244" s="108" t="s">
        <v>219</v>
      </c>
      <c r="E244" s="109" t="s">
        <v>459</v>
      </c>
      <c r="F244" s="110" t="s">
        <v>460</v>
      </c>
      <c r="G244" s="111" t="s">
        <v>143</v>
      </c>
      <c r="H244" s="112">
        <v>1</v>
      </c>
      <c r="I244" s="113"/>
      <c r="J244" s="113">
        <f t="shared" si="70"/>
        <v>0</v>
      </c>
      <c r="K244" s="114"/>
      <c r="L244" s="115"/>
      <c r="M244" s="116" t="s">
        <v>0</v>
      </c>
      <c r="N244" s="117" t="s">
        <v>27</v>
      </c>
      <c r="O244" s="104">
        <v>0</v>
      </c>
      <c r="P244" s="104">
        <f t="shared" si="71"/>
        <v>0</v>
      </c>
      <c r="Q244" s="104">
        <v>8.6499999999999997E-3</v>
      </c>
      <c r="R244" s="104">
        <f t="shared" si="72"/>
        <v>8.6499999999999997E-3</v>
      </c>
      <c r="S244" s="104">
        <v>0</v>
      </c>
      <c r="T244" s="105">
        <f t="shared" si="73"/>
        <v>0</v>
      </c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R244" s="106" t="s">
        <v>233</v>
      </c>
      <c r="AT244" s="106" t="s">
        <v>219</v>
      </c>
      <c r="AU244" s="106" t="s">
        <v>105</v>
      </c>
      <c r="AY244" s="8" t="s">
        <v>98</v>
      </c>
      <c r="BE244" s="107">
        <f t="shared" si="74"/>
        <v>0</v>
      </c>
      <c r="BF244" s="107">
        <f t="shared" si="75"/>
        <v>0</v>
      </c>
      <c r="BG244" s="107">
        <f t="shared" si="76"/>
        <v>0</v>
      </c>
      <c r="BH244" s="107">
        <f t="shared" si="77"/>
        <v>0</v>
      </c>
      <c r="BI244" s="107">
        <f t="shared" si="78"/>
        <v>0</v>
      </c>
      <c r="BJ244" s="8" t="s">
        <v>105</v>
      </c>
      <c r="BK244" s="107">
        <f t="shared" si="79"/>
        <v>0</v>
      </c>
      <c r="BL244" s="8" t="s">
        <v>165</v>
      </c>
      <c r="BM244" s="106" t="s">
        <v>461</v>
      </c>
    </row>
    <row r="245" spans="1:65" s="2" customFormat="1" ht="33" customHeight="1" x14ac:dyDescent="0.2">
      <c r="A245" s="16"/>
      <c r="B245" s="94"/>
      <c r="C245" s="95" t="s">
        <v>462</v>
      </c>
      <c r="D245" s="95" t="s">
        <v>100</v>
      </c>
      <c r="E245" s="96" t="s">
        <v>463</v>
      </c>
      <c r="F245" s="97" t="s">
        <v>464</v>
      </c>
      <c r="G245" s="98" t="s">
        <v>143</v>
      </c>
      <c r="H245" s="99">
        <v>1</v>
      </c>
      <c r="I245" s="100"/>
      <c r="J245" s="100">
        <f t="shared" si="70"/>
        <v>0</v>
      </c>
      <c r="K245" s="101"/>
      <c r="L245" s="17"/>
      <c r="M245" s="102" t="s">
        <v>0</v>
      </c>
      <c r="N245" s="103" t="s">
        <v>27</v>
      </c>
      <c r="O245" s="104">
        <v>0.53800000000000003</v>
      </c>
      <c r="P245" s="104">
        <f t="shared" si="71"/>
        <v>0.53800000000000003</v>
      </c>
      <c r="Q245" s="104">
        <v>0</v>
      </c>
      <c r="R245" s="104">
        <f t="shared" si="72"/>
        <v>0</v>
      </c>
      <c r="S245" s="104">
        <v>3.4700000000000002E-2</v>
      </c>
      <c r="T245" s="105">
        <f t="shared" si="73"/>
        <v>3.4700000000000002E-2</v>
      </c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R245" s="106" t="s">
        <v>165</v>
      </c>
      <c r="AT245" s="106" t="s">
        <v>100</v>
      </c>
      <c r="AU245" s="106" t="s">
        <v>105</v>
      </c>
      <c r="AY245" s="8" t="s">
        <v>98</v>
      </c>
      <c r="BE245" s="107">
        <f t="shared" si="74"/>
        <v>0</v>
      </c>
      <c r="BF245" s="107">
        <f t="shared" si="75"/>
        <v>0</v>
      </c>
      <c r="BG245" s="107">
        <f t="shared" si="76"/>
        <v>0</v>
      </c>
      <c r="BH245" s="107">
        <f t="shared" si="77"/>
        <v>0</v>
      </c>
      <c r="BI245" s="107">
        <f t="shared" si="78"/>
        <v>0</v>
      </c>
      <c r="BJ245" s="8" t="s">
        <v>105</v>
      </c>
      <c r="BK245" s="107">
        <f t="shared" si="79"/>
        <v>0</v>
      </c>
      <c r="BL245" s="8" t="s">
        <v>165</v>
      </c>
      <c r="BM245" s="106" t="s">
        <v>465</v>
      </c>
    </row>
    <row r="246" spans="1:65" s="2" customFormat="1" ht="24.2" customHeight="1" x14ac:dyDescent="0.2">
      <c r="A246" s="16"/>
      <c r="B246" s="94"/>
      <c r="C246" s="95" t="s">
        <v>466</v>
      </c>
      <c r="D246" s="95" t="s">
        <v>100</v>
      </c>
      <c r="E246" s="96" t="s">
        <v>467</v>
      </c>
      <c r="F246" s="97" t="s">
        <v>468</v>
      </c>
      <c r="G246" s="98" t="s">
        <v>143</v>
      </c>
      <c r="H246" s="99">
        <v>1</v>
      </c>
      <c r="I246" s="100"/>
      <c r="J246" s="100">
        <f t="shared" si="70"/>
        <v>0</v>
      </c>
      <c r="K246" s="101"/>
      <c r="L246" s="17"/>
      <c r="M246" s="102" t="s">
        <v>0</v>
      </c>
      <c r="N246" s="103" t="s">
        <v>27</v>
      </c>
      <c r="O246" s="104">
        <v>0.71186000000000005</v>
      </c>
      <c r="P246" s="104">
        <f t="shared" si="71"/>
        <v>0.71186000000000005</v>
      </c>
      <c r="Q246" s="104">
        <v>7.2999999999999996E-4</v>
      </c>
      <c r="R246" s="104">
        <f t="shared" si="72"/>
        <v>7.2999999999999996E-4</v>
      </c>
      <c r="S246" s="104">
        <v>0</v>
      </c>
      <c r="T246" s="105">
        <f t="shared" si="73"/>
        <v>0</v>
      </c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R246" s="106" t="s">
        <v>165</v>
      </c>
      <c r="AT246" s="106" t="s">
        <v>100</v>
      </c>
      <c r="AU246" s="106" t="s">
        <v>105</v>
      </c>
      <c r="AY246" s="8" t="s">
        <v>98</v>
      </c>
      <c r="BE246" s="107">
        <f t="shared" si="74"/>
        <v>0</v>
      </c>
      <c r="BF246" s="107">
        <f t="shared" si="75"/>
        <v>0</v>
      </c>
      <c r="BG246" s="107">
        <f t="shared" si="76"/>
        <v>0</v>
      </c>
      <c r="BH246" s="107">
        <f t="shared" si="77"/>
        <v>0</v>
      </c>
      <c r="BI246" s="107">
        <f t="shared" si="78"/>
        <v>0</v>
      </c>
      <c r="BJ246" s="8" t="s">
        <v>105</v>
      </c>
      <c r="BK246" s="107">
        <f t="shared" si="79"/>
        <v>0</v>
      </c>
      <c r="BL246" s="8" t="s">
        <v>165</v>
      </c>
      <c r="BM246" s="106" t="s">
        <v>469</v>
      </c>
    </row>
    <row r="247" spans="1:65" s="2" customFormat="1" ht="16.5" customHeight="1" x14ac:dyDescent="0.2">
      <c r="A247" s="16"/>
      <c r="B247" s="94"/>
      <c r="C247" s="108" t="s">
        <v>470</v>
      </c>
      <c r="D247" s="108" t="s">
        <v>219</v>
      </c>
      <c r="E247" s="109" t="s">
        <v>471</v>
      </c>
      <c r="F247" s="110" t="s">
        <v>472</v>
      </c>
      <c r="G247" s="111" t="s">
        <v>143</v>
      </c>
      <c r="H247" s="112">
        <v>1</v>
      </c>
      <c r="I247" s="113"/>
      <c r="J247" s="113">
        <f t="shared" si="70"/>
        <v>0</v>
      </c>
      <c r="K247" s="114"/>
      <c r="L247" s="115"/>
      <c r="M247" s="116" t="s">
        <v>0</v>
      </c>
      <c r="N247" s="117" t="s">
        <v>27</v>
      </c>
      <c r="O247" s="104">
        <v>0</v>
      </c>
      <c r="P247" s="104">
        <f t="shared" si="71"/>
        <v>0</v>
      </c>
      <c r="Q247" s="104">
        <v>1.8499999999999999E-2</v>
      </c>
      <c r="R247" s="104">
        <f t="shared" si="72"/>
        <v>1.8499999999999999E-2</v>
      </c>
      <c r="S247" s="104">
        <v>0</v>
      </c>
      <c r="T247" s="105">
        <f t="shared" si="73"/>
        <v>0</v>
      </c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R247" s="106" t="s">
        <v>233</v>
      </c>
      <c r="AT247" s="106" t="s">
        <v>219</v>
      </c>
      <c r="AU247" s="106" t="s">
        <v>105</v>
      </c>
      <c r="AY247" s="8" t="s">
        <v>98</v>
      </c>
      <c r="BE247" s="107">
        <f t="shared" si="74"/>
        <v>0</v>
      </c>
      <c r="BF247" s="107">
        <f t="shared" si="75"/>
        <v>0</v>
      </c>
      <c r="BG247" s="107">
        <f t="shared" si="76"/>
        <v>0</v>
      </c>
      <c r="BH247" s="107">
        <f t="shared" si="77"/>
        <v>0</v>
      </c>
      <c r="BI247" s="107">
        <f t="shared" si="78"/>
        <v>0</v>
      </c>
      <c r="BJ247" s="8" t="s">
        <v>105</v>
      </c>
      <c r="BK247" s="107">
        <f t="shared" si="79"/>
        <v>0</v>
      </c>
      <c r="BL247" s="8" t="s">
        <v>165</v>
      </c>
      <c r="BM247" s="106" t="s">
        <v>473</v>
      </c>
    </row>
    <row r="248" spans="1:65" s="2" customFormat="1" ht="21.75" customHeight="1" x14ac:dyDescent="0.2">
      <c r="A248" s="16"/>
      <c r="B248" s="94"/>
      <c r="C248" s="95" t="s">
        <v>474</v>
      </c>
      <c r="D248" s="95" t="s">
        <v>100</v>
      </c>
      <c r="E248" s="96" t="s">
        <v>475</v>
      </c>
      <c r="F248" s="97" t="s">
        <v>476</v>
      </c>
      <c r="G248" s="98" t="s">
        <v>143</v>
      </c>
      <c r="H248" s="99">
        <v>35</v>
      </c>
      <c r="I248" s="100"/>
      <c r="J248" s="100">
        <f t="shared" si="70"/>
        <v>0</v>
      </c>
      <c r="K248" s="101"/>
      <c r="L248" s="17"/>
      <c r="M248" s="102" t="s">
        <v>0</v>
      </c>
      <c r="N248" s="103" t="s">
        <v>27</v>
      </c>
      <c r="O248" s="104">
        <v>0.214</v>
      </c>
      <c r="P248" s="104">
        <f t="shared" si="71"/>
        <v>7.49</v>
      </c>
      <c r="Q248" s="104">
        <v>8.0000000000000007E-5</v>
      </c>
      <c r="R248" s="104">
        <f t="shared" si="72"/>
        <v>2.8000000000000004E-3</v>
      </c>
      <c r="S248" s="104">
        <v>0</v>
      </c>
      <c r="T248" s="105">
        <f t="shared" si="73"/>
        <v>0</v>
      </c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R248" s="106" t="s">
        <v>165</v>
      </c>
      <c r="AT248" s="106" t="s">
        <v>100</v>
      </c>
      <c r="AU248" s="106" t="s">
        <v>105</v>
      </c>
      <c r="AY248" s="8" t="s">
        <v>98</v>
      </c>
      <c r="BE248" s="107">
        <f t="shared" si="74"/>
        <v>0</v>
      </c>
      <c r="BF248" s="107">
        <f t="shared" si="75"/>
        <v>0</v>
      </c>
      <c r="BG248" s="107">
        <f t="shared" si="76"/>
        <v>0</v>
      </c>
      <c r="BH248" s="107">
        <f t="shared" si="77"/>
        <v>0</v>
      </c>
      <c r="BI248" s="107">
        <f t="shared" si="78"/>
        <v>0</v>
      </c>
      <c r="BJ248" s="8" t="s">
        <v>105</v>
      </c>
      <c r="BK248" s="107">
        <f t="shared" si="79"/>
        <v>0</v>
      </c>
      <c r="BL248" s="8" t="s">
        <v>165</v>
      </c>
      <c r="BM248" s="106" t="s">
        <v>477</v>
      </c>
    </row>
    <row r="249" spans="1:65" s="2" customFormat="1" ht="24.2" customHeight="1" x14ac:dyDescent="0.2">
      <c r="A249" s="16"/>
      <c r="B249" s="94"/>
      <c r="C249" s="108" t="s">
        <v>478</v>
      </c>
      <c r="D249" s="108" t="s">
        <v>219</v>
      </c>
      <c r="E249" s="109" t="s">
        <v>479</v>
      </c>
      <c r="F249" s="110" t="s">
        <v>480</v>
      </c>
      <c r="G249" s="111" t="s">
        <v>143</v>
      </c>
      <c r="H249" s="112">
        <v>35</v>
      </c>
      <c r="I249" s="113"/>
      <c r="J249" s="113">
        <f t="shared" si="70"/>
        <v>0</v>
      </c>
      <c r="K249" s="114"/>
      <c r="L249" s="115"/>
      <c r="M249" s="116" t="s">
        <v>0</v>
      </c>
      <c r="N249" s="117" t="s">
        <v>27</v>
      </c>
      <c r="O249" s="104">
        <v>0</v>
      </c>
      <c r="P249" s="104">
        <f t="shared" si="71"/>
        <v>0</v>
      </c>
      <c r="Q249" s="104">
        <v>5.0000000000000001E-4</v>
      </c>
      <c r="R249" s="104">
        <f t="shared" si="72"/>
        <v>1.7500000000000002E-2</v>
      </c>
      <c r="S249" s="104">
        <v>0</v>
      </c>
      <c r="T249" s="105">
        <f t="shared" si="73"/>
        <v>0</v>
      </c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R249" s="106" t="s">
        <v>233</v>
      </c>
      <c r="AT249" s="106" t="s">
        <v>219</v>
      </c>
      <c r="AU249" s="106" t="s">
        <v>105</v>
      </c>
      <c r="AY249" s="8" t="s">
        <v>98</v>
      </c>
      <c r="BE249" s="107">
        <f t="shared" si="74"/>
        <v>0</v>
      </c>
      <c r="BF249" s="107">
        <f t="shared" si="75"/>
        <v>0</v>
      </c>
      <c r="BG249" s="107">
        <f t="shared" si="76"/>
        <v>0</v>
      </c>
      <c r="BH249" s="107">
        <f t="shared" si="77"/>
        <v>0</v>
      </c>
      <c r="BI249" s="107">
        <f t="shared" si="78"/>
        <v>0</v>
      </c>
      <c r="BJ249" s="8" t="s">
        <v>105</v>
      </c>
      <c r="BK249" s="107">
        <f t="shared" si="79"/>
        <v>0</v>
      </c>
      <c r="BL249" s="8" t="s">
        <v>165</v>
      </c>
      <c r="BM249" s="106" t="s">
        <v>481</v>
      </c>
    </row>
    <row r="250" spans="1:65" s="2" customFormat="1" ht="24.2" customHeight="1" x14ac:dyDescent="0.2">
      <c r="A250" s="16"/>
      <c r="B250" s="94"/>
      <c r="C250" s="108" t="s">
        <v>482</v>
      </c>
      <c r="D250" s="108" t="s">
        <v>219</v>
      </c>
      <c r="E250" s="109" t="s">
        <v>483</v>
      </c>
      <c r="F250" s="110" t="s">
        <v>484</v>
      </c>
      <c r="G250" s="111" t="s">
        <v>143</v>
      </c>
      <c r="H250" s="112">
        <v>35</v>
      </c>
      <c r="I250" s="113"/>
      <c r="J250" s="113">
        <f t="shared" si="70"/>
        <v>0</v>
      </c>
      <c r="K250" s="114"/>
      <c r="L250" s="115"/>
      <c r="M250" s="116" t="s">
        <v>0</v>
      </c>
      <c r="N250" s="117" t="s">
        <v>27</v>
      </c>
      <c r="O250" s="104">
        <v>0</v>
      </c>
      <c r="P250" s="104">
        <f t="shared" si="71"/>
        <v>0</v>
      </c>
      <c r="Q250" s="104">
        <v>0</v>
      </c>
      <c r="R250" s="104">
        <f t="shared" si="72"/>
        <v>0</v>
      </c>
      <c r="S250" s="104">
        <v>0</v>
      </c>
      <c r="T250" s="105">
        <f t="shared" si="73"/>
        <v>0</v>
      </c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R250" s="106" t="s">
        <v>233</v>
      </c>
      <c r="AT250" s="106" t="s">
        <v>219</v>
      </c>
      <c r="AU250" s="106" t="s">
        <v>105</v>
      </c>
      <c r="AY250" s="8" t="s">
        <v>98</v>
      </c>
      <c r="BE250" s="107">
        <f t="shared" si="74"/>
        <v>0</v>
      </c>
      <c r="BF250" s="107">
        <f t="shared" si="75"/>
        <v>0</v>
      </c>
      <c r="BG250" s="107">
        <f t="shared" si="76"/>
        <v>0</v>
      </c>
      <c r="BH250" s="107">
        <f t="shared" si="77"/>
        <v>0</v>
      </c>
      <c r="BI250" s="107">
        <f t="shared" si="78"/>
        <v>0</v>
      </c>
      <c r="BJ250" s="8" t="s">
        <v>105</v>
      </c>
      <c r="BK250" s="107">
        <f t="shared" si="79"/>
        <v>0</v>
      </c>
      <c r="BL250" s="8" t="s">
        <v>165</v>
      </c>
      <c r="BM250" s="106" t="s">
        <v>485</v>
      </c>
    </row>
    <row r="251" spans="1:65" s="2" customFormat="1" ht="24.2" customHeight="1" x14ac:dyDescent="0.2">
      <c r="A251" s="16"/>
      <c r="B251" s="94"/>
      <c r="C251" s="95" t="s">
        <v>486</v>
      </c>
      <c r="D251" s="95" t="s">
        <v>100</v>
      </c>
      <c r="E251" s="96" t="s">
        <v>487</v>
      </c>
      <c r="F251" s="97" t="s">
        <v>488</v>
      </c>
      <c r="G251" s="98" t="s">
        <v>143</v>
      </c>
      <c r="H251" s="99">
        <v>10</v>
      </c>
      <c r="I251" s="100"/>
      <c r="J251" s="100">
        <f t="shared" si="70"/>
        <v>0</v>
      </c>
      <c r="K251" s="101"/>
      <c r="L251" s="17"/>
      <c r="M251" s="102" t="s">
        <v>0</v>
      </c>
      <c r="N251" s="103" t="s">
        <v>27</v>
      </c>
      <c r="O251" s="104">
        <v>0.25</v>
      </c>
      <c r="P251" s="104">
        <f t="shared" si="71"/>
        <v>2.5</v>
      </c>
      <c r="Q251" s="104">
        <v>0</v>
      </c>
      <c r="R251" s="104">
        <f t="shared" si="72"/>
        <v>0</v>
      </c>
      <c r="S251" s="104">
        <v>2.5999999999999999E-3</v>
      </c>
      <c r="T251" s="105">
        <f t="shared" si="73"/>
        <v>2.5999999999999999E-2</v>
      </c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R251" s="106" t="s">
        <v>165</v>
      </c>
      <c r="AT251" s="106" t="s">
        <v>100</v>
      </c>
      <c r="AU251" s="106" t="s">
        <v>105</v>
      </c>
      <c r="AY251" s="8" t="s">
        <v>98</v>
      </c>
      <c r="BE251" s="107">
        <f t="shared" si="74"/>
        <v>0</v>
      </c>
      <c r="BF251" s="107">
        <f t="shared" si="75"/>
        <v>0</v>
      </c>
      <c r="BG251" s="107">
        <f t="shared" si="76"/>
        <v>0</v>
      </c>
      <c r="BH251" s="107">
        <f t="shared" si="77"/>
        <v>0</v>
      </c>
      <c r="BI251" s="107">
        <f t="shared" si="78"/>
        <v>0</v>
      </c>
      <c r="BJ251" s="8" t="s">
        <v>105</v>
      </c>
      <c r="BK251" s="107">
        <f t="shared" si="79"/>
        <v>0</v>
      </c>
      <c r="BL251" s="8" t="s">
        <v>165</v>
      </c>
      <c r="BM251" s="106" t="s">
        <v>489</v>
      </c>
    </row>
    <row r="252" spans="1:65" s="2" customFormat="1" ht="33" customHeight="1" x14ac:dyDescent="0.2">
      <c r="A252" s="16"/>
      <c r="B252" s="94"/>
      <c r="C252" s="95" t="s">
        <v>490</v>
      </c>
      <c r="D252" s="95" t="s">
        <v>100</v>
      </c>
      <c r="E252" s="96" t="s">
        <v>491</v>
      </c>
      <c r="F252" s="97" t="s">
        <v>492</v>
      </c>
      <c r="G252" s="98" t="s">
        <v>143</v>
      </c>
      <c r="H252" s="99">
        <v>12</v>
      </c>
      <c r="I252" s="100"/>
      <c r="J252" s="100">
        <f t="shared" si="70"/>
        <v>0</v>
      </c>
      <c r="K252" s="101"/>
      <c r="L252" s="17"/>
      <c r="M252" s="102" t="s">
        <v>0</v>
      </c>
      <c r="N252" s="103" t="s">
        <v>27</v>
      </c>
      <c r="O252" s="104">
        <v>0.53107000000000004</v>
      </c>
      <c r="P252" s="104">
        <f t="shared" si="71"/>
        <v>6.3728400000000001</v>
      </c>
      <c r="Q252" s="104">
        <v>1E-4</v>
      </c>
      <c r="R252" s="104">
        <f t="shared" si="72"/>
        <v>1.2000000000000001E-3</v>
      </c>
      <c r="S252" s="104">
        <v>0</v>
      </c>
      <c r="T252" s="105">
        <f t="shared" si="73"/>
        <v>0</v>
      </c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R252" s="106" t="s">
        <v>165</v>
      </c>
      <c r="AT252" s="106" t="s">
        <v>100</v>
      </c>
      <c r="AU252" s="106" t="s">
        <v>105</v>
      </c>
      <c r="AY252" s="8" t="s">
        <v>98</v>
      </c>
      <c r="BE252" s="107">
        <f t="shared" si="74"/>
        <v>0</v>
      </c>
      <c r="BF252" s="107">
        <f t="shared" si="75"/>
        <v>0</v>
      </c>
      <c r="BG252" s="107">
        <f t="shared" si="76"/>
        <v>0</v>
      </c>
      <c r="BH252" s="107">
        <f t="shared" si="77"/>
        <v>0</v>
      </c>
      <c r="BI252" s="107">
        <f t="shared" si="78"/>
        <v>0</v>
      </c>
      <c r="BJ252" s="8" t="s">
        <v>105</v>
      </c>
      <c r="BK252" s="107">
        <f t="shared" si="79"/>
        <v>0</v>
      </c>
      <c r="BL252" s="8" t="s">
        <v>165</v>
      </c>
      <c r="BM252" s="106" t="s">
        <v>493</v>
      </c>
    </row>
    <row r="253" spans="1:65" s="2" customFormat="1" ht="16.5" customHeight="1" x14ac:dyDescent="0.2">
      <c r="A253" s="16"/>
      <c r="B253" s="94"/>
      <c r="C253" s="108" t="s">
        <v>494</v>
      </c>
      <c r="D253" s="108" t="s">
        <v>219</v>
      </c>
      <c r="E253" s="109" t="s">
        <v>495</v>
      </c>
      <c r="F253" s="110" t="s">
        <v>496</v>
      </c>
      <c r="G253" s="111" t="s">
        <v>143</v>
      </c>
      <c r="H253" s="112">
        <v>3</v>
      </c>
      <c r="I253" s="113"/>
      <c r="J253" s="113">
        <f t="shared" si="70"/>
        <v>0</v>
      </c>
      <c r="K253" s="114"/>
      <c r="L253" s="115"/>
      <c r="M253" s="116" t="s">
        <v>0</v>
      </c>
      <c r="N253" s="117" t="s">
        <v>27</v>
      </c>
      <c r="O253" s="104">
        <v>0</v>
      </c>
      <c r="P253" s="104">
        <f t="shared" si="71"/>
        <v>0</v>
      </c>
      <c r="Q253" s="104">
        <v>2E-3</v>
      </c>
      <c r="R253" s="104">
        <f t="shared" si="72"/>
        <v>6.0000000000000001E-3</v>
      </c>
      <c r="S253" s="104">
        <v>0</v>
      </c>
      <c r="T253" s="105">
        <f t="shared" si="73"/>
        <v>0</v>
      </c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R253" s="106" t="s">
        <v>233</v>
      </c>
      <c r="AT253" s="106" t="s">
        <v>219</v>
      </c>
      <c r="AU253" s="106" t="s">
        <v>105</v>
      </c>
      <c r="AY253" s="8" t="s">
        <v>98</v>
      </c>
      <c r="BE253" s="107">
        <f t="shared" si="74"/>
        <v>0</v>
      </c>
      <c r="BF253" s="107">
        <f t="shared" si="75"/>
        <v>0</v>
      </c>
      <c r="BG253" s="107">
        <f t="shared" si="76"/>
        <v>0</v>
      </c>
      <c r="BH253" s="107">
        <f t="shared" si="77"/>
        <v>0</v>
      </c>
      <c r="BI253" s="107">
        <f t="shared" si="78"/>
        <v>0</v>
      </c>
      <c r="BJ253" s="8" t="s">
        <v>105</v>
      </c>
      <c r="BK253" s="107">
        <f t="shared" si="79"/>
        <v>0</v>
      </c>
      <c r="BL253" s="8" t="s">
        <v>165</v>
      </c>
      <c r="BM253" s="106" t="s">
        <v>497</v>
      </c>
    </row>
    <row r="254" spans="1:65" s="2" customFormat="1" ht="16.5" customHeight="1" x14ac:dyDescent="0.2">
      <c r="A254" s="16"/>
      <c r="B254" s="94"/>
      <c r="C254" s="108" t="s">
        <v>498</v>
      </c>
      <c r="D254" s="108" t="s">
        <v>219</v>
      </c>
      <c r="E254" s="109" t="s">
        <v>499</v>
      </c>
      <c r="F254" s="110" t="s">
        <v>500</v>
      </c>
      <c r="G254" s="111" t="s">
        <v>143</v>
      </c>
      <c r="H254" s="112">
        <v>8</v>
      </c>
      <c r="I254" s="113"/>
      <c r="J254" s="113">
        <f t="shared" si="70"/>
        <v>0</v>
      </c>
      <c r="K254" s="114"/>
      <c r="L254" s="115"/>
      <c r="M254" s="116" t="s">
        <v>0</v>
      </c>
      <c r="N254" s="117" t="s">
        <v>27</v>
      </c>
      <c r="O254" s="104">
        <v>0</v>
      </c>
      <c r="P254" s="104">
        <f t="shared" si="71"/>
        <v>0</v>
      </c>
      <c r="Q254" s="104">
        <v>1.48E-3</v>
      </c>
      <c r="R254" s="104">
        <f t="shared" si="72"/>
        <v>1.184E-2</v>
      </c>
      <c r="S254" s="104">
        <v>0</v>
      </c>
      <c r="T254" s="105">
        <f t="shared" si="73"/>
        <v>0</v>
      </c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R254" s="106" t="s">
        <v>233</v>
      </c>
      <c r="AT254" s="106" t="s">
        <v>219</v>
      </c>
      <c r="AU254" s="106" t="s">
        <v>105</v>
      </c>
      <c r="AY254" s="8" t="s">
        <v>98</v>
      </c>
      <c r="BE254" s="107">
        <f t="shared" si="74"/>
        <v>0</v>
      </c>
      <c r="BF254" s="107">
        <f t="shared" si="75"/>
        <v>0</v>
      </c>
      <c r="BG254" s="107">
        <f t="shared" si="76"/>
        <v>0</v>
      </c>
      <c r="BH254" s="107">
        <f t="shared" si="77"/>
        <v>0</v>
      </c>
      <c r="BI254" s="107">
        <f t="shared" si="78"/>
        <v>0</v>
      </c>
      <c r="BJ254" s="8" t="s">
        <v>105</v>
      </c>
      <c r="BK254" s="107">
        <f t="shared" si="79"/>
        <v>0</v>
      </c>
      <c r="BL254" s="8" t="s">
        <v>165</v>
      </c>
      <c r="BM254" s="106" t="s">
        <v>501</v>
      </c>
    </row>
    <row r="255" spans="1:65" s="2" customFormat="1" ht="24.2" customHeight="1" x14ac:dyDescent="0.2">
      <c r="A255" s="16"/>
      <c r="B255" s="94"/>
      <c r="C255" s="108" t="s">
        <v>502</v>
      </c>
      <c r="D255" s="108" t="s">
        <v>219</v>
      </c>
      <c r="E255" s="109" t="s">
        <v>503</v>
      </c>
      <c r="F255" s="110" t="s">
        <v>504</v>
      </c>
      <c r="G255" s="111" t="s">
        <v>143</v>
      </c>
      <c r="H255" s="112">
        <v>1</v>
      </c>
      <c r="I255" s="113"/>
      <c r="J255" s="113">
        <f t="shared" si="70"/>
        <v>0</v>
      </c>
      <c r="K255" s="114"/>
      <c r="L255" s="115"/>
      <c r="M255" s="116" t="s">
        <v>0</v>
      </c>
      <c r="N255" s="117" t="s">
        <v>27</v>
      </c>
      <c r="O255" s="104">
        <v>0</v>
      </c>
      <c r="P255" s="104">
        <f t="shared" si="71"/>
        <v>0</v>
      </c>
      <c r="Q255" s="104">
        <v>1.9E-3</v>
      </c>
      <c r="R255" s="104">
        <f t="shared" si="72"/>
        <v>1.9E-3</v>
      </c>
      <c r="S255" s="104">
        <v>0</v>
      </c>
      <c r="T255" s="105">
        <f t="shared" si="73"/>
        <v>0</v>
      </c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R255" s="106" t="s">
        <v>233</v>
      </c>
      <c r="AT255" s="106" t="s">
        <v>219</v>
      </c>
      <c r="AU255" s="106" t="s">
        <v>105</v>
      </c>
      <c r="AY255" s="8" t="s">
        <v>98</v>
      </c>
      <c r="BE255" s="107">
        <f t="shared" si="74"/>
        <v>0</v>
      </c>
      <c r="BF255" s="107">
        <f t="shared" si="75"/>
        <v>0</v>
      </c>
      <c r="BG255" s="107">
        <f t="shared" si="76"/>
        <v>0</v>
      </c>
      <c r="BH255" s="107">
        <f t="shared" si="77"/>
        <v>0</v>
      </c>
      <c r="BI255" s="107">
        <f t="shared" si="78"/>
        <v>0</v>
      </c>
      <c r="BJ255" s="8" t="s">
        <v>105</v>
      </c>
      <c r="BK255" s="107">
        <f t="shared" si="79"/>
        <v>0</v>
      </c>
      <c r="BL255" s="8" t="s">
        <v>165</v>
      </c>
      <c r="BM255" s="106" t="s">
        <v>505</v>
      </c>
    </row>
    <row r="256" spans="1:65" s="2" customFormat="1" ht="37.9" customHeight="1" x14ac:dyDescent="0.2">
      <c r="A256" s="16"/>
      <c r="B256" s="94"/>
      <c r="C256" s="95" t="s">
        <v>506</v>
      </c>
      <c r="D256" s="95" t="s">
        <v>100</v>
      </c>
      <c r="E256" s="96" t="s">
        <v>507</v>
      </c>
      <c r="F256" s="97" t="s">
        <v>508</v>
      </c>
      <c r="G256" s="98" t="s">
        <v>143</v>
      </c>
      <c r="H256" s="99">
        <v>13</v>
      </c>
      <c r="I256" s="100"/>
      <c r="J256" s="100">
        <f t="shared" si="70"/>
        <v>0</v>
      </c>
      <c r="K256" s="101"/>
      <c r="L256" s="17"/>
      <c r="M256" s="102" t="s">
        <v>0</v>
      </c>
      <c r="N256" s="103" t="s">
        <v>27</v>
      </c>
      <c r="O256" s="104">
        <v>8.8999999999999996E-2</v>
      </c>
      <c r="P256" s="104">
        <f t="shared" si="71"/>
        <v>1.157</v>
      </c>
      <c r="Q256" s="104">
        <v>0</v>
      </c>
      <c r="R256" s="104">
        <f t="shared" si="72"/>
        <v>0</v>
      </c>
      <c r="S256" s="104">
        <v>8.4999999999999995E-4</v>
      </c>
      <c r="T256" s="105">
        <f t="shared" si="73"/>
        <v>1.1049999999999999E-2</v>
      </c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R256" s="106" t="s">
        <v>165</v>
      </c>
      <c r="AT256" s="106" t="s">
        <v>100</v>
      </c>
      <c r="AU256" s="106" t="s">
        <v>105</v>
      </c>
      <c r="AY256" s="8" t="s">
        <v>98</v>
      </c>
      <c r="BE256" s="107">
        <f t="shared" si="74"/>
        <v>0</v>
      </c>
      <c r="BF256" s="107">
        <f t="shared" si="75"/>
        <v>0</v>
      </c>
      <c r="BG256" s="107">
        <f t="shared" si="76"/>
        <v>0</v>
      </c>
      <c r="BH256" s="107">
        <f t="shared" si="77"/>
        <v>0</v>
      </c>
      <c r="BI256" s="107">
        <f t="shared" si="78"/>
        <v>0</v>
      </c>
      <c r="BJ256" s="8" t="s">
        <v>105</v>
      </c>
      <c r="BK256" s="107">
        <f t="shared" si="79"/>
        <v>0</v>
      </c>
      <c r="BL256" s="8" t="s">
        <v>165</v>
      </c>
      <c r="BM256" s="106" t="s">
        <v>509</v>
      </c>
    </row>
    <row r="257" spans="1:65" s="2" customFormat="1" ht="24.2" customHeight="1" x14ac:dyDescent="0.2">
      <c r="A257" s="16"/>
      <c r="B257" s="94"/>
      <c r="C257" s="95" t="s">
        <v>318</v>
      </c>
      <c r="D257" s="95" t="s">
        <v>100</v>
      </c>
      <c r="E257" s="96" t="s">
        <v>510</v>
      </c>
      <c r="F257" s="97" t="s">
        <v>511</v>
      </c>
      <c r="G257" s="98" t="s">
        <v>143</v>
      </c>
      <c r="H257" s="99">
        <v>13</v>
      </c>
      <c r="I257" s="100"/>
      <c r="J257" s="100">
        <f t="shared" si="70"/>
        <v>0</v>
      </c>
      <c r="K257" s="101"/>
      <c r="L257" s="17"/>
      <c r="M257" s="102" t="s">
        <v>0</v>
      </c>
      <c r="N257" s="103" t="s">
        <v>27</v>
      </c>
      <c r="O257" s="104">
        <v>0.39016000000000001</v>
      </c>
      <c r="P257" s="104">
        <f t="shared" si="71"/>
        <v>5.0720799999999997</v>
      </c>
      <c r="Q257" s="104">
        <v>0</v>
      </c>
      <c r="R257" s="104">
        <f t="shared" si="72"/>
        <v>0</v>
      </c>
      <c r="S257" s="104">
        <v>0</v>
      </c>
      <c r="T257" s="105">
        <f t="shared" si="73"/>
        <v>0</v>
      </c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R257" s="106" t="s">
        <v>165</v>
      </c>
      <c r="AT257" s="106" t="s">
        <v>100</v>
      </c>
      <c r="AU257" s="106" t="s">
        <v>105</v>
      </c>
      <c r="AY257" s="8" t="s">
        <v>98</v>
      </c>
      <c r="BE257" s="107">
        <f t="shared" si="74"/>
        <v>0</v>
      </c>
      <c r="BF257" s="107">
        <f t="shared" si="75"/>
        <v>0</v>
      </c>
      <c r="BG257" s="107">
        <f t="shared" si="76"/>
        <v>0</v>
      </c>
      <c r="BH257" s="107">
        <f t="shared" si="77"/>
        <v>0</v>
      </c>
      <c r="BI257" s="107">
        <f t="shared" si="78"/>
        <v>0</v>
      </c>
      <c r="BJ257" s="8" t="s">
        <v>105</v>
      </c>
      <c r="BK257" s="107">
        <f t="shared" si="79"/>
        <v>0</v>
      </c>
      <c r="BL257" s="8" t="s">
        <v>165</v>
      </c>
      <c r="BM257" s="106" t="s">
        <v>512</v>
      </c>
    </row>
    <row r="258" spans="1:65" s="2" customFormat="1" ht="21.75" customHeight="1" x14ac:dyDescent="0.2">
      <c r="A258" s="16"/>
      <c r="B258" s="94"/>
      <c r="C258" s="108" t="s">
        <v>513</v>
      </c>
      <c r="D258" s="108" t="s">
        <v>219</v>
      </c>
      <c r="E258" s="109" t="s">
        <v>514</v>
      </c>
      <c r="F258" s="110" t="s">
        <v>515</v>
      </c>
      <c r="G258" s="111" t="s">
        <v>143</v>
      </c>
      <c r="H258" s="112">
        <v>13</v>
      </c>
      <c r="I258" s="113"/>
      <c r="J258" s="113">
        <f t="shared" si="70"/>
        <v>0</v>
      </c>
      <c r="K258" s="114"/>
      <c r="L258" s="115"/>
      <c r="M258" s="116" t="s">
        <v>0</v>
      </c>
      <c r="N258" s="117" t="s">
        <v>27</v>
      </c>
      <c r="O258" s="104">
        <v>0</v>
      </c>
      <c r="P258" s="104">
        <f t="shared" si="71"/>
        <v>0</v>
      </c>
      <c r="Q258" s="104">
        <v>3.3E-4</v>
      </c>
      <c r="R258" s="104">
        <f t="shared" si="72"/>
        <v>4.2900000000000004E-3</v>
      </c>
      <c r="S258" s="104">
        <v>0</v>
      </c>
      <c r="T258" s="105">
        <f t="shared" si="73"/>
        <v>0</v>
      </c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R258" s="106" t="s">
        <v>233</v>
      </c>
      <c r="AT258" s="106" t="s">
        <v>219</v>
      </c>
      <c r="AU258" s="106" t="s">
        <v>105</v>
      </c>
      <c r="AY258" s="8" t="s">
        <v>98</v>
      </c>
      <c r="BE258" s="107">
        <f t="shared" si="74"/>
        <v>0</v>
      </c>
      <c r="BF258" s="107">
        <f t="shared" si="75"/>
        <v>0</v>
      </c>
      <c r="BG258" s="107">
        <f t="shared" si="76"/>
        <v>0</v>
      </c>
      <c r="BH258" s="107">
        <f t="shared" si="77"/>
        <v>0</v>
      </c>
      <c r="BI258" s="107">
        <f t="shared" si="78"/>
        <v>0</v>
      </c>
      <c r="BJ258" s="8" t="s">
        <v>105</v>
      </c>
      <c r="BK258" s="107">
        <f t="shared" si="79"/>
        <v>0</v>
      </c>
      <c r="BL258" s="8" t="s">
        <v>165</v>
      </c>
      <c r="BM258" s="106" t="s">
        <v>516</v>
      </c>
    </row>
    <row r="259" spans="1:65" s="2" customFormat="1" ht="24.2" customHeight="1" x14ac:dyDescent="0.2">
      <c r="A259" s="16"/>
      <c r="B259" s="94"/>
      <c r="C259" s="95" t="s">
        <v>517</v>
      </c>
      <c r="D259" s="95" t="s">
        <v>100</v>
      </c>
      <c r="E259" s="96" t="s">
        <v>518</v>
      </c>
      <c r="F259" s="97" t="s">
        <v>519</v>
      </c>
      <c r="G259" s="98" t="s">
        <v>288</v>
      </c>
      <c r="H259" s="99">
        <v>0.36599999999999999</v>
      </c>
      <c r="I259" s="100"/>
      <c r="J259" s="100">
        <f t="shared" si="70"/>
        <v>0</v>
      </c>
      <c r="K259" s="101"/>
      <c r="L259" s="17"/>
      <c r="M259" s="102" t="s">
        <v>0</v>
      </c>
      <c r="N259" s="103" t="s">
        <v>27</v>
      </c>
      <c r="O259" s="104">
        <v>1.502</v>
      </c>
      <c r="P259" s="104">
        <f t="shared" si="71"/>
        <v>0.549732</v>
      </c>
      <c r="Q259" s="104">
        <v>0</v>
      </c>
      <c r="R259" s="104">
        <f t="shared" si="72"/>
        <v>0</v>
      </c>
      <c r="S259" s="104">
        <v>0</v>
      </c>
      <c r="T259" s="105">
        <f t="shared" si="73"/>
        <v>0</v>
      </c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R259" s="106" t="s">
        <v>165</v>
      </c>
      <c r="AT259" s="106" t="s">
        <v>100</v>
      </c>
      <c r="AU259" s="106" t="s">
        <v>105</v>
      </c>
      <c r="AY259" s="8" t="s">
        <v>98</v>
      </c>
      <c r="BE259" s="107">
        <f t="shared" si="74"/>
        <v>0</v>
      </c>
      <c r="BF259" s="107">
        <f t="shared" si="75"/>
        <v>0</v>
      </c>
      <c r="BG259" s="107">
        <f t="shared" si="76"/>
        <v>0</v>
      </c>
      <c r="BH259" s="107">
        <f t="shared" si="77"/>
        <v>0</v>
      </c>
      <c r="BI259" s="107">
        <f t="shared" si="78"/>
        <v>0</v>
      </c>
      <c r="BJ259" s="8" t="s">
        <v>105</v>
      </c>
      <c r="BK259" s="107">
        <f t="shared" si="79"/>
        <v>0</v>
      </c>
      <c r="BL259" s="8" t="s">
        <v>165</v>
      </c>
      <c r="BM259" s="106" t="s">
        <v>520</v>
      </c>
    </row>
    <row r="260" spans="1:65" s="7" customFormat="1" ht="22.9" customHeight="1" x14ac:dyDescent="0.2">
      <c r="B260" s="82"/>
      <c r="D260" s="83" t="s">
        <v>43</v>
      </c>
      <c r="E260" s="92" t="s">
        <v>521</v>
      </c>
      <c r="F260" s="92" t="s">
        <v>522</v>
      </c>
      <c r="J260" s="93">
        <f>BK260</f>
        <v>0</v>
      </c>
      <c r="L260" s="82"/>
      <c r="M260" s="86"/>
      <c r="N260" s="87"/>
      <c r="O260" s="87"/>
      <c r="P260" s="88">
        <f>SUM(P261:P266)</f>
        <v>5.7694779999999994</v>
      </c>
      <c r="Q260" s="87"/>
      <c r="R260" s="88">
        <f>SUM(R261:R266)</f>
        <v>2.1571409999999999E-2</v>
      </c>
      <c r="S260" s="87"/>
      <c r="T260" s="89">
        <f>SUM(T261:T266)</f>
        <v>0</v>
      </c>
      <c r="AR260" s="83" t="s">
        <v>105</v>
      </c>
      <c r="AT260" s="90" t="s">
        <v>43</v>
      </c>
      <c r="AU260" s="90" t="s">
        <v>45</v>
      </c>
      <c r="AY260" s="83" t="s">
        <v>98</v>
      </c>
      <c r="BK260" s="91">
        <f>SUM(BK261:BK266)</f>
        <v>0</v>
      </c>
    </row>
    <row r="261" spans="1:65" s="2" customFormat="1" ht="24.2" customHeight="1" x14ac:dyDescent="0.2">
      <c r="A261" s="16"/>
      <c r="B261" s="94"/>
      <c r="C261" s="95" t="s">
        <v>523</v>
      </c>
      <c r="D261" s="95" t="s">
        <v>100</v>
      </c>
      <c r="E261" s="96" t="s">
        <v>524</v>
      </c>
      <c r="F261" s="97" t="s">
        <v>525</v>
      </c>
      <c r="G261" s="98" t="s">
        <v>143</v>
      </c>
      <c r="H261" s="99">
        <v>15</v>
      </c>
      <c r="I261" s="100"/>
      <c r="J261" s="100">
        <f t="shared" ref="J261:J266" si="80">ROUND(I261*H261,2)</f>
        <v>0</v>
      </c>
      <c r="K261" s="101"/>
      <c r="L261" s="17"/>
      <c r="M261" s="102" t="s">
        <v>0</v>
      </c>
      <c r="N261" s="103" t="s">
        <v>27</v>
      </c>
      <c r="O261" s="104">
        <v>0.12501999999999999</v>
      </c>
      <c r="P261" s="104">
        <f t="shared" ref="P261:P266" si="81">O261*H261</f>
        <v>1.8753</v>
      </c>
      <c r="Q261" s="104">
        <v>1.3699999999999999E-5</v>
      </c>
      <c r="R261" s="104">
        <f t="shared" ref="R261:R266" si="82">Q261*H261</f>
        <v>2.0549999999999998E-4</v>
      </c>
      <c r="S261" s="104">
        <v>0</v>
      </c>
      <c r="T261" s="105">
        <f t="shared" ref="T261:T266" si="83">S261*H261</f>
        <v>0</v>
      </c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R261" s="106" t="s">
        <v>165</v>
      </c>
      <c r="AT261" s="106" t="s">
        <v>100</v>
      </c>
      <c r="AU261" s="106" t="s">
        <v>105</v>
      </c>
      <c r="AY261" s="8" t="s">
        <v>98</v>
      </c>
      <c r="BE261" s="107">
        <f t="shared" ref="BE261:BE266" si="84">IF(N261="základná",J261,0)</f>
        <v>0</v>
      </c>
      <c r="BF261" s="107">
        <f t="shared" ref="BF261:BF266" si="85">IF(N261="znížená",J261,0)</f>
        <v>0</v>
      </c>
      <c r="BG261" s="107">
        <f t="shared" ref="BG261:BG266" si="86">IF(N261="zákl. prenesená",J261,0)</f>
        <v>0</v>
      </c>
      <c r="BH261" s="107">
        <f t="shared" ref="BH261:BH266" si="87">IF(N261="zníž. prenesená",J261,0)</f>
        <v>0</v>
      </c>
      <c r="BI261" s="107">
        <f t="shared" ref="BI261:BI266" si="88">IF(N261="nulová",J261,0)</f>
        <v>0</v>
      </c>
      <c r="BJ261" s="8" t="s">
        <v>105</v>
      </c>
      <c r="BK261" s="107">
        <f t="shared" ref="BK261:BK266" si="89">ROUND(I261*H261,2)</f>
        <v>0</v>
      </c>
      <c r="BL261" s="8" t="s">
        <v>165</v>
      </c>
      <c r="BM261" s="106" t="s">
        <v>526</v>
      </c>
    </row>
    <row r="262" spans="1:65" s="2" customFormat="1" ht="24.2" customHeight="1" x14ac:dyDescent="0.2">
      <c r="A262" s="16"/>
      <c r="B262" s="94"/>
      <c r="C262" s="108" t="s">
        <v>527</v>
      </c>
      <c r="D262" s="108" t="s">
        <v>219</v>
      </c>
      <c r="E262" s="109" t="s">
        <v>528</v>
      </c>
      <c r="F262" s="110" t="s">
        <v>529</v>
      </c>
      <c r="G262" s="111" t="s">
        <v>143</v>
      </c>
      <c r="H262" s="112">
        <v>15</v>
      </c>
      <c r="I262" s="113"/>
      <c r="J262" s="113">
        <f t="shared" si="80"/>
        <v>0</v>
      </c>
      <c r="K262" s="114"/>
      <c r="L262" s="115"/>
      <c r="M262" s="116" t="s">
        <v>0</v>
      </c>
      <c r="N262" s="117" t="s">
        <v>27</v>
      </c>
      <c r="O262" s="104">
        <v>0</v>
      </c>
      <c r="P262" s="104">
        <f t="shared" si="81"/>
        <v>0</v>
      </c>
      <c r="Q262" s="104">
        <v>2.0000000000000001E-4</v>
      </c>
      <c r="R262" s="104">
        <f t="shared" si="82"/>
        <v>3.0000000000000001E-3</v>
      </c>
      <c r="S262" s="104">
        <v>0</v>
      </c>
      <c r="T262" s="105">
        <f t="shared" si="83"/>
        <v>0</v>
      </c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R262" s="106" t="s">
        <v>233</v>
      </c>
      <c r="AT262" s="106" t="s">
        <v>219</v>
      </c>
      <c r="AU262" s="106" t="s">
        <v>105</v>
      </c>
      <c r="AY262" s="8" t="s">
        <v>98</v>
      </c>
      <c r="BE262" s="107">
        <f t="shared" si="84"/>
        <v>0</v>
      </c>
      <c r="BF262" s="107">
        <f t="shared" si="85"/>
        <v>0</v>
      </c>
      <c r="BG262" s="107">
        <f t="shared" si="86"/>
        <v>0</v>
      </c>
      <c r="BH262" s="107">
        <f t="shared" si="87"/>
        <v>0</v>
      </c>
      <c r="BI262" s="107">
        <f t="shared" si="88"/>
        <v>0</v>
      </c>
      <c r="BJ262" s="8" t="s">
        <v>105</v>
      </c>
      <c r="BK262" s="107">
        <f t="shared" si="89"/>
        <v>0</v>
      </c>
      <c r="BL262" s="8" t="s">
        <v>165</v>
      </c>
      <c r="BM262" s="106" t="s">
        <v>530</v>
      </c>
    </row>
    <row r="263" spans="1:65" s="2" customFormat="1" ht="16.5" customHeight="1" x14ac:dyDescent="0.2">
      <c r="A263" s="16"/>
      <c r="B263" s="94"/>
      <c r="C263" s="95" t="s">
        <v>531</v>
      </c>
      <c r="D263" s="95" t="s">
        <v>100</v>
      </c>
      <c r="E263" s="96" t="s">
        <v>532</v>
      </c>
      <c r="F263" s="97" t="s">
        <v>533</v>
      </c>
      <c r="G263" s="98" t="s">
        <v>143</v>
      </c>
      <c r="H263" s="99">
        <v>15</v>
      </c>
      <c r="I263" s="100"/>
      <c r="J263" s="100">
        <f t="shared" si="80"/>
        <v>0</v>
      </c>
      <c r="K263" s="101"/>
      <c r="L263" s="17"/>
      <c r="M263" s="102" t="s">
        <v>0</v>
      </c>
      <c r="N263" s="103" t="s">
        <v>27</v>
      </c>
      <c r="O263" s="104">
        <v>0.16627</v>
      </c>
      <c r="P263" s="104">
        <f t="shared" si="81"/>
        <v>2.4940500000000001</v>
      </c>
      <c r="Q263" s="104">
        <v>4.74394E-4</v>
      </c>
      <c r="R263" s="104">
        <f t="shared" si="82"/>
        <v>7.1159099999999996E-3</v>
      </c>
      <c r="S263" s="104">
        <v>0</v>
      </c>
      <c r="T263" s="105">
        <f t="shared" si="83"/>
        <v>0</v>
      </c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R263" s="106" t="s">
        <v>165</v>
      </c>
      <c r="AT263" s="106" t="s">
        <v>100</v>
      </c>
      <c r="AU263" s="106" t="s">
        <v>105</v>
      </c>
      <c r="AY263" s="8" t="s">
        <v>98</v>
      </c>
      <c r="BE263" s="107">
        <f t="shared" si="84"/>
        <v>0</v>
      </c>
      <c r="BF263" s="107">
        <f t="shared" si="85"/>
        <v>0</v>
      </c>
      <c r="BG263" s="107">
        <f t="shared" si="86"/>
        <v>0</v>
      </c>
      <c r="BH263" s="107">
        <f t="shared" si="87"/>
        <v>0</v>
      </c>
      <c r="BI263" s="107">
        <f t="shared" si="88"/>
        <v>0</v>
      </c>
      <c r="BJ263" s="8" t="s">
        <v>105</v>
      </c>
      <c r="BK263" s="107">
        <f t="shared" si="89"/>
        <v>0</v>
      </c>
      <c r="BL263" s="8" t="s">
        <v>165</v>
      </c>
      <c r="BM263" s="106" t="s">
        <v>534</v>
      </c>
    </row>
    <row r="264" spans="1:65" s="2" customFormat="1" ht="21.75" customHeight="1" x14ac:dyDescent="0.2">
      <c r="A264" s="16"/>
      <c r="B264" s="94"/>
      <c r="C264" s="95" t="s">
        <v>535</v>
      </c>
      <c r="D264" s="95" t="s">
        <v>100</v>
      </c>
      <c r="E264" s="96" t="s">
        <v>536</v>
      </c>
      <c r="F264" s="97" t="s">
        <v>537</v>
      </c>
      <c r="G264" s="98" t="s">
        <v>143</v>
      </c>
      <c r="H264" s="99">
        <v>15</v>
      </c>
      <c r="I264" s="100"/>
      <c r="J264" s="100">
        <f t="shared" si="80"/>
        <v>0</v>
      </c>
      <c r="K264" s="101"/>
      <c r="L264" s="17"/>
      <c r="M264" s="102" t="s">
        <v>0</v>
      </c>
      <c r="N264" s="103" t="s">
        <v>27</v>
      </c>
      <c r="O264" s="104">
        <v>9.0079999999999993E-2</v>
      </c>
      <c r="P264" s="104">
        <f t="shared" si="81"/>
        <v>1.3512</v>
      </c>
      <c r="Q264" s="104">
        <v>0</v>
      </c>
      <c r="R264" s="104">
        <f t="shared" si="82"/>
        <v>0</v>
      </c>
      <c r="S264" s="104">
        <v>0</v>
      </c>
      <c r="T264" s="105">
        <f t="shared" si="83"/>
        <v>0</v>
      </c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R264" s="106" t="s">
        <v>165</v>
      </c>
      <c r="AT264" s="106" t="s">
        <v>100</v>
      </c>
      <c r="AU264" s="106" t="s">
        <v>105</v>
      </c>
      <c r="AY264" s="8" t="s">
        <v>98</v>
      </c>
      <c r="BE264" s="107">
        <f t="shared" si="84"/>
        <v>0</v>
      </c>
      <c r="BF264" s="107">
        <f t="shared" si="85"/>
        <v>0</v>
      </c>
      <c r="BG264" s="107">
        <f t="shared" si="86"/>
        <v>0</v>
      </c>
      <c r="BH264" s="107">
        <f t="shared" si="87"/>
        <v>0</v>
      </c>
      <c r="BI264" s="107">
        <f t="shared" si="88"/>
        <v>0</v>
      </c>
      <c r="BJ264" s="8" t="s">
        <v>105</v>
      </c>
      <c r="BK264" s="107">
        <f t="shared" si="89"/>
        <v>0</v>
      </c>
      <c r="BL264" s="8" t="s">
        <v>165</v>
      </c>
      <c r="BM264" s="106" t="s">
        <v>538</v>
      </c>
    </row>
    <row r="265" spans="1:65" s="2" customFormat="1" ht="21.75" customHeight="1" x14ac:dyDescent="0.2">
      <c r="A265" s="16"/>
      <c r="B265" s="94"/>
      <c r="C265" s="108" t="s">
        <v>539</v>
      </c>
      <c r="D265" s="108" t="s">
        <v>219</v>
      </c>
      <c r="E265" s="109" t="s">
        <v>540</v>
      </c>
      <c r="F265" s="110" t="s">
        <v>541</v>
      </c>
      <c r="G265" s="111" t="s">
        <v>143</v>
      </c>
      <c r="H265" s="112">
        <v>15</v>
      </c>
      <c r="I265" s="113"/>
      <c r="J265" s="113">
        <f t="shared" si="80"/>
        <v>0</v>
      </c>
      <c r="K265" s="114"/>
      <c r="L265" s="115"/>
      <c r="M265" s="116" t="s">
        <v>0</v>
      </c>
      <c r="N265" s="117" t="s">
        <v>27</v>
      </c>
      <c r="O265" s="104">
        <v>0</v>
      </c>
      <c r="P265" s="104">
        <f t="shared" si="81"/>
        <v>0</v>
      </c>
      <c r="Q265" s="104">
        <v>7.5000000000000002E-4</v>
      </c>
      <c r="R265" s="104">
        <f t="shared" si="82"/>
        <v>1.125E-2</v>
      </c>
      <c r="S265" s="104">
        <v>0</v>
      </c>
      <c r="T265" s="105">
        <f t="shared" si="83"/>
        <v>0</v>
      </c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R265" s="106" t="s">
        <v>233</v>
      </c>
      <c r="AT265" s="106" t="s">
        <v>219</v>
      </c>
      <c r="AU265" s="106" t="s">
        <v>105</v>
      </c>
      <c r="AY265" s="8" t="s">
        <v>98</v>
      </c>
      <c r="BE265" s="107">
        <f t="shared" si="84"/>
        <v>0</v>
      </c>
      <c r="BF265" s="107">
        <f t="shared" si="85"/>
        <v>0</v>
      </c>
      <c r="BG265" s="107">
        <f t="shared" si="86"/>
        <v>0</v>
      </c>
      <c r="BH265" s="107">
        <f t="shared" si="87"/>
        <v>0</v>
      </c>
      <c r="BI265" s="107">
        <f t="shared" si="88"/>
        <v>0</v>
      </c>
      <c r="BJ265" s="8" t="s">
        <v>105</v>
      </c>
      <c r="BK265" s="107">
        <f t="shared" si="89"/>
        <v>0</v>
      </c>
      <c r="BL265" s="8" t="s">
        <v>165</v>
      </c>
      <c r="BM265" s="106" t="s">
        <v>542</v>
      </c>
    </row>
    <row r="266" spans="1:65" s="2" customFormat="1" ht="24.2" customHeight="1" x14ac:dyDescent="0.2">
      <c r="A266" s="16"/>
      <c r="B266" s="94"/>
      <c r="C266" s="95" t="s">
        <v>543</v>
      </c>
      <c r="D266" s="95" t="s">
        <v>100</v>
      </c>
      <c r="E266" s="96" t="s">
        <v>544</v>
      </c>
      <c r="F266" s="97" t="s">
        <v>545</v>
      </c>
      <c r="G266" s="98" t="s">
        <v>288</v>
      </c>
      <c r="H266" s="99">
        <v>2.1999999999999999E-2</v>
      </c>
      <c r="I266" s="100"/>
      <c r="J266" s="100">
        <f t="shared" si="80"/>
        <v>0</v>
      </c>
      <c r="K266" s="101"/>
      <c r="L266" s="17"/>
      <c r="M266" s="102" t="s">
        <v>0</v>
      </c>
      <c r="N266" s="103" t="s">
        <v>27</v>
      </c>
      <c r="O266" s="104">
        <v>2.2240000000000002</v>
      </c>
      <c r="P266" s="104">
        <f t="shared" si="81"/>
        <v>4.8927999999999999E-2</v>
      </c>
      <c r="Q266" s="104">
        <v>0</v>
      </c>
      <c r="R266" s="104">
        <f t="shared" si="82"/>
        <v>0</v>
      </c>
      <c r="S266" s="104">
        <v>0</v>
      </c>
      <c r="T266" s="105">
        <f t="shared" si="83"/>
        <v>0</v>
      </c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R266" s="106" t="s">
        <v>165</v>
      </c>
      <c r="AT266" s="106" t="s">
        <v>100</v>
      </c>
      <c r="AU266" s="106" t="s">
        <v>105</v>
      </c>
      <c r="AY266" s="8" t="s">
        <v>98</v>
      </c>
      <c r="BE266" s="107">
        <f t="shared" si="84"/>
        <v>0</v>
      </c>
      <c r="BF266" s="107">
        <f t="shared" si="85"/>
        <v>0</v>
      </c>
      <c r="BG266" s="107">
        <f t="shared" si="86"/>
        <v>0</v>
      </c>
      <c r="BH266" s="107">
        <f t="shared" si="87"/>
        <v>0</v>
      </c>
      <c r="BI266" s="107">
        <f t="shared" si="88"/>
        <v>0</v>
      </c>
      <c r="BJ266" s="8" t="s">
        <v>105</v>
      </c>
      <c r="BK266" s="107">
        <f t="shared" si="89"/>
        <v>0</v>
      </c>
      <c r="BL266" s="8" t="s">
        <v>165</v>
      </c>
      <c r="BM266" s="106" t="s">
        <v>546</v>
      </c>
    </row>
    <row r="267" spans="1:65" s="7" customFormat="1" ht="22.9" customHeight="1" x14ac:dyDescent="0.2">
      <c r="B267" s="82"/>
      <c r="D267" s="83" t="s">
        <v>43</v>
      </c>
      <c r="E267" s="92" t="s">
        <v>547</v>
      </c>
      <c r="F267" s="92" t="s">
        <v>548</v>
      </c>
      <c r="J267" s="93">
        <f>BK267</f>
        <v>0</v>
      </c>
      <c r="L267" s="82"/>
      <c r="M267" s="86"/>
      <c r="N267" s="87"/>
      <c r="O267" s="87"/>
      <c r="P267" s="88">
        <f>SUM(P268:P271)</f>
        <v>19.989767999999998</v>
      </c>
      <c r="Q267" s="87"/>
      <c r="R267" s="88">
        <f>SUM(R268:R271)</f>
        <v>1.0894895999999998</v>
      </c>
      <c r="S267" s="87"/>
      <c r="T267" s="89">
        <f>SUM(T268:T271)</f>
        <v>0.309</v>
      </c>
      <c r="AR267" s="83" t="s">
        <v>105</v>
      </c>
      <c r="AT267" s="90" t="s">
        <v>43</v>
      </c>
      <c r="AU267" s="90" t="s">
        <v>45</v>
      </c>
      <c r="AY267" s="83" t="s">
        <v>98</v>
      </c>
      <c r="BK267" s="91">
        <f>SUM(BK268:BK271)</f>
        <v>0</v>
      </c>
    </row>
    <row r="268" spans="1:65" s="2" customFormat="1" ht="33" customHeight="1" x14ac:dyDescent="0.2">
      <c r="A268" s="16"/>
      <c r="B268" s="94"/>
      <c r="C268" s="95" t="s">
        <v>549</v>
      </c>
      <c r="D268" s="95" t="s">
        <v>100</v>
      </c>
      <c r="E268" s="96" t="s">
        <v>550</v>
      </c>
      <c r="F268" s="97" t="s">
        <v>551</v>
      </c>
      <c r="G268" s="98" t="s">
        <v>143</v>
      </c>
      <c r="H268" s="99">
        <v>15</v>
      </c>
      <c r="I268" s="100"/>
      <c r="J268" s="100">
        <f>ROUND(I268*H268,2)</f>
        <v>0</v>
      </c>
      <c r="K268" s="101"/>
      <c r="L268" s="17"/>
      <c r="M268" s="102" t="s">
        <v>0</v>
      </c>
      <c r="N268" s="103" t="s">
        <v>27</v>
      </c>
      <c r="O268" s="104">
        <v>0.83448999999999995</v>
      </c>
      <c r="P268" s="104">
        <f>O268*H268</f>
        <v>12.517349999999999</v>
      </c>
      <c r="Q268" s="104">
        <v>2.0000000000000002E-5</v>
      </c>
      <c r="R268" s="104">
        <f>Q268*H268</f>
        <v>3.0000000000000003E-4</v>
      </c>
      <c r="S268" s="104">
        <v>0</v>
      </c>
      <c r="T268" s="105">
        <f>S268*H268</f>
        <v>0</v>
      </c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R268" s="106" t="s">
        <v>165</v>
      </c>
      <c r="AT268" s="106" t="s">
        <v>100</v>
      </c>
      <c r="AU268" s="106" t="s">
        <v>105</v>
      </c>
      <c r="AY268" s="8" t="s">
        <v>98</v>
      </c>
      <c r="BE268" s="107">
        <f>IF(N268="základná",J268,0)</f>
        <v>0</v>
      </c>
      <c r="BF268" s="107">
        <f>IF(N268="znížená",J268,0)</f>
        <v>0</v>
      </c>
      <c r="BG268" s="107">
        <f>IF(N268="zákl. prenesená",J268,0)</f>
        <v>0</v>
      </c>
      <c r="BH268" s="107">
        <f>IF(N268="zníž. prenesená",J268,0)</f>
        <v>0</v>
      </c>
      <c r="BI268" s="107">
        <f>IF(N268="nulová",J268,0)</f>
        <v>0</v>
      </c>
      <c r="BJ268" s="8" t="s">
        <v>105</v>
      </c>
      <c r="BK268" s="107">
        <f>ROUND(I268*H268,2)</f>
        <v>0</v>
      </c>
      <c r="BL268" s="8" t="s">
        <v>165</v>
      </c>
      <c r="BM268" s="106" t="s">
        <v>552</v>
      </c>
    </row>
    <row r="269" spans="1:65" s="2" customFormat="1" ht="37.9" customHeight="1" x14ac:dyDescent="0.2">
      <c r="A269" s="16"/>
      <c r="B269" s="94"/>
      <c r="C269" s="108" t="s">
        <v>553</v>
      </c>
      <c r="D269" s="108" t="s">
        <v>219</v>
      </c>
      <c r="E269" s="109" t="s">
        <v>554</v>
      </c>
      <c r="F269" s="110" t="s">
        <v>555</v>
      </c>
      <c r="G269" s="111" t="s">
        <v>143</v>
      </c>
      <c r="H269" s="112">
        <v>15</v>
      </c>
      <c r="I269" s="113"/>
      <c r="J269" s="113">
        <f>ROUND(I269*H269,2)</f>
        <v>0</v>
      </c>
      <c r="K269" s="114"/>
      <c r="L269" s="115"/>
      <c r="M269" s="116" t="s">
        <v>0</v>
      </c>
      <c r="N269" s="117" t="s">
        <v>27</v>
      </c>
      <c r="O269" s="104">
        <v>0</v>
      </c>
      <c r="P269" s="104">
        <f>O269*H269</f>
        <v>0</v>
      </c>
      <c r="Q269" s="104">
        <v>7.2529999999999997E-2</v>
      </c>
      <c r="R269" s="104">
        <f>Q269*H269</f>
        <v>1.08795</v>
      </c>
      <c r="S269" s="104">
        <v>0</v>
      </c>
      <c r="T269" s="105">
        <f>S269*H269</f>
        <v>0</v>
      </c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R269" s="106" t="s">
        <v>233</v>
      </c>
      <c r="AT269" s="106" t="s">
        <v>219</v>
      </c>
      <c r="AU269" s="106" t="s">
        <v>105</v>
      </c>
      <c r="AY269" s="8" t="s">
        <v>98</v>
      </c>
      <c r="BE269" s="107">
        <f>IF(N269="základná",J269,0)</f>
        <v>0</v>
      </c>
      <c r="BF269" s="107">
        <f>IF(N269="znížená",J269,0)</f>
        <v>0</v>
      </c>
      <c r="BG269" s="107">
        <f>IF(N269="zákl. prenesená",J269,0)</f>
        <v>0</v>
      </c>
      <c r="BH269" s="107">
        <f>IF(N269="zníž. prenesená",J269,0)</f>
        <v>0</v>
      </c>
      <c r="BI269" s="107">
        <f>IF(N269="nulová",J269,0)</f>
        <v>0</v>
      </c>
      <c r="BJ269" s="8" t="s">
        <v>105</v>
      </c>
      <c r="BK269" s="107">
        <f>ROUND(I269*H269,2)</f>
        <v>0</v>
      </c>
      <c r="BL269" s="8" t="s">
        <v>165</v>
      </c>
      <c r="BM269" s="106" t="s">
        <v>556</v>
      </c>
    </row>
    <row r="270" spans="1:65" s="2" customFormat="1" ht="37.9" customHeight="1" x14ac:dyDescent="0.2">
      <c r="A270" s="16"/>
      <c r="B270" s="94"/>
      <c r="C270" s="95" t="s">
        <v>557</v>
      </c>
      <c r="D270" s="95" t="s">
        <v>100</v>
      </c>
      <c r="E270" s="96" t="s">
        <v>558</v>
      </c>
      <c r="F270" s="97" t="s">
        <v>559</v>
      </c>
      <c r="G270" s="98" t="s">
        <v>143</v>
      </c>
      <c r="H270" s="99">
        <v>15</v>
      </c>
      <c r="I270" s="100"/>
      <c r="J270" s="100">
        <f>ROUND(I270*H270,2)</f>
        <v>0</v>
      </c>
      <c r="K270" s="101"/>
      <c r="L270" s="17"/>
      <c r="M270" s="102" t="s">
        <v>0</v>
      </c>
      <c r="N270" s="103" t="s">
        <v>27</v>
      </c>
      <c r="O270" s="104">
        <v>0.31215999999999999</v>
      </c>
      <c r="P270" s="104">
        <f>O270*H270</f>
        <v>4.6823999999999995</v>
      </c>
      <c r="Q270" s="104">
        <v>8.2639999999999995E-5</v>
      </c>
      <c r="R270" s="104">
        <f>Q270*H270</f>
        <v>1.2396E-3</v>
      </c>
      <c r="S270" s="104">
        <v>2.06E-2</v>
      </c>
      <c r="T270" s="105">
        <f>S270*H270</f>
        <v>0.309</v>
      </c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R270" s="106" t="s">
        <v>165</v>
      </c>
      <c r="AT270" s="106" t="s">
        <v>100</v>
      </c>
      <c r="AU270" s="106" t="s">
        <v>105</v>
      </c>
      <c r="AY270" s="8" t="s">
        <v>98</v>
      </c>
      <c r="BE270" s="107">
        <f>IF(N270="základná",J270,0)</f>
        <v>0</v>
      </c>
      <c r="BF270" s="107">
        <f>IF(N270="znížená",J270,0)</f>
        <v>0</v>
      </c>
      <c r="BG270" s="107">
        <f>IF(N270="zákl. prenesená",J270,0)</f>
        <v>0</v>
      </c>
      <c r="BH270" s="107">
        <f>IF(N270="zníž. prenesená",J270,0)</f>
        <v>0</v>
      </c>
      <c r="BI270" s="107">
        <f>IF(N270="nulová",J270,0)</f>
        <v>0</v>
      </c>
      <c r="BJ270" s="8" t="s">
        <v>105</v>
      </c>
      <c r="BK270" s="107">
        <f>ROUND(I270*H270,2)</f>
        <v>0</v>
      </c>
      <c r="BL270" s="8" t="s">
        <v>165</v>
      </c>
      <c r="BM270" s="106" t="s">
        <v>560</v>
      </c>
    </row>
    <row r="271" spans="1:65" s="2" customFormat="1" ht="24.2" customHeight="1" x14ac:dyDescent="0.2">
      <c r="A271" s="16"/>
      <c r="B271" s="94"/>
      <c r="C271" s="95" t="s">
        <v>561</v>
      </c>
      <c r="D271" s="95" t="s">
        <v>100</v>
      </c>
      <c r="E271" s="96" t="s">
        <v>562</v>
      </c>
      <c r="F271" s="97" t="s">
        <v>563</v>
      </c>
      <c r="G271" s="98" t="s">
        <v>288</v>
      </c>
      <c r="H271" s="99">
        <v>1.089</v>
      </c>
      <c r="I271" s="100"/>
      <c r="J271" s="100">
        <f>ROUND(I271*H271,2)</f>
        <v>0</v>
      </c>
      <c r="K271" s="101"/>
      <c r="L271" s="17"/>
      <c r="M271" s="102" t="s">
        <v>0</v>
      </c>
      <c r="N271" s="103" t="s">
        <v>27</v>
      </c>
      <c r="O271" s="104">
        <v>2.5619999999999998</v>
      </c>
      <c r="P271" s="104">
        <f>O271*H271</f>
        <v>2.7900179999999999</v>
      </c>
      <c r="Q271" s="104">
        <v>0</v>
      </c>
      <c r="R271" s="104">
        <f>Q271*H271</f>
        <v>0</v>
      </c>
      <c r="S271" s="104">
        <v>0</v>
      </c>
      <c r="T271" s="105">
        <f>S271*H271</f>
        <v>0</v>
      </c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R271" s="106" t="s">
        <v>165</v>
      </c>
      <c r="AT271" s="106" t="s">
        <v>100</v>
      </c>
      <c r="AU271" s="106" t="s">
        <v>105</v>
      </c>
      <c r="AY271" s="8" t="s">
        <v>98</v>
      </c>
      <c r="BE271" s="107">
        <f>IF(N271="základná",J271,0)</f>
        <v>0</v>
      </c>
      <c r="BF271" s="107">
        <f>IF(N271="znížená",J271,0)</f>
        <v>0</v>
      </c>
      <c r="BG271" s="107">
        <f>IF(N271="zákl. prenesená",J271,0)</f>
        <v>0</v>
      </c>
      <c r="BH271" s="107">
        <f>IF(N271="zníž. prenesená",J271,0)</f>
        <v>0</v>
      </c>
      <c r="BI271" s="107">
        <f>IF(N271="nulová",J271,0)</f>
        <v>0</v>
      </c>
      <c r="BJ271" s="8" t="s">
        <v>105</v>
      </c>
      <c r="BK271" s="107">
        <f>ROUND(I271*H271,2)</f>
        <v>0</v>
      </c>
      <c r="BL271" s="8" t="s">
        <v>165</v>
      </c>
      <c r="BM271" s="106" t="s">
        <v>564</v>
      </c>
    </row>
    <row r="272" spans="1:65" s="7" customFormat="1" ht="22.9" customHeight="1" x14ac:dyDescent="0.2">
      <c r="B272" s="82"/>
      <c r="D272" s="83" t="s">
        <v>43</v>
      </c>
      <c r="E272" s="92" t="s">
        <v>565</v>
      </c>
      <c r="F272" s="92" t="s">
        <v>566</v>
      </c>
      <c r="J272" s="93">
        <f>BK272</f>
        <v>0</v>
      </c>
      <c r="L272" s="82"/>
      <c r="M272" s="86"/>
      <c r="N272" s="87"/>
      <c r="O272" s="87"/>
      <c r="P272" s="88">
        <f>SUM(P273:P286)</f>
        <v>329.3342308</v>
      </c>
      <c r="Q272" s="87"/>
      <c r="R272" s="88">
        <f>SUM(R273:R286)</f>
        <v>7.3595196999999999</v>
      </c>
      <c r="S272" s="87"/>
      <c r="T272" s="89">
        <f>SUM(T273:T286)</f>
        <v>0</v>
      </c>
      <c r="AR272" s="83" t="s">
        <v>105</v>
      </c>
      <c r="AT272" s="90" t="s">
        <v>43</v>
      </c>
      <c r="AU272" s="90" t="s">
        <v>45</v>
      </c>
      <c r="AY272" s="83" t="s">
        <v>98</v>
      </c>
      <c r="BK272" s="91">
        <f>SUM(BK273:BK286)</f>
        <v>0</v>
      </c>
    </row>
    <row r="273" spans="1:65" s="2" customFormat="1" ht="24.2" customHeight="1" x14ac:dyDescent="0.2">
      <c r="A273" s="16"/>
      <c r="B273" s="94"/>
      <c r="C273" s="95" t="s">
        <v>567</v>
      </c>
      <c r="D273" s="95" t="s">
        <v>100</v>
      </c>
      <c r="E273" s="96" t="s">
        <v>568</v>
      </c>
      <c r="F273" s="97" t="s">
        <v>569</v>
      </c>
      <c r="G273" s="98" t="s">
        <v>128</v>
      </c>
      <c r="H273" s="99">
        <v>252.97200000000001</v>
      </c>
      <c r="I273" s="100"/>
      <c r="J273" s="100">
        <f t="shared" ref="J273:J286" si="90">ROUND(I273*H273,2)</f>
        <v>0</v>
      </c>
      <c r="K273" s="101"/>
      <c r="L273" s="17"/>
      <c r="M273" s="102" t="s">
        <v>0</v>
      </c>
      <c r="N273" s="103" t="s">
        <v>27</v>
      </c>
      <c r="O273" s="104">
        <v>0.32700000000000001</v>
      </c>
      <c r="P273" s="104">
        <f t="shared" ref="P273:P286" si="91">O273*H273</f>
        <v>82.721844000000004</v>
      </c>
      <c r="Q273" s="104">
        <v>0</v>
      </c>
      <c r="R273" s="104">
        <f t="shared" ref="R273:R286" si="92">Q273*H273</f>
        <v>0</v>
      </c>
      <c r="S273" s="104">
        <v>0</v>
      </c>
      <c r="T273" s="105">
        <f t="shared" ref="T273:T286" si="93">S273*H273</f>
        <v>0</v>
      </c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R273" s="106" t="s">
        <v>165</v>
      </c>
      <c r="AT273" s="106" t="s">
        <v>100</v>
      </c>
      <c r="AU273" s="106" t="s">
        <v>105</v>
      </c>
      <c r="AY273" s="8" t="s">
        <v>98</v>
      </c>
      <c r="BE273" s="107">
        <f t="shared" ref="BE273:BE286" si="94">IF(N273="základná",J273,0)</f>
        <v>0</v>
      </c>
      <c r="BF273" s="107">
        <f t="shared" ref="BF273:BF286" si="95">IF(N273="znížená",J273,0)</f>
        <v>0</v>
      </c>
      <c r="BG273" s="107">
        <f t="shared" ref="BG273:BG286" si="96">IF(N273="zákl. prenesená",J273,0)</f>
        <v>0</v>
      </c>
      <c r="BH273" s="107">
        <f t="shared" ref="BH273:BH286" si="97">IF(N273="zníž. prenesená",J273,0)</f>
        <v>0</v>
      </c>
      <c r="BI273" s="107">
        <f t="shared" ref="BI273:BI286" si="98">IF(N273="nulová",J273,0)</f>
        <v>0</v>
      </c>
      <c r="BJ273" s="8" t="s">
        <v>105</v>
      </c>
      <c r="BK273" s="107">
        <f t="shared" ref="BK273:BK286" si="99">ROUND(I273*H273,2)</f>
        <v>0</v>
      </c>
      <c r="BL273" s="8" t="s">
        <v>165</v>
      </c>
      <c r="BM273" s="106" t="s">
        <v>570</v>
      </c>
    </row>
    <row r="274" spans="1:65" s="2" customFormat="1" ht="37.9" customHeight="1" x14ac:dyDescent="0.2">
      <c r="A274" s="16"/>
      <c r="B274" s="94"/>
      <c r="C274" s="95" t="s">
        <v>571</v>
      </c>
      <c r="D274" s="95" t="s">
        <v>100</v>
      </c>
      <c r="E274" s="96" t="s">
        <v>572</v>
      </c>
      <c r="F274" s="97" t="s">
        <v>573</v>
      </c>
      <c r="G274" s="98" t="s">
        <v>180</v>
      </c>
      <c r="H274" s="99">
        <v>205.3</v>
      </c>
      <c r="I274" s="100"/>
      <c r="J274" s="100">
        <f t="shared" si="90"/>
        <v>0</v>
      </c>
      <c r="K274" s="101"/>
      <c r="L274" s="17"/>
      <c r="M274" s="102" t="s">
        <v>0</v>
      </c>
      <c r="N274" s="103" t="s">
        <v>27</v>
      </c>
      <c r="O274" s="104">
        <v>0.35296</v>
      </c>
      <c r="P274" s="104">
        <f t="shared" si="91"/>
        <v>72.462688</v>
      </c>
      <c r="Q274" s="104">
        <v>2.5999999999999998E-4</v>
      </c>
      <c r="R274" s="104">
        <f t="shared" si="92"/>
        <v>5.3377999999999995E-2</v>
      </c>
      <c r="S274" s="104">
        <v>0</v>
      </c>
      <c r="T274" s="105">
        <f t="shared" si="93"/>
        <v>0</v>
      </c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R274" s="106" t="s">
        <v>165</v>
      </c>
      <c r="AT274" s="106" t="s">
        <v>100</v>
      </c>
      <c r="AU274" s="106" t="s">
        <v>105</v>
      </c>
      <c r="AY274" s="8" t="s">
        <v>98</v>
      </c>
      <c r="BE274" s="107">
        <f t="shared" si="94"/>
        <v>0</v>
      </c>
      <c r="BF274" s="107">
        <f t="shared" si="95"/>
        <v>0</v>
      </c>
      <c r="BG274" s="107">
        <f t="shared" si="96"/>
        <v>0</v>
      </c>
      <c r="BH274" s="107">
        <f t="shared" si="97"/>
        <v>0</v>
      </c>
      <c r="BI274" s="107">
        <f t="shared" si="98"/>
        <v>0</v>
      </c>
      <c r="BJ274" s="8" t="s">
        <v>105</v>
      </c>
      <c r="BK274" s="107">
        <f t="shared" si="99"/>
        <v>0</v>
      </c>
      <c r="BL274" s="8" t="s">
        <v>165</v>
      </c>
      <c r="BM274" s="106" t="s">
        <v>574</v>
      </c>
    </row>
    <row r="275" spans="1:65" s="2" customFormat="1" ht="24.2" customHeight="1" x14ac:dyDescent="0.2">
      <c r="A275" s="16"/>
      <c r="B275" s="94"/>
      <c r="C275" s="108" t="s">
        <v>575</v>
      </c>
      <c r="D275" s="108" t="s">
        <v>219</v>
      </c>
      <c r="E275" s="109" t="s">
        <v>576</v>
      </c>
      <c r="F275" s="110" t="s">
        <v>577</v>
      </c>
      <c r="G275" s="111" t="s">
        <v>103</v>
      </c>
      <c r="H275" s="112">
        <v>4.8769999999999998</v>
      </c>
      <c r="I275" s="113"/>
      <c r="J275" s="113">
        <f t="shared" si="90"/>
        <v>0</v>
      </c>
      <c r="K275" s="114"/>
      <c r="L275" s="115"/>
      <c r="M275" s="116" t="s">
        <v>0</v>
      </c>
      <c r="N275" s="117" t="s">
        <v>27</v>
      </c>
      <c r="O275" s="104">
        <v>0</v>
      </c>
      <c r="P275" s="104">
        <f t="shared" si="91"/>
        <v>0</v>
      </c>
      <c r="Q275" s="104">
        <v>0.5</v>
      </c>
      <c r="R275" s="104">
        <f t="shared" si="92"/>
        <v>2.4384999999999999</v>
      </c>
      <c r="S275" s="104">
        <v>0</v>
      </c>
      <c r="T275" s="105">
        <f t="shared" si="93"/>
        <v>0</v>
      </c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R275" s="106" t="s">
        <v>233</v>
      </c>
      <c r="AT275" s="106" t="s">
        <v>219</v>
      </c>
      <c r="AU275" s="106" t="s">
        <v>105</v>
      </c>
      <c r="AY275" s="8" t="s">
        <v>98</v>
      </c>
      <c r="BE275" s="107">
        <f t="shared" si="94"/>
        <v>0</v>
      </c>
      <c r="BF275" s="107">
        <f t="shared" si="95"/>
        <v>0</v>
      </c>
      <c r="BG275" s="107">
        <f t="shared" si="96"/>
        <v>0</v>
      </c>
      <c r="BH275" s="107">
        <f t="shared" si="97"/>
        <v>0</v>
      </c>
      <c r="BI275" s="107">
        <f t="shared" si="98"/>
        <v>0</v>
      </c>
      <c r="BJ275" s="8" t="s">
        <v>105</v>
      </c>
      <c r="BK275" s="107">
        <f t="shared" si="99"/>
        <v>0</v>
      </c>
      <c r="BL275" s="8" t="s">
        <v>165</v>
      </c>
      <c r="BM275" s="106" t="s">
        <v>578</v>
      </c>
    </row>
    <row r="276" spans="1:65" s="2" customFormat="1" ht="37.9" customHeight="1" x14ac:dyDescent="0.2">
      <c r="A276" s="16"/>
      <c r="B276" s="94"/>
      <c r="C276" s="95" t="s">
        <v>579</v>
      </c>
      <c r="D276" s="95" t="s">
        <v>100</v>
      </c>
      <c r="E276" s="96" t="s">
        <v>580</v>
      </c>
      <c r="F276" s="97" t="s">
        <v>581</v>
      </c>
      <c r="G276" s="98" t="s">
        <v>180</v>
      </c>
      <c r="H276" s="99">
        <v>213.99</v>
      </c>
      <c r="I276" s="100"/>
      <c r="J276" s="100">
        <f t="shared" si="90"/>
        <v>0</v>
      </c>
      <c r="K276" s="101"/>
      <c r="L276" s="17"/>
      <c r="M276" s="102" t="s">
        <v>0</v>
      </c>
      <c r="N276" s="103" t="s">
        <v>27</v>
      </c>
      <c r="O276" s="104">
        <v>0.46095999999999998</v>
      </c>
      <c r="P276" s="104">
        <f t="shared" si="91"/>
        <v>98.640830399999999</v>
      </c>
      <c r="Q276" s="104">
        <v>2.5999999999999998E-4</v>
      </c>
      <c r="R276" s="104">
        <f t="shared" si="92"/>
        <v>5.5637399999999997E-2</v>
      </c>
      <c r="S276" s="104">
        <v>0</v>
      </c>
      <c r="T276" s="105">
        <f t="shared" si="93"/>
        <v>0</v>
      </c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R276" s="106" t="s">
        <v>165</v>
      </c>
      <c r="AT276" s="106" t="s">
        <v>100</v>
      </c>
      <c r="AU276" s="106" t="s">
        <v>105</v>
      </c>
      <c r="AY276" s="8" t="s">
        <v>98</v>
      </c>
      <c r="BE276" s="107">
        <f t="shared" si="94"/>
        <v>0</v>
      </c>
      <c r="BF276" s="107">
        <f t="shared" si="95"/>
        <v>0</v>
      </c>
      <c r="BG276" s="107">
        <f t="shared" si="96"/>
        <v>0</v>
      </c>
      <c r="BH276" s="107">
        <f t="shared" si="97"/>
        <v>0</v>
      </c>
      <c r="BI276" s="107">
        <f t="shared" si="98"/>
        <v>0</v>
      </c>
      <c r="BJ276" s="8" t="s">
        <v>105</v>
      </c>
      <c r="BK276" s="107">
        <f t="shared" si="99"/>
        <v>0</v>
      </c>
      <c r="BL276" s="8" t="s">
        <v>165</v>
      </c>
      <c r="BM276" s="106" t="s">
        <v>582</v>
      </c>
    </row>
    <row r="277" spans="1:65" s="2" customFormat="1" ht="24.2" customHeight="1" x14ac:dyDescent="0.2">
      <c r="A277" s="16"/>
      <c r="B277" s="94"/>
      <c r="C277" s="108" t="s">
        <v>583</v>
      </c>
      <c r="D277" s="108" t="s">
        <v>219</v>
      </c>
      <c r="E277" s="109" t="s">
        <v>584</v>
      </c>
      <c r="F277" s="110" t="s">
        <v>585</v>
      </c>
      <c r="G277" s="111" t="s">
        <v>103</v>
      </c>
      <c r="H277" s="112">
        <v>0.69199999999999995</v>
      </c>
      <c r="I277" s="113"/>
      <c r="J277" s="113">
        <f t="shared" si="90"/>
        <v>0</v>
      </c>
      <c r="K277" s="114"/>
      <c r="L277" s="115"/>
      <c r="M277" s="116" t="s">
        <v>0</v>
      </c>
      <c r="N277" s="117" t="s">
        <v>27</v>
      </c>
      <c r="O277" s="104">
        <v>0</v>
      </c>
      <c r="P277" s="104">
        <f t="shared" si="91"/>
        <v>0</v>
      </c>
      <c r="Q277" s="104">
        <v>0.5</v>
      </c>
      <c r="R277" s="104">
        <f t="shared" si="92"/>
        <v>0.34599999999999997</v>
      </c>
      <c r="S277" s="104">
        <v>0</v>
      </c>
      <c r="T277" s="105">
        <f t="shared" si="93"/>
        <v>0</v>
      </c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R277" s="106" t="s">
        <v>233</v>
      </c>
      <c r="AT277" s="106" t="s">
        <v>219</v>
      </c>
      <c r="AU277" s="106" t="s">
        <v>105</v>
      </c>
      <c r="AY277" s="8" t="s">
        <v>98</v>
      </c>
      <c r="BE277" s="107">
        <f t="shared" si="94"/>
        <v>0</v>
      </c>
      <c r="BF277" s="107">
        <f t="shared" si="95"/>
        <v>0</v>
      </c>
      <c r="BG277" s="107">
        <f t="shared" si="96"/>
        <v>0</v>
      </c>
      <c r="BH277" s="107">
        <f t="shared" si="97"/>
        <v>0</v>
      </c>
      <c r="BI277" s="107">
        <f t="shared" si="98"/>
        <v>0</v>
      </c>
      <c r="BJ277" s="8" t="s">
        <v>105</v>
      </c>
      <c r="BK277" s="107">
        <f t="shared" si="99"/>
        <v>0</v>
      </c>
      <c r="BL277" s="8" t="s">
        <v>165</v>
      </c>
      <c r="BM277" s="106" t="s">
        <v>586</v>
      </c>
    </row>
    <row r="278" spans="1:65" s="2" customFormat="1" ht="24.2" customHeight="1" x14ac:dyDescent="0.2">
      <c r="A278" s="16"/>
      <c r="B278" s="94"/>
      <c r="C278" s="108" t="s">
        <v>587</v>
      </c>
      <c r="D278" s="108" t="s">
        <v>219</v>
      </c>
      <c r="E278" s="109" t="s">
        <v>588</v>
      </c>
      <c r="F278" s="110" t="s">
        <v>589</v>
      </c>
      <c r="G278" s="111" t="s">
        <v>103</v>
      </c>
      <c r="H278" s="112">
        <v>1.36</v>
      </c>
      <c r="I278" s="113"/>
      <c r="J278" s="113">
        <f t="shared" si="90"/>
        <v>0</v>
      </c>
      <c r="K278" s="114"/>
      <c r="L278" s="115"/>
      <c r="M278" s="116" t="s">
        <v>0</v>
      </c>
      <c r="N278" s="117" t="s">
        <v>27</v>
      </c>
      <c r="O278" s="104">
        <v>0</v>
      </c>
      <c r="P278" s="104">
        <f t="shared" si="91"/>
        <v>0</v>
      </c>
      <c r="Q278" s="104">
        <v>0.5</v>
      </c>
      <c r="R278" s="104">
        <f t="shared" si="92"/>
        <v>0.68</v>
      </c>
      <c r="S278" s="104">
        <v>0</v>
      </c>
      <c r="T278" s="105">
        <f t="shared" si="93"/>
        <v>0</v>
      </c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R278" s="106" t="s">
        <v>233</v>
      </c>
      <c r="AT278" s="106" t="s">
        <v>219</v>
      </c>
      <c r="AU278" s="106" t="s">
        <v>105</v>
      </c>
      <c r="AY278" s="8" t="s">
        <v>98</v>
      </c>
      <c r="BE278" s="107">
        <f t="shared" si="94"/>
        <v>0</v>
      </c>
      <c r="BF278" s="107">
        <f t="shared" si="95"/>
        <v>0</v>
      </c>
      <c r="BG278" s="107">
        <f t="shared" si="96"/>
        <v>0</v>
      </c>
      <c r="BH278" s="107">
        <f t="shared" si="97"/>
        <v>0</v>
      </c>
      <c r="BI278" s="107">
        <f t="shared" si="98"/>
        <v>0</v>
      </c>
      <c r="BJ278" s="8" t="s">
        <v>105</v>
      </c>
      <c r="BK278" s="107">
        <f t="shared" si="99"/>
        <v>0</v>
      </c>
      <c r="BL278" s="8" t="s">
        <v>165</v>
      </c>
      <c r="BM278" s="106" t="s">
        <v>590</v>
      </c>
    </row>
    <row r="279" spans="1:65" s="2" customFormat="1" ht="24.2" customHeight="1" x14ac:dyDescent="0.2">
      <c r="A279" s="16"/>
      <c r="B279" s="94"/>
      <c r="C279" s="108" t="s">
        <v>591</v>
      </c>
      <c r="D279" s="108" t="s">
        <v>219</v>
      </c>
      <c r="E279" s="109" t="s">
        <v>592</v>
      </c>
      <c r="F279" s="110" t="s">
        <v>593</v>
      </c>
      <c r="G279" s="111" t="s">
        <v>103</v>
      </c>
      <c r="H279" s="112">
        <v>1.052</v>
      </c>
      <c r="I279" s="113"/>
      <c r="J279" s="113">
        <f t="shared" si="90"/>
        <v>0</v>
      </c>
      <c r="K279" s="114"/>
      <c r="L279" s="115"/>
      <c r="M279" s="116" t="s">
        <v>0</v>
      </c>
      <c r="N279" s="117" t="s">
        <v>27</v>
      </c>
      <c r="O279" s="104">
        <v>0</v>
      </c>
      <c r="P279" s="104">
        <f t="shared" si="91"/>
        <v>0</v>
      </c>
      <c r="Q279" s="104">
        <v>0.5</v>
      </c>
      <c r="R279" s="104">
        <f t="shared" si="92"/>
        <v>0.52600000000000002</v>
      </c>
      <c r="S279" s="104">
        <v>0</v>
      </c>
      <c r="T279" s="105">
        <f t="shared" si="93"/>
        <v>0</v>
      </c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R279" s="106" t="s">
        <v>233</v>
      </c>
      <c r="AT279" s="106" t="s">
        <v>219</v>
      </c>
      <c r="AU279" s="106" t="s">
        <v>105</v>
      </c>
      <c r="AY279" s="8" t="s">
        <v>98</v>
      </c>
      <c r="BE279" s="107">
        <f t="shared" si="94"/>
        <v>0</v>
      </c>
      <c r="BF279" s="107">
        <f t="shared" si="95"/>
        <v>0</v>
      </c>
      <c r="BG279" s="107">
        <f t="shared" si="96"/>
        <v>0</v>
      </c>
      <c r="BH279" s="107">
        <f t="shared" si="97"/>
        <v>0</v>
      </c>
      <c r="BI279" s="107">
        <f t="shared" si="98"/>
        <v>0</v>
      </c>
      <c r="BJ279" s="8" t="s">
        <v>105</v>
      </c>
      <c r="BK279" s="107">
        <f t="shared" si="99"/>
        <v>0</v>
      </c>
      <c r="BL279" s="8" t="s">
        <v>165</v>
      </c>
      <c r="BM279" s="106" t="s">
        <v>594</v>
      </c>
    </row>
    <row r="280" spans="1:65" s="2" customFormat="1" ht="24.2" customHeight="1" x14ac:dyDescent="0.2">
      <c r="A280" s="16"/>
      <c r="B280" s="94"/>
      <c r="C280" s="108" t="s">
        <v>595</v>
      </c>
      <c r="D280" s="108" t="s">
        <v>219</v>
      </c>
      <c r="E280" s="109" t="s">
        <v>596</v>
      </c>
      <c r="F280" s="110" t="s">
        <v>597</v>
      </c>
      <c r="G280" s="111" t="s">
        <v>103</v>
      </c>
      <c r="H280" s="112">
        <v>2.3079999999999998</v>
      </c>
      <c r="I280" s="113"/>
      <c r="J280" s="113">
        <f t="shared" si="90"/>
        <v>0</v>
      </c>
      <c r="K280" s="114"/>
      <c r="L280" s="115"/>
      <c r="M280" s="116" t="s">
        <v>0</v>
      </c>
      <c r="N280" s="117" t="s">
        <v>27</v>
      </c>
      <c r="O280" s="104">
        <v>0</v>
      </c>
      <c r="P280" s="104">
        <f t="shared" si="91"/>
        <v>0</v>
      </c>
      <c r="Q280" s="104">
        <v>0.5</v>
      </c>
      <c r="R280" s="104">
        <f t="shared" si="92"/>
        <v>1.1539999999999999</v>
      </c>
      <c r="S280" s="104">
        <v>0</v>
      </c>
      <c r="T280" s="105">
        <f t="shared" si="93"/>
        <v>0</v>
      </c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R280" s="106" t="s">
        <v>233</v>
      </c>
      <c r="AT280" s="106" t="s">
        <v>219</v>
      </c>
      <c r="AU280" s="106" t="s">
        <v>105</v>
      </c>
      <c r="AY280" s="8" t="s">
        <v>98</v>
      </c>
      <c r="BE280" s="107">
        <f t="shared" si="94"/>
        <v>0</v>
      </c>
      <c r="BF280" s="107">
        <f t="shared" si="95"/>
        <v>0</v>
      </c>
      <c r="BG280" s="107">
        <f t="shared" si="96"/>
        <v>0</v>
      </c>
      <c r="BH280" s="107">
        <f t="shared" si="97"/>
        <v>0</v>
      </c>
      <c r="BI280" s="107">
        <f t="shared" si="98"/>
        <v>0</v>
      </c>
      <c r="BJ280" s="8" t="s">
        <v>105</v>
      </c>
      <c r="BK280" s="107">
        <f t="shared" si="99"/>
        <v>0</v>
      </c>
      <c r="BL280" s="8" t="s">
        <v>165</v>
      </c>
      <c r="BM280" s="106" t="s">
        <v>598</v>
      </c>
    </row>
    <row r="281" spans="1:65" s="2" customFormat="1" ht="24.2" customHeight="1" x14ac:dyDescent="0.2">
      <c r="A281" s="16"/>
      <c r="B281" s="94"/>
      <c r="C281" s="95" t="s">
        <v>599</v>
      </c>
      <c r="D281" s="95" t="s">
        <v>100</v>
      </c>
      <c r="E281" s="96" t="s">
        <v>600</v>
      </c>
      <c r="F281" s="97" t="s">
        <v>601</v>
      </c>
      <c r="G281" s="98" t="s">
        <v>128</v>
      </c>
      <c r="H281" s="99">
        <v>170.36</v>
      </c>
      <c r="I281" s="100"/>
      <c r="J281" s="100">
        <f t="shared" si="90"/>
        <v>0</v>
      </c>
      <c r="K281" s="101"/>
      <c r="L281" s="17"/>
      <c r="M281" s="102" t="s">
        <v>0</v>
      </c>
      <c r="N281" s="103" t="s">
        <v>27</v>
      </c>
      <c r="O281" s="104">
        <v>0.26363999999999999</v>
      </c>
      <c r="P281" s="104">
        <f t="shared" si="91"/>
        <v>44.913710399999999</v>
      </c>
      <c r="Q281" s="104">
        <v>0</v>
      </c>
      <c r="R281" s="104">
        <f t="shared" si="92"/>
        <v>0</v>
      </c>
      <c r="S281" s="104">
        <v>0</v>
      </c>
      <c r="T281" s="105">
        <f t="shared" si="93"/>
        <v>0</v>
      </c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R281" s="106" t="s">
        <v>165</v>
      </c>
      <c r="AT281" s="106" t="s">
        <v>100</v>
      </c>
      <c r="AU281" s="106" t="s">
        <v>105</v>
      </c>
      <c r="AY281" s="8" t="s">
        <v>98</v>
      </c>
      <c r="BE281" s="107">
        <f t="shared" si="94"/>
        <v>0</v>
      </c>
      <c r="BF281" s="107">
        <f t="shared" si="95"/>
        <v>0</v>
      </c>
      <c r="BG281" s="107">
        <f t="shared" si="96"/>
        <v>0</v>
      </c>
      <c r="BH281" s="107">
        <f t="shared" si="97"/>
        <v>0</v>
      </c>
      <c r="BI281" s="107">
        <f t="shared" si="98"/>
        <v>0</v>
      </c>
      <c r="BJ281" s="8" t="s">
        <v>105</v>
      </c>
      <c r="BK281" s="107">
        <f t="shared" si="99"/>
        <v>0</v>
      </c>
      <c r="BL281" s="8" t="s">
        <v>165</v>
      </c>
      <c r="BM281" s="106" t="s">
        <v>602</v>
      </c>
    </row>
    <row r="282" spans="1:65" s="2" customFormat="1" ht="24.2" customHeight="1" x14ac:dyDescent="0.2">
      <c r="A282" s="16"/>
      <c r="B282" s="94"/>
      <c r="C282" s="108" t="s">
        <v>603</v>
      </c>
      <c r="D282" s="108" t="s">
        <v>219</v>
      </c>
      <c r="E282" s="109" t="s">
        <v>604</v>
      </c>
      <c r="F282" s="110" t="s">
        <v>605</v>
      </c>
      <c r="G282" s="111" t="s">
        <v>103</v>
      </c>
      <c r="H282" s="112">
        <v>3.407</v>
      </c>
      <c r="I282" s="113"/>
      <c r="J282" s="113">
        <f t="shared" si="90"/>
        <v>0</v>
      </c>
      <c r="K282" s="114"/>
      <c r="L282" s="115"/>
      <c r="M282" s="116" t="s">
        <v>0</v>
      </c>
      <c r="N282" s="117" t="s">
        <v>27</v>
      </c>
      <c r="O282" s="104">
        <v>0</v>
      </c>
      <c r="P282" s="104">
        <f t="shared" si="91"/>
        <v>0</v>
      </c>
      <c r="Q282" s="104">
        <v>0.5</v>
      </c>
      <c r="R282" s="104">
        <f t="shared" si="92"/>
        <v>1.7035</v>
      </c>
      <c r="S282" s="104">
        <v>0</v>
      </c>
      <c r="T282" s="105">
        <f t="shared" si="93"/>
        <v>0</v>
      </c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R282" s="106" t="s">
        <v>233</v>
      </c>
      <c r="AT282" s="106" t="s">
        <v>219</v>
      </c>
      <c r="AU282" s="106" t="s">
        <v>105</v>
      </c>
      <c r="AY282" s="8" t="s">
        <v>98</v>
      </c>
      <c r="BE282" s="107">
        <f t="shared" si="94"/>
        <v>0</v>
      </c>
      <c r="BF282" s="107">
        <f t="shared" si="95"/>
        <v>0</v>
      </c>
      <c r="BG282" s="107">
        <f t="shared" si="96"/>
        <v>0</v>
      </c>
      <c r="BH282" s="107">
        <f t="shared" si="97"/>
        <v>0</v>
      </c>
      <c r="BI282" s="107">
        <f t="shared" si="98"/>
        <v>0</v>
      </c>
      <c r="BJ282" s="8" t="s">
        <v>105</v>
      </c>
      <c r="BK282" s="107">
        <f t="shared" si="99"/>
        <v>0</v>
      </c>
      <c r="BL282" s="8" t="s">
        <v>165</v>
      </c>
      <c r="BM282" s="106" t="s">
        <v>606</v>
      </c>
    </row>
    <row r="283" spans="1:65" s="2" customFormat="1" ht="16.5" customHeight="1" x14ac:dyDescent="0.2">
      <c r="A283" s="16"/>
      <c r="B283" s="94"/>
      <c r="C283" s="95" t="s">
        <v>607</v>
      </c>
      <c r="D283" s="95" t="s">
        <v>100</v>
      </c>
      <c r="E283" s="96" t="s">
        <v>608</v>
      </c>
      <c r="F283" s="97" t="s">
        <v>609</v>
      </c>
      <c r="G283" s="98" t="s">
        <v>180</v>
      </c>
      <c r="H283" s="99">
        <v>205.3</v>
      </c>
      <c r="I283" s="100"/>
      <c r="J283" s="100">
        <f t="shared" si="90"/>
        <v>0</v>
      </c>
      <c r="K283" s="101"/>
      <c r="L283" s="17"/>
      <c r="M283" s="102" t="s">
        <v>0</v>
      </c>
      <c r="N283" s="103" t="s">
        <v>27</v>
      </c>
      <c r="O283" s="104">
        <v>8.7160000000000001E-2</v>
      </c>
      <c r="P283" s="104">
        <f t="shared" si="91"/>
        <v>17.893948000000002</v>
      </c>
      <c r="Q283" s="104">
        <v>0</v>
      </c>
      <c r="R283" s="104">
        <f t="shared" si="92"/>
        <v>0</v>
      </c>
      <c r="S283" s="104">
        <v>0</v>
      </c>
      <c r="T283" s="105">
        <f t="shared" si="93"/>
        <v>0</v>
      </c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R283" s="106" t="s">
        <v>165</v>
      </c>
      <c r="AT283" s="106" t="s">
        <v>100</v>
      </c>
      <c r="AU283" s="106" t="s">
        <v>105</v>
      </c>
      <c r="AY283" s="8" t="s">
        <v>98</v>
      </c>
      <c r="BE283" s="107">
        <f t="shared" si="94"/>
        <v>0</v>
      </c>
      <c r="BF283" s="107">
        <f t="shared" si="95"/>
        <v>0</v>
      </c>
      <c r="BG283" s="107">
        <f t="shared" si="96"/>
        <v>0</v>
      </c>
      <c r="BH283" s="107">
        <f t="shared" si="97"/>
        <v>0</v>
      </c>
      <c r="BI283" s="107">
        <f t="shared" si="98"/>
        <v>0</v>
      </c>
      <c r="BJ283" s="8" t="s">
        <v>105</v>
      </c>
      <c r="BK283" s="107">
        <f t="shared" si="99"/>
        <v>0</v>
      </c>
      <c r="BL283" s="8" t="s">
        <v>165</v>
      </c>
      <c r="BM283" s="106" t="s">
        <v>610</v>
      </c>
    </row>
    <row r="284" spans="1:65" s="2" customFormat="1" ht="24.2" customHeight="1" x14ac:dyDescent="0.2">
      <c r="A284" s="16"/>
      <c r="B284" s="94"/>
      <c r="C284" s="108" t="s">
        <v>611</v>
      </c>
      <c r="D284" s="108" t="s">
        <v>219</v>
      </c>
      <c r="E284" s="109" t="s">
        <v>612</v>
      </c>
      <c r="F284" s="110" t="s">
        <v>613</v>
      </c>
      <c r="G284" s="111" t="s">
        <v>103</v>
      </c>
      <c r="H284" s="112">
        <v>0.33900000000000002</v>
      </c>
      <c r="I284" s="113"/>
      <c r="J284" s="113">
        <f t="shared" si="90"/>
        <v>0</v>
      </c>
      <c r="K284" s="114"/>
      <c r="L284" s="115"/>
      <c r="M284" s="116" t="s">
        <v>0</v>
      </c>
      <c r="N284" s="117" t="s">
        <v>27</v>
      </c>
      <c r="O284" s="104">
        <v>0</v>
      </c>
      <c r="P284" s="104">
        <f t="shared" si="91"/>
        <v>0</v>
      </c>
      <c r="Q284" s="104">
        <v>0.55000000000000004</v>
      </c>
      <c r="R284" s="104">
        <f t="shared" si="92"/>
        <v>0.18645000000000003</v>
      </c>
      <c r="S284" s="104">
        <v>0</v>
      </c>
      <c r="T284" s="105">
        <f t="shared" si="93"/>
        <v>0</v>
      </c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R284" s="106" t="s">
        <v>233</v>
      </c>
      <c r="AT284" s="106" t="s">
        <v>219</v>
      </c>
      <c r="AU284" s="106" t="s">
        <v>105</v>
      </c>
      <c r="AY284" s="8" t="s">
        <v>98</v>
      </c>
      <c r="BE284" s="107">
        <f t="shared" si="94"/>
        <v>0</v>
      </c>
      <c r="BF284" s="107">
        <f t="shared" si="95"/>
        <v>0</v>
      </c>
      <c r="BG284" s="107">
        <f t="shared" si="96"/>
        <v>0</v>
      </c>
      <c r="BH284" s="107">
        <f t="shared" si="97"/>
        <v>0</v>
      </c>
      <c r="BI284" s="107">
        <f t="shared" si="98"/>
        <v>0</v>
      </c>
      <c r="BJ284" s="8" t="s">
        <v>105</v>
      </c>
      <c r="BK284" s="107">
        <f t="shared" si="99"/>
        <v>0</v>
      </c>
      <c r="BL284" s="8" t="s">
        <v>165</v>
      </c>
      <c r="BM284" s="106" t="s">
        <v>614</v>
      </c>
    </row>
    <row r="285" spans="1:65" s="2" customFormat="1" ht="44.25" customHeight="1" x14ac:dyDescent="0.2">
      <c r="A285" s="16"/>
      <c r="B285" s="94"/>
      <c r="C285" s="95" t="s">
        <v>615</v>
      </c>
      <c r="D285" s="95" t="s">
        <v>100</v>
      </c>
      <c r="E285" s="96" t="s">
        <v>616</v>
      </c>
      <c r="F285" s="97" t="s">
        <v>617</v>
      </c>
      <c r="G285" s="98" t="s">
        <v>103</v>
      </c>
      <c r="H285" s="99">
        <v>9.3529999999999998</v>
      </c>
      <c r="I285" s="100"/>
      <c r="J285" s="100">
        <f t="shared" si="90"/>
        <v>0</v>
      </c>
      <c r="K285" s="101"/>
      <c r="L285" s="17"/>
      <c r="M285" s="102" t="s">
        <v>0</v>
      </c>
      <c r="N285" s="103" t="s">
        <v>27</v>
      </c>
      <c r="O285" s="104">
        <v>0.01</v>
      </c>
      <c r="P285" s="104">
        <f t="shared" si="91"/>
        <v>9.3530000000000002E-2</v>
      </c>
      <c r="Q285" s="104">
        <v>2.3099999999999999E-2</v>
      </c>
      <c r="R285" s="104">
        <f t="shared" si="92"/>
        <v>0.21605429999999998</v>
      </c>
      <c r="S285" s="104">
        <v>0</v>
      </c>
      <c r="T285" s="105">
        <f t="shared" si="93"/>
        <v>0</v>
      </c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R285" s="106" t="s">
        <v>165</v>
      </c>
      <c r="AT285" s="106" t="s">
        <v>100</v>
      </c>
      <c r="AU285" s="106" t="s">
        <v>105</v>
      </c>
      <c r="AY285" s="8" t="s">
        <v>98</v>
      </c>
      <c r="BE285" s="107">
        <f t="shared" si="94"/>
        <v>0</v>
      </c>
      <c r="BF285" s="107">
        <f t="shared" si="95"/>
        <v>0</v>
      </c>
      <c r="BG285" s="107">
        <f t="shared" si="96"/>
        <v>0</v>
      </c>
      <c r="BH285" s="107">
        <f t="shared" si="97"/>
        <v>0</v>
      </c>
      <c r="BI285" s="107">
        <f t="shared" si="98"/>
        <v>0</v>
      </c>
      <c r="BJ285" s="8" t="s">
        <v>105</v>
      </c>
      <c r="BK285" s="107">
        <f t="shared" si="99"/>
        <v>0</v>
      </c>
      <c r="BL285" s="8" t="s">
        <v>165</v>
      </c>
      <c r="BM285" s="106" t="s">
        <v>618</v>
      </c>
    </row>
    <row r="286" spans="1:65" s="2" customFormat="1" ht="24.2" customHeight="1" x14ac:dyDescent="0.2">
      <c r="A286" s="16"/>
      <c r="B286" s="94"/>
      <c r="C286" s="95" t="s">
        <v>619</v>
      </c>
      <c r="D286" s="95" t="s">
        <v>100</v>
      </c>
      <c r="E286" s="96" t="s">
        <v>620</v>
      </c>
      <c r="F286" s="97" t="s">
        <v>621</v>
      </c>
      <c r="G286" s="98" t="s">
        <v>288</v>
      </c>
      <c r="H286" s="99">
        <v>7.36</v>
      </c>
      <c r="I286" s="100"/>
      <c r="J286" s="100">
        <f t="shared" si="90"/>
        <v>0</v>
      </c>
      <c r="K286" s="101"/>
      <c r="L286" s="17"/>
      <c r="M286" s="102" t="s">
        <v>0</v>
      </c>
      <c r="N286" s="103" t="s">
        <v>27</v>
      </c>
      <c r="O286" s="104">
        <v>1.7130000000000001</v>
      </c>
      <c r="P286" s="104">
        <f t="shared" si="91"/>
        <v>12.607680000000002</v>
      </c>
      <c r="Q286" s="104">
        <v>0</v>
      </c>
      <c r="R286" s="104">
        <f t="shared" si="92"/>
        <v>0</v>
      </c>
      <c r="S286" s="104">
        <v>0</v>
      </c>
      <c r="T286" s="105">
        <f t="shared" si="93"/>
        <v>0</v>
      </c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R286" s="106" t="s">
        <v>165</v>
      </c>
      <c r="AT286" s="106" t="s">
        <v>100</v>
      </c>
      <c r="AU286" s="106" t="s">
        <v>105</v>
      </c>
      <c r="AY286" s="8" t="s">
        <v>98</v>
      </c>
      <c r="BE286" s="107">
        <f t="shared" si="94"/>
        <v>0</v>
      </c>
      <c r="BF286" s="107">
        <f t="shared" si="95"/>
        <v>0</v>
      </c>
      <c r="BG286" s="107">
        <f t="shared" si="96"/>
        <v>0</v>
      </c>
      <c r="BH286" s="107">
        <f t="shared" si="97"/>
        <v>0</v>
      </c>
      <c r="BI286" s="107">
        <f t="shared" si="98"/>
        <v>0</v>
      </c>
      <c r="BJ286" s="8" t="s">
        <v>105</v>
      </c>
      <c r="BK286" s="107">
        <f t="shared" si="99"/>
        <v>0</v>
      </c>
      <c r="BL286" s="8" t="s">
        <v>165</v>
      </c>
      <c r="BM286" s="106" t="s">
        <v>622</v>
      </c>
    </row>
    <row r="287" spans="1:65" s="7" customFormat="1" ht="22.9" customHeight="1" x14ac:dyDescent="0.2">
      <c r="B287" s="82"/>
      <c r="D287" s="83" t="s">
        <v>43</v>
      </c>
      <c r="E287" s="92" t="s">
        <v>623</v>
      </c>
      <c r="F287" s="92" t="s">
        <v>624</v>
      </c>
      <c r="J287" s="93">
        <f>BK287</f>
        <v>0</v>
      </c>
      <c r="L287" s="82"/>
      <c r="M287" s="86"/>
      <c r="N287" s="87"/>
      <c r="O287" s="87"/>
      <c r="P287" s="88">
        <f>SUM(P288:P292)</f>
        <v>291.69593430000003</v>
      </c>
      <c r="Q287" s="87"/>
      <c r="R287" s="88">
        <f>SUM(R288:R292)</f>
        <v>4.1519700989999997</v>
      </c>
      <c r="S287" s="87"/>
      <c r="T287" s="89">
        <f>SUM(T288:T292)</f>
        <v>0</v>
      </c>
      <c r="AR287" s="83" t="s">
        <v>105</v>
      </c>
      <c r="AT287" s="90" t="s">
        <v>43</v>
      </c>
      <c r="AU287" s="90" t="s">
        <v>45</v>
      </c>
      <c r="AY287" s="83" t="s">
        <v>98</v>
      </c>
      <c r="BK287" s="91">
        <f>SUM(BK288:BK292)</f>
        <v>0</v>
      </c>
    </row>
    <row r="288" spans="1:65" s="2" customFormat="1" ht="37.9" customHeight="1" x14ac:dyDescent="0.2">
      <c r="A288" s="16"/>
      <c r="B288" s="94"/>
      <c r="C288" s="95" t="s">
        <v>625</v>
      </c>
      <c r="D288" s="95" t="s">
        <v>100</v>
      </c>
      <c r="E288" s="96" t="s">
        <v>626</v>
      </c>
      <c r="F288" s="97" t="s">
        <v>627</v>
      </c>
      <c r="G288" s="98" t="s">
        <v>128</v>
      </c>
      <c r="H288" s="99">
        <v>40.034999999999997</v>
      </c>
      <c r="I288" s="100"/>
      <c r="J288" s="100">
        <f>ROUND(I288*H288,2)</f>
        <v>0</v>
      </c>
      <c r="K288" s="101"/>
      <c r="L288" s="17"/>
      <c r="M288" s="102" t="s">
        <v>0</v>
      </c>
      <c r="N288" s="103" t="s">
        <v>27</v>
      </c>
      <c r="O288" s="104">
        <v>1.123</v>
      </c>
      <c r="P288" s="104">
        <f>O288*H288</f>
        <v>44.959304999999993</v>
      </c>
      <c r="Q288" s="104">
        <v>2.5059999999999999E-2</v>
      </c>
      <c r="R288" s="104">
        <f>Q288*H288</f>
        <v>1.0032770999999998</v>
      </c>
      <c r="S288" s="104">
        <v>0</v>
      </c>
      <c r="T288" s="105">
        <f>S288*H288</f>
        <v>0</v>
      </c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R288" s="106" t="s">
        <v>165</v>
      </c>
      <c r="AT288" s="106" t="s">
        <v>100</v>
      </c>
      <c r="AU288" s="106" t="s">
        <v>105</v>
      </c>
      <c r="AY288" s="8" t="s">
        <v>98</v>
      </c>
      <c r="BE288" s="107">
        <f>IF(N288="základná",J288,0)</f>
        <v>0</v>
      </c>
      <c r="BF288" s="107">
        <f>IF(N288="znížená",J288,0)</f>
        <v>0</v>
      </c>
      <c r="BG288" s="107">
        <f>IF(N288="zákl. prenesená",J288,0)</f>
        <v>0</v>
      </c>
      <c r="BH288" s="107">
        <f>IF(N288="zníž. prenesená",J288,0)</f>
        <v>0</v>
      </c>
      <c r="BI288" s="107">
        <f>IF(N288="nulová",J288,0)</f>
        <v>0</v>
      </c>
      <c r="BJ288" s="8" t="s">
        <v>105</v>
      </c>
      <c r="BK288" s="107">
        <f>ROUND(I288*H288,2)</f>
        <v>0</v>
      </c>
      <c r="BL288" s="8" t="s">
        <v>165</v>
      </c>
      <c r="BM288" s="106" t="s">
        <v>628</v>
      </c>
    </row>
    <row r="289" spans="1:65" s="2" customFormat="1" ht="33" customHeight="1" x14ac:dyDescent="0.2">
      <c r="A289" s="16"/>
      <c r="B289" s="94"/>
      <c r="C289" s="95" t="s">
        <v>629</v>
      </c>
      <c r="D289" s="95" t="s">
        <v>100</v>
      </c>
      <c r="E289" s="96" t="s">
        <v>630</v>
      </c>
      <c r="F289" s="97" t="s">
        <v>631</v>
      </c>
      <c r="G289" s="98" t="s">
        <v>128</v>
      </c>
      <c r="H289" s="99">
        <v>177.93</v>
      </c>
      <c r="I289" s="100"/>
      <c r="J289" s="100">
        <f>ROUND(I289*H289,2)</f>
        <v>0</v>
      </c>
      <c r="K289" s="101"/>
      <c r="L289" s="17"/>
      <c r="M289" s="102" t="s">
        <v>0</v>
      </c>
      <c r="N289" s="103" t="s">
        <v>27</v>
      </c>
      <c r="O289" s="104">
        <v>0.91600999999999999</v>
      </c>
      <c r="P289" s="104">
        <f>O289*H289</f>
        <v>162.98565930000001</v>
      </c>
      <c r="Q289" s="104">
        <v>1.1864299999999999E-2</v>
      </c>
      <c r="R289" s="104">
        <f>Q289*H289</f>
        <v>2.1110148990000002</v>
      </c>
      <c r="S289" s="104">
        <v>0</v>
      </c>
      <c r="T289" s="105">
        <f>S289*H289</f>
        <v>0</v>
      </c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R289" s="106" t="s">
        <v>165</v>
      </c>
      <c r="AT289" s="106" t="s">
        <v>100</v>
      </c>
      <c r="AU289" s="106" t="s">
        <v>105</v>
      </c>
      <c r="AY289" s="8" t="s">
        <v>98</v>
      </c>
      <c r="BE289" s="107">
        <f>IF(N289="základná",J289,0)</f>
        <v>0</v>
      </c>
      <c r="BF289" s="107">
        <f>IF(N289="znížená",J289,0)</f>
        <v>0</v>
      </c>
      <c r="BG289" s="107">
        <f>IF(N289="zákl. prenesená",J289,0)</f>
        <v>0</v>
      </c>
      <c r="BH289" s="107">
        <f>IF(N289="zníž. prenesená",J289,0)</f>
        <v>0</v>
      </c>
      <c r="BI289" s="107">
        <f>IF(N289="nulová",J289,0)</f>
        <v>0</v>
      </c>
      <c r="BJ289" s="8" t="s">
        <v>105</v>
      </c>
      <c r="BK289" s="107">
        <f>ROUND(I289*H289,2)</f>
        <v>0</v>
      </c>
      <c r="BL289" s="8" t="s">
        <v>165</v>
      </c>
      <c r="BM289" s="106" t="s">
        <v>632</v>
      </c>
    </row>
    <row r="290" spans="1:65" s="2" customFormat="1" ht="37.9" customHeight="1" x14ac:dyDescent="0.2">
      <c r="A290" s="16"/>
      <c r="B290" s="94"/>
      <c r="C290" s="95" t="s">
        <v>633</v>
      </c>
      <c r="D290" s="95" t="s">
        <v>100</v>
      </c>
      <c r="E290" s="96" t="s">
        <v>634</v>
      </c>
      <c r="F290" s="97" t="s">
        <v>635</v>
      </c>
      <c r="G290" s="98" t="s">
        <v>128</v>
      </c>
      <c r="H290" s="99">
        <v>84.93</v>
      </c>
      <c r="I290" s="100"/>
      <c r="J290" s="100">
        <f>ROUND(I290*H290,2)</f>
        <v>0</v>
      </c>
      <c r="K290" s="101"/>
      <c r="L290" s="17"/>
      <c r="M290" s="102" t="s">
        <v>0</v>
      </c>
      <c r="N290" s="103" t="s">
        <v>27</v>
      </c>
      <c r="O290" s="104">
        <v>0.91700000000000004</v>
      </c>
      <c r="P290" s="104">
        <f>O290*H290</f>
        <v>77.880810000000011</v>
      </c>
      <c r="Q290" s="104">
        <v>1.217E-2</v>
      </c>
      <c r="R290" s="104">
        <f>Q290*H290</f>
        <v>1.0335981000000001</v>
      </c>
      <c r="S290" s="104">
        <v>0</v>
      </c>
      <c r="T290" s="105">
        <f>S290*H290</f>
        <v>0</v>
      </c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R290" s="106" t="s">
        <v>165</v>
      </c>
      <c r="AT290" s="106" t="s">
        <v>100</v>
      </c>
      <c r="AU290" s="106" t="s">
        <v>105</v>
      </c>
      <c r="AY290" s="8" t="s">
        <v>98</v>
      </c>
      <c r="BE290" s="107">
        <f>IF(N290="základná",J290,0)</f>
        <v>0</v>
      </c>
      <c r="BF290" s="107">
        <f>IF(N290="znížená",J290,0)</f>
        <v>0</v>
      </c>
      <c r="BG290" s="107">
        <f>IF(N290="zákl. prenesená",J290,0)</f>
        <v>0</v>
      </c>
      <c r="BH290" s="107">
        <f>IF(N290="zníž. prenesená",J290,0)</f>
        <v>0</v>
      </c>
      <c r="BI290" s="107">
        <f>IF(N290="nulová",J290,0)</f>
        <v>0</v>
      </c>
      <c r="BJ290" s="8" t="s">
        <v>105</v>
      </c>
      <c r="BK290" s="107">
        <f>ROUND(I290*H290,2)</f>
        <v>0</v>
      </c>
      <c r="BL290" s="8" t="s">
        <v>165</v>
      </c>
      <c r="BM290" s="106" t="s">
        <v>636</v>
      </c>
    </row>
    <row r="291" spans="1:65" s="2" customFormat="1" ht="24.2" customHeight="1" x14ac:dyDescent="0.2">
      <c r="A291" s="16"/>
      <c r="B291" s="94"/>
      <c r="C291" s="95" t="s">
        <v>637</v>
      </c>
      <c r="D291" s="95" t="s">
        <v>100</v>
      </c>
      <c r="E291" s="96" t="s">
        <v>638</v>
      </c>
      <c r="F291" s="97" t="s">
        <v>639</v>
      </c>
      <c r="G291" s="98" t="s">
        <v>143</v>
      </c>
      <c r="H291" s="99">
        <v>4</v>
      </c>
      <c r="I291" s="100"/>
      <c r="J291" s="100">
        <f>ROUND(I291*H291,2)</f>
        <v>0</v>
      </c>
      <c r="K291" s="101"/>
      <c r="L291" s="17"/>
      <c r="M291" s="102" t="s">
        <v>0</v>
      </c>
      <c r="N291" s="103" t="s">
        <v>27</v>
      </c>
      <c r="O291" s="104">
        <v>0.29979</v>
      </c>
      <c r="P291" s="104">
        <f>O291*H291</f>
        <v>1.19916</v>
      </c>
      <c r="Q291" s="104">
        <v>1.0200000000000001E-3</v>
      </c>
      <c r="R291" s="104">
        <f>Q291*H291</f>
        <v>4.0800000000000003E-3</v>
      </c>
      <c r="S291" s="104">
        <v>0</v>
      </c>
      <c r="T291" s="105">
        <f>S291*H291</f>
        <v>0</v>
      </c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R291" s="106" t="s">
        <v>165</v>
      </c>
      <c r="AT291" s="106" t="s">
        <v>100</v>
      </c>
      <c r="AU291" s="106" t="s">
        <v>105</v>
      </c>
      <c r="AY291" s="8" t="s">
        <v>98</v>
      </c>
      <c r="BE291" s="107">
        <f>IF(N291="základná",J291,0)</f>
        <v>0</v>
      </c>
      <c r="BF291" s="107">
        <f>IF(N291="znížená",J291,0)</f>
        <v>0</v>
      </c>
      <c r="BG291" s="107">
        <f>IF(N291="zákl. prenesená",J291,0)</f>
        <v>0</v>
      </c>
      <c r="BH291" s="107">
        <f>IF(N291="zníž. prenesená",J291,0)</f>
        <v>0</v>
      </c>
      <c r="BI291" s="107">
        <f>IF(N291="nulová",J291,0)</f>
        <v>0</v>
      </c>
      <c r="BJ291" s="8" t="s">
        <v>105</v>
      </c>
      <c r="BK291" s="107">
        <f>ROUND(I291*H291,2)</f>
        <v>0</v>
      </c>
      <c r="BL291" s="8" t="s">
        <v>165</v>
      </c>
      <c r="BM291" s="106" t="s">
        <v>640</v>
      </c>
    </row>
    <row r="292" spans="1:65" s="2" customFormat="1" ht="21.75" customHeight="1" x14ac:dyDescent="0.2">
      <c r="A292" s="16"/>
      <c r="B292" s="94"/>
      <c r="C292" s="95" t="s">
        <v>641</v>
      </c>
      <c r="D292" s="95" t="s">
        <v>100</v>
      </c>
      <c r="E292" s="96" t="s">
        <v>642</v>
      </c>
      <c r="F292" s="97" t="s">
        <v>643</v>
      </c>
      <c r="G292" s="98" t="s">
        <v>288</v>
      </c>
      <c r="H292" s="99">
        <v>4.1520000000000001</v>
      </c>
      <c r="I292" s="100"/>
      <c r="J292" s="100">
        <f>ROUND(I292*H292,2)</f>
        <v>0</v>
      </c>
      <c r="K292" s="101"/>
      <c r="L292" s="17"/>
      <c r="M292" s="102" t="s">
        <v>0</v>
      </c>
      <c r="N292" s="103" t="s">
        <v>27</v>
      </c>
      <c r="O292" s="104">
        <v>1.125</v>
      </c>
      <c r="P292" s="104">
        <f>O292*H292</f>
        <v>4.6710000000000003</v>
      </c>
      <c r="Q292" s="104">
        <v>0</v>
      </c>
      <c r="R292" s="104">
        <f>Q292*H292</f>
        <v>0</v>
      </c>
      <c r="S292" s="104">
        <v>0</v>
      </c>
      <c r="T292" s="105">
        <f>S292*H292</f>
        <v>0</v>
      </c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R292" s="106" t="s">
        <v>165</v>
      </c>
      <c r="AT292" s="106" t="s">
        <v>100</v>
      </c>
      <c r="AU292" s="106" t="s">
        <v>105</v>
      </c>
      <c r="AY292" s="8" t="s">
        <v>98</v>
      </c>
      <c r="BE292" s="107">
        <f>IF(N292="základná",J292,0)</f>
        <v>0</v>
      </c>
      <c r="BF292" s="107">
        <f>IF(N292="znížená",J292,0)</f>
        <v>0</v>
      </c>
      <c r="BG292" s="107">
        <f>IF(N292="zákl. prenesená",J292,0)</f>
        <v>0</v>
      </c>
      <c r="BH292" s="107">
        <f>IF(N292="zníž. prenesená",J292,0)</f>
        <v>0</v>
      </c>
      <c r="BI292" s="107">
        <f>IF(N292="nulová",J292,0)</f>
        <v>0</v>
      </c>
      <c r="BJ292" s="8" t="s">
        <v>105</v>
      </c>
      <c r="BK292" s="107">
        <f>ROUND(I292*H292,2)</f>
        <v>0</v>
      </c>
      <c r="BL292" s="8" t="s">
        <v>165</v>
      </c>
      <c r="BM292" s="106" t="s">
        <v>644</v>
      </c>
    </row>
    <row r="293" spans="1:65" s="7" customFormat="1" ht="22.9" customHeight="1" x14ac:dyDescent="0.2">
      <c r="B293" s="82"/>
      <c r="D293" s="83" t="s">
        <v>43</v>
      </c>
      <c r="E293" s="92" t="s">
        <v>645</v>
      </c>
      <c r="F293" s="92" t="s">
        <v>646</v>
      </c>
      <c r="J293" s="93">
        <f>BK293</f>
        <v>0</v>
      </c>
      <c r="L293" s="82"/>
      <c r="M293" s="86"/>
      <c r="N293" s="87"/>
      <c r="O293" s="87"/>
      <c r="P293" s="88">
        <f>SUM(P294:P303)</f>
        <v>193.6913438</v>
      </c>
      <c r="Q293" s="87"/>
      <c r="R293" s="88">
        <f>SUM(R294:R303)</f>
        <v>1.2023546000000003</v>
      </c>
      <c r="S293" s="87"/>
      <c r="T293" s="89">
        <f>SUM(T294:T303)</f>
        <v>0</v>
      </c>
      <c r="AR293" s="83" t="s">
        <v>105</v>
      </c>
      <c r="AT293" s="90" t="s">
        <v>43</v>
      </c>
      <c r="AU293" s="90" t="s">
        <v>45</v>
      </c>
      <c r="AY293" s="83" t="s">
        <v>98</v>
      </c>
      <c r="BK293" s="91">
        <f>SUM(BK294:BK303)</f>
        <v>0</v>
      </c>
    </row>
    <row r="294" spans="1:65" s="2" customFormat="1" ht="24.2" customHeight="1" x14ac:dyDescent="0.2">
      <c r="A294" s="16"/>
      <c r="B294" s="94"/>
      <c r="C294" s="95" t="s">
        <v>647</v>
      </c>
      <c r="D294" s="95" t="s">
        <v>100</v>
      </c>
      <c r="E294" s="96" t="s">
        <v>648</v>
      </c>
      <c r="F294" s="97" t="s">
        <v>649</v>
      </c>
      <c r="G294" s="98" t="s">
        <v>128</v>
      </c>
      <c r="H294" s="99">
        <v>170.36</v>
      </c>
      <c r="I294" s="100"/>
      <c r="J294" s="100">
        <f t="shared" ref="J294:J303" si="100">ROUND(I294*H294,2)</f>
        <v>0</v>
      </c>
      <c r="K294" s="101"/>
      <c r="L294" s="17"/>
      <c r="M294" s="102" t="s">
        <v>0</v>
      </c>
      <c r="N294" s="103" t="s">
        <v>27</v>
      </c>
      <c r="O294" s="104">
        <v>0.62505999999999995</v>
      </c>
      <c r="P294" s="104">
        <f t="shared" ref="P294:P303" si="101">O294*H294</f>
        <v>106.4852216</v>
      </c>
      <c r="Q294" s="104">
        <v>5.3299999999999997E-3</v>
      </c>
      <c r="R294" s="104">
        <f t="shared" ref="R294:R303" si="102">Q294*H294</f>
        <v>0.90801880000000001</v>
      </c>
      <c r="S294" s="104">
        <v>0</v>
      </c>
      <c r="T294" s="105">
        <f t="shared" ref="T294:T303" si="103">S294*H294</f>
        <v>0</v>
      </c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R294" s="106" t="s">
        <v>165</v>
      </c>
      <c r="AT294" s="106" t="s">
        <v>100</v>
      </c>
      <c r="AU294" s="106" t="s">
        <v>105</v>
      </c>
      <c r="AY294" s="8" t="s">
        <v>98</v>
      </c>
      <c r="BE294" s="107">
        <f t="shared" ref="BE294:BE303" si="104">IF(N294="základná",J294,0)</f>
        <v>0</v>
      </c>
      <c r="BF294" s="107">
        <f t="shared" ref="BF294:BF303" si="105">IF(N294="znížená",J294,0)</f>
        <v>0</v>
      </c>
      <c r="BG294" s="107">
        <f t="shared" ref="BG294:BG303" si="106">IF(N294="zákl. prenesená",J294,0)</f>
        <v>0</v>
      </c>
      <c r="BH294" s="107">
        <f t="shared" ref="BH294:BH303" si="107">IF(N294="zníž. prenesená",J294,0)</f>
        <v>0</v>
      </c>
      <c r="BI294" s="107">
        <f t="shared" ref="BI294:BI303" si="108">IF(N294="nulová",J294,0)</f>
        <v>0</v>
      </c>
      <c r="BJ294" s="8" t="s">
        <v>105</v>
      </c>
      <c r="BK294" s="107">
        <f t="shared" ref="BK294:BK303" si="109">ROUND(I294*H294,2)</f>
        <v>0</v>
      </c>
      <c r="BL294" s="8" t="s">
        <v>165</v>
      </c>
      <c r="BM294" s="106" t="s">
        <v>650</v>
      </c>
    </row>
    <row r="295" spans="1:65" s="2" customFormat="1" ht="24.2" customHeight="1" x14ac:dyDescent="0.2">
      <c r="A295" s="16"/>
      <c r="B295" s="94"/>
      <c r="C295" s="95" t="s">
        <v>651</v>
      </c>
      <c r="D295" s="95" t="s">
        <v>100</v>
      </c>
      <c r="E295" s="96" t="s">
        <v>652</v>
      </c>
      <c r="F295" s="97" t="s">
        <v>653</v>
      </c>
      <c r="G295" s="98" t="s">
        <v>180</v>
      </c>
      <c r="H295" s="99">
        <v>23.3</v>
      </c>
      <c r="I295" s="100"/>
      <c r="J295" s="100">
        <f t="shared" si="100"/>
        <v>0</v>
      </c>
      <c r="K295" s="101"/>
      <c r="L295" s="17"/>
      <c r="M295" s="102" t="s">
        <v>0</v>
      </c>
      <c r="N295" s="103" t="s">
        <v>27</v>
      </c>
      <c r="O295" s="104">
        <v>0.20174</v>
      </c>
      <c r="P295" s="104">
        <f t="shared" si="101"/>
        <v>4.7005420000000004</v>
      </c>
      <c r="Q295" s="104">
        <v>7.6999999999999996E-4</v>
      </c>
      <c r="R295" s="104">
        <f t="shared" si="102"/>
        <v>1.7940999999999999E-2</v>
      </c>
      <c r="S295" s="104">
        <v>0</v>
      </c>
      <c r="T295" s="105">
        <f t="shared" si="103"/>
        <v>0</v>
      </c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R295" s="106" t="s">
        <v>165</v>
      </c>
      <c r="AT295" s="106" t="s">
        <v>100</v>
      </c>
      <c r="AU295" s="106" t="s">
        <v>105</v>
      </c>
      <c r="AY295" s="8" t="s">
        <v>98</v>
      </c>
      <c r="BE295" s="107">
        <f t="shared" si="104"/>
        <v>0</v>
      </c>
      <c r="BF295" s="107">
        <f t="shared" si="105"/>
        <v>0</v>
      </c>
      <c r="BG295" s="107">
        <f t="shared" si="106"/>
        <v>0</v>
      </c>
      <c r="BH295" s="107">
        <f t="shared" si="107"/>
        <v>0</v>
      </c>
      <c r="BI295" s="107">
        <f t="shared" si="108"/>
        <v>0</v>
      </c>
      <c r="BJ295" s="8" t="s">
        <v>105</v>
      </c>
      <c r="BK295" s="107">
        <f t="shared" si="109"/>
        <v>0</v>
      </c>
      <c r="BL295" s="8" t="s">
        <v>165</v>
      </c>
      <c r="BM295" s="106" t="s">
        <v>654</v>
      </c>
    </row>
    <row r="296" spans="1:65" s="2" customFormat="1" ht="24.2" customHeight="1" x14ac:dyDescent="0.2">
      <c r="A296" s="16"/>
      <c r="B296" s="94"/>
      <c r="C296" s="95" t="s">
        <v>655</v>
      </c>
      <c r="D296" s="95" t="s">
        <v>100</v>
      </c>
      <c r="E296" s="96" t="s">
        <v>656</v>
      </c>
      <c r="F296" s="97" t="s">
        <v>657</v>
      </c>
      <c r="G296" s="98" t="s">
        <v>180</v>
      </c>
      <c r="H296" s="99">
        <v>46.81</v>
      </c>
      <c r="I296" s="100"/>
      <c r="J296" s="100">
        <f t="shared" si="100"/>
        <v>0</v>
      </c>
      <c r="K296" s="101"/>
      <c r="L296" s="17"/>
      <c r="M296" s="102" t="s">
        <v>0</v>
      </c>
      <c r="N296" s="103" t="s">
        <v>27</v>
      </c>
      <c r="O296" s="104">
        <v>0.18138000000000001</v>
      </c>
      <c r="P296" s="104">
        <f t="shared" si="101"/>
        <v>8.4903978000000002</v>
      </c>
      <c r="Q296" s="104">
        <v>4.0999999999999999E-4</v>
      </c>
      <c r="R296" s="104">
        <f t="shared" si="102"/>
        <v>1.91921E-2</v>
      </c>
      <c r="S296" s="104">
        <v>0</v>
      </c>
      <c r="T296" s="105">
        <f t="shared" si="103"/>
        <v>0</v>
      </c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R296" s="106" t="s">
        <v>165</v>
      </c>
      <c r="AT296" s="106" t="s">
        <v>100</v>
      </c>
      <c r="AU296" s="106" t="s">
        <v>105</v>
      </c>
      <c r="AY296" s="8" t="s">
        <v>98</v>
      </c>
      <c r="BE296" s="107">
        <f t="shared" si="104"/>
        <v>0</v>
      </c>
      <c r="BF296" s="107">
        <f t="shared" si="105"/>
        <v>0</v>
      </c>
      <c r="BG296" s="107">
        <f t="shared" si="106"/>
        <v>0</v>
      </c>
      <c r="BH296" s="107">
        <f t="shared" si="107"/>
        <v>0</v>
      </c>
      <c r="BI296" s="107">
        <f t="shared" si="108"/>
        <v>0</v>
      </c>
      <c r="BJ296" s="8" t="s">
        <v>105</v>
      </c>
      <c r="BK296" s="107">
        <f t="shared" si="109"/>
        <v>0</v>
      </c>
      <c r="BL296" s="8" t="s">
        <v>165</v>
      </c>
      <c r="BM296" s="106" t="s">
        <v>658</v>
      </c>
    </row>
    <row r="297" spans="1:65" s="2" customFormat="1" ht="21.75" customHeight="1" x14ac:dyDescent="0.2">
      <c r="A297" s="16"/>
      <c r="B297" s="94"/>
      <c r="C297" s="108" t="s">
        <v>659</v>
      </c>
      <c r="D297" s="108" t="s">
        <v>219</v>
      </c>
      <c r="E297" s="109" t="s">
        <v>660</v>
      </c>
      <c r="F297" s="110" t="s">
        <v>661</v>
      </c>
      <c r="G297" s="111" t="s">
        <v>143</v>
      </c>
      <c r="H297" s="112">
        <v>24.341000000000001</v>
      </c>
      <c r="I297" s="113"/>
      <c r="J297" s="113">
        <f t="shared" si="100"/>
        <v>0</v>
      </c>
      <c r="K297" s="114"/>
      <c r="L297" s="115"/>
      <c r="M297" s="116" t="s">
        <v>0</v>
      </c>
      <c r="N297" s="117" t="s">
        <v>27</v>
      </c>
      <c r="O297" s="104">
        <v>0</v>
      </c>
      <c r="P297" s="104">
        <f t="shared" si="101"/>
        <v>0</v>
      </c>
      <c r="Q297" s="104">
        <v>3.8999999999999998E-3</v>
      </c>
      <c r="R297" s="104">
        <f t="shared" si="102"/>
        <v>9.4929899999999998E-2</v>
      </c>
      <c r="S297" s="104">
        <v>0</v>
      </c>
      <c r="T297" s="105">
        <f t="shared" si="103"/>
        <v>0</v>
      </c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R297" s="106" t="s">
        <v>233</v>
      </c>
      <c r="AT297" s="106" t="s">
        <v>219</v>
      </c>
      <c r="AU297" s="106" t="s">
        <v>105</v>
      </c>
      <c r="AY297" s="8" t="s">
        <v>98</v>
      </c>
      <c r="BE297" s="107">
        <f t="shared" si="104"/>
        <v>0</v>
      </c>
      <c r="BF297" s="107">
        <f t="shared" si="105"/>
        <v>0</v>
      </c>
      <c r="BG297" s="107">
        <f t="shared" si="106"/>
        <v>0</v>
      </c>
      <c r="BH297" s="107">
        <f t="shared" si="107"/>
        <v>0</v>
      </c>
      <c r="BI297" s="107">
        <f t="shared" si="108"/>
        <v>0</v>
      </c>
      <c r="BJ297" s="8" t="s">
        <v>105</v>
      </c>
      <c r="BK297" s="107">
        <f t="shared" si="109"/>
        <v>0</v>
      </c>
      <c r="BL297" s="8" t="s">
        <v>165</v>
      </c>
      <c r="BM297" s="106" t="s">
        <v>662</v>
      </c>
    </row>
    <row r="298" spans="1:65" s="2" customFormat="1" ht="24.2" customHeight="1" x14ac:dyDescent="0.2">
      <c r="A298" s="16"/>
      <c r="B298" s="94"/>
      <c r="C298" s="95" t="s">
        <v>663</v>
      </c>
      <c r="D298" s="95" t="s">
        <v>100</v>
      </c>
      <c r="E298" s="96" t="s">
        <v>664</v>
      </c>
      <c r="F298" s="97" t="s">
        <v>665</v>
      </c>
      <c r="G298" s="98" t="s">
        <v>180</v>
      </c>
      <c r="H298" s="99">
        <v>16.28</v>
      </c>
      <c r="I298" s="100"/>
      <c r="J298" s="100">
        <f t="shared" si="100"/>
        <v>0</v>
      </c>
      <c r="K298" s="101"/>
      <c r="L298" s="17"/>
      <c r="M298" s="102" t="s">
        <v>0</v>
      </c>
      <c r="N298" s="103" t="s">
        <v>27</v>
      </c>
      <c r="O298" s="104">
        <v>0.43992999999999999</v>
      </c>
      <c r="P298" s="104">
        <f t="shared" si="101"/>
        <v>7.1620604000000005</v>
      </c>
      <c r="Q298" s="104">
        <v>2.6199999999999999E-3</v>
      </c>
      <c r="R298" s="104">
        <f t="shared" si="102"/>
        <v>4.26536E-2</v>
      </c>
      <c r="S298" s="104">
        <v>0</v>
      </c>
      <c r="T298" s="105">
        <f t="shared" si="103"/>
        <v>0</v>
      </c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R298" s="106" t="s">
        <v>165</v>
      </c>
      <c r="AT298" s="106" t="s">
        <v>100</v>
      </c>
      <c r="AU298" s="106" t="s">
        <v>105</v>
      </c>
      <c r="AY298" s="8" t="s">
        <v>98</v>
      </c>
      <c r="BE298" s="107">
        <f t="shared" si="104"/>
        <v>0</v>
      </c>
      <c r="BF298" s="107">
        <f t="shared" si="105"/>
        <v>0</v>
      </c>
      <c r="BG298" s="107">
        <f t="shared" si="106"/>
        <v>0</v>
      </c>
      <c r="BH298" s="107">
        <f t="shared" si="107"/>
        <v>0</v>
      </c>
      <c r="BI298" s="107">
        <f t="shared" si="108"/>
        <v>0</v>
      </c>
      <c r="BJ298" s="8" t="s">
        <v>105</v>
      </c>
      <c r="BK298" s="107">
        <f t="shared" si="109"/>
        <v>0</v>
      </c>
      <c r="BL298" s="8" t="s">
        <v>165</v>
      </c>
      <c r="BM298" s="106" t="s">
        <v>666</v>
      </c>
    </row>
    <row r="299" spans="1:65" s="2" customFormat="1" ht="24.2" customHeight="1" x14ac:dyDescent="0.2">
      <c r="A299" s="16"/>
      <c r="B299" s="94"/>
      <c r="C299" s="95" t="s">
        <v>667</v>
      </c>
      <c r="D299" s="95" t="s">
        <v>100</v>
      </c>
      <c r="E299" s="96" t="s">
        <v>668</v>
      </c>
      <c r="F299" s="97" t="s">
        <v>669</v>
      </c>
      <c r="G299" s="98" t="s">
        <v>180</v>
      </c>
      <c r="H299" s="99">
        <v>22.16</v>
      </c>
      <c r="I299" s="100"/>
      <c r="J299" s="100">
        <f t="shared" si="100"/>
        <v>0</v>
      </c>
      <c r="K299" s="101"/>
      <c r="L299" s="17"/>
      <c r="M299" s="102" t="s">
        <v>0</v>
      </c>
      <c r="N299" s="103" t="s">
        <v>27</v>
      </c>
      <c r="O299" s="104">
        <v>0.65966999999999998</v>
      </c>
      <c r="P299" s="104">
        <f t="shared" si="101"/>
        <v>14.618287199999999</v>
      </c>
      <c r="Q299" s="104">
        <v>2.1099999999999999E-3</v>
      </c>
      <c r="R299" s="104">
        <f t="shared" si="102"/>
        <v>4.6757599999999996E-2</v>
      </c>
      <c r="S299" s="104">
        <v>0</v>
      </c>
      <c r="T299" s="105">
        <f t="shared" si="103"/>
        <v>0</v>
      </c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R299" s="106" t="s">
        <v>165</v>
      </c>
      <c r="AT299" s="106" t="s">
        <v>100</v>
      </c>
      <c r="AU299" s="106" t="s">
        <v>105</v>
      </c>
      <c r="AY299" s="8" t="s">
        <v>98</v>
      </c>
      <c r="BE299" s="107">
        <f t="shared" si="104"/>
        <v>0</v>
      </c>
      <c r="BF299" s="107">
        <f t="shared" si="105"/>
        <v>0</v>
      </c>
      <c r="BG299" s="107">
        <f t="shared" si="106"/>
        <v>0</v>
      </c>
      <c r="BH299" s="107">
        <f t="shared" si="107"/>
        <v>0</v>
      </c>
      <c r="BI299" s="107">
        <f t="shared" si="108"/>
        <v>0</v>
      </c>
      <c r="BJ299" s="8" t="s">
        <v>105</v>
      </c>
      <c r="BK299" s="107">
        <f t="shared" si="109"/>
        <v>0</v>
      </c>
      <c r="BL299" s="8" t="s">
        <v>165</v>
      </c>
      <c r="BM299" s="106" t="s">
        <v>670</v>
      </c>
    </row>
    <row r="300" spans="1:65" s="2" customFormat="1" ht="21.75" customHeight="1" x14ac:dyDescent="0.2">
      <c r="A300" s="16"/>
      <c r="B300" s="94"/>
      <c r="C300" s="95" t="s">
        <v>671</v>
      </c>
      <c r="D300" s="95" t="s">
        <v>100</v>
      </c>
      <c r="E300" s="96" t="s">
        <v>672</v>
      </c>
      <c r="F300" s="97" t="s">
        <v>673</v>
      </c>
      <c r="G300" s="98" t="s">
        <v>143</v>
      </c>
      <c r="H300" s="99">
        <v>16</v>
      </c>
      <c r="I300" s="100"/>
      <c r="J300" s="100">
        <f t="shared" si="100"/>
        <v>0</v>
      </c>
      <c r="K300" s="101"/>
      <c r="L300" s="17"/>
      <c r="M300" s="102" t="s">
        <v>0</v>
      </c>
      <c r="N300" s="103" t="s">
        <v>27</v>
      </c>
      <c r="O300" s="104">
        <v>0.16095000000000001</v>
      </c>
      <c r="P300" s="104">
        <f t="shared" si="101"/>
        <v>2.5752000000000002</v>
      </c>
      <c r="Q300" s="104">
        <v>4.2000000000000002E-4</v>
      </c>
      <c r="R300" s="104">
        <f t="shared" si="102"/>
        <v>6.7200000000000003E-3</v>
      </c>
      <c r="S300" s="104">
        <v>0</v>
      </c>
      <c r="T300" s="105">
        <f t="shared" si="103"/>
        <v>0</v>
      </c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R300" s="106" t="s">
        <v>165</v>
      </c>
      <c r="AT300" s="106" t="s">
        <v>100</v>
      </c>
      <c r="AU300" s="106" t="s">
        <v>105</v>
      </c>
      <c r="AY300" s="8" t="s">
        <v>98</v>
      </c>
      <c r="BE300" s="107">
        <f t="shared" si="104"/>
        <v>0</v>
      </c>
      <c r="BF300" s="107">
        <f t="shared" si="105"/>
        <v>0</v>
      </c>
      <c r="BG300" s="107">
        <f t="shared" si="106"/>
        <v>0</v>
      </c>
      <c r="BH300" s="107">
        <f t="shared" si="107"/>
        <v>0</v>
      </c>
      <c r="BI300" s="107">
        <f t="shared" si="108"/>
        <v>0</v>
      </c>
      <c r="BJ300" s="8" t="s">
        <v>105</v>
      </c>
      <c r="BK300" s="107">
        <f t="shared" si="109"/>
        <v>0</v>
      </c>
      <c r="BL300" s="8" t="s">
        <v>165</v>
      </c>
      <c r="BM300" s="106" t="s">
        <v>674</v>
      </c>
    </row>
    <row r="301" spans="1:65" s="2" customFormat="1" ht="24.2" customHeight="1" x14ac:dyDescent="0.2">
      <c r="A301" s="16"/>
      <c r="B301" s="94"/>
      <c r="C301" s="95" t="s">
        <v>675</v>
      </c>
      <c r="D301" s="95" t="s">
        <v>100</v>
      </c>
      <c r="E301" s="96" t="s">
        <v>676</v>
      </c>
      <c r="F301" s="97" t="s">
        <v>677</v>
      </c>
      <c r="G301" s="98" t="s">
        <v>180</v>
      </c>
      <c r="H301" s="99">
        <v>46.81</v>
      </c>
      <c r="I301" s="100"/>
      <c r="J301" s="100">
        <f t="shared" si="100"/>
        <v>0</v>
      </c>
      <c r="K301" s="101"/>
      <c r="L301" s="17"/>
      <c r="M301" s="102" t="s">
        <v>0</v>
      </c>
      <c r="N301" s="103" t="s">
        <v>27</v>
      </c>
      <c r="O301" s="104">
        <v>0.89307999999999998</v>
      </c>
      <c r="P301" s="104">
        <f t="shared" si="101"/>
        <v>41.8050748</v>
      </c>
      <c r="Q301" s="104">
        <v>1.3600000000000001E-3</v>
      </c>
      <c r="R301" s="104">
        <f t="shared" si="102"/>
        <v>6.3661600000000013E-2</v>
      </c>
      <c r="S301" s="104">
        <v>0</v>
      </c>
      <c r="T301" s="105">
        <f t="shared" si="103"/>
        <v>0</v>
      </c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R301" s="106" t="s">
        <v>165</v>
      </c>
      <c r="AT301" s="106" t="s">
        <v>100</v>
      </c>
      <c r="AU301" s="106" t="s">
        <v>105</v>
      </c>
      <c r="AY301" s="8" t="s">
        <v>98</v>
      </c>
      <c r="BE301" s="107">
        <f t="shared" si="104"/>
        <v>0</v>
      </c>
      <c r="BF301" s="107">
        <f t="shared" si="105"/>
        <v>0</v>
      </c>
      <c r="BG301" s="107">
        <f t="shared" si="106"/>
        <v>0</v>
      </c>
      <c r="BH301" s="107">
        <f t="shared" si="107"/>
        <v>0</v>
      </c>
      <c r="BI301" s="107">
        <f t="shared" si="108"/>
        <v>0</v>
      </c>
      <c r="BJ301" s="8" t="s">
        <v>105</v>
      </c>
      <c r="BK301" s="107">
        <f t="shared" si="109"/>
        <v>0</v>
      </c>
      <c r="BL301" s="8" t="s">
        <v>165</v>
      </c>
      <c r="BM301" s="106" t="s">
        <v>678</v>
      </c>
    </row>
    <row r="302" spans="1:65" s="2" customFormat="1" ht="24.2" customHeight="1" x14ac:dyDescent="0.2">
      <c r="A302" s="16"/>
      <c r="B302" s="94"/>
      <c r="C302" s="95" t="s">
        <v>679</v>
      </c>
      <c r="D302" s="95" t="s">
        <v>100</v>
      </c>
      <c r="E302" s="96" t="s">
        <v>680</v>
      </c>
      <c r="F302" s="97" t="s">
        <v>681</v>
      </c>
      <c r="G302" s="98" t="s">
        <v>143</v>
      </c>
      <c r="H302" s="99">
        <v>8</v>
      </c>
      <c r="I302" s="100"/>
      <c r="J302" s="100">
        <f t="shared" si="100"/>
        <v>0</v>
      </c>
      <c r="K302" s="101"/>
      <c r="L302" s="17"/>
      <c r="M302" s="102" t="s">
        <v>0</v>
      </c>
      <c r="N302" s="103" t="s">
        <v>27</v>
      </c>
      <c r="O302" s="104">
        <v>0.30869999999999997</v>
      </c>
      <c r="P302" s="104">
        <f t="shared" si="101"/>
        <v>2.4695999999999998</v>
      </c>
      <c r="Q302" s="104">
        <v>3.1E-4</v>
      </c>
      <c r="R302" s="104">
        <f t="shared" si="102"/>
        <v>2.48E-3</v>
      </c>
      <c r="S302" s="104">
        <v>0</v>
      </c>
      <c r="T302" s="105">
        <f t="shared" si="103"/>
        <v>0</v>
      </c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R302" s="106" t="s">
        <v>165</v>
      </c>
      <c r="AT302" s="106" t="s">
        <v>100</v>
      </c>
      <c r="AU302" s="106" t="s">
        <v>105</v>
      </c>
      <c r="AY302" s="8" t="s">
        <v>98</v>
      </c>
      <c r="BE302" s="107">
        <f t="shared" si="104"/>
        <v>0</v>
      </c>
      <c r="BF302" s="107">
        <f t="shared" si="105"/>
        <v>0</v>
      </c>
      <c r="BG302" s="107">
        <f t="shared" si="106"/>
        <v>0</v>
      </c>
      <c r="BH302" s="107">
        <f t="shared" si="107"/>
        <v>0</v>
      </c>
      <c r="BI302" s="107">
        <f t="shared" si="108"/>
        <v>0</v>
      </c>
      <c r="BJ302" s="8" t="s">
        <v>105</v>
      </c>
      <c r="BK302" s="107">
        <f t="shared" si="109"/>
        <v>0</v>
      </c>
      <c r="BL302" s="8" t="s">
        <v>165</v>
      </c>
      <c r="BM302" s="106" t="s">
        <v>682</v>
      </c>
    </row>
    <row r="303" spans="1:65" s="2" customFormat="1" ht="24.2" customHeight="1" x14ac:dyDescent="0.2">
      <c r="A303" s="16"/>
      <c r="B303" s="94"/>
      <c r="C303" s="95" t="s">
        <v>683</v>
      </c>
      <c r="D303" s="95" t="s">
        <v>100</v>
      </c>
      <c r="E303" s="96" t="s">
        <v>684</v>
      </c>
      <c r="F303" s="97" t="s">
        <v>685</v>
      </c>
      <c r="G303" s="98" t="s">
        <v>288</v>
      </c>
      <c r="H303" s="99">
        <v>1.202</v>
      </c>
      <c r="I303" s="100"/>
      <c r="J303" s="100">
        <f t="shared" si="100"/>
        <v>0</v>
      </c>
      <c r="K303" s="101"/>
      <c r="L303" s="17"/>
      <c r="M303" s="102" t="s">
        <v>0</v>
      </c>
      <c r="N303" s="103" t="s">
        <v>27</v>
      </c>
      <c r="O303" s="104">
        <v>4.4800000000000004</v>
      </c>
      <c r="P303" s="104">
        <f t="shared" si="101"/>
        <v>5.3849600000000004</v>
      </c>
      <c r="Q303" s="104">
        <v>0</v>
      </c>
      <c r="R303" s="104">
        <f t="shared" si="102"/>
        <v>0</v>
      </c>
      <c r="S303" s="104">
        <v>0</v>
      </c>
      <c r="T303" s="105">
        <f t="shared" si="103"/>
        <v>0</v>
      </c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R303" s="106" t="s">
        <v>165</v>
      </c>
      <c r="AT303" s="106" t="s">
        <v>100</v>
      </c>
      <c r="AU303" s="106" t="s">
        <v>105</v>
      </c>
      <c r="AY303" s="8" t="s">
        <v>98</v>
      </c>
      <c r="BE303" s="107">
        <f t="shared" si="104"/>
        <v>0</v>
      </c>
      <c r="BF303" s="107">
        <f t="shared" si="105"/>
        <v>0</v>
      </c>
      <c r="BG303" s="107">
        <f t="shared" si="106"/>
        <v>0</v>
      </c>
      <c r="BH303" s="107">
        <f t="shared" si="107"/>
        <v>0</v>
      </c>
      <c r="BI303" s="107">
        <f t="shared" si="108"/>
        <v>0</v>
      </c>
      <c r="BJ303" s="8" t="s">
        <v>105</v>
      </c>
      <c r="BK303" s="107">
        <f t="shared" si="109"/>
        <v>0</v>
      </c>
      <c r="BL303" s="8" t="s">
        <v>165</v>
      </c>
      <c r="BM303" s="106" t="s">
        <v>686</v>
      </c>
    </row>
    <row r="304" spans="1:65" s="7" customFormat="1" ht="22.9" customHeight="1" x14ac:dyDescent="0.2">
      <c r="B304" s="82"/>
      <c r="D304" s="83" t="s">
        <v>43</v>
      </c>
      <c r="E304" s="92" t="s">
        <v>687</v>
      </c>
      <c r="F304" s="92" t="s">
        <v>688</v>
      </c>
      <c r="J304" s="93">
        <f>BK304</f>
        <v>0</v>
      </c>
      <c r="L304" s="82"/>
      <c r="M304" s="86"/>
      <c r="N304" s="87"/>
      <c r="O304" s="87"/>
      <c r="P304" s="88">
        <f>SUM(P305:P328)</f>
        <v>75.576713999999996</v>
      </c>
      <c r="Q304" s="87"/>
      <c r="R304" s="88">
        <f>SUM(R305:R328)</f>
        <v>0.93565600000000004</v>
      </c>
      <c r="S304" s="87"/>
      <c r="T304" s="89">
        <f>SUM(T305:T328)</f>
        <v>0</v>
      </c>
      <c r="AR304" s="83" t="s">
        <v>105</v>
      </c>
      <c r="AT304" s="90" t="s">
        <v>43</v>
      </c>
      <c r="AU304" s="90" t="s">
        <v>45</v>
      </c>
      <c r="AY304" s="83" t="s">
        <v>98</v>
      </c>
      <c r="BK304" s="91">
        <f>SUM(BK305:BK328)</f>
        <v>0</v>
      </c>
    </row>
    <row r="305" spans="1:65" s="2" customFormat="1" ht="16.5" customHeight="1" x14ac:dyDescent="0.2">
      <c r="A305" s="16"/>
      <c r="B305" s="94"/>
      <c r="C305" s="95" t="s">
        <v>689</v>
      </c>
      <c r="D305" s="95" t="s">
        <v>100</v>
      </c>
      <c r="E305" s="96" t="s">
        <v>690</v>
      </c>
      <c r="F305" s="97" t="s">
        <v>691</v>
      </c>
      <c r="G305" s="98" t="s">
        <v>180</v>
      </c>
      <c r="H305" s="99">
        <v>4</v>
      </c>
      <c r="I305" s="100"/>
      <c r="J305" s="100">
        <f t="shared" ref="J305:J328" si="110">ROUND(I305*H305,2)</f>
        <v>0</v>
      </c>
      <c r="K305" s="101"/>
      <c r="L305" s="17"/>
      <c r="M305" s="102" t="s">
        <v>0</v>
      </c>
      <c r="N305" s="103" t="s">
        <v>27</v>
      </c>
      <c r="O305" s="104">
        <v>0.36459000000000003</v>
      </c>
      <c r="P305" s="104">
        <f t="shared" ref="P305:P328" si="111">O305*H305</f>
        <v>1.4583600000000001</v>
      </c>
      <c r="Q305" s="104">
        <v>1.85E-4</v>
      </c>
      <c r="R305" s="104">
        <f t="shared" ref="R305:R328" si="112">Q305*H305</f>
        <v>7.3999999999999999E-4</v>
      </c>
      <c r="S305" s="104">
        <v>0</v>
      </c>
      <c r="T305" s="105">
        <f t="shared" ref="T305:T328" si="113">S305*H305</f>
        <v>0</v>
      </c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R305" s="106" t="s">
        <v>165</v>
      </c>
      <c r="AT305" s="106" t="s">
        <v>100</v>
      </c>
      <c r="AU305" s="106" t="s">
        <v>105</v>
      </c>
      <c r="AY305" s="8" t="s">
        <v>98</v>
      </c>
      <c r="BE305" s="107">
        <f t="shared" ref="BE305:BE328" si="114">IF(N305="základná",J305,0)</f>
        <v>0</v>
      </c>
      <c r="BF305" s="107">
        <f t="shared" ref="BF305:BF328" si="115">IF(N305="znížená",J305,0)</f>
        <v>0</v>
      </c>
      <c r="BG305" s="107">
        <f t="shared" ref="BG305:BG328" si="116">IF(N305="zákl. prenesená",J305,0)</f>
        <v>0</v>
      </c>
      <c r="BH305" s="107">
        <f t="shared" ref="BH305:BH328" si="117">IF(N305="zníž. prenesená",J305,0)</f>
        <v>0</v>
      </c>
      <c r="BI305" s="107">
        <f t="shared" ref="BI305:BI328" si="118">IF(N305="nulová",J305,0)</f>
        <v>0</v>
      </c>
      <c r="BJ305" s="8" t="s">
        <v>105</v>
      </c>
      <c r="BK305" s="107">
        <f t="shared" ref="BK305:BK328" si="119">ROUND(I305*H305,2)</f>
        <v>0</v>
      </c>
      <c r="BL305" s="8" t="s">
        <v>165</v>
      </c>
      <c r="BM305" s="106" t="s">
        <v>692</v>
      </c>
    </row>
    <row r="306" spans="1:65" s="2" customFormat="1" ht="24.2" customHeight="1" x14ac:dyDescent="0.2">
      <c r="A306" s="16"/>
      <c r="B306" s="94"/>
      <c r="C306" s="108" t="s">
        <v>693</v>
      </c>
      <c r="D306" s="108" t="s">
        <v>219</v>
      </c>
      <c r="E306" s="109" t="s">
        <v>694</v>
      </c>
      <c r="F306" s="110" t="s">
        <v>695</v>
      </c>
      <c r="G306" s="111" t="s">
        <v>143</v>
      </c>
      <c r="H306" s="112">
        <v>1</v>
      </c>
      <c r="I306" s="113"/>
      <c r="J306" s="113">
        <f t="shared" si="110"/>
        <v>0</v>
      </c>
      <c r="K306" s="114"/>
      <c r="L306" s="115"/>
      <c r="M306" s="116" t="s">
        <v>0</v>
      </c>
      <c r="N306" s="117" t="s">
        <v>27</v>
      </c>
      <c r="O306" s="104">
        <v>0</v>
      </c>
      <c r="P306" s="104">
        <f t="shared" si="111"/>
        <v>0</v>
      </c>
      <c r="Q306" s="104">
        <v>5.1999999999999998E-2</v>
      </c>
      <c r="R306" s="104">
        <f t="shared" si="112"/>
        <v>5.1999999999999998E-2</v>
      </c>
      <c r="S306" s="104">
        <v>0</v>
      </c>
      <c r="T306" s="105">
        <f t="shared" si="113"/>
        <v>0</v>
      </c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R306" s="106" t="s">
        <v>233</v>
      </c>
      <c r="AT306" s="106" t="s">
        <v>219</v>
      </c>
      <c r="AU306" s="106" t="s">
        <v>105</v>
      </c>
      <c r="AY306" s="8" t="s">
        <v>98</v>
      </c>
      <c r="BE306" s="107">
        <f t="shared" si="114"/>
        <v>0</v>
      </c>
      <c r="BF306" s="107">
        <f t="shared" si="115"/>
        <v>0</v>
      </c>
      <c r="BG306" s="107">
        <f t="shared" si="116"/>
        <v>0</v>
      </c>
      <c r="BH306" s="107">
        <f t="shared" si="117"/>
        <v>0</v>
      </c>
      <c r="BI306" s="107">
        <f t="shared" si="118"/>
        <v>0</v>
      </c>
      <c r="BJ306" s="8" t="s">
        <v>105</v>
      </c>
      <c r="BK306" s="107">
        <f t="shared" si="119"/>
        <v>0</v>
      </c>
      <c r="BL306" s="8" t="s">
        <v>165</v>
      </c>
      <c r="BM306" s="106" t="s">
        <v>696</v>
      </c>
    </row>
    <row r="307" spans="1:65" s="2" customFormat="1" ht="37.9" customHeight="1" x14ac:dyDescent="0.2">
      <c r="A307" s="16"/>
      <c r="B307" s="94"/>
      <c r="C307" s="95" t="s">
        <v>697</v>
      </c>
      <c r="D307" s="95" t="s">
        <v>100</v>
      </c>
      <c r="E307" s="96" t="s">
        <v>698</v>
      </c>
      <c r="F307" s="97" t="s">
        <v>699</v>
      </c>
      <c r="G307" s="98" t="s">
        <v>143</v>
      </c>
      <c r="H307" s="99">
        <v>1</v>
      </c>
      <c r="I307" s="100"/>
      <c r="J307" s="100">
        <f t="shared" si="110"/>
        <v>0</v>
      </c>
      <c r="K307" s="101"/>
      <c r="L307" s="17"/>
      <c r="M307" s="102" t="s">
        <v>0</v>
      </c>
      <c r="N307" s="103" t="s">
        <v>27</v>
      </c>
      <c r="O307" s="104">
        <v>3.6636099999999998</v>
      </c>
      <c r="P307" s="104">
        <f t="shared" si="111"/>
        <v>3.6636099999999998</v>
      </c>
      <c r="Q307" s="104">
        <v>1.0499999999999999E-3</v>
      </c>
      <c r="R307" s="104">
        <f t="shared" si="112"/>
        <v>1.0499999999999999E-3</v>
      </c>
      <c r="S307" s="104">
        <v>0</v>
      </c>
      <c r="T307" s="105">
        <f t="shared" si="113"/>
        <v>0</v>
      </c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R307" s="106" t="s">
        <v>165</v>
      </c>
      <c r="AT307" s="106" t="s">
        <v>100</v>
      </c>
      <c r="AU307" s="106" t="s">
        <v>105</v>
      </c>
      <c r="AY307" s="8" t="s">
        <v>98</v>
      </c>
      <c r="BE307" s="107">
        <f t="shared" si="114"/>
        <v>0</v>
      </c>
      <c r="BF307" s="107">
        <f t="shared" si="115"/>
        <v>0</v>
      </c>
      <c r="BG307" s="107">
        <f t="shared" si="116"/>
        <v>0</v>
      </c>
      <c r="BH307" s="107">
        <f t="shared" si="117"/>
        <v>0</v>
      </c>
      <c r="BI307" s="107">
        <f t="shared" si="118"/>
        <v>0</v>
      </c>
      <c r="BJ307" s="8" t="s">
        <v>105</v>
      </c>
      <c r="BK307" s="107">
        <f t="shared" si="119"/>
        <v>0</v>
      </c>
      <c r="BL307" s="8" t="s">
        <v>165</v>
      </c>
      <c r="BM307" s="106" t="s">
        <v>700</v>
      </c>
    </row>
    <row r="308" spans="1:65" s="2" customFormat="1" ht="33" customHeight="1" x14ac:dyDescent="0.2">
      <c r="A308" s="16"/>
      <c r="B308" s="94"/>
      <c r="C308" s="108" t="s">
        <v>701</v>
      </c>
      <c r="D308" s="108" t="s">
        <v>219</v>
      </c>
      <c r="E308" s="109" t="s">
        <v>702</v>
      </c>
      <c r="F308" s="110" t="s">
        <v>703</v>
      </c>
      <c r="G308" s="111" t="s">
        <v>143</v>
      </c>
      <c r="H308" s="112">
        <v>1</v>
      </c>
      <c r="I308" s="113"/>
      <c r="J308" s="113">
        <f t="shared" si="110"/>
        <v>0</v>
      </c>
      <c r="K308" s="114"/>
      <c r="L308" s="115"/>
      <c r="M308" s="116" t="s">
        <v>0</v>
      </c>
      <c r="N308" s="117" t="s">
        <v>27</v>
      </c>
      <c r="O308" s="104">
        <v>0</v>
      </c>
      <c r="P308" s="104">
        <f t="shared" si="111"/>
        <v>0</v>
      </c>
      <c r="Q308" s="104">
        <v>5.11E-3</v>
      </c>
      <c r="R308" s="104">
        <f t="shared" si="112"/>
        <v>5.11E-3</v>
      </c>
      <c r="S308" s="104">
        <v>0</v>
      </c>
      <c r="T308" s="105">
        <f t="shared" si="113"/>
        <v>0</v>
      </c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R308" s="106" t="s">
        <v>233</v>
      </c>
      <c r="AT308" s="106" t="s">
        <v>219</v>
      </c>
      <c r="AU308" s="106" t="s">
        <v>105</v>
      </c>
      <c r="AY308" s="8" t="s">
        <v>98</v>
      </c>
      <c r="BE308" s="107">
        <f t="shared" si="114"/>
        <v>0</v>
      </c>
      <c r="BF308" s="107">
        <f t="shared" si="115"/>
        <v>0</v>
      </c>
      <c r="BG308" s="107">
        <f t="shared" si="116"/>
        <v>0</v>
      </c>
      <c r="BH308" s="107">
        <f t="shared" si="117"/>
        <v>0</v>
      </c>
      <c r="BI308" s="107">
        <f t="shared" si="118"/>
        <v>0</v>
      </c>
      <c r="BJ308" s="8" t="s">
        <v>105</v>
      </c>
      <c r="BK308" s="107">
        <f t="shared" si="119"/>
        <v>0</v>
      </c>
      <c r="BL308" s="8" t="s">
        <v>165</v>
      </c>
      <c r="BM308" s="106" t="s">
        <v>704</v>
      </c>
    </row>
    <row r="309" spans="1:65" s="2" customFormat="1" ht="16.5" customHeight="1" x14ac:dyDescent="0.2">
      <c r="A309" s="16"/>
      <c r="B309" s="94"/>
      <c r="C309" s="108" t="s">
        <v>705</v>
      </c>
      <c r="D309" s="108" t="s">
        <v>219</v>
      </c>
      <c r="E309" s="109" t="s">
        <v>706</v>
      </c>
      <c r="F309" s="110" t="s">
        <v>707</v>
      </c>
      <c r="G309" s="111" t="s">
        <v>143</v>
      </c>
      <c r="H309" s="112">
        <v>1</v>
      </c>
      <c r="I309" s="113"/>
      <c r="J309" s="113">
        <f t="shared" si="110"/>
        <v>0</v>
      </c>
      <c r="K309" s="114"/>
      <c r="L309" s="115"/>
      <c r="M309" s="116" t="s">
        <v>0</v>
      </c>
      <c r="N309" s="117" t="s">
        <v>27</v>
      </c>
      <c r="O309" s="104">
        <v>0</v>
      </c>
      <c r="P309" s="104">
        <f t="shared" si="111"/>
        <v>0</v>
      </c>
      <c r="Q309" s="104">
        <v>2.2000000000000001E-3</v>
      </c>
      <c r="R309" s="104">
        <f t="shared" si="112"/>
        <v>2.2000000000000001E-3</v>
      </c>
      <c r="S309" s="104">
        <v>0</v>
      </c>
      <c r="T309" s="105">
        <f t="shared" si="113"/>
        <v>0</v>
      </c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R309" s="106" t="s">
        <v>233</v>
      </c>
      <c r="AT309" s="106" t="s">
        <v>219</v>
      </c>
      <c r="AU309" s="106" t="s">
        <v>105</v>
      </c>
      <c r="AY309" s="8" t="s">
        <v>98</v>
      </c>
      <c r="BE309" s="107">
        <f t="shared" si="114"/>
        <v>0</v>
      </c>
      <c r="BF309" s="107">
        <f t="shared" si="115"/>
        <v>0</v>
      </c>
      <c r="BG309" s="107">
        <f t="shared" si="116"/>
        <v>0</v>
      </c>
      <c r="BH309" s="107">
        <f t="shared" si="117"/>
        <v>0</v>
      </c>
      <c r="BI309" s="107">
        <f t="shared" si="118"/>
        <v>0</v>
      </c>
      <c r="BJ309" s="8" t="s">
        <v>105</v>
      </c>
      <c r="BK309" s="107">
        <f t="shared" si="119"/>
        <v>0</v>
      </c>
      <c r="BL309" s="8" t="s">
        <v>165</v>
      </c>
      <c r="BM309" s="106" t="s">
        <v>708</v>
      </c>
    </row>
    <row r="310" spans="1:65" s="2" customFormat="1" ht="21.75" customHeight="1" x14ac:dyDescent="0.2">
      <c r="A310" s="16"/>
      <c r="B310" s="94"/>
      <c r="C310" s="108" t="s">
        <v>709</v>
      </c>
      <c r="D310" s="108" t="s">
        <v>219</v>
      </c>
      <c r="E310" s="109" t="s">
        <v>710</v>
      </c>
      <c r="F310" s="110" t="s">
        <v>711</v>
      </c>
      <c r="G310" s="111" t="s">
        <v>180</v>
      </c>
      <c r="H310" s="112">
        <v>2</v>
      </c>
      <c r="I310" s="113"/>
      <c r="J310" s="113">
        <f t="shared" si="110"/>
        <v>0</v>
      </c>
      <c r="K310" s="114"/>
      <c r="L310" s="115"/>
      <c r="M310" s="116" t="s">
        <v>0</v>
      </c>
      <c r="N310" s="117" t="s">
        <v>27</v>
      </c>
      <c r="O310" s="104">
        <v>0</v>
      </c>
      <c r="P310" s="104">
        <f t="shared" si="111"/>
        <v>0</v>
      </c>
      <c r="Q310" s="104">
        <v>8.4999999999999995E-4</v>
      </c>
      <c r="R310" s="104">
        <f t="shared" si="112"/>
        <v>1.6999999999999999E-3</v>
      </c>
      <c r="S310" s="104">
        <v>0</v>
      </c>
      <c r="T310" s="105">
        <f t="shared" si="113"/>
        <v>0</v>
      </c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R310" s="106" t="s">
        <v>233</v>
      </c>
      <c r="AT310" s="106" t="s">
        <v>219</v>
      </c>
      <c r="AU310" s="106" t="s">
        <v>105</v>
      </c>
      <c r="AY310" s="8" t="s">
        <v>98</v>
      </c>
      <c r="BE310" s="107">
        <f t="shared" si="114"/>
        <v>0</v>
      </c>
      <c r="BF310" s="107">
        <f t="shared" si="115"/>
        <v>0</v>
      </c>
      <c r="BG310" s="107">
        <f t="shared" si="116"/>
        <v>0</v>
      </c>
      <c r="BH310" s="107">
        <f t="shared" si="117"/>
        <v>0</v>
      </c>
      <c r="BI310" s="107">
        <f t="shared" si="118"/>
        <v>0</v>
      </c>
      <c r="BJ310" s="8" t="s">
        <v>105</v>
      </c>
      <c r="BK310" s="107">
        <f t="shared" si="119"/>
        <v>0</v>
      </c>
      <c r="BL310" s="8" t="s">
        <v>165</v>
      </c>
      <c r="BM310" s="106" t="s">
        <v>712</v>
      </c>
    </row>
    <row r="311" spans="1:65" s="2" customFormat="1" ht="44.25" customHeight="1" x14ac:dyDescent="0.2">
      <c r="A311" s="16"/>
      <c r="B311" s="94"/>
      <c r="C311" s="95" t="s">
        <v>713</v>
      </c>
      <c r="D311" s="95" t="s">
        <v>100</v>
      </c>
      <c r="E311" s="96" t="s">
        <v>714</v>
      </c>
      <c r="F311" s="97" t="s">
        <v>715</v>
      </c>
      <c r="G311" s="98" t="s">
        <v>143</v>
      </c>
      <c r="H311" s="99">
        <v>1</v>
      </c>
      <c r="I311" s="100"/>
      <c r="J311" s="100">
        <f t="shared" si="110"/>
        <v>0</v>
      </c>
      <c r="K311" s="101"/>
      <c r="L311" s="17"/>
      <c r="M311" s="102" t="s">
        <v>0</v>
      </c>
      <c r="N311" s="103" t="s">
        <v>27</v>
      </c>
      <c r="O311" s="104">
        <v>4.30952</v>
      </c>
      <c r="P311" s="104">
        <f t="shared" si="111"/>
        <v>4.30952</v>
      </c>
      <c r="Q311" s="104">
        <v>3.0000000000000001E-3</v>
      </c>
      <c r="R311" s="104">
        <f t="shared" si="112"/>
        <v>3.0000000000000001E-3</v>
      </c>
      <c r="S311" s="104">
        <v>0</v>
      </c>
      <c r="T311" s="105">
        <f t="shared" si="113"/>
        <v>0</v>
      </c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R311" s="106" t="s">
        <v>165</v>
      </c>
      <c r="AT311" s="106" t="s">
        <v>100</v>
      </c>
      <c r="AU311" s="106" t="s">
        <v>105</v>
      </c>
      <c r="AY311" s="8" t="s">
        <v>98</v>
      </c>
      <c r="BE311" s="107">
        <f t="shared" si="114"/>
        <v>0</v>
      </c>
      <c r="BF311" s="107">
        <f t="shared" si="115"/>
        <v>0</v>
      </c>
      <c r="BG311" s="107">
        <f t="shared" si="116"/>
        <v>0</v>
      </c>
      <c r="BH311" s="107">
        <f t="shared" si="117"/>
        <v>0</v>
      </c>
      <c r="BI311" s="107">
        <f t="shared" si="118"/>
        <v>0</v>
      </c>
      <c r="BJ311" s="8" t="s">
        <v>105</v>
      </c>
      <c r="BK311" s="107">
        <f t="shared" si="119"/>
        <v>0</v>
      </c>
      <c r="BL311" s="8" t="s">
        <v>165</v>
      </c>
      <c r="BM311" s="106" t="s">
        <v>716</v>
      </c>
    </row>
    <row r="312" spans="1:65" s="2" customFormat="1" ht="37.9" customHeight="1" x14ac:dyDescent="0.2">
      <c r="A312" s="16"/>
      <c r="B312" s="94"/>
      <c r="C312" s="108" t="s">
        <v>717</v>
      </c>
      <c r="D312" s="108" t="s">
        <v>219</v>
      </c>
      <c r="E312" s="109" t="s">
        <v>718</v>
      </c>
      <c r="F312" s="110" t="s">
        <v>719</v>
      </c>
      <c r="G312" s="111" t="s">
        <v>143</v>
      </c>
      <c r="H312" s="112">
        <v>1</v>
      </c>
      <c r="I312" s="113"/>
      <c r="J312" s="113">
        <f t="shared" si="110"/>
        <v>0</v>
      </c>
      <c r="K312" s="114"/>
      <c r="L312" s="115"/>
      <c r="M312" s="116" t="s">
        <v>0</v>
      </c>
      <c r="N312" s="117" t="s">
        <v>27</v>
      </c>
      <c r="O312" s="104">
        <v>0</v>
      </c>
      <c r="P312" s="104">
        <f t="shared" si="111"/>
        <v>0</v>
      </c>
      <c r="Q312" s="104">
        <v>7.1999999999999998E-3</v>
      </c>
      <c r="R312" s="104">
        <f t="shared" si="112"/>
        <v>7.1999999999999998E-3</v>
      </c>
      <c r="S312" s="104">
        <v>0</v>
      </c>
      <c r="T312" s="105">
        <f t="shared" si="113"/>
        <v>0</v>
      </c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R312" s="106" t="s">
        <v>233</v>
      </c>
      <c r="AT312" s="106" t="s">
        <v>219</v>
      </c>
      <c r="AU312" s="106" t="s">
        <v>105</v>
      </c>
      <c r="AY312" s="8" t="s">
        <v>98</v>
      </c>
      <c r="BE312" s="107">
        <f t="shared" si="114"/>
        <v>0</v>
      </c>
      <c r="BF312" s="107">
        <f t="shared" si="115"/>
        <v>0</v>
      </c>
      <c r="BG312" s="107">
        <f t="shared" si="116"/>
        <v>0</v>
      </c>
      <c r="BH312" s="107">
        <f t="shared" si="117"/>
        <v>0</v>
      </c>
      <c r="BI312" s="107">
        <f t="shared" si="118"/>
        <v>0</v>
      </c>
      <c r="BJ312" s="8" t="s">
        <v>105</v>
      </c>
      <c r="BK312" s="107">
        <f t="shared" si="119"/>
        <v>0</v>
      </c>
      <c r="BL312" s="8" t="s">
        <v>165</v>
      </c>
      <c r="BM312" s="106" t="s">
        <v>720</v>
      </c>
    </row>
    <row r="313" spans="1:65" s="2" customFormat="1" ht="16.5" customHeight="1" x14ac:dyDescent="0.2">
      <c r="A313" s="16"/>
      <c r="B313" s="94"/>
      <c r="C313" s="108" t="s">
        <v>721</v>
      </c>
      <c r="D313" s="108" t="s">
        <v>219</v>
      </c>
      <c r="E313" s="109" t="s">
        <v>706</v>
      </c>
      <c r="F313" s="110" t="s">
        <v>707</v>
      </c>
      <c r="G313" s="111" t="s">
        <v>143</v>
      </c>
      <c r="H313" s="112">
        <v>1</v>
      </c>
      <c r="I313" s="113"/>
      <c r="J313" s="113">
        <f t="shared" si="110"/>
        <v>0</v>
      </c>
      <c r="K313" s="114"/>
      <c r="L313" s="115"/>
      <c r="M313" s="116" t="s">
        <v>0</v>
      </c>
      <c r="N313" s="117" t="s">
        <v>27</v>
      </c>
      <c r="O313" s="104">
        <v>0</v>
      </c>
      <c r="P313" s="104">
        <f t="shared" si="111"/>
        <v>0</v>
      </c>
      <c r="Q313" s="104">
        <v>2.2000000000000001E-3</v>
      </c>
      <c r="R313" s="104">
        <f t="shared" si="112"/>
        <v>2.2000000000000001E-3</v>
      </c>
      <c r="S313" s="104">
        <v>0</v>
      </c>
      <c r="T313" s="105">
        <f t="shared" si="113"/>
        <v>0</v>
      </c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R313" s="106" t="s">
        <v>233</v>
      </c>
      <c r="AT313" s="106" t="s">
        <v>219</v>
      </c>
      <c r="AU313" s="106" t="s">
        <v>105</v>
      </c>
      <c r="AY313" s="8" t="s">
        <v>98</v>
      </c>
      <c r="BE313" s="107">
        <f t="shared" si="114"/>
        <v>0</v>
      </c>
      <c r="BF313" s="107">
        <f t="shared" si="115"/>
        <v>0</v>
      </c>
      <c r="BG313" s="107">
        <f t="shared" si="116"/>
        <v>0</v>
      </c>
      <c r="BH313" s="107">
        <f t="shared" si="117"/>
        <v>0</v>
      </c>
      <c r="BI313" s="107">
        <f t="shared" si="118"/>
        <v>0</v>
      </c>
      <c r="BJ313" s="8" t="s">
        <v>105</v>
      </c>
      <c r="BK313" s="107">
        <f t="shared" si="119"/>
        <v>0</v>
      </c>
      <c r="BL313" s="8" t="s">
        <v>165</v>
      </c>
      <c r="BM313" s="106" t="s">
        <v>722</v>
      </c>
    </row>
    <row r="314" spans="1:65" s="2" customFormat="1" ht="21.75" customHeight="1" x14ac:dyDescent="0.2">
      <c r="A314" s="16"/>
      <c r="B314" s="94"/>
      <c r="C314" s="108" t="s">
        <v>723</v>
      </c>
      <c r="D314" s="108" t="s">
        <v>219</v>
      </c>
      <c r="E314" s="109" t="s">
        <v>710</v>
      </c>
      <c r="F314" s="110" t="s">
        <v>711</v>
      </c>
      <c r="G314" s="111" t="s">
        <v>180</v>
      </c>
      <c r="H314" s="112">
        <v>6</v>
      </c>
      <c r="I314" s="113"/>
      <c r="J314" s="113">
        <f t="shared" si="110"/>
        <v>0</v>
      </c>
      <c r="K314" s="114"/>
      <c r="L314" s="115"/>
      <c r="M314" s="116" t="s">
        <v>0</v>
      </c>
      <c r="N314" s="117" t="s">
        <v>27</v>
      </c>
      <c r="O314" s="104">
        <v>0</v>
      </c>
      <c r="P314" s="104">
        <f t="shared" si="111"/>
        <v>0</v>
      </c>
      <c r="Q314" s="104">
        <v>8.4999999999999995E-4</v>
      </c>
      <c r="R314" s="104">
        <f t="shared" si="112"/>
        <v>5.0999999999999995E-3</v>
      </c>
      <c r="S314" s="104">
        <v>0</v>
      </c>
      <c r="T314" s="105">
        <f t="shared" si="113"/>
        <v>0</v>
      </c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R314" s="106" t="s">
        <v>233</v>
      </c>
      <c r="AT314" s="106" t="s">
        <v>219</v>
      </c>
      <c r="AU314" s="106" t="s">
        <v>105</v>
      </c>
      <c r="AY314" s="8" t="s">
        <v>98</v>
      </c>
      <c r="BE314" s="107">
        <f t="shared" si="114"/>
        <v>0</v>
      </c>
      <c r="BF314" s="107">
        <f t="shared" si="115"/>
        <v>0</v>
      </c>
      <c r="BG314" s="107">
        <f t="shared" si="116"/>
        <v>0</v>
      </c>
      <c r="BH314" s="107">
        <f t="shared" si="117"/>
        <v>0</v>
      </c>
      <c r="BI314" s="107">
        <f t="shared" si="118"/>
        <v>0</v>
      </c>
      <c r="BJ314" s="8" t="s">
        <v>105</v>
      </c>
      <c r="BK314" s="107">
        <f t="shared" si="119"/>
        <v>0</v>
      </c>
      <c r="BL314" s="8" t="s">
        <v>165</v>
      </c>
      <c r="BM314" s="106" t="s">
        <v>724</v>
      </c>
    </row>
    <row r="315" spans="1:65" s="2" customFormat="1" ht="24.2" customHeight="1" x14ac:dyDescent="0.2">
      <c r="A315" s="16"/>
      <c r="B315" s="94"/>
      <c r="C315" s="95" t="s">
        <v>725</v>
      </c>
      <c r="D315" s="95" t="s">
        <v>100</v>
      </c>
      <c r="E315" s="96" t="s">
        <v>726</v>
      </c>
      <c r="F315" s="97" t="s">
        <v>727</v>
      </c>
      <c r="G315" s="98" t="s">
        <v>143</v>
      </c>
      <c r="H315" s="99">
        <v>14</v>
      </c>
      <c r="I315" s="100"/>
      <c r="J315" s="100">
        <f t="shared" si="110"/>
        <v>0</v>
      </c>
      <c r="K315" s="101"/>
      <c r="L315" s="17"/>
      <c r="M315" s="102" t="s">
        <v>0</v>
      </c>
      <c r="N315" s="103" t="s">
        <v>27</v>
      </c>
      <c r="O315" s="104">
        <v>1.2250099999999999</v>
      </c>
      <c r="P315" s="104">
        <f t="shared" si="111"/>
        <v>17.15014</v>
      </c>
      <c r="Q315" s="104">
        <v>0</v>
      </c>
      <c r="R315" s="104">
        <f t="shared" si="112"/>
        <v>0</v>
      </c>
      <c r="S315" s="104">
        <v>0</v>
      </c>
      <c r="T315" s="105">
        <f t="shared" si="113"/>
        <v>0</v>
      </c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R315" s="106" t="s">
        <v>165</v>
      </c>
      <c r="AT315" s="106" t="s">
        <v>100</v>
      </c>
      <c r="AU315" s="106" t="s">
        <v>105</v>
      </c>
      <c r="AY315" s="8" t="s">
        <v>98</v>
      </c>
      <c r="BE315" s="107">
        <f t="shared" si="114"/>
        <v>0</v>
      </c>
      <c r="BF315" s="107">
        <f t="shared" si="115"/>
        <v>0</v>
      </c>
      <c r="BG315" s="107">
        <f t="shared" si="116"/>
        <v>0</v>
      </c>
      <c r="BH315" s="107">
        <f t="shared" si="117"/>
        <v>0</v>
      </c>
      <c r="BI315" s="107">
        <f t="shared" si="118"/>
        <v>0</v>
      </c>
      <c r="BJ315" s="8" t="s">
        <v>105</v>
      </c>
      <c r="BK315" s="107">
        <f t="shared" si="119"/>
        <v>0</v>
      </c>
      <c r="BL315" s="8" t="s">
        <v>165</v>
      </c>
      <c r="BM315" s="106" t="s">
        <v>728</v>
      </c>
    </row>
    <row r="316" spans="1:65" s="2" customFormat="1" ht="24.2" customHeight="1" x14ac:dyDescent="0.2">
      <c r="A316" s="16"/>
      <c r="B316" s="94"/>
      <c r="C316" s="108" t="s">
        <v>729</v>
      </c>
      <c r="D316" s="108" t="s">
        <v>219</v>
      </c>
      <c r="E316" s="109" t="s">
        <v>730</v>
      </c>
      <c r="F316" s="110" t="s">
        <v>731</v>
      </c>
      <c r="G316" s="111" t="s">
        <v>143</v>
      </c>
      <c r="H316" s="112">
        <v>14</v>
      </c>
      <c r="I316" s="113"/>
      <c r="J316" s="113">
        <f t="shared" si="110"/>
        <v>0</v>
      </c>
      <c r="K316" s="114"/>
      <c r="L316" s="115"/>
      <c r="M316" s="116" t="s">
        <v>0</v>
      </c>
      <c r="N316" s="117" t="s">
        <v>27</v>
      </c>
      <c r="O316" s="104">
        <v>0</v>
      </c>
      <c r="P316" s="104">
        <f t="shared" si="111"/>
        <v>0</v>
      </c>
      <c r="Q316" s="104">
        <v>1E-3</v>
      </c>
      <c r="R316" s="104">
        <f t="shared" si="112"/>
        <v>1.4E-2</v>
      </c>
      <c r="S316" s="104">
        <v>0</v>
      </c>
      <c r="T316" s="105">
        <f t="shared" si="113"/>
        <v>0</v>
      </c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R316" s="106" t="s">
        <v>233</v>
      </c>
      <c r="AT316" s="106" t="s">
        <v>219</v>
      </c>
      <c r="AU316" s="106" t="s">
        <v>105</v>
      </c>
      <c r="AY316" s="8" t="s">
        <v>98</v>
      </c>
      <c r="BE316" s="107">
        <f t="shared" si="114"/>
        <v>0</v>
      </c>
      <c r="BF316" s="107">
        <f t="shared" si="115"/>
        <v>0</v>
      </c>
      <c r="BG316" s="107">
        <f t="shared" si="116"/>
        <v>0</v>
      </c>
      <c r="BH316" s="107">
        <f t="shared" si="117"/>
        <v>0</v>
      </c>
      <c r="BI316" s="107">
        <f t="shared" si="118"/>
        <v>0</v>
      </c>
      <c r="BJ316" s="8" t="s">
        <v>105</v>
      </c>
      <c r="BK316" s="107">
        <f t="shared" si="119"/>
        <v>0</v>
      </c>
      <c r="BL316" s="8" t="s">
        <v>165</v>
      </c>
      <c r="BM316" s="106" t="s">
        <v>732</v>
      </c>
    </row>
    <row r="317" spans="1:65" s="2" customFormat="1" ht="24.2" customHeight="1" x14ac:dyDescent="0.2">
      <c r="A317" s="16"/>
      <c r="B317" s="94"/>
      <c r="C317" s="108" t="s">
        <v>733</v>
      </c>
      <c r="D317" s="108" t="s">
        <v>219</v>
      </c>
      <c r="E317" s="109" t="s">
        <v>734</v>
      </c>
      <c r="F317" s="110" t="s">
        <v>735</v>
      </c>
      <c r="G317" s="111" t="s">
        <v>143</v>
      </c>
      <c r="H317" s="112">
        <v>14</v>
      </c>
      <c r="I317" s="113"/>
      <c r="J317" s="113">
        <f t="shared" si="110"/>
        <v>0</v>
      </c>
      <c r="K317" s="114"/>
      <c r="L317" s="115"/>
      <c r="M317" s="116" t="s">
        <v>0</v>
      </c>
      <c r="N317" s="117" t="s">
        <v>27</v>
      </c>
      <c r="O317" s="104">
        <v>0</v>
      </c>
      <c r="P317" s="104">
        <f t="shared" si="111"/>
        <v>0</v>
      </c>
      <c r="Q317" s="104">
        <v>2.5000000000000001E-2</v>
      </c>
      <c r="R317" s="104">
        <f t="shared" si="112"/>
        <v>0.35000000000000003</v>
      </c>
      <c r="S317" s="104">
        <v>0</v>
      </c>
      <c r="T317" s="105">
        <f t="shared" si="113"/>
        <v>0</v>
      </c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R317" s="106" t="s">
        <v>233</v>
      </c>
      <c r="AT317" s="106" t="s">
        <v>219</v>
      </c>
      <c r="AU317" s="106" t="s">
        <v>105</v>
      </c>
      <c r="AY317" s="8" t="s">
        <v>98</v>
      </c>
      <c r="BE317" s="107">
        <f t="shared" si="114"/>
        <v>0</v>
      </c>
      <c r="BF317" s="107">
        <f t="shared" si="115"/>
        <v>0</v>
      </c>
      <c r="BG317" s="107">
        <f t="shared" si="116"/>
        <v>0</v>
      </c>
      <c r="BH317" s="107">
        <f t="shared" si="117"/>
        <v>0</v>
      </c>
      <c r="BI317" s="107">
        <f t="shared" si="118"/>
        <v>0</v>
      </c>
      <c r="BJ317" s="8" t="s">
        <v>105</v>
      </c>
      <c r="BK317" s="107">
        <f t="shared" si="119"/>
        <v>0</v>
      </c>
      <c r="BL317" s="8" t="s">
        <v>165</v>
      </c>
      <c r="BM317" s="106" t="s">
        <v>736</v>
      </c>
    </row>
    <row r="318" spans="1:65" s="2" customFormat="1" ht="24.2" customHeight="1" x14ac:dyDescent="0.2">
      <c r="A318" s="16"/>
      <c r="B318" s="94"/>
      <c r="C318" s="95" t="s">
        <v>737</v>
      </c>
      <c r="D318" s="95" t="s">
        <v>100</v>
      </c>
      <c r="E318" s="96" t="s">
        <v>738</v>
      </c>
      <c r="F318" s="97" t="s">
        <v>739</v>
      </c>
      <c r="G318" s="98" t="s">
        <v>143</v>
      </c>
      <c r="H318" s="99">
        <v>1</v>
      </c>
      <c r="I318" s="100"/>
      <c r="J318" s="100">
        <f t="shared" si="110"/>
        <v>0</v>
      </c>
      <c r="K318" s="101"/>
      <c r="L318" s="17"/>
      <c r="M318" s="102" t="s">
        <v>0</v>
      </c>
      <c r="N318" s="103" t="s">
        <v>27</v>
      </c>
      <c r="O318" s="104">
        <v>1.50482</v>
      </c>
      <c r="P318" s="104">
        <f t="shared" si="111"/>
        <v>1.50482</v>
      </c>
      <c r="Q318" s="104">
        <v>0</v>
      </c>
      <c r="R318" s="104">
        <f t="shared" si="112"/>
        <v>0</v>
      </c>
      <c r="S318" s="104">
        <v>0</v>
      </c>
      <c r="T318" s="105">
        <f t="shared" si="113"/>
        <v>0</v>
      </c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R318" s="106" t="s">
        <v>165</v>
      </c>
      <c r="AT318" s="106" t="s">
        <v>100</v>
      </c>
      <c r="AU318" s="106" t="s">
        <v>105</v>
      </c>
      <c r="AY318" s="8" t="s">
        <v>98</v>
      </c>
      <c r="BE318" s="107">
        <f t="shared" si="114"/>
        <v>0</v>
      </c>
      <c r="BF318" s="107">
        <f t="shared" si="115"/>
        <v>0</v>
      </c>
      <c r="BG318" s="107">
        <f t="shared" si="116"/>
        <v>0</v>
      </c>
      <c r="BH318" s="107">
        <f t="shared" si="117"/>
        <v>0</v>
      </c>
      <c r="BI318" s="107">
        <f t="shared" si="118"/>
        <v>0</v>
      </c>
      <c r="BJ318" s="8" t="s">
        <v>105</v>
      </c>
      <c r="BK318" s="107">
        <f t="shared" si="119"/>
        <v>0</v>
      </c>
      <c r="BL318" s="8" t="s">
        <v>165</v>
      </c>
      <c r="BM318" s="106" t="s">
        <v>740</v>
      </c>
    </row>
    <row r="319" spans="1:65" s="2" customFormat="1" ht="33" customHeight="1" x14ac:dyDescent="0.2">
      <c r="A319" s="16"/>
      <c r="B319" s="94"/>
      <c r="C319" s="108" t="s">
        <v>741</v>
      </c>
      <c r="D319" s="108" t="s">
        <v>219</v>
      </c>
      <c r="E319" s="109" t="s">
        <v>742</v>
      </c>
      <c r="F319" s="110" t="s">
        <v>743</v>
      </c>
      <c r="G319" s="111" t="s">
        <v>143</v>
      </c>
      <c r="H319" s="112">
        <v>1</v>
      </c>
      <c r="I319" s="113"/>
      <c r="J319" s="113">
        <f t="shared" si="110"/>
        <v>0</v>
      </c>
      <c r="K319" s="114"/>
      <c r="L319" s="115"/>
      <c r="M319" s="116" t="s">
        <v>0</v>
      </c>
      <c r="N319" s="117" t="s">
        <v>27</v>
      </c>
      <c r="O319" s="104">
        <v>0</v>
      </c>
      <c r="P319" s="104">
        <f t="shared" si="111"/>
        <v>0</v>
      </c>
      <c r="Q319" s="104">
        <v>2.5000000000000001E-2</v>
      </c>
      <c r="R319" s="104">
        <f t="shared" si="112"/>
        <v>2.5000000000000001E-2</v>
      </c>
      <c r="S319" s="104">
        <v>0</v>
      </c>
      <c r="T319" s="105">
        <f t="shared" si="113"/>
        <v>0</v>
      </c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R319" s="106" t="s">
        <v>233</v>
      </c>
      <c r="AT319" s="106" t="s">
        <v>219</v>
      </c>
      <c r="AU319" s="106" t="s">
        <v>105</v>
      </c>
      <c r="AY319" s="8" t="s">
        <v>98</v>
      </c>
      <c r="BE319" s="107">
        <f t="shared" si="114"/>
        <v>0</v>
      </c>
      <c r="BF319" s="107">
        <f t="shared" si="115"/>
        <v>0</v>
      </c>
      <c r="BG319" s="107">
        <f t="shared" si="116"/>
        <v>0</v>
      </c>
      <c r="BH319" s="107">
        <f t="shared" si="117"/>
        <v>0</v>
      </c>
      <c r="BI319" s="107">
        <f t="shared" si="118"/>
        <v>0</v>
      </c>
      <c r="BJ319" s="8" t="s">
        <v>105</v>
      </c>
      <c r="BK319" s="107">
        <f t="shared" si="119"/>
        <v>0</v>
      </c>
      <c r="BL319" s="8" t="s">
        <v>165</v>
      </c>
      <c r="BM319" s="106" t="s">
        <v>744</v>
      </c>
    </row>
    <row r="320" spans="1:65" s="2" customFormat="1" ht="24.2" customHeight="1" x14ac:dyDescent="0.2">
      <c r="A320" s="16"/>
      <c r="B320" s="94"/>
      <c r="C320" s="108" t="s">
        <v>745</v>
      </c>
      <c r="D320" s="108" t="s">
        <v>219</v>
      </c>
      <c r="E320" s="109" t="s">
        <v>746</v>
      </c>
      <c r="F320" s="110" t="s">
        <v>747</v>
      </c>
      <c r="G320" s="111" t="s">
        <v>143</v>
      </c>
      <c r="H320" s="112">
        <v>1</v>
      </c>
      <c r="I320" s="113"/>
      <c r="J320" s="113">
        <f t="shared" si="110"/>
        <v>0</v>
      </c>
      <c r="K320" s="114"/>
      <c r="L320" s="115"/>
      <c r="M320" s="116" t="s">
        <v>0</v>
      </c>
      <c r="N320" s="117" t="s">
        <v>27</v>
      </c>
      <c r="O320" s="104">
        <v>0</v>
      </c>
      <c r="P320" s="104">
        <f t="shared" si="111"/>
        <v>0</v>
      </c>
      <c r="Q320" s="104">
        <v>0</v>
      </c>
      <c r="R320" s="104">
        <f t="shared" si="112"/>
        <v>0</v>
      </c>
      <c r="S320" s="104">
        <v>0</v>
      </c>
      <c r="T320" s="105">
        <f t="shared" si="113"/>
        <v>0</v>
      </c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R320" s="106" t="s">
        <v>233</v>
      </c>
      <c r="AT320" s="106" t="s">
        <v>219</v>
      </c>
      <c r="AU320" s="106" t="s">
        <v>105</v>
      </c>
      <c r="AY320" s="8" t="s">
        <v>98</v>
      </c>
      <c r="BE320" s="107">
        <f t="shared" si="114"/>
        <v>0</v>
      </c>
      <c r="BF320" s="107">
        <f t="shared" si="115"/>
        <v>0</v>
      </c>
      <c r="BG320" s="107">
        <f t="shared" si="116"/>
        <v>0</v>
      </c>
      <c r="BH320" s="107">
        <f t="shared" si="117"/>
        <v>0</v>
      </c>
      <c r="BI320" s="107">
        <f t="shared" si="118"/>
        <v>0</v>
      </c>
      <c r="BJ320" s="8" t="s">
        <v>105</v>
      </c>
      <c r="BK320" s="107">
        <f t="shared" si="119"/>
        <v>0</v>
      </c>
      <c r="BL320" s="8" t="s">
        <v>165</v>
      </c>
      <c r="BM320" s="106" t="s">
        <v>748</v>
      </c>
    </row>
    <row r="321" spans="1:65" s="2" customFormat="1" ht="24.2" customHeight="1" x14ac:dyDescent="0.2">
      <c r="A321" s="16"/>
      <c r="B321" s="94"/>
      <c r="C321" s="95" t="s">
        <v>749</v>
      </c>
      <c r="D321" s="95" t="s">
        <v>100</v>
      </c>
      <c r="E321" s="96" t="s">
        <v>750</v>
      </c>
      <c r="F321" s="97" t="s">
        <v>751</v>
      </c>
      <c r="G321" s="98" t="s">
        <v>143</v>
      </c>
      <c r="H321" s="99">
        <v>1</v>
      </c>
      <c r="I321" s="100"/>
      <c r="J321" s="100">
        <f t="shared" si="110"/>
        <v>0</v>
      </c>
      <c r="K321" s="101"/>
      <c r="L321" s="17"/>
      <c r="M321" s="102" t="s">
        <v>0</v>
      </c>
      <c r="N321" s="103" t="s">
        <v>27</v>
      </c>
      <c r="O321" s="104">
        <v>2.40964</v>
      </c>
      <c r="P321" s="104">
        <f t="shared" si="111"/>
        <v>2.40964</v>
      </c>
      <c r="Q321" s="104">
        <v>0</v>
      </c>
      <c r="R321" s="104">
        <f t="shared" si="112"/>
        <v>0</v>
      </c>
      <c r="S321" s="104">
        <v>0</v>
      </c>
      <c r="T321" s="105">
        <f t="shared" si="113"/>
        <v>0</v>
      </c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R321" s="106" t="s">
        <v>165</v>
      </c>
      <c r="AT321" s="106" t="s">
        <v>100</v>
      </c>
      <c r="AU321" s="106" t="s">
        <v>105</v>
      </c>
      <c r="AY321" s="8" t="s">
        <v>98</v>
      </c>
      <c r="BE321" s="107">
        <f t="shared" si="114"/>
        <v>0</v>
      </c>
      <c r="BF321" s="107">
        <f t="shared" si="115"/>
        <v>0</v>
      </c>
      <c r="BG321" s="107">
        <f t="shared" si="116"/>
        <v>0</v>
      </c>
      <c r="BH321" s="107">
        <f t="shared" si="117"/>
        <v>0</v>
      </c>
      <c r="BI321" s="107">
        <f t="shared" si="118"/>
        <v>0</v>
      </c>
      <c r="BJ321" s="8" t="s">
        <v>105</v>
      </c>
      <c r="BK321" s="107">
        <f t="shared" si="119"/>
        <v>0</v>
      </c>
      <c r="BL321" s="8" t="s">
        <v>165</v>
      </c>
      <c r="BM321" s="106" t="s">
        <v>752</v>
      </c>
    </row>
    <row r="322" spans="1:65" s="2" customFormat="1" ht="33" customHeight="1" x14ac:dyDescent="0.2">
      <c r="A322" s="16"/>
      <c r="B322" s="94"/>
      <c r="C322" s="108" t="s">
        <v>753</v>
      </c>
      <c r="D322" s="108" t="s">
        <v>219</v>
      </c>
      <c r="E322" s="109" t="s">
        <v>754</v>
      </c>
      <c r="F322" s="110" t="s">
        <v>755</v>
      </c>
      <c r="G322" s="111" t="s">
        <v>143</v>
      </c>
      <c r="H322" s="112">
        <v>2</v>
      </c>
      <c r="I322" s="113"/>
      <c r="J322" s="113">
        <f t="shared" si="110"/>
        <v>0</v>
      </c>
      <c r="K322" s="114"/>
      <c r="L322" s="115"/>
      <c r="M322" s="116" t="s">
        <v>0</v>
      </c>
      <c r="N322" s="117" t="s">
        <v>27</v>
      </c>
      <c r="O322" s="104">
        <v>0</v>
      </c>
      <c r="P322" s="104">
        <f t="shared" si="111"/>
        <v>0</v>
      </c>
      <c r="Q322" s="104">
        <v>2.5000000000000001E-2</v>
      </c>
      <c r="R322" s="104">
        <f t="shared" si="112"/>
        <v>0.05</v>
      </c>
      <c r="S322" s="104">
        <v>0</v>
      </c>
      <c r="T322" s="105">
        <f t="shared" si="113"/>
        <v>0</v>
      </c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R322" s="106" t="s">
        <v>233</v>
      </c>
      <c r="AT322" s="106" t="s">
        <v>219</v>
      </c>
      <c r="AU322" s="106" t="s">
        <v>105</v>
      </c>
      <c r="AY322" s="8" t="s">
        <v>98</v>
      </c>
      <c r="BE322" s="107">
        <f t="shared" si="114"/>
        <v>0</v>
      </c>
      <c r="BF322" s="107">
        <f t="shared" si="115"/>
        <v>0</v>
      </c>
      <c r="BG322" s="107">
        <f t="shared" si="116"/>
        <v>0</v>
      </c>
      <c r="BH322" s="107">
        <f t="shared" si="117"/>
        <v>0</v>
      </c>
      <c r="BI322" s="107">
        <f t="shared" si="118"/>
        <v>0</v>
      </c>
      <c r="BJ322" s="8" t="s">
        <v>105</v>
      </c>
      <c r="BK322" s="107">
        <f t="shared" si="119"/>
        <v>0</v>
      </c>
      <c r="BL322" s="8" t="s">
        <v>165</v>
      </c>
      <c r="BM322" s="106" t="s">
        <v>756</v>
      </c>
    </row>
    <row r="323" spans="1:65" s="2" customFormat="1" ht="16.5" customHeight="1" x14ac:dyDescent="0.2">
      <c r="A323" s="16"/>
      <c r="B323" s="94"/>
      <c r="C323" s="108" t="s">
        <v>757</v>
      </c>
      <c r="D323" s="108" t="s">
        <v>219</v>
      </c>
      <c r="E323" s="109" t="s">
        <v>758</v>
      </c>
      <c r="F323" s="110" t="s">
        <v>747</v>
      </c>
      <c r="G323" s="111" t="s">
        <v>143</v>
      </c>
      <c r="H323" s="112">
        <v>1</v>
      </c>
      <c r="I323" s="113"/>
      <c r="J323" s="113">
        <f t="shared" si="110"/>
        <v>0</v>
      </c>
      <c r="K323" s="114"/>
      <c r="L323" s="115"/>
      <c r="M323" s="116" t="s">
        <v>0</v>
      </c>
      <c r="N323" s="117" t="s">
        <v>27</v>
      </c>
      <c r="O323" s="104">
        <v>0</v>
      </c>
      <c r="P323" s="104">
        <f t="shared" si="111"/>
        <v>0</v>
      </c>
      <c r="Q323" s="104">
        <v>0</v>
      </c>
      <c r="R323" s="104">
        <f t="shared" si="112"/>
        <v>0</v>
      </c>
      <c r="S323" s="104">
        <v>0</v>
      </c>
      <c r="T323" s="105">
        <f t="shared" si="113"/>
        <v>0</v>
      </c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R323" s="106" t="s">
        <v>233</v>
      </c>
      <c r="AT323" s="106" t="s">
        <v>219</v>
      </c>
      <c r="AU323" s="106" t="s">
        <v>105</v>
      </c>
      <c r="AY323" s="8" t="s">
        <v>98</v>
      </c>
      <c r="BE323" s="107">
        <f t="shared" si="114"/>
        <v>0</v>
      </c>
      <c r="BF323" s="107">
        <f t="shared" si="115"/>
        <v>0</v>
      </c>
      <c r="BG323" s="107">
        <f t="shared" si="116"/>
        <v>0</v>
      </c>
      <c r="BH323" s="107">
        <f t="shared" si="117"/>
        <v>0</v>
      </c>
      <c r="BI323" s="107">
        <f t="shared" si="118"/>
        <v>0</v>
      </c>
      <c r="BJ323" s="8" t="s">
        <v>105</v>
      </c>
      <c r="BK323" s="107">
        <f t="shared" si="119"/>
        <v>0</v>
      </c>
      <c r="BL323" s="8" t="s">
        <v>165</v>
      </c>
      <c r="BM323" s="106" t="s">
        <v>759</v>
      </c>
    </row>
    <row r="324" spans="1:65" s="2" customFormat="1" ht="21.75" customHeight="1" x14ac:dyDescent="0.2">
      <c r="A324" s="16"/>
      <c r="B324" s="94"/>
      <c r="C324" s="95" t="s">
        <v>760</v>
      </c>
      <c r="D324" s="95" t="s">
        <v>100</v>
      </c>
      <c r="E324" s="96" t="s">
        <v>761</v>
      </c>
      <c r="F324" s="97" t="s">
        <v>762</v>
      </c>
      <c r="G324" s="98" t="s">
        <v>143</v>
      </c>
      <c r="H324" s="99">
        <v>14</v>
      </c>
      <c r="I324" s="100"/>
      <c r="J324" s="100">
        <f t="shared" si="110"/>
        <v>0</v>
      </c>
      <c r="K324" s="101"/>
      <c r="L324" s="17"/>
      <c r="M324" s="102" t="s">
        <v>0</v>
      </c>
      <c r="N324" s="103" t="s">
        <v>27</v>
      </c>
      <c r="O324" s="104">
        <v>3.0437599999999998</v>
      </c>
      <c r="P324" s="104">
        <f t="shared" si="111"/>
        <v>42.612639999999999</v>
      </c>
      <c r="Q324" s="104">
        <v>4.5399999999999998E-4</v>
      </c>
      <c r="R324" s="104">
        <f t="shared" si="112"/>
        <v>6.3559999999999997E-3</v>
      </c>
      <c r="S324" s="104">
        <v>0</v>
      </c>
      <c r="T324" s="105">
        <f t="shared" si="113"/>
        <v>0</v>
      </c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R324" s="106" t="s">
        <v>165</v>
      </c>
      <c r="AT324" s="106" t="s">
        <v>100</v>
      </c>
      <c r="AU324" s="106" t="s">
        <v>105</v>
      </c>
      <c r="AY324" s="8" t="s">
        <v>98</v>
      </c>
      <c r="BE324" s="107">
        <f t="shared" si="114"/>
        <v>0</v>
      </c>
      <c r="BF324" s="107">
        <f t="shared" si="115"/>
        <v>0</v>
      </c>
      <c r="BG324" s="107">
        <f t="shared" si="116"/>
        <v>0</v>
      </c>
      <c r="BH324" s="107">
        <f t="shared" si="117"/>
        <v>0</v>
      </c>
      <c r="BI324" s="107">
        <f t="shared" si="118"/>
        <v>0</v>
      </c>
      <c r="BJ324" s="8" t="s">
        <v>105</v>
      </c>
      <c r="BK324" s="107">
        <f t="shared" si="119"/>
        <v>0</v>
      </c>
      <c r="BL324" s="8" t="s">
        <v>165</v>
      </c>
      <c r="BM324" s="106" t="s">
        <v>763</v>
      </c>
    </row>
    <row r="325" spans="1:65" s="2" customFormat="1" ht="44.25" customHeight="1" x14ac:dyDescent="0.2">
      <c r="A325" s="16"/>
      <c r="B325" s="94"/>
      <c r="C325" s="108" t="s">
        <v>764</v>
      </c>
      <c r="D325" s="108" t="s">
        <v>219</v>
      </c>
      <c r="E325" s="109" t="s">
        <v>765</v>
      </c>
      <c r="F325" s="110" t="s">
        <v>766</v>
      </c>
      <c r="G325" s="111" t="s">
        <v>143</v>
      </c>
      <c r="H325" s="112">
        <v>14</v>
      </c>
      <c r="I325" s="113"/>
      <c r="J325" s="113">
        <f t="shared" si="110"/>
        <v>0</v>
      </c>
      <c r="K325" s="114"/>
      <c r="L325" s="115"/>
      <c r="M325" s="116" t="s">
        <v>0</v>
      </c>
      <c r="N325" s="117" t="s">
        <v>27</v>
      </c>
      <c r="O325" s="104">
        <v>0</v>
      </c>
      <c r="P325" s="104">
        <f t="shared" si="111"/>
        <v>0</v>
      </c>
      <c r="Q325" s="104">
        <v>1.4999999999999999E-2</v>
      </c>
      <c r="R325" s="104">
        <f t="shared" si="112"/>
        <v>0.21</v>
      </c>
      <c r="S325" s="104">
        <v>0</v>
      </c>
      <c r="T325" s="105">
        <f t="shared" si="113"/>
        <v>0</v>
      </c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R325" s="106" t="s">
        <v>233</v>
      </c>
      <c r="AT325" s="106" t="s">
        <v>219</v>
      </c>
      <c r="AU325" s="106" t="s">
        <v>105</v>
      </c>
      <c r="AY325" s="8" t="s">
        <v>98</v>
      </c>
      <c r="BE325" s="107">
        <f t="shared" si="114"/>
        <v>0</v>
      </c>
      <c r="BF325" s="107">
        <f t="shared" si="115"/>
        <v>0</v>
      </c>
      <c r="BG325" s="107">
        <f t="shared" si="116"/>
        <v>0</v>
      </c>
      <c r="BH325" s="107">
        <f t="shared" si="117"/>
        <v>0</v>
      </c>
      <c r="BI325" s="107">
        <f t="shared" si="118"/>
        <v>0</v>
      </c>
      <c r="BJ325" s="8" t="s">
        <v>105</v>
      </c>
      <c r="BK325" s="107">
        <f t="shared" si="119"/>
        <v>0</v>
      </c>
      <c r="BL325" s="8" t="s">
        <v>165</v>
      </c>
      <c r="BM325" s="106" t="s">
        <v>767</v>
      </c>
    </row>
    <row r="326" spans="1:65" s="2" customFormat="1" ht="16.5" customHeight="1" x14ac:dyDescent="0.2">
      <c r="A326" s="16"/>
      <c r="B326" s="94"/>
      <c r="C326" s="95" t="s">
        <v>768</v>
      </c>
      <c r="D326" s="95" t="s">
        <v>100</v>
      </c>
      <c r="E326" s="96" t="s">
        <v>769</v>
      </c>
      <c r="F326" s="97" t="s">
        <v>770</v>
      </c>
      <c r="G326" s="98" t="s">
        <v>143</v>
      </c>
      <c r="H326" s="99">
        <v>1</v>
      </c>
      <c r="I326" s="100"/>
      <c r="J326" s="100">
        <f t="shared" si="110"/>
        <v>0</v>
      </c>
      <c r="K326" s="101"/>
      <c r="L326" s="17"/>
      <c r="M326" s="102" t="s">
        <v>0</v>
      </c>
      <c r="N326" s="103" t="s">
        <v>27</v>
      </c>
      <c r="O326" s="104">
        <v>0.32547999999999999</v>
      </c>
      <c r="P326" s="104">
        <f t="shared" si="111"/>
        <v>0.32547999999999999</v>
      </c>
      <c r="Q326" s="104">
        <v>0</v>
      </c>
      <c r="R326" s="104">
        <f t="shared" si="112"/>
        <v>0</v>
      </c>
      <c r="S326" s="104">
        <v>0</v>
      </c>
      <c r="T326" s="105">
        <f t="shared" si="113"/>
        <v>0</v>
      </c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R326" s="106" t="s">
        <v>165</v>
      </c>
      <c r="AT326" s="106" t="s">
        <v>100</v>
      </c>
      <c r="AU326" s="106" t="s">
        <v>105</v>
      </c>
      <c r="AY326" s="8" t="s">
        <v>98</v>
      </c>
      <c r="BE326" s="107">
        <f t="shared" si="114"/>
        <v>0</v>
      </c>
      <c r="BF326" s="107">
        <f t="shared" si="115"/>
        <v>0</v>
      </c>
      <c r="BG326" s="107">
        <f t="shared" si="116"/>
        <v>0</v>
      </c>
      <c r="BH326" s="107">
        <f t="shared" si="117"/>
        <v>0</v>
      </c>
      <c r="BI326" s="107">
        <f t="shared" si="118"/>
        <v>0</v>
      </c>
      <c r="BJ326" s="8" t="s">
        <v>105</v>
      </c>
      <c r="BK326" s="107">
        <f t="shared" si="119"/>
        <v>0</v>
      </c>
      <c r="BL326" s="8" t="s">
        <v>165</v>
      </c>
      <c r="BM326" s="106" t="s">
        <v>771</v>
      </c>
    </row>
    <row r="327" spans="1:65" s="2" customFormat="1" ht="37.9" customHeight="1" x14ac:dyDescent="0.2">
      <c r="A327" s="16"/>
      <c r="B327" s="94"/>
      <c r="C327" s="108" t="s">
        <v>772</v>
      </c>
      <c r="D327" s="108" t="s">
        <v>219</v>
      </c>
      <c r="E327" s="109" t="s">
        <v>773</v>
      </c>
      <c r="F327" s="110" t="s">
        <v>774</v>
      </c>
      <c r="G327" s="111" t="s">
        <v>143</v>
      </c>
      <c r="H327" s="112">
        <v>1</v>
      </c>
      <c r="I327" s="113"/>
      <c r="J327" s="113">
        <f t="shared" si="110"/>
        <v>0</v>
      </c>
      <c r="K327" s="114"/>
      <c r="L327" s="115"/>
      <c r="M327" s="116" t="s">
        <v>0</v>
      </c>
      <c r="N327" s="117" t="s">
        <v>27</v>
      </c>
      <c r="O327" s="104">
        <v>0</v>
      </c>
      <c r="P327" s="104">
        <f t="shared" si="111"/>
        <v>0</v>
      </c>
      <c r="Q327" s="104">
        <v>0.2</v>
      </c>
      <c r="R327" s="104">
        <f t="shared" si="112"/>
        <v>0.2</v>
      </c>
      <c r="S327" s="104">
        <v>0</v>
      </c>
      <c r="T327" s="105">
        <f t="shared" si="113"/>
        <v>0</v>
      </c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R327" s="106" t="s">
        <v>233</v>
      </c>
      <c r="AT327" s="106" t="s">
        <v>219</v>
      </c>
      <c r="AU327" s="106" t="s">
        <v>105</v>
      </c>
      <c r="AY327" s="8" t="s">
        <v>98</v>
      </c>
      <c r="BE327" s="107">
        <f t="shared" si="114"/>
        <v>0</v>
      </c>
      <c r="BF327" s="107">
        <f t="shared" si="115"/>
        <v>0</v>
      </c>
      <c r="BG327" s="107">
        <f t="shared" si="116"/>
        <v>0</v>
      </c>
      <c r="BH327" s="107">
        <f t="shared" si="117"/>
        <v>0</v>
      </c>
      <c r="BI327" s="107">
        <f t="shared" si="118"/>
        <v>0</v>
      </c>
      <c r="BJ327" s="8" t="s">
        <v>105</v>
      </c>
      <c r="BK327" s="107">
        <f t="shared" si="119"/>
        <v>0</v>
      </c>
      <c r="BL327" s="8" t="s">
        <v>165</v>
      </c>
      <c r="BM327" s="106" t="s">
        <v>775</v>
      </c>
    </row>
    <row r="328" spans="1:65" s="2" customFormat="1" ht="24.2" customHeight="1" x14ac:dyDescent="0.2">
      <c r="A328" s="16"/>
      <c r="B328" s="94"/>
      <c r="C328" s="95" t="s">
        <v>776</v>
      </c>
      <c r="D328" s="95" t="s">
        <v>100</v>
      </c>
      <c r="E328" s="96" t="s">
        <v>777</v>
      </c>
      <c r="F328" s="97" t="s">
        <v>778</v>
      </c>
      <c r="G328" s="98" t="s">
        <v>288</v>
      </c>
      <c r="H328" s="99">
        <v>0.93600000000000005</v>
      </c>
      <c r="I328" s="100"/>
      <c r="J328" s="100">
        <f t="shared" si="110"/>
        <v>0</v>
      </c>
      <c r="K328" s="101"/>
      <c r="L328" s="17"/>
      <c r="M328" s="102" t="s">
        <v>0</v>
      </c>
      <c r="N328" s="103" t="s">
        <v>27</v>
      </c>
      <c r="O328" s="104">
        <v>2.2890000000000001</v>
      </c>
      <c r="P328" s="104">
        <f t="shared" si="111"/>
        <v>2.1425040000000002</v>
      </c>
      <c r="Q328" s="104">
        <v>0</v>
      </c>
      <c r="R328" s="104">
        <f t="shared" si="112"/>
        <v>0</v>
      </c>
      <c r="S328" s="104">
        <v>0</v>
      </c>
      <c r="T328" s="105">
        <f t="shared" si="113"/>
        <v>0</v>
      </c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R328" s="106" t="s">
        <v>165</v>
      </c>
      <c r="AT328" s="106" t="s">
        <v>100</v>
      </c>
      <c r="AU328" s="106" t="s">
        <v>105</v>
      </c>
      <c r="AY328" s="8" t="s">
        <v>98</v>
      </c>
      <c r="BE328" s="107">
        <f t="shared" si="114"/>
        <v>0</v>
      </c>
      <c r="BF328" s="107">
        <f t="shared" si="115"/>
        <v>0</v>
      </c>
      <c r="BG328" s="107">
        <f t="shared" si="116"/>
        <v>0</v>
      </c>
      <c r="BH328" s="107">
        <f t="shared" si="117"/>
        <v>0</v>
      </c>
      <c r="BI328" s="107">
        <f t="shared" si="118"/>
        <v>0</v>
      </c>
      <c r="BJ328" s="8" t="s">
        <v>105</v>
      </c>
      <c r="BK328" s="107">
        <f t="shared" si="119"/>
        <v>0</v>
      </c>
      <c r="BL328" s="8" t="s">
        <v>165</v>
      </c>
      <c r="BM328" s="106" t="s">
        <v>779</v>
      </c>
    </row>
    <row r="329" spans="1:65" s="7" customFormat="1" ht="22.9" customHeight="1" x14ac:dyDescent="0.2">
      <c r="B329" s="82"/>
      <c r="D329" s="83" t="s">
        <v>43</v>
      </c>
      <c r="E329" s="92" t="s">
        <v>780</v>
      </c>
      <c r="F329" s="92" t="s">
        <v>781</v>
      </c>
      <c r="J329" s="93">
        <f>BK329</f>
        <v>0</v>
      </c>
      <c r="L329" s="82"/>
      <c r="M329" s="86"/>
      <c r="N329" s="87"/>
      <c r="O329" s="87"/>
      <c r="P329" s="88">
        <f>SUM(P330:P335)</f>
        <v>81.429822200000004</v>
      </c>
      <c r="Q329" s="87"/>
      <c r="R329" s="88">
        <f>SUM(R330:R335)</f>
        <v>2.3926434759999999</v>
      </c>
      <c r="S329" s="87"/>
      <c r="T329" s="89">
        <f>SUM(T330:T335)</f>
        <v>0</v>
      </c>
      <c r="AR329" s="83" t="s">
        <v>105</v>
      </c>
      <c r="AT329" s="90" t="s">
        <v>43</v>
      </c>
      <c r="AU329" s="90" t="s">
        <v>45</v>
      </c>
      <c r="AY329" s="83" t="s">
        <v>98</v>
      </c>
      <c r="BK329" s="91">
        <f>SUM(BK330:BK335)</f>
        <v>0</v>
      </c>
    </row>
    <row r="330" spans="1:65" s="2" customFormat="1" ht="24.2" customHeight="1" x14ac:dyDescent="0.2">
      <c r="A330" s="16"/>
      <c r="B330" s="94"/>
      <c r="C330" s="95" t="s">
        <v>782</v>
      </c>
      <c r="D330" s="95" t="s">
        <v>100</v>
      </c>
      <c r="E330" s="96" t="s">
        <v>783</v>
      </c>
      <c r="F330" s="97" t="s">
        <v>784</v>
      </c>
      <c r="G330" s="98" t="s">
        <v>180</v>
      </c>
      <c r="H330" s="99">
        <v>109.34</v>
      </c>
      <c r="I330" s="100"/>
      <c r="J330" s="100">
        <f t="shared" ref="J330:J335" si="120">ROUND(I330*H330,2)</f>
        <v>0</v>
      </c>
      <c r="K330" s="101"/>
      <c r="L330" s="17"/>
      <c r="M330" s="102" t="s">
        <v>0</v>
      </c>
      <c r="N330" s="103" t="s">
        <v>27</v>
      </c>
      <c r="O330" s="104">
        <v>0.15601000000000001</v>
      </c>
      <c r="P330" s="104">
        <f t="shared" ref="P330:P335" si="121">O330*H330</f>
        <v>17.058133400000003</v>
      </c>
      <c r="Q330" s="104">
        <v>3.1174000000000002E-3</v>
      </c>
      <c r="R330" s="104">
        <f t="shared" ref="R330:R335" si="122">Q330*H330</f>
        <v>0.34085651600000005</v>
      </c>
      <c r="S330" s="104">
        <v>0</v>
      </c>
      <c r="T330" s="105">
        <f t="shared" ref="T330:T335" si="123">S330*H330</f>
        <v>0</v>
      </c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R330" s="106" t="s">
        <v>165</v>
      </c>
      <c r="AT330" s="106" t="s">
        <v>100</v>
      </c>
      <c r="AU330" s="106" t="s">
        <v>105</v>
      </c>
      <c r="AY330" s="8" t="s">
        <v>98</v>
      </c>
      <c r="BE330" s="107">
        <f t="shared" ref="BE330:BE335" si="124">IF(N330="základná",J330,0)</f>
        <v>0</v>
      </c>
      <c r="BF330" s="107">
        <f t="shared" ref="BF330:BF335" si="125">IF(N330="znížená",J330,0)</f>
        <v>0</v>
      </c>
      <c r="BG330" s="107">
        <f t="shared" ref="BG330:BG335" si="126">IF(N330="zákl. prenesená",J330,0)</f>
        <v>0</v>
      </c>
      <c r="BH330" s="107">
        <f t="shared" ref="BH330:BH335" si="127">IF(N330="zníž. prenesená",J330,0)</f>
        <v>0</v>
      </c>
      <c r="BI330" s="107">
        <f t="shared" ref="BI330:BI335" si="128">IF(N330="nulová",J330,0)</f>
        <v>0</v>
      </c>
      <c r="BJ330" s="8" t="s">
        <v>105</v>
      </c>
      <c r="BK330" s="107">
        <f t="shared" ref="BK330:BK335" si="129">ROUND(I330*H330,2)</f>
        <v>0</v>
      </c>
      <c r="BL330" s="8" t="s">
        <v>165</v>
      </c>
      <c r="BM330" s="106" t="s">
        <v>785</v>
      </c>
    </row>
    <row r="331" spans="1:65" s="2" customFormat="1" ht="16.5" customHeight="1" x14ac:dyDescent="0.2">
      <c r="A331" s="16"/>
      <c r="B331" s="94"/>
      <c r="C331" s="108" t="s">
        <v>786</v>
      </c>
      <c r="D331" s="108" t="s">
        <v>219</v>
      </c>
      <c r="E331" s="109" t="s">
        <v>787</v>
      </c>
      <c r="F331" s="110" t="s">
        <v>788</v>
      </c>
      <c r="G331" s="111" t="s">
        <v>143</v>
      </c>
      <c r="H331" s="112">
        <v>364.46699999999998</v>
      </c>
      <c r="I331" s="113"/>
      <c r="J331" s="113">
        <f t="shared" si="120"/>
        <v>0</v>
      </c>
      <c r="K331" s="114"/>
      <c r="L331" s="115"/>
      <c r="M331" s="116" t="s">
        <v>0</v>
      </c>
      <c r="N331" s="117" t="s">
        <v>27</v>
      </c>
      <c r="O331" s="104">
        <v>0</v>
      </c>
      <c r="P331" s="104">
        <f t="shared" si="121"/>
        <v>0</v>
      </c>
      <c r="Q331" s="104">
        <v>4.4999999999999999E-4</v>
      </c>
      <c r="R331" s="104">
        <f t="shared" si="122"/>
        <v>0.16401014999999999</v>
      </c>
      <c r="S331" s="104">
        <v>0</v>
      </c>
      <c r="T331" s="105">
        <f t="shared" si="123"/>
        <v>0</v>
      </c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R331" s="106" t="s">
        <v>233</v>
      </c>
      <c r="AT331" s="106" t="s">
        <v>219</v>
      </c>
      <c r="AU331" s="106" t="s">
        <v>105</v>
      </c>
      <c r="AY331" s="8" t="s">
        <v>98</v>
      </c>
      <c r="BE331" s="107">
        <f t="shared" si="124"/>
        <v>0</v>
      </c>
      <c r="BF331" s="107">
        <f t="shared" si="125"/>
        <v>0</v>
      </c>
      <c r="BG331" s="107">
        <f t="shared" si="126"/>
        <v>0</v>
      </c>
      <c r="BH331" s="107">
        <f t="shared" si="127"/>
        <v>0</v>
      </c>
      <c r="BI331" s="107">
        <f t="shared" si="128"/>
        <v>0</v>
      </c>
      <c r="BJ331" s="8" t="s">
        <v>105</v>
      </c>
      <c r="BK331" s="107">
        <f t="shared" si="129"/>
        <v>0</v>
      </c>
      <c r="BL331" s="8" t="s">
        <v>165</v>
      </c>
      <c r="BM331" s="106" t="s">
        <v>789</v>
      </c>
    </row>
    <row r="332" spans="1:65" s="2" customFormat="1" ht="24.2" customHeight="1" x14ac:dyDescent="0.2">
      <c r="A332" s="16"/>
      <c r="B332" s="94"/>
      <c r="C332" s="95" t="s">
        <v>790</v>
      </c>
      <c r="D332" s="95" t="s">
        <v>100</v>
      </c>
      <c r="E332" s="96" t="s">
        <v>791</v>
      </c>
      <c r="F332" s="97" t="s">
        <v>792</v>
      </c>
      <c r="G332" s="98" t="s">
        <v>128</v>
      </c>
      <c r="H332" s="99">
        <v>84.93</v>
      </c>
      <c r="I332" s="100"/>
      <c r="J332" s="100">
        <f t="shared" si="120"/>
        <v>0</v>
      </c>
      <c r="K332" s="101"/>
      <c r="L332" s="17"/>
      <c r="M332" s="102" t="s">
        <v>0</v>
      </c>
      <c r="N332" s="103" t="s">
        <v>27</v>
      </c>
      <c r="O332" s="104">
        <v>0.72175999999999996</v>
      </c>
      <c r="P332" s="104">
        <f t="shared" si="121"/>
        <v>61.299076800000002</v>
      </c>
      <c r="Q332" s="104">
        <v>3.777E-3</v>
      </c>
      <c r="R332" s="104">
        <f t="shared" si="122"/>
        <v>0.32078061000000002</v>
      </c>
      <c r="S332" s="104">
        <v>0</v>
      </c>
      <c r="T332" s="105">
        <f t="shared" si="123"/>
        <v>0</v>
      </c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R332" s="106" t="s">
        <v>165</v>
      </c>
      <c r="AT332" s="106" t="s">
        <v>100</v>
      </c>
      <c r="AU332" s="106" t="s">
        <v>105</v>
      </c>
      <c r="AY332" s="8" t="s">
        <v>98</v>
      </c>
      <c r="BE332" s="107">
        <f t="shared" si="124"/>
        <v>0</v>
      </c>
      <c r="BF332" s="107">
        <f t="shared" si="125"/>
        <v>0</v>
      </c>
      <c r="BG332" s="107">
        <f t="shared" si="126"/>
        <v>0</v>
      </c>
      <c r="BH332" s="107">
        <f t="shared" si="127"/>
        <v>0</v>
      </c>
      <c r="BI332" s="107">
        <f t="shared" si="128"/>
        <v>0</v>
      </c>
      <c r="BJ332" s="8" t="s">
        <v>105</v>
      </c>
      <c r="BK332" s="107">
        <f t="shared" si="129"/>
        <v>0</v>
      </c>
      <c r="BL332" s="8" t="s">
        <v>165</v>
      </c>
      <c r="BM332" s="106" t="s">
        <v>793</v>
      </c>
    </row>
    <row r="333" spans="1:65" s="2" customFormat="1" ht="24.2" customHeight="1" x14ac:dyDescent="0.2">
      <c r="A333" s="16"/>
      <c r="B333" s="94"/>
      <c r="C333" s="108" t="s">
        <v>794</v>
      </c>
      <c r="D333" s="108" t="s">
        <v>219</v>
      </c>
      <c r="E333" s="109" t="s">
        <v>795</v>
      </c>
      <c r="F333" s="110" t="s">
        <v>796</v>
      </c>
      <c r="G333" s="111" t="s">
        <v>128</v>
      </c>
      <c r="H333" s="112">
        <v>86.629000000000005</v>
      </c>
      <c r="I333" s="113"/>
      <c r="J333" s="113">
        <f t="shared" si="120"/>
        <v>0</v>
      </c>
      <c r="K333" s="114"/>
      <c r="L333" s="115"/>
      <c r="M333" s="116" t="s">
        <v>0</v>
      </c>
      <c r="N333" s="117" t="s">
        <v>27</v>
      </c>
      <c r="O333" s="104">
        <v>0</v>
      </c>
      <c r="P333" s="104">
        <f t="shared" si="121"/>
        <v>0</v>
      </c>
      <c r="Q333" s="104">
        <v>1.78E-2</v>
      </c>
      <c r="R333" s="104">
        <f t="shared" si="122"/>
        <v>1.5419962</v>
      </c>
      <c r="S333" s="104">
        <v>0</v>
      </c>
      <c r="T333" s="105">
        <f t="shared" si="123"/>
        <v>0</v>
      </c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R333" s="106" t="s">
        <v>233</v>
      </c>
      <c r="AT333" s="106" t="s">
        <v>219</v>
      </c>
      <c r="AU333" s="106" t="s">
        <v>105</v>
      </c>
      <c r="AY333" s="8" t="s">
        <v>98</v>
      </c>
      <c r="BE333" s="107">
        <f t="shared" si="124"/>
        <v>0</v>
      </c>
      <c r="BF333" s="107">
        <f t="shared" si="125"/>
        <v>0</v>
      </c>
      <c r="BG333" s="107">
        <f t="shared" si="126"/>
        <v>0</v>
      </c>
      <c r="BH333" s="107">
        <f t="shared" si="127"/>
        <v>0</v>
      </c>
      <c r="BI333" s="107">
        <f t="shared" si="128"/>
        <v>0</v>
      </c>
      <c r="BJ333" s="8" t="s">
        <v>105</v>
      </c>
      <c r="BK333" s="107">
        <f t="shared" si="129"/>
        <v>0</v>
      </c>
      <c r="BL333" s="8" t="s">
        <v>165</v>
      </c>
      <c r="BM333" s="106" t="s">
        <v>797</v>
      </c>
    </row>
    <row r="334" spans="1:65" s="2" customFormat="1" ht="16.5" customHeight="1" x14ac:dyDescent="0.2">
      <c r="A334" s="16"/>
      <c r="B334" s="94"/>
      <c r="C334" s="108" t="s">
        <v>798</v>
      </c>
      <c r="D334" s="108" t="s">
        <v>219</v>
      </c>
      <c r="E334" s="109" t="s">
        <v>799</v>
      </c>
      <c r="F334" s="110" t="s">
        <v>800</v>
      </c>
      <c r="G334" s="111" t="s">
        <v>143</v>
      </c>
      <c r="H334" s="112">
        <v>5</v>
      </c>
      <c r="I334" s="113"/>
      <c r="J334" s="113">
        <f t="shared" si="120"/>
        <v>0</v>
      </c>
      <c r="K334" s="114"/>
      <c r="L334" s="115"/>
      <c r="M334" s="116" t="s">
        <v>0</v>
      </c>
      <c r="N334" s="117" t="s">
        <v>27</v>
      </c>
      <c r="O334" s="104">
        <v>0</v>
      </c>
      <c r="P334" s="104">
        <f t="shared" si="121"/>
        <v>0</v>
      </c>
      <c r="Q334" s="104">
        <v>5.0000000000000001E-3</v>
      </c>
      <c r="R334" s="104">
        <f t="shared" si="122"/>
        <v>2.5000000000000001E-2</v>
      </c>
      <c r="S334" s="104">
        <v>0</v>
      </c>
      <c r="T334" s="105">
        <f t="shared" si="123"/>
        <v>0</v>
      </c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R334" s="106" t="s">
        <v>233</v>
      </c>
      <c r="AT334" s="106" t="s">
        <v>219</v>
      </c>
      <c r="AU334" s="106" t="s">
        <v>105</v>
      </c>
      <c r="AY334" s="8" t="s">
        <v>98</v>
      </c>
      <c r="BE334" s="107">
        <f t="shared" si="124"/>
        <v>0</v>
      </c>
      <c r="BF334" s="107">
        <f t="shared" si="125"/>
        <v>0</v>
      </c>
      <c r="BG334" s="107">
        <f t="shared" si="126"/>
        <v>0</v>
      </c>
      <c r="BH334" s="107">
        <f t="shared" si="127"/>
        <v>0</v>
      </c>
      <c r="BI334" s="107">
        <f t="shared" si="128"/>
        <v>0</v>
      </c>
      <c r="BJ334" s="8" t="s">
        <v>105</v>
      </c>
      <c r="BK334" s="107">
        <f t="shared" si="129"/>
        <v>0</v>
      </c>
      <c r="BL334" s="8" t="s">
        <v>165</v>
      </c>
      <c r="BM334" s="106" t="s">
        <v>801</v>
      </c>
    </row>
    <row r="335" spans="1:65" s="2" customFormat="1" ht="24.2" customHeight="1" x14ac:dyDescent="0.2">
      <c r="A335" s="16"/>
      <c r="B335" s="94"/>
      <c r="C335" s="95" t="s">
        <v>802</v>
      </c>
      <c r="D335" s="95" t="s">
        <v>100</v>
      </c>
      <c r="E335" s="96" t="s">
        <v>803</v>
      </c>
      <c r="F335" s="97" t="s">
        <v>804</v>
      </c>
      <c r="G335" s="98" t="s">
        <v>288</v>
      </c>
      <c r="H335" s="99">
        <v>2.3929999999999998</v>
      </c>
      <c r="I335" s="100"/>
      <c r="J335" s="100">
        <f t="shared" si="120"/>
        <v>0</v>
      </c>
      <c r="K335" s="101"/>
      <c r="L335" s="17"/>
      <c r="M335" s="102" t="s">
        <v>0</v>
      </c>
      <c r="N335" s="103" t="s">
        <v>27</v>
      </c>
      <c r="O335" s="104">
        <v>1.284</v>
      </c>
      <c r="P335" s="104">
        <f t="shared" si="121"/>
        <v>3.0726119999999999</v>
      </c>
      <c r="Q335" s="104">
        <v>0</v>
      </c>
      <c r="R335" s="104">
        <f t="shared" si="122"/>
        <v>0</v>
      </c>
      <c r="S335" s="104">
        <v>0</v>
      </c>
      <c r="T335" s="105">
        <f t="shared" si="123"/>
        <v>0</v>
      </c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R335" s="106" t="s">
        <v>165</v>
      </c>
      <c r="AT335" s="106" t="s">
        <v>100</v>
      </c>
      <c r="AU335" s="106" t="s">
        <v>105</v>
      </c>
      <c r="AY335" s="8" t="s">
        <v>98</v>
      </c>
      <c r="BE335" s="107">
        <f t="shared" si="124"/>
        <v>0</v>
      </c>
      <c r="BF335" s="107">
        <f t="shared" si="125"/>
        <v>0</v>
      </c>
      <c r="BG335" s="107">
        <f t="shared" si="126"/>
        <v>0</v>
      </c>
      <c r="BH335" s="107">
        <f t="shared" si="127"/>
        <v>0</v>
      </c>
      <c r="BI335" s="107">
        <f t="shared" si="128"/>
        <v>0</v>
      </c>
      <c r="BJ335" s="8" t="s">
        <v>105</v>
      </c>
      <c r="BK335" s="107">
        <f t="shared" si="129"/>
        <v>0</v>
      </c>
      <c r="BL335" s="8" t="s">
        <v>165</v>
      </c>
      <c r="BM335" s="106" t="s">
        <v>805</v>
      </c>
    </row>
    <row r="336" spans="1:65" s="7" customFormat="1" ht="22.9" customHeight="1" x14ac:dyDescent="0.2">
      <c r="B336" s="82"/>
      <c r="D336" s="83" t="s">
        <v>43</v>
      </c>
      <c r="E336" s="92" t="s">
        <v>806</v>
      </c>
      <c r="F336" s="92" t="s">
        <v>807</v>
      </c>
      <c r="J336" s="93">
        <f>BK336</f>
        <v>0</v>
      </c>
      <c r="L336" s="82"/>
      <c r="M336" s="86"/>
      <c r="N336" s="87"/>
      <c r="O336" s="87"/>
      <c r="P336" s="88">
        <f>SUM(P337:P339)</f>
        <v>113.37677520000001</v>
      </c>
      <c r="Q336" s="87"/>
      <c r="R336" s="88">
        <f>SUM(R337:R339)</f>
        <v>4.7314800000000004E-2</v>
      </c>
      <c r="S336" s="87"/>
      <c r="T336" s="89">
        <f>SUM(T337:T339)</f>
        <v>0</v>
      </c>
      <c r="AR336" s="83" t="s">
        <v>105</v>
      </c>
      <c r="AT336" s="90" t="s">
        <v>43</v>
      </c>
      <c r="AU336" s="90" t="s">
        <v>45</v>
      </c>
      <c r="AY336" s="83" t="s">
        <v>98</v>
      </c>
      <c r="BK336" s="91">
        <f>SUM(BK337:BK339)</f>
        <v>0</v>
      </c>
    </row>
    <row r="337" spans="1:65" s="2" customFormat="1" ht="24.2" customHeight="1" x14ac:dyDescent="0.2">
      <c r="A337" s="16"/>
      <c r="B337" s="94"/>
      <c r="C337" s="95" t="s">
        <v>808</v>
      </c>
      <c r="D337" s="95" t="s">
        <v>100</v>
      </c>
      <c r="E337" s="96" t="s">
        <v>809</v>
      </c>
      <c r="F337" s="97" t="s">
        <v>810</v>
      </c>
      <c r="G337" s="98" t="s">
        <v>128</v>
      </c>
      <c r="H337" s="99">
        <v>262.86</v>
      </c>
      <c r="I337" s="100"/>
      <c r="J337" s="100">
        <f>ROUND(I337*H337,2)</f>
        <v>0</v>
      </c>
      <c r="K337" s="101"/>
      <c r="L337" s="17"/>
      <c r="M337" s="102" t="s">
        <v>0</v>
      </c>
      <c r="N337" s="103" t="s">
        <v>27</v>
      </c>
      <c r="O337" s="104">
        <v>0.31231999999999999</v>
      </c>
      <c r="P337" s="104">
        <f>O337*H337</f>
        <v>82.096435200000002</v>
      </c>
      <c r="Q337" s="104">
        <v>1.8000000000000001E-4</v>
      </c>
      <c r="R337" s="104">
        <f>Q337*H337</f>
        <v>4.7314800000000004E-2</v>
      </c>
      <c r="S337" s="104">
        <v>0</v>
      </c>
      <c r="T337" s="105">
        <f>S337*H337</f>
        <v>0</v>
      </c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R337" s="106" t="s">
        <v>165</v>
      </c>
      <c r="AT337" s="106" t="s">
        <v>100</v>
      </c>
      <c r="AU337" s="106" t="s">
        <v>105</v>
      </c>
      <c r="AY337" s="8" t="s">
        <v>98</v>
      </c>
      <c r="BE337" s="107">
        <f>IF(N337="základná",J337,0)</f>
        <v>0</v>
      </c>
      <c r="BF337" s="107">
        <f>IF(N337="znížená",J337,0)</f>
        <v>0</v>
      </c>
      <c r="BG337" s="107">
        <f>IF(N337="zákl. prenesená",J337,0)</f>
        <v>0</v>
      </c>
      <c r="BH337" s="107">
        <f>IF(N337="zníž. prenesená",J337,0)</f>
        <v>0</v>
      </c>
      <c r="BI337" s="107">
        <f>IF(N337="nulová",J337,0)</f>
        <v>0</v>
      </c>
      <c r="BJ337" s="8" t="s">
        <v>105</v>
      </c>
      <c r="BK337" s="107">
        <f>ROUND(I337*H337,2)</f>
        <v>0</v>
      </c>
      <c r="BL337" s="8" t="s">
        <v>165</v>
      </c>
      <c r="BM337" s="106" t="s">
        <v>811</v>
      </c>
    </row>
    <row r="338" spans="1:65" s="2" customFormat="1" ht="16.5" customHeight="1" x14ac:dyDescent="0.2">
      <c r="A338" s="16"/>
      <c r="B338" s="94"/>
      <c r="C338" s="95" t="s">
        <v>812</v>
      </c>
      <c r="D338" s="95" t="s">
        <v>100</v>
      </c>
      <c r="E338" s="96" t="s">
        <v>813</v>
      </c>
      <c r="F338" s="97" t="s">
        <v>814</v>
      </c>
      <c r="G338" s="98" t="s">
        <v>128</v>
      </c>
      <c r="H338" s="99">
        <v>262.86</v>
      </c>
      <c r="I338" s="100"/>
      <c r="J338" s="100">
        <f>ROUND(I338*H338,2)</f>
        <v>0</v>
      </c>
      <c r="K338" s="101"/>
      <c r="L338" s="17"/>
      <c r="M338" s="102" t="s">
        <v>0</v>
      </c>
      <c r="N338" s="103" t="s">
        <v>27</v>
      </c>
      <c r="O338" s="104">
        <v>3.9E-2</v>
      </c>
      <c r="P338" s="104">
        <f>O338*H338</f>
        <v>10.25154</v>
      </c>
      <c r="Q338" s="104">
        <v>0</v>
      </c>
      <c r="R338" s="104">
        <f>Q338*H338</f>
        <v>0</v>
      </c>
      <c r="S338" s="104">
        <v>0</v>
      </c>
      <c r="T338" s="105">
        <f>S338*H338</f>
        <v>0</v>
      </c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R338" s="106" t="s">
        <v>165</v>
      </c>
      <c r="AT338" s="106" t="s">
        <v>100</v>
      </c>
      <c r="AU338" s="106" t="s">
        <v>105</v>
      </c>
      <c r="AY338" s="8" t="s">
        <v>98</v>
      </c>
      <c r="BE338" s="107">
        <f>IF(N338="základná",J338,0)</f>
        <v>0</v>
      </c>
      <c r="BF338" s="107">
        <f>IF(N338="znížená",J338,0)</f>
        <v>0</v>
      </c>
      <c r="BG338" s="107">
        <f>IF(N338="zákl. prenesená",J338,0)</f>
        <v>0</v>
      </c>
      <c r="BH338" s="107">
        <f>IF(N338="zníž. prenesená",J338,0)</f>
        <v>0</v>
      </c>
      <c r="BI338" s="107">
        <f>IF(N338="nulová",J338,0)</f>
        <v>0</v>
      </c>
      <c r="BJ338" s="8" t="s">
        <v>105</v>
      </c>
      <c r="BK338" s="107">
        <f>ROUND(I338*H338,2)</f>
        <v>0</v>
      </c>
      <c r="BL338" s="8" t="s">
        <v>165</v>
      </c>
      <c r="BM338" s="106" t="s">
        <v>815</v>
      </c>
    </row>
    <row r="339" spans="1:65" s="2" customFormat="1" ht="16.5" customHeight="1" x14ac:dyDescent="0.2">
      <c r="A339" s="16"/>
      <c r="B339" s="94"/>
      <c r="C339" s="95" t="s">
        <v>816</v>
      </c>
      <c r="D339" s="95" t="s">
        <v>100</v>
      </c>
      <c r="E339" s="96" t="s">
        <v>817</v>
      </c>
      <c r="F339" s="97" t="s">
        <v>818</v>
      </c>
      <c r="G339" s="98" t="s">
        <v>128</v>
      </c>
      <c r="H339" s="99">
        <v>262.86</v>
      </c>
      <c r="I339" s="100"/>
      <c r="J339" s="100">
        <f>ROUND(I339*H339,2)</f>
        <v>0</v>
      </c>
      <c r="K339" s="101"/>
      <c r="L339" s="17"/>
      <c r="M339" s="102" t="s">
        <v>0</v>
      </c>
      <c r="N339" s="103" t="s">
        <v>27</v>
      </c>
      <c r="O339" s="104">
        <v>0.08</v>
      </c>
      <c r="P339" s="104">
        <f>O339*H339</f>
        <v>21.0288</v>
      </c>
      <c r="Q339" s="104">
        <v>0</v>
      </c>
      <c r="R339" s="104">
        <f>Q339*H339</f>
        <v>0</v>
      </c>
      <c r="S339" s="104">
        <v>0</v>
      </c>
      <c r="T339" s="105">
        <f>S339*H339</f>
        <v>0</v>
      </c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R339" s="106" t="s">
        <v>165</v>
      </c>
      <c r="AT339" s="106" t="s">
        <v>100</v>
      </c>
      <c r="AU339" s="106" t="s">
        <v>105</v>
      </c>
      <c r="AY339" s="8" t="s">
        <v>98</v>
      </c>
      <c r="BE339" s="107">
        <f>IF(N339="základná",J339,0)</f>
        <v>0</v>
      </c>
      <c r="BF339" s="107">
        <f>IF(N339="znížená",J339,0)</f>
        <v>0</v>
      </c>
      <c r="BG339" s="107">
        <f>IF(N339="zákl. prenesená",J339,0)</f>
        <v>0</v>
      </c>
      <c r="BH339" s="107">
        <f>IF(N339="zníž. prenesená",J339,0)</f>
        <v>0</v>
      </c>
      <c r="BI339" s="107">
        <f>IF(N339="nulová",J339,0)</f>
        <v>0</v>
      </c>
      <c r="BJ339" s="8" t="s">
        <v>105</v>
      </c>
      <c r="BK339" s="107">
        <f>ROUND(I339*H339,2)</f>
        <v>0</v>
      </c>
      <c r="BL339" s="8" t="s">
        <v>165</v>
      </c>
      <c r="BM339" s="106" t="s">
        <v>819</v>
      </c>
    </row>
    <row r="340" spans="1:65" s="7" customFormat="1" ht="22.9" customHeight="1" x14ac:dyDescent="0.2">
      <c r="B340" s="82"/>
      <c r="D340" s="83" t="s">
        <v>43</v>
      </c>
      <c r="E340" s="92" t="s">
        <v>820</v>
      </c>
      <c r="F340" s="92" t="s">
        <v>821</v>
      </c>
      <c r="J340" s="93">
        <f>BK340</f>
        <v>0</v>
      </c>
      <c r="L340" s="82"/>
      <c r="M340" s="86"/>
      <c r="N340" s="87"/>
      <c r="O340" s="87"/>
      <c r="P340" s="88">
        <f>SUM(P341:P344)</f>
        <v>80.414542400000016</v>
      </c>
      <c r="Q340" s="87"/>
      <c r="R340" s="88">
        <f>SUM(R341:R344)</f>
        <v>2.1028800000000004E-2</v>
      </c>
      <c r="S340" s="87"/>
      <c r="T340" s="89">
        <f>SUM(T341:T344)</f>
        <v>0.43108000000000002</v>
      </c>
      <c r="AR340" s="83" t="s">
        <v>105</v>
      </c>
      <c r="AT340" s="90" t="s">
        <v>43</v>
      </c>
      <c r="AU340" s="90" t="s">
        <v>45</v>
      </c>
      <c r="AY340" s="83" t="s">
        <v>98</v>
      </c>
      <c r="BK340" s="91">
        <f>SUM(BK341:BK344)</f>
        <v>0</v>
      </c>
    </row>
    <row r="341" spans="1:65" s="2" customFormat="1" ht="24.2" customHeight="1" x14ac:dyDescent="0.2">
      <c r="A341" s="16"/>
      <c r="B341" s="94"/>
      <c r="C341" s="95" t="s">
        <v>822</v>
      </c>
      <c r="D341" s="95" t="s">
        <v>100</v>
      </c>
      <c r="E341" s="96" t="s">
        <v>823</v>
      </c>
      <c r="F341" s="97" t="s">
        <v>824</v>
      </c>
      <c r="G341" s="98" t="s">
        <v>128</v>
      </c>
      <c r="H341" s="99">
        <v>246.48</v>
      </c>
      <c r="I341" s="100"/>
      <c r="J341" s="100">
        <f>ROUND(I341*H341,2)</f>
        <v>0</v>
      </c>
      <c r="K341" s="101"/>
      <c r="L341" s="17"/>
      <c r="M341" s="102" t="s">
        <v>0</v>
      </c>
      <c r="N341" s="103" t="s">
        <v>27</v>
      </c>
      <c r="O341" s="104">
        <v>0.24099999999999999</v>
      </c>
      <c r="P341" s="104">
        <f>O341*H341</f>
        <v>59.401679999999999</v>
      </c>
      <c r="Q341" s="104">
        <v>0</v>
      </c>
      <c r="R341" s="104">
        <f>Q341*H341</f>
        <v>0</v>
      </c>
      <c r="S341" s="104">
        <v>1E-3</v>
      </c>
      <c r="T341" s="105">
        <f>S341*H341</f>
        <v>0.24648</v>
      </c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R341" s="106" t="s">
        <v>165</v>
      </c>
      <c r="AT341" s="106" t="s">
        <v>100</v>
      </c>
      <c r="AU341" s="106" t="s">
        <v>105</v>
      </c>
      <c r="AY341" s="8" t="s">
        <v>98</v>
      </c>
      <c r="BE341" s="107">
        <f>IF(N341="základná",J341,0)</f>
        <v>0</v>
      </c>
      <c r="BF341" s="107">
        <f>IF(N341="znížená",J341,0)</f>
        <v>0</v>
      </c>
      <c r="BG341" s="107">
        <f>IF(N341="zákl. prenesená",J341,0)</f>
        <v>0</v>
      </c>
      <c r="BH341" s="107">
        <f>IF(N341="zníž. prenesená",J341,0)</f>
        <v>0</v>
      </c>
      <c r="BI341" s="107">
        <f>IF(N341="nulová",J341,0)</f>
        <v>0</v>
      </c>
      <c r="BJ341" s="8" t="s">
        <v>105</v>
      </c>
      <c r="BK341" s="107">
        <f>ROUND(I341*H341,2)</f>
        <v>0</v>
      </c>
      <c r="BL341" s="8" t="s">
        <v>165</v>
      </c>
      <c r="BM341" s="106" t="s">
        <v>825</v>
      </c>
    </row>
    <row r="342" spans="1:65" s="2" customFormat="1" ht="16.5" customHeight="1" x14ac:dyDescent="0.2">
      <c r="A342" s="16"/>
      <c r="B342" s="94"/>
      <c r="C342" s="95" t="s">
        <v>826</v>
      </c>
      <c r="D342" s="95" t="s">
        <v>100</v>
      </c>
      <c r="E342" s="96" t="s">
        <v>827</v>
      </c>
      <c r="F342" s="97" t="s">
        <v>828</v>
      </c>
      <c r="G342" s="98" t="s">
        <v>180</v>
      </c>
      <c r="H342" s="99">
        <v>184.6</v>
      </c>
      <c r="I342" s="100"/>
      <c r="J342" s="100">
        <f>ROUND(I342*H342,2)</f>
        <v>0</v>
      </c>
      <c r="K342" s="101"/>
      <c r="L342" s="17"/>
      <c r="M342" s="102" t="s">
        <v>0</v>
      </c>
      <c r="N342" s="103" t="s">
        <v>27</v>
      </c>
      <c r="O342" s="104">
        <v>9.5000000000000001E-2</v>
      </c>
      <c r="P342" s="104">
        <f>O342*H342</f>
        <v>17.536999999999999</v>
      </c>
      <c r="Q342" s="104">
        <v>0</v>
      </c>
      <c r="R342" s="104">
        <f>Q342*H342</f>
        <v>0</v>
      </c>
      <c r="S342" s="104">
        <v>1E-3</v>
      </c>
      <c r="T342" s="105">
        <f>S342*H342</f>
        <v>0.18459999999999999</v>
      </c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R342" s="106" t="s">
        <v>165</v>
      </c>
      <c r="AT342" s="106" t="s">
        <v>100</v>
      </c>
      <c r="AU342" s="106" t="s">
        <v>105</v>
      </c>
      <c r="AY342" s="8" t="s">
        <v>98</v>
      </c>
      <c r="BE342" s="107">
        <f>IF(N342="základná",J342,0)</f>
        <v>0</v>
      </c>
      <c r="BF342" s="107">
        <f>IF(N342="znížená",J342,0)</f>
        <v>0</v>
      </c>
      <c r="BG342" s="107">
        <f>IF(N342="zákl. prenesená",J342,0)</f>
        <v>0</v>
      </c>
      <c r="BH342" s="107">
        <f>IF(N342="zníž. prenesená",J342,0)</f>
        <v>0</v>
      </c>
      <c r="BI342" s="107">
        <f>IF(N342="nulová",J342,0)</f>
        <v>0</v>
      </c>
      <c r="BJ342" s="8" t="s">
        <v>105</v>
      </c>
      <c r="BK342" s="107">
        <f>ROUND(I342*H342,2)</f>
        <v>0</v>
      </c>
      <c r="BL342" s="8" t="s">
        <v>165</v>
      </c>
      <c r="BM342" s="106" t="s">
        <v>829</v>
      </c>
    </row>
    <row r="343" spans="1:65" s="2" customFormat="1" ht="24.2" customHeight="1" x14ac:dyDescent="0.2">
      <c r="A343" s="16"/>
      <c r="B343" s="94"/>
      <c r="C343" s="95" t="s">
        <v>830</v>
      </c>
      <c r="D343" s="95" t="s">
        <v>100</v>
      </c>
      <c r="E343" s="96" t="s">
        <v>831</v>
      </c>
      <c r="F343" s="97" t="s">
        <v>832</v>
      </c>
      <c r="G343" s="98" t="s">
        <v>128</v>
      </c>
      <c r="H343" s="99">
        <v>262.86</v>
      </c>
      <c r="I343" s="100"/>
      <c r="J343" s="100">
        <f>ROUND(I343*H343,2)</f>
        <v>0</v>
      </c>
      <c r="K343" s="101"/>
      <c r="L343" s="17"/>
      <c r="M343" s="102" t="s">
        <v>0</v>
      </c>
      <c r="N343" s="103" t="s">
        <v>27</v>
      </c>
      <c r="O343" s="104">
        <v>1.3140000000000001E-2</v>
      </c>
      <c r="P343" s="104">
        <f>O343*H343</f>
        <v>3.4539804000000003</v>
      </c>
      <c r="Q343" s="104">
        <v>8.0000000000000007E-5</v>
      </c>
      <c r="R343" s="104">
        <f>Q343*H343</f>
        <v>2.1028800000000004E-2</v>
      </c>
      <c r="S343" s="104">
        <v>0</v>
      </c>
      <c r="T343" s="105">
        <f>S343*H343</f>
        <v>0</v>
      </c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R343" s="106" t="s">
        <v>165</v>
      </c>
      <c r="AT343" s="106" t="s">
        <v>100</v>
      </c>
      <c r="AU343" s="106" t="s">
        <v>105</v>
      </c>
      <c r="AY343" s="8" t="s">
        <v>98</v>
      </c>
      <c r="BE343" s="107">
        <f>IF(N343="základná",J343,0)</f>
        <v>0</v>
      </c>
      <c r="BF343" s="107">
        <f>IF(N343="znížená",J343,0)</f>
        <v>0</v>
      </c>
      <c r="BG343" s="107">
        <f>IF(N343="zákl. prenesená",J343,0)</f>
        <v>0</v>
      </c>
      <c r="BH343" s="107">
        <f>IF(N343="zníž. prenesená",J343,0)</f>
        <v>0</v>
      </c>
      <c r="BI343" s="107">
        <f>IF(N343="nulová",J343,0)</f>
        <v>0</v>
      </c>
      <c r="BJ343" s="8" t="s">
        <v>105</v>
      </c>
      <c r="BK343" s="107">
        <f>ROUND(I343*H343,2)</f>
        <v>0</v>
      </c>
      <c r="BL343" s="8" t="s">
        <v>165</v>
      </c>
      <c r="BM343" s="106" t="s">
        <v>833</v>
      </c>
    </row>
    <row r="344" spans="1:65" s="2" customFormat="1" ht="24.2" customHeight="1" x14ac:dyDescent="0.2">
      <c r="A344" s="16"/>
      <c r="B344" s="94"/>
      <c r="C344" s="95" t="s">
        <v>834</v>
      </c>
      <c r="D344" s="95" t="s">
        <v>100</v>
      </c>
      <c r="E344" s="96" t="s">
        <v>835</v>
      </c>
      <c r="F344" s="97" t="s">
        <v>836</v>
      </c>
      <c r="G344" s="98" t="s">
        <v>288</v>
      </c>
      <c r="H344" s="99">
        <v>2.1000000000000001E-2</v>
      </c>
      <c r="I344" s="100"/>
      <c r="J344" s="100">
        <f>ROUND(I344*H344,2)</f>
        <v>0</v>
      </c>
      <c r="K344" s="101"/>
      <c r="L344" s="17"/>
      <c r="M344" s="102" t="s">
        <v>0</v>
      </c>
      <c r="N344" s="103" t="s">
        <v>27</v>
      </c>
      <c r="O344" s="104">
        <v>1.042</v>
      </c>
      <c r="P344" s="104">
        <f>O344*H344</f>
        <v>2.1882000000000002E-2</v>
      </c>
      <c r="Q344" s="104">
        <v>0</v>
      </c>
      <c r="R344" s="104">
        <f>Q344*H344</f>
        <v>0</v>
      </c>
      <c r="S344" s="104">
        <v>0</v>
      </c>
      <c r="T344" s="105">
        <f>S344*H344</f>
        <v>0</v>
      </c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R344" s="106" t="s">
        <v>165</v>
      </c>
      <c r="AT344" s="106" t="s">
        <v>100</v>
      </c>
      <c r="AU344" s="106" t="s">
        <v>105</v>
      </c>
      <c r="AY344" s="8" t="s">
        <v>98</v>
      </c>
      <c r="BE344" s="107">
        <f>IF(N344="základná",J344,0)</f>
        <v>0</v>
      </c>
      <c r="BF344" s="107">
        <f>IF(N344="znížená",J344,0)</f>
        <v>0</v>
      </c>
      <c r="BG344" s="107">
        <f>IF(N344="zákl. prenesená",J344,0)</f>
        <v>0</v>
      </c>
      <c r="BH344" s="107">
        <f>IF(N344="zníž. prenesená",J344,0)</f>
        <v>0</v>
      </c>
      <c r="BI344" s="107">
        <f>IF(N344="nulová",J344,0)</f>
        <v>0</v>
      </c>
      <c r="BJ344" s="8" t="s">
        <v>105</v>
      </c>
      <c r="BK344" s="107">
        <f>ROUND(I344*H344,2)</f>
        <v>0</v>
      </c>
      <c r="BL344" s="8" t="s">
        <v>165</v>
      </c>
      <c r="BM344" s="106" t="s">
        <v>837</v>
      </c>
    </row>
    <row r="345" spans="1:65" s="7" customFormat="1" ht="22.9" customHeight="1" x14ac:dyDescent="0.2">
      <c r="B345" s="82"/>
      <c r="D345" s="83" t="s">
        <v>43</v>
      </c>
      <c r="E345" s="92" t="s">
        <v>838</v>
      </c>
      <c r="F345" s="92" t="s">
        <v>839</v>
      </c>
      <c r="J345" s="93">
        <f>BK345</f>
        <v>0</v>
      </c>
      <c r="L345" s="82"/>
      <c r="M345" s="86"/>
      <c r="N345" s="87"/>
      <c r="O345" s="87"/>
      <c r="P345" s="88">
        <f>SUM(P346:P347)</f>
        <v>110.29964000000001</v>
      </c>
      <c r="Q345" s="87"/>
      <c r="R345" s="88">
        <f>SUM(R346:R347)</f>
        <v>1.1778966</v>
      </c>
      <c r="S345" s="87"/>
      <c r="T345" s="89">
        <f>SUM(T346:T347)</f>
        <v>0</v>
      </c>
      <c r="AR345" s="83" t="s">
        <v>105</v>
      </c>
      <c r="AT345" s="90" t="s">
        <v>43</v>
      </c>
      <c r="AU345" s="90" t="s">
        <v>45</v>
      </c>
      <c r="AY345" s="83" t="s">
        <v>98</v>
      </c>
      <c r="BK345" s="91">
        <f>SUM(BK346:BK347)</f>
        <v>0</v>
      </c>
    </row>
    <row r="346" spans="1:65" s="2" customFormat="1" ht="37.9" customHeight="1" x14ac:dyDescent="0.2">
      <c r="A346" s="16"/>
      <c r="B346" s="94"/>
      <c r="C346" s="95" t="s">
        <v>840</v>
      </c>
      <c r="D346" s="95" t="s">
        <v>100</v>
      </c>
      <c r="E346" s="96" t="s">
        <v>841</v>
      </c>
      <c r="F346" s="97" t="s">
        <v>842</v>
      </c>
      <c r="G346" s="98" t="s">
        <v>128</v>
      </c>
      <c r="H346" s="99">
        <v>177.93</v>
      </c>
      <c r="I346" s="100"/>
      <c r="J346" s="100">
        <f>ROUND(I346*H346,2)</f>
        <v>0</v>
      </c>
      <c r="K346" s="101"/>
      <c r="L346" s="17"/>
      <c r="M346" s="102" t="s">
        <v>0</v>
      </c>
      <c r="N346" s="103" t="s">
        <v>27</v>
      </c>
      <c r="O346" s="104">
        <v>0.61099999999999999</v>
      </c>
      <c r="P346" s="104">
        <f>O346*H346</f>
        <v>108.71523000000001</v>
      </c>
      <c r="Q346" s="104">
        <v>6.62E-3</v>
      </c>
      <c r="R346" s="104">
        <f>Q346*H346</f>
        <v>1.1778966</v>
      </c>
      <c r="S346" s="104">
        <v>0</v>
      </c>
      <c r="T346" s="105">
        <f>S346*H346</f>
        <v>0</v>
      </c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R346" s="106" t="s">
        <v>165</v>
      </c>
      <c r="AT346" s="106" t="s">
        <v>100</v>
      </c>
      <c r="AU346" s="106" t="s">
        <v>105</v>
      </c>
      <c r="AY346" s="8" t="s">
        <v>98</v>
      </c>
      <c r="BE346" s="107">
        <f>IF(N346="základná",J346,0)</f>
        <v>0</v>
      </c>
      <c r="BF346" s="107">
        <f>IF(N346="znížená",J346,0)</f>
        <v>0</v>
      </c>
      <c r="BG346" s="107">
        <f>IF(N346="zákl. prenesená",J346,0)</f>
        <v>0</v>
      </c>
      <c r="BH346" s="107">
        <f>IF(N346="zníž. prenesená",J346,0)</f>
        <v>0</v>
      </c>
      <c r="BI346" s="107">
        <f>IF(N346="nulová",J346,0)</f>
        <v>0</v>
      </c>
      <c r="BJ346" s="8" t="s">
        <v>105</v>
      </c>
      <c r="BK346" s="107">
        <f>ROUND(I346*H346,2)</f>
        <v>0</v>
      </c>
      <c r="BL346" s="8" t="s">
        <v>165</v>
      </c>
      <c r="BM346" s="106" t="s">
        <v>843</v>
      </c>
    </row>
    <row r="347" spans="1:65" s="2" customFormat="1" ht="24.2" customHeight="1" x14ac:dyDescent="0.2">
      <c r="A347" s="16"/>
      <c r="B347" s="94"/>
      <c r="C347" s="95" t="s">
        <v>844</v>
      </c>
      <c r="D347" s="95" t="s">
        <v>100</v>
      </c>
      <c r="E347" s="96" t="s">
        <v>845</v>
      </c>
      <c r="F347" s="97" t="s">
        <v>846</v>
      </c>
      <c r="G347" s="98" t="s">
        <v>288</v>
      </c>
      <c r="H347" s="99">
        <v>1.1779999999999999</v>
      </c>
      <c r="I347" s="100"/>
      <c r="J347" s="100">
        <f>ROUND(I347*H347,2)</f>
        <v>0</v>
      </c>
      <c r="K347" s="101"/>
      <c r="L347" s="17"/>
      <c r="M347" s="102" t="s">
        <v>0</v>
      </c>
      <c r="N347" s="103" t="s">
        <v>27</v>
      </c>
      <c r="O347" s="104">
        <v>1.345</v>
      </c>
      <c r="P347" s="104">
        <f>O347*H347</f>
        <v>1.5844099999999999</v>
      </c>
      <c r="Q347" s="104">
        <v>0</v>
      </c>
      <c r="R347" s="104">
        <f>Q347*H347</f>
        <v>0</v>
      </c>
      <c r="S347" s="104">
        <v>0</v>
      </c>
      <c r="T347" s="105">
        <f>S347*H347</f>
        <v>0</v>
      </c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R347" s="106" t="s">
        <v>165</v>
      </c>
      <c r="AT347" s="106" t="s">
        <v>100</v>
      </c>
      <c r="AU347" s="106" t="s">
        <v>105</v>
      </c>
      <c r="AY347" s="8" t="s">
        <v>98</v>
      </c>
      <c r="BE347" s="107">
        <f>IF(N347="základná",J347,0)</f>
        <v>0</v>
      </c>
      <c r="BF347" s="107">
        <f>IF(N347="znížená",J347,0)</f>
        <v>0</v>
      </c>
      <c r="BG347" s="107">
        <f>IF(N347="zákl. prenesená",J347,0)</f>
        <v>0</v>
      </c>
      <c r="BH347" s="107">
        <f>IF(N347="zníž. prenesená",J347,0)</f>
        <v>0</v>
      </c>
      <c r="BI347" s="107">
        <f>IF(N347="nulová",J347,0)</f>
        <v>0</v>
      </c>
      <c r="BJ347" s="8" t="s">
        <v>105</v>
      </c>
      <c r="BK347" s="107">
        <f>ROUND(I347*H347,2)</f>
        <v>0</v>
      </c>
      <c r="BL347" s="8" t="s">
        <v>165</v>
      </c>
      <c r="BM347" s="106" t="s">
        <v>847</v>
      </c>
    </row>
    <row r="348" spans="1:65" s="7" customFormat="1" ht="22.9" customHeight="1" x14ac:dyDescent="0.2">
      <c r="B348" s="82"/>
      <c r="D348" s="83" t="s">
        <v>43</v>
      </c>
      <c r="E348" s="92" t="s">
        <v>848</v>
      </c>
      <c r="F348" s="92" t="s">
        <v>849</v>
      </c>
      <c r="J348" s="93">
        <f>BK348</f>
        <v>0</v>
      </c>
      <c r="L348" s="82"/>
      <c r="M348" s="86"/>
      <c r="N348" s="87"/>
      <c r="O348" s="87"/>
      <c r="P348" s="88">
        <f>SUM(P349:P352)</f>
        <v>122.90702399999999</v>
      </c>
      <c r="Q348" s="87"/>
      <c r="R348" s="88">
        <f>SUM(R349:R352)</f>
        <v>3.30226</v>
      </c>
      <c r="S348" s="87"/>
      <c r="T348" s="89">
        <f>SUM(T349:T352)</f>
        <v>0</v>
      </c>
      <c r="AR348" s="83" t="s">
        <v>105</v>
      </c>
      <c r="AT348" s="90" t="s">
        <v>43</v>
      </c>
      <c r="AU348" s="90" t="s">
        <v>45</v>
      </c>
      <c r="AY348" s="83" t="s">
        <v>98</v>
      </c>
      <c r="BK348" s="91">
        <f>SUM(BK349:BK352)</f>
        <v>0</v>
      </c>
    </row>
    <row r="349" spans="1:65" s="2" customFormat="1" ht="33" customHeight="1" x14ac:dyDescent="0.2">
      <c r="A349" s="16"/>
      <c r="B349" s="94"/>
      <c r="C349" s="95" t="s">
        <v>850</v>
      </c>
      <c r="D349" s="95" t="s">
        <v>100</v>
      </c>
      <c r="E349" s="96" t="s">
        <v>851</v>
      </c>
      <c r="F349" s="97" t="s">
        <v>852</v>
      </c>
      <c r="G349" s="98" t="s">
        <v>128</v>
      </c>
      <c r="H349" s="99">
        <v>121.38</v>
      </c>
      <c r="I349" s="100"/>
      <c r="J349" s="100">
        <f>ROUND(I349*H349,2)</f>
        <v>0</v>
      </c>
      <c r="K349" s="101"/>
      <c r="L349" s="17"/>
      <c r="M349" s="102" t="s">
        <v>0</v>
      </c>
      <c r="N349" s="103" t="s">
        <v>27</v>
      </c>
      <c r="O349" s="104">
        <v>0.96899999999999997</v>
      </c>
      <c r="P349" s="104">
        <f>O349*H349</f>
        <v>117.61721999999999</v>
      </c>
      <c r="Q349" s="104">
        <v>2.8500000000000001E-3</v>
      </c>
      <c r="R349" s="104">
        <f>Q349*H349</f>
        <v>0.34593299999999999</v>
      </c>
      <c r="S349" s="104">
        <v>0</v>
      </c>
      <c r="T349" s="105">
        <f>S349*H349</f>
        <v>0</v>
      </c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R349" s="106" t="s">
        <v>165</v>
      </c>
      <c r="AT349" s="106" t="s">
        <v>100</v>
      </c>
      <c r="AU349" s="106" t="s">
        <v>105</v>
      </c>
      <c r="AY349" s="8" t="s">
        <v>98</v>
      </c>
      <c r="BE349" s="107">
        <f>IF(N349="základná",J349,0)</f>
        <v>0</v>
      </c>
      <c r="BF349" s="107">
        <f>IF(N349="znížená",J349,0)</f>
        <v>0</v>
      </c>
      <c r="BG349" s="107">
        <f>IF(N349="zákl. prenesená",J349,0)</f>
        <v>0</v>
      </c>
      <c r="BH349" s="107">
        <f>IF(N349="zníž. prenesená",J349,0)</f>
        <v>0</v>
      </c>
      <c r="BI349" s="107">
        <f>IF(N349="nulová",J349,0)</f>
        <v>0</v>
      </c>
      <c r="BJ349" s="8" t="s">
        <v>105</v>
      </c>
      <c r="BK349" s="107">
        <f>ROUND(I349*H349,2)</f>
        <v>0</v>
      </c>
      <c r="BL349" s="8" t="s">
        <v>165</v>
      </c>
      <c r="BM349" s="106" t="s">
        <v>853</v>
      </c>
    </row>
    <row r="350" spans="1:65" s="2" customFormat="1" ht="24.2" customHeight="1" x14ac:dyDescent="0.2">
      <c r="A350" s="16"/>
      <c r="B350" s="94"/>
      <c r="C350" s="108" t="s">
        <v>854</v>
      </c>
      <c r="D350" s="108" t="s">
        <v>219</v>
      </c>
      <c r="E350" s="109" t="s">
        <v>855</v>
      </c>
      <c r="F350" s="110" t="s">
        <v>856</v>
      </c>
      <c r="G350" s="111" t="s">
        <v>128</v>
      </c>
      <c r="H350" s="112">
        <v>139.58699999999999</v>
      </c>
      <c r="I350" s="113"/>
      <c r="J350" s="113">
        <f>ROUND(I350*H350,2)</f>
        <v>0</v>
      </c>
      <c r="K350" s="114"/>
      <c r="L350" s="115"/>
      <c r="M350" s="116" t="s">
        <v>0</v>
      </c>
      <c r="N350" s="117" t="s">
        <v>27</v>
      </c>
      <c r="O350" s="104">
        <v>0</v>
      </c>
      <c r="P350" s="104">
        <f>O350*H350</f>
        <v>0</v>
      </c>
      <c r="Q350" s="104">
        <v>2.1000000000000001E-2</v>
      </c>
      <c r="R350" s="104">
        <f>Q350*H350</f>
        <v>2.931327</v>
      </c>
      <c r="S350" s="104">
        <v>0</v>
      </c>
      <c r="T350" s="105">
        <f>S350*H350</f>
        <v>0</v>
      </c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R350" s="106" t="s">
        <v>233</v>
      </c>
      <c r="AT350" s="106" t="s">
        <v>219</v>
      </c>
      <c r="AU350" s="106" t="s">
        <v>105</v>
      </c>
      <c r="AY350" s="8" t="s">
        <v>98</v>
      </c>
      <c r="BE350" s="107">
        <f>IF(N350="základná",J350,0)</f>
        <v>0</v>
      </c>
      <c r="BF350" s="107">
        <f>IF(N350="znížená",J350,0)</f>
        <v>0</v>
      </c>
      <c r="BG350" s="107">
        <f>IF(N350="zákl. prenesená",J350,0)</f>
        <v>0</v>
      </c>
      <c r="BH350" s="107">
        <f>IF(N350="zníž. prenesená",J350,0)</f>
        <v>0</v>
      </c>
      <c r="BI350" s="107">
        <f>IF(N350="nulová",J350,0)</f>
        <v>0</v>
      </c>
      <c r="BJ350" s="8" t="s">
        <v>105</v>
      </c>
      <c r="BK350" s="107">
        <f>ROUND(I350*H350,2)</f>
        <v>0</v>
      </c>
      <c r="BL350" s="8" t="s">
        <v>165</v>
      </c>
      <c r="BM350" s="106" t="s">
        <v>857</v>
      </c>
    </row>
    <row r="351" spans="1:65" s="2" customFormat="1" ht="16.5" customHeight="1" x14ac:dyDescent="0.2">
      <c r="A351" s="16"/>
      <c r="B351" s="94"/>
      <c r="C351" s="108" t="s">
        <v>858</v>
      </c>
      <c r="D351" s="108" t="s">
        <v>219</v>
      </c>
      <c r="E351" s="109" t="s">
        <v>799</v>
      </c>
      <c r="F351" s="110" t="s">
        <v>800</v>
      </c>
      <c r="G351" s="111" t="s">
        <v>143</v>
      </c>
      <c r="H351" s="112">
        <v>5</v>
      </c>
      <c r="I351" s="113"/>
      <c r="J351" s="113">
        <f>ROUND(I351*H351,2)</f>
        <v>0</v>
      </c>
      <c r="K351" s="114"/>
      <c r="L351" s="115"/>
      <c r="M351" s="116" t="s">
        <v>0</v>
      </c>
      <c r="N351" s="117" t="s">
        <v>27</v>
      </c>
      <c r="O351" s="104">
        <v>0</v>
      </c>
      <c r="P351" s="104">
        <f>O351*H351</f>
        <v>0</v>
      </c>
      <c r="Q351" s="104">
        <v>5.0000000000000001E-3</v>
      </c>
      <c r="R351" s="104">
        <f>Q351*H351</f>
        <v>2.5000000000000001E-2</v>
      </c>
      <c r="S351" s="104">
        <v>0</v>
      </c>
      <c r="T351" s="105">
        <f>S351*H351</f>
        <v>0</v>
      </c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R351" s="106" t="s">
        <v>233</v>
      </c>
      <c r="AT351" s="106" t="s">
        <v>219</v>
      </c>
      <c r="AU351" s="106" t="s">
        <v>105</v>
      </c>
      <c r="AY351" s="8" t="s">
        <v>98</v>
      </c>
      <c r="BE351" s="107">
        <f>IF(N351="základná",J351,0)</f>
        <v>0</v>
      </c>
      <c r="BF351" s="107">
        <f>IF(N351="znížená",J351,0)</f>
        <v>0</v>
      </c>
      <c r="BG351" s="107">
        <f>IF(N351="zákl. prenesená",J351,0)</f>
        <v>0</v>
      </c>
      <c r="BH351" s="107">
        <f>IF(N351="zníž. prenesená",J351,0)</f>
        <v>0</v>
      </c>
      <c r="BI351" s="107">
        <f>IF(N351="nulová",J351,0)</f>
        <v>0</v>
      </c>
      <c r="BJ351" s="8" t="s">
        <v>105</v>
      </c>
      <c r="BK351" s="107">
        <f>ROUND(I351*H351,2)</f>
        <v>0</v>
      </c>
      <c r="BL351" s="8" t="s">
        <v>165</v>
      </c>
      <c r="BM351" s="106" t="s">
        <v>859</v>
      </c>
    </row>
    <row r="352" spans="1:65" s="2" customFormat="1" ht="24.2" customHeight="1" x14ac:dyDescent="0.2">
      <c r="A352" s="16"/>
      <c r="B352" s="94"/>
      <c r="C352" s="95" t="s">
        <v>860</v>
      </c>
      <c r="D352" s="95" t="s">
        <v>100</v>
      </c>
      <c r="E352" s="96" t="s">
        <v>861</v>
      </c>
      <c r="F352" s="97" t="s">
        <v>862</v>
      </c>
      <c r="G352" s="98" t="s">
        <v>288</v>
      </c>
      <c r="H352" s="99">
        <v>3.302</v>
      </c>
      <c r="I352" s="100"/>
      <c r="J352" s="100">
        <f>ROUND(I352*H352,2)</f>
        <v>0</v>
      </c>
      <c r="K352" s="101"/>
      <c r="L352" s="17"/>
      <c r="M352" s="102" t="s">
        <v>0</v>
      </c>
      <c r="N352" s="103" t="s">
        <v>27</v>
      </c>
      <c r="O352" s="104">
        <v>1.6020000000000001</v>
      </c>
      <c r="P352" s="104">
        <f>O352*H352</f>
        <v>5.2898040000000002</v>
      </c>
      <c r="Q352" s="104">
        <v>0</v>
      </c>
      <c r="R352" s="104">
        <f>Q352*H352</f>
        <v>0</v>
      </c>
      <c r="S352" s="104">
        <v>0</v>
      </c>
      <c r="T352" s="105">
        <f>S352*H352</f>
        <v>0</v>
      </c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R352" s="106" t="s">
        <v>165</v>
      </c>
      <c r="AT352" s="106" t="s">
        <v>100</v>
      </c>
      <c r="AU352" s="106" t="s">
        <v>105</v>
      </c>
      <c r="AY352" s="8" t="s">
        <v>98</v>
      </c>
      <c r="BE352" s="107">
        <f>IF(N352="základná",J352,0)</f>
        <v>0</v>
      </c>
      <c r="BF352" s="107">
        <f>IF(N352="znížená",J352,0)</f>
        <v>0</v>
      </c>
      <c r="BG352" s="107">
        <f>IF(N352="zákl. prenesená",J352,0)</f>
        <v>0</v>
      </c>
      <c r="BH352" s="107">
        <f>IF(N352="zníž. prenesená",J352,0)</f>
        <v>0</v>
      </c>
      <c r="BI352" s="107">
        <f>IF(N352="nulová",J352,0)</f>
        <v>0</v>
      </c>
      <c r="BJ352" s="8" t="s">
        <v>105</v>
      </c>
      <c r="BK352" s="107">
        <f>ROUND(I352*H352,2)</f>
        <v>0</v>
      </c>
      <c r="BL352" s="8" t="s">
        <v>165</v>
      </c>
      <c r="BM352" s="106" t="s">
        <v>863</v>
      </c>
    </row>
    <row r="353" spans="1:65" s="7" customFormat="1" ht="22.9" customHeight="1" x14ac:dyDescent="0.2">
      <c r="B353" s="82"/>
      <c r="D353" s="83" t="s">
        <v>43</v>
      </c>
      <c r="E353" s="92" t="s">
        <v>864</v>
      </c>
      <c r="F353" s="92" t="s">
        <v>865</v>
      </c>
      <c r="J353" s="93">
        <f>BK353</f>
        <v>0</v>
      </c>
      <c r="L353" s="82"/>
      <c r="M353" s="86"/>
      <c r="N353" s="87"/>
      <c r="O353" s="87"/>
      <c r="P353" s="88">
        <f>SUM(P354:P355)</f>
        <v>148.96362799999997</v>
      </c>
      <c r="Q353" s="87"/>
      <c r="R353" s="88">
        <f>SUM(R354:R355)</f>
        <v>0.10566383999999999</v>
      </c>
      <c r="S353" s="87"/>
      <c r="T353" s="89">
        <f>SUM(T354:T355)</f>
        <v>0</v>
      </c>
      <c r="AR353" s="83" t="s">
        <v>105</v>
      </c>
      <c r="AT353" s="90" t="s">
        <v>43</v>
      </c>
      <c r="AU353" s="90" t="s">
        <v>45</v>
      </c>
      <c r="AY353" s="83" t="s">
        <v>98</v>
      </c>
      <c r="BK353" s="91">
        <f>SUM(BK354:BK355)</f>
        <v>0</v>
      </c>
    </row>
    <row r="354" spans="1:65" s="2" customFormat="1" ht="33" customHeight="1" x14ac:dyDescent="0.2">
      <c r="A354" s="16"/>
      <c r="B354" s="94"/>
      <c r="C354" s="95" t="s">
        <v>866</v>
      </c>
      <c r="D354" s="95" t="s">
        <v>100</v>
      </c>
      <c r="E354" s="96" t="s">
        <v>867</v>
      </c>
      <c r="F354" s="97" t="s">
        <v>868</v>
      </c>
      <c r="G354" s="98" t="s">
        <v>128</v>
      </c>
      <c r="H354" s="99">
        <v>423.33199999999999</v>
      </c>
      <c r="I354" s="100"/>
      <c r="J354" s="100">
        <f>ROUND(I354*H354,2)</f>
        <v>0</v>
      </c>
      <c r="K354" s="101"/>
      <c r="L354" s="17"/>
      <c r="M354" s="102" t="s">
        <v>0</v>
      </c>
      <c r="N354" s="103" t="s">
        <v>27</v>
      </c>
      <c r="O354" s="104">
        <v>8.4000000000000005E-2</v>
      </c>
      <c r="P354" s="104">
        <f>O354*H354</f>
        <v>35.559888000000001</v>
      </c>
      <c r="Q354" s="104">
        <v>2.2000000000000001E-4</v>
      </c>
      <c r="R354" s="104">
        <f>Q354*H354</f>
        <v>9.313304E-2</v>
      </c>
      <c r="S354" s="104">
        <v>0</v>
      </c>
      <c r="T354" s="105">
        <f>S354*H354</f>
        <v>0</v>
      </c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R354" s="106" t="s">
        <v>165</v>
      </c>
      <c r="AT354" s="106" t="s">
        <v>100</v>
      </c>
      <c r="AU354" s="106" t="s">
        <v>105</v>
      </c>
      <c r="AY354" s="8" t="s">
        <v>98</v>
      </c>
      <c r="BE354" s="107">
        <f>IF(N354="základná",J354,0)</f>
        <v>0</v>
      </c>
      <c r="BF354" s="107">
        <f>IF(N354="znížená",J354,0)</f>
        <v>0</v>
      </c>
      <c r="BG354" s="107">
        <f>IF(N354="zákl. prenesená",J354,0)</f>
        <v>0</v>
      </c>
      <c r="BH354" s="107">
        <f>IF(N354="zníž. prenesená",J354,0)</f>
        <v>0</v>
      </c>
      <c r="BI354" s="107">
        <f>IF(N354="nulová",J354,0)</f>
        <v>0</v>
      </c>
      <c r="BJ354" s="8" t="s">
        <v>105</v>
      </c>
      <c r="BK354" s="107">
        <f>ROUND(I354*H354,2)</f>
        <v>0</v>
      </c>
      <c r="BL354" s="8" t="s">
        <v>165</v>
      </c>
      <c r="BM354" s="106" t="s">
        <v>869</v>
      </c>
    </row>
    <row r="355" spans="1:65" s="2" customFormat="1" ht="37.9" customHeight="1" x14ac:dyDescent="0.2">
      <c r="A355" s="16"/>
      <c r="B355" s="94"/>
      <c r="C355" s="95" t="s">
        <v>870</v>
      </c>
      <c r="D355" s="95" t="s">
        <v>100</v>
      </c>
      <c r="E355" s="96" t="s">
        <v>871</v>
      </c>
      <c r="F355" s="97" t="s">
        <v>872</v>
      </c>
      <c r="G355" s="98" t="s">
        <v>128</v>
      </c>
      <c r="H355" s="99">
        <v>626.54</v>
      </c>
      <c r="I355" s="100"/>
      <c r="J355" s="100">
        <f>ROUND(I355*H355,2)</f>
        <v>0</v>
      </c>
      <c r="K355" s="101"/>
      <c r="L355" s="17"/>
      <c r="M355" s="102" t="s">
        <v>0</v>
      </c>
      <c r="N355" s="103" t="s">
        <v>27</v>
      </c>
      <c r="O355" s="104">
        <v>0.18099999999999999</v>
      </c>
      <c r="P355" s="104">
        <f>O355*H355</f>
        <v>113.40373999999998</v>
      </c>
      <c r="Q355" s="104">
        <v>2.0000000000000002E-5</v>
      </c>
      <c r="R355" s="104">
        <f>Q355*H355</f>
        <v>1.25308E-2</v>
      </c>
      <c r="S355" s="104">
        <v>0</v>
      </c>
      <c r="T355" s="105">
        <f>S355*H355</f>
        <v>0</v>
      </c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R355" s="106" t="s">
        <v>165</v>
      </c>
      <c r="AT355" s="106" t="s">
        <v>100</v>
      </c>
      <c r="AU355" s="106" t="s">
        <v>105</v>
      </c>
      <c r="AY355" s="8" t="s">
        <v>98</v>
      </c>
      <c r="BE355" s="107">
        <f>IF(N355="základná",J355,0)</f>
        <v>0</v>
      </c>
      <c r="BF355" s="107">
        <f>IF(N355="znížená",J355,0)</f>
        <v>0</v>
      </c>
      <c r="BG355" s="107">
        <f>IF(N355="zákl. prenesená",J355,0)</f>
        <v>0</v>
      </c>
      <c r="BH355" s="107">
        <f>IF(N355="zníž. prenesená",J355,0)</f>
        <v>0</v>
      </c>
      <c r="BI355" s="107">
        <f>IF(N355="nulová",J355,0)</f>
        <v>0</v>
      </c>
      <c r="BJ355" s="8" t="s">
        <v>105</v>
      </c>
      <c r="BK355" s="107">
        <f>ROUND(I355*H355,2)</f>
        <v>0</v>
      </c>
      <c r="BL355" s="8" t="s">
        <v>165</v>
      </c>
      <c r="BM355" s="106" t="s">
        <v>873</v>
      </c>
    </row>
    <row r="356" spans="1:65" s="7" customFormat="1" ht="22.9" customHeight="1" x14ac:dyDescent="0.2">
      <c r="B356" s="82"/>
      <c r="D356" s="83" t="s">
        <v>43</v>
      </c>
      <c r="E356" s="92" t="s">
        <v>874</v>
      </c>
      <c r="F356" s="92" t="s">
        <v>875</v>
      </c>
      <c r="J356" s="93">
        <f>BK356</f>
        <v>0</v>
      </c>
      <c r="L356" s="82"/>
      <c r="M356" s="86"/>
      <c r="N356" s="87"/>
      <c r="O356" s="87"/>
      <c r="P356" s="88">
        <f>SUM(P357:P359)</f>
        <v>67.029052399999998</v>
      </c>
      <c r="Q356" s="87"/>
      <c r="R356" s="88">
        <f>SUM(R357:R359)</f>
        <v>0.33719693640000004</v>
      </c>
      <c r="S356" s="87"/>
      <c r="T356" s="89">
        <f>SUM(T357:T359)</f>
        <v>0</v>
      </c>
      <c r="AR356" s="83" t="s">
        <v>105</v>
      </c>
      <c r="AT356" s="90" t="s">
        <v>43</v>
      </c>
      <c r="AU356" s="90" t="s">
        <v>45</v>
      </c>
      <c r="AY356" s="83" t="s">
        <v>98</v>
      </c>
      <c r="BK356" s="91">
        <f>SUM(BK357:BK359)</f>
        <v>0</v>
      </c>
    </row>
    <row r="357" spans="1:65" s="2" customFormat="1" ht="24.2" customHeight="1" x14ac:dyDescent="0.2">
      <c r="A357" s="16"/>
      <c r="B357" s="94"/>
      <c r="C357" s="95" t="s">
        <v>876</v>
      </c>
      <c r="D357" s="95" t="s">
        <v>100</v>
      </c>
      <c r="E357" s="96" t="s">
        <v>877</v>
      </c>
      <c r="F357" s="97" t="s">
        <v>878</v>
      </c>
      <c r="G357" s="98" t="s">
        <v>180</v>
      </c>
      <c r="H357" s="99">
        <v>118.1</v>
      </c>
      <c r="I357" s="100"/>
      <c r="J357" s="100">
        <f>ROUND(I357*H357,2)</f>
        <v>0</v>
      </c>
      <c r="K357" s="101"/>
      <c r="L357" s="17"/>
      <c r="M357" s="102" t="s">
        <v>0</v>
      </c>
      <c r="N357" s="103" t="s">
        <v>27</v>
      </c>
      <c r="O357" s="104">
        <v>2.5000000000000001E-2</v>
      </c>
      <c r="P357" s="104">
        <f>O357*H357</f>
        <v>2.9525000000000001</v>
      </c>
      <c r="Q357" s="104">
        <v>7.8000000000000005E-7</v>
      </c>
      <c r="R357" s="104">
        <f>Q357*H357</f>
        <v>9.2118000000000001E-5</v>
      </c>
      <c r="S357" s="104">
        <v>0</v>
      </c>
      <c r="T357" s="105">
        <f>S357*H357</f>
        <v>0</v>
      </c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R357" s="106" t="s">
        <v>165</v>
      </c>
      <c r="AT357" s="106" t="s">
        <v>100</v>
      </c>
      <c r="AU357" s="106" t="s">
        <v>105</v>
      </c>
      <c r="AY357" s="8" t="s">
        <v>98</v>
      </c>
      <c r="BE357" s="107">
        <f>IF(N357="základná",J357,0)</f>
        <v>0</v>
      </c>
      <c r="BF357" s="107">
        <f>IF(N357="znížená",J357,0)</f>
        <v>0</v>
      </c>
      <c r="BG357" s="107">
        <f>IF(N357="zákl. prenesená",J357,0)</f>
        <v>0</v>
      </c>
      <c r="BH357" s="107">
        <f>IF(N357="zníž. prenesená",J357,0)</f>
        <v>0</v>
      </c>
      <c r="BI357" s="107">
        <f>IF(N357="nulová",J357,0)</f>
        <v>0</v>
      </c>
      <c r="BJ357" s="8" t="s">
        <v>105</v>
      </c>
      <c r="BK357" s="107">
        <f>ROUND(I357*H357,2)</f>
        <v>0</v>
      </c>
      <c r="BL357" s="8" t="s">
        <v>165</v>
      </c>
      <c r="BM357" s="106" t="s">
        <v>879</v>
      </c>
    </row>
    <row r="358" spans="1:65" s="2" customFormat="1" ht="37.9" customHeight="1" x14ac:dyDescent="0.2">
      <c r="A358" s="16"/>
      <c r="B358" s="94"/>
      <c r="C358" s="95" t="s">
        <v>880</v>
      </c>
      <c r="D358" s="95" t="s">
        <v>100</v>
      </c>
      <c r="E358" s="96" t="s">
        <v>881</v>
      </c>
      <c r="F358" s="97" t="s">
        <v>882</v>
      </c>
      <c r="G358" s="98" t="s">
        <v>128</v>
      </c>
      <c r="H358" s="99">
        <v>739.91399999999999</v>
      </c>
      <c r="I358" s="100"/>
      <c r="J358" s="100">
        <f>ROUND(I358*H358,2)</f>
        <v>0</v>
      </c>
      <c r="K358" s="101"/>
      <c r="L358" s="17"/>
      <c r="M358" s="102" t="s">
        <v>0</v>
      </c>
      <c r="N358" s="103" t="s">
        <v>27</v>
      </c>
      <c r="O358" s="104">
        <v>3.3599999999999998E-2</v>
      </c>
      <c r="P358" s="104">
        <f>O358*H358</f>
        <v>24.861110399999998</v>
      </c>
      <c r="Q358" s="104">
        <v>1.1629999999999999E-4</v>
      </c>
      <c r="R358" s="104">
        <f>Q358*H358</f>
        <v>8.6051998199999993E-2</v>
      </c>
      <c r="S358" s="104">
        <v>0</v>
      </c>
      <c r="T358" s="105">
        <f>S358*H358</f>
        <v>0</v>
      </c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R358" s="106" t="s">
        <v>165</v>
      </c>
      <c r="AT358" s="106" t="s">
        <v>100</v>
      </c>
      <c r="AU358" s="106" t="s">
        <v>105</v>
      </c>
      <c r="AY358" s="8" t="s">
        <v>98</v>
      </c>
      <c r="BE358" s="107">
        <f>IF(N358="základná",J358,0)</f>
        <v>0</v>
      </c>
      <c r="BF358" s="107">
        <f>IF(N358="znížená",J358,0)</f>
        <v>0</v>
      </c>
      <c r="BG358" s="107">
        <f>IF(N358="zákl. prenesená",J358,0)</f>
        <v>0</v>
      </c>
      <c r="BH358" s="107">
        <f>IF(N358="zníž. prenesená",J358,0)</f>
        <v>0</v>
      </c>
      <c r="BI358" s="107">
        <f>IF(N358="nulová",J358,0)</f>
        <v>0</v>
      </c>
      <c r="BJ358" s="8" t="s">
        <v>105</v>
      </c>
      <c r="BK358" s="107">
        <f>ROUND(I358*H358,2)</f>
        <v>0</v>
      </c>
      <c r="BL358" s="8" t="s">
        <v>165</v>
      </c>
      <c r="BM358" s="106" t="s">
        <v>883</v>
      </c>
    </row>
    <row r="359" spans="1:65" s="2" customFormat="1" ht="37.9" customHeight="1" x14ac:dyDescent="0.2">
      <c r="A359" s="16"/>
      <c r="B359" s="94"/>
      <c r="C359" s="95" t="s">
        <v>884</v>
      </c>
      <c r="D359" s="95" t="s">
        <v>100</v>
      </c>
      <c r="E359" s="96" t="s">
        <v>885</v>
      </c>
      <c r="F359" s="97" t="s">
        <v>886</v>
      </c>
      <c r="G359" s="98" t="s">
        <v>128</v>
      </c>
      <c r="H359" s="99">
        <v>739.91399999999999</v>
      </c>
      <c r="I359" s="100"/>
      <c r="J359" s="100">
        <f>ROUND(I359*H359,2)</f>
        <v>0</v>
      </c>
      <c r="K359" s="101"/>
      <c r="L359" s="17"/>
      <c r="M359" s="102" t="s">
        <v>0</v>
      </c>
      <c r="N359" s="103" t="s">
        <v>27</v>
      </c>
      <c r="O359" s="104">
        <v>5.2999999999999999E-2</v>
      </c>
      <c r="P359" s="104">
        <f>O359*H359</f>
        <v>39.215441999999996</v>
      </c>
      <c r="Q359" s="104">
        <v>3.3930000000000001E-4</v>
      </c>
      <c r="R359" s="104">
        <f>Q359*H359</f>
        <v>0.25105282020000003</v>
      </c>
      <c r="S359" s="104">
        <v>0</v>
      </c>
      <c r="T359" s="105">
        <f>S359*H359</f>
        <v>0</v>
      </c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R359" s="106" t="s">
        <v>165</v>
      </c>
      <c r="AT359" s="106" t="s">
        <v>100</v>
      </c>
      <c r="AU359" s="106" t="s">
        <v>105</v>
      </c>
      <c r="AY359" s="8" t="s">
        <v>98</v>
      </c>
      <c r="BE359" s="107">
        <f>IF(N359="základná",J359,0)</f>
        <v>0</v>
      </c>
      <c r="BF359" s="107">
        <f>IF(N359="znížená",J359,0)</f>
        <v>0</v>
      </c>
      <c r="BG359" s="107">
        <f>IF(N359="zákl. prenesená",J359,0)</f>
        <v>0</v>
      </c>
      <c r="BH359" s="107">
        <f>IF(N359="zníž. prenesená",J359,0)</f>
        <v>0</v>
      </c>
      <c r="BI359" s="107">
        <f>IF(N359="nulová",J359,0)</f>
        <v>0</v>
      </c>
      <c r="BJ359" s="8" t="s">
        <v>105</v>
      </c>
      <c r="BK359" s="107">
        <f>ROUND(I359*H359,2)</f>
        <v>0</v>
      </c>
      <c r="BL359" s="8" t="s">
        <v>165</v>
      </c>
      <c r="BM359" s="106" t="s">
        <v>887</v>
      </c>
    </row>
    <row r="360" spans="1:65" s="7" customFormat="1" ht="25.9" customHeight="1" x14ac:dyDescent="0.2">
      <c r="B360" s="82"/>
      <c r="D360" s="83" t="s">
        <v>43</v>
      </c>
      <c r="E360" s="84" t="s">
        <v>219</v>
      </c>
      <c r="F360" s="84" t="s">
        <v>888</v>
      </c>
      <c r="J360" s="85">
        <f>BK360</f>
        <v>0</v>
      </c>
      <c r="L360" s="82"/>
      <c r="M360" s="86"/>
      <c r="N360" s="87"/>
      <c r="O360" s="87"/>
      <c r="P360" s="88">
        <f>P361+P381</f>
        <v>169.06299999999999</v>
      </c>
      <c r="Q360" s="87"/>
      <c r="R360" s="88">
        <f>R361+R381</f>
        <v>0.33516999999999997</v>
      </c>
      <c r="S360" s="87"/>
      <c r="T360" s="89">
        <f>T361+T381</f>
        <v>0</v>
      </c>
      <c r="AR360" s="83" t="s">
        <v>110</v>
      </c>
      <c r="AT360" s="90" t="s">
        <v>43</v>
      </c>
      <c r="AU360" s="90" t="s">
        <v>44</v>
      </c>
      <c r="AY360" s="83" t="s">
        <v>98</v>
      </c>
      <c r="BK360" s="91">
        <f>BK361+BK381</f>
        <v>0</v>
      </c>
    </row>
    <row r="361" spans="1:65" s="7" customFormat="1" ht="22.9" customHeight="1" x14ac:dyDescent="0.2">
      <c r="B361" s="82"/>
      <c r="D361" s="83" t="s">
        <v>43</v>
      </c>
      <c r="E361" s="92" t="s">
        <v>889</v>
      </c>
      <c r="F361" s="92" t="s">
        <v>890</v>
      </c>
      <c r="J361" s="93">
        <f>BK361</f>
        <v>0</v>
      </c>
      <c r="L361" s="82"/>
      <c r="M361" s="86"/>
      <c r="N361" s="87"/>
      <c r="O361" s="87"/>
      <c r="P361" s="88">
        <f>SUM(P362:P380)</f>
        <v>76.433999999999997</v>
      </c>
      <c r="Q361" s="87"/>
      <c r="R361" s="88">
        <f>SUM(R362:R380)</f>
        <v>0.33516999999999997</v>
      </c>
      <c r="S361" s="87"/>
      <c r="T361" s="89">
        <f>SUM(T362:T380)</f>
        <v>0</v>
      </c>
      <c r="AR361" s="83" t="s">
        <v>110</v>
      </c>
      <c r="AT361" s="90" t="s">
        <v>43</v>
      </c>
      <c r="AU361" s="90" t="s">
        <v>45</v>
      </c>
      <c r="AY361" s="83" t="s">
        <v>98</v>
      </c>
      <c r="BK361" s="91">
        <f>SUM(BK362:BK380)</f>
        <v>0</v>
      </c>
    </row>
    <row r="362" spans="1:65" s="2" customFormat="1" ht="24.2" customHeight="1" x14ac:dyDescent="0.2">
      <c r="A362" s="16"/>
      <c r="B362" s="94"/>
      <c r="C362" s="95" t="s">
        <v>891</v>
      </c>
      <c r="D362" s="95" t="s">
        <v>100</v>
      </c>
      <c r="E362" s="96" t="s">
        <v>892</v>
      </c>
      <c r="F362" s="97" t="s">
        <v>893</v>
      </c>
      <c r="G362" s="98" t="s">
        <v>143</v>
      </c>
      <c r="H362" s="99">
        <v>9</v>
      </c>
      <c r="I362" s="100"/>
      <c r="J362" s="100">
        <f t="shared" ref="J362:J380" si="130">ROUND(I362*H362,2)</f>
        <v>0</v>
      </c>
      <c r="K362" s="101"/>
      <c r="L362" s="17"/>
      <c r="M362" s="102" t="s">
        <v>0</v>
      </c>
      <c r="N362" s="103" t="s">
        <v>27</v>
      </c>
      <c r="O362" s="104">
        <v>0.28799999999999998</v>
      </c>
      <c r="P362" s="104">
        <f t="shared" ref="P362:P380" si="131">O362*H362</f>
        <v>2.5919999999999996</v>
      </c>
      <c r="Q362" s="104">
        <v>0</v>
      </c>
      <c r="R362" s="104">
        <f t="shared" ref="R362:R380" si="132">Q362*H362</f>
        <v>0</v>
      </c>
      <c r="S362" s="104">
        <v>0</v>
      </c>
      <c r="T362" s="105">
        <f t="shared" ref="T362:T380" si="133">S362*H362</f>
        <v>0</v>
      </c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R362" s="106" t="s">
        <v>366</v>
      </c>
      <c r="AT362" s="106" t="s">
        <v>100</v>
      </c>
      <c r="AU362" s="106" t="s">
        <v>105</v>
      </c>
      <c r="AY362" s="8" t="s">
        <v>98</v>
      </c>
      <c r="BE362" s="107">
        <f t="shared" ref="BE362:BE380" si="134">IF(N362="základná",J362,0)</f>
        <v>0</v>
      </c>
      <c r="BF362" s="107">
        <f t="shared" ref="BF362:BF380" si="135">IF(N362="znížená",J362,0)</f>
        <v>0</v>
      </c>
      <c r="BG362" s="107">
        <f t="shared" ref="BG362:BG380" si="136">IF(N362="zákl. prenesená",J362,0)</f>
        <v>0</v>
      </c>
      <c r="BH362" s="107">
        <f t="shared" ref="BH362:BH380" si="137">IF(N362="zníž. prenesená",J362,0)</f>
        <v>0</v>
      </c>
      <c r="BI362" s="107">
        <f t="shared" ref="BI362:BI380" si="138">IF(N362="nulová",J362,0)</f>
        <v>0</v>
      </c>
      <c r="BJ362" s="8" t="s">
        <v>105</v>
      </c>
      <c r="BK362" s="107">
        <f t="shared" ref="BK362:BK380" si="139">ROUND(I362*H362,2)</f>
        <v>0</v>
      </c>
      <c r="BL362" s="8" t="s">
        <v>366</v>
      </c>
      <c r="BM362" s="106" t="s">
        <v>894</v>
      </c>
    </row>
    <row r="363" spans="1:65" s="2" customFormat="1" ht="16.5" customHeight="1" x14ac:dyDescent="0.2">
      <c r="A363" s="16"/>
      <c r="B363" s="94"/>
      <c r="C363" s="108" t="s">
        <v>895</v>
      </c>
      <c r="D363" s="108" t="s">
        <v>219</v>
      </c>
      <c r="E363" s="109" t="s">
        <v>896</v>
      </c>
      <c r="F363" s="110" t="s">
        <v>897</v>
      </c>
      <c r="G363" s="111" t="s">
        <v>143</v>
      </c>
      <c r="H363" s="112">
        <v>9</v>
      </c>
      <c r="I363" s="113"/>
      <c r="J363" s="113">
        <f t="shared" si="130"/>
        <v>0</v>
      </c>
      <c r="K363" s="114"/>
      <c r="L363" s="115"/>
      <c r="M363" s="116" t="s">
        <v>0</v>
      </c>
      <c r="N363" s="117" t="s">
        <v>27</v>
      </c>
      <c r="O363" s="104">
        <v>0</v>
      </c>
      <c r="P363" s="104">
        <f t="shared" si="131"/>
        <v>0</v>
      </c>
      <c r="Q363" s="104">
        <v>1E-4</v>
      </c>
      <c r="R363" s="104">
        <f t="shared" si="132"/>
        <v>9.0000000000000008E-4</v>
      </c>
      <c r="S363" s="104">
        <v>0</v>
      </c>
      <c r="T363" s="105">
        <f t="shared" si="133"/>
        <v>0</v>
      </c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R363" s="106" t="s">
        <v>633</v>
      </c>
      <c r="AT363" s="106" t="s">
        <v>219</v>
      </c>
      <c r="AU363" s="106" t="s">
        <v>105</v>
      </c>
      <c r="AY363" s="8" t="s">
        <v>98</v>
      </c>
      <c r="BE363" s="107">
        <f t="shared" si="134"/>
        <v>0</v>
      </c>
      <c r="BF363" s="107">
        <f t="shared" si="135"/>
        <v>0</v>
      </c>
      <c r="BG363" s="107">
        <f t="shared" si="136"/>
        <v>0</v>
      </c>
      <c r="BH363" s="107">
        <f t="shared" si="137"/>
        <v>0</v>
      </c>
      <c r="BI363" s="107">
        <f t="shared" si="138"/>
        <v>0</v>
      </c>
      <c r="BJ363" s="8" t="s">
        <v>105</v>
      </c>
      <c r="BK363" s="107">
        <f t="shared" si="139"/>
        <v>0</v>
      </c>
      <c r="BL363" s="8" t="s">
        <v>633</v>
      </c>
      <c r="BM363" s="106" t="s">
        <v>898</v>
      </c>
    </row>
    <row r="364" spans="1:65" s="2" customFormat="1" ht="24.2" customHeight="1" x14ac:dyDescent="0.2">
      <c r="A364" s="16"/>
      <c r="B364" s="94"/>
      <c r="C364" s="95" t="s">
        <v>899</v>
      </c>
      <c r="D364" s="95" t="s">
        <v>100</v>
      </c>
      <c r="E364" s="96" t="s">
        <v>900</v>
      </c>
      <c r="F364" s="97" t="s">
        <v>901</v>
      </c>
      <c r="G364" s="98" t="s">
        <v>143</v>
      </c>
      <c r="H364" s="99">
        <v>4</v>
      </c>
      <c r="I364" s="100"/>
      <c r="J364" s="100">
        <f t="shared" si="130"/>
        <v>0</v>
      </c>
      <c r="K364" s="101"/>
      <c r="L364" s="17"/>
      <c r="M364" s="102" t="s">
        <v>0</v>
      </c>
      <c r="N364" s="103" t="s">
        <v>27</v>
      </c>
      <c r="O364" s="104">
        <v>0.29199999999999998</v>
      </c>
      <c r="P364" s="104">
        <f t="shared" si="131"/>
        <v>1.1679999999999999</v>
      </c>
      <c r="Q364" s="104">
        <v>0</v>
      </c>
      <c r="R364" s="104">
        <f t="shared" si="132"/>
        <v>0</v>
      </c>
      <c r="S364" s="104">
        <v>0</v>
      </c>
      <c r="T364" s="105">
        <f t="shared" si="133"/>
        <v>0</v>
      </c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R364" s="106" t="s">
        <v>366</v>
      </c>
      <c r="AT364" s="106" t="s">
        <v>100</v>
      </c>
      <c r="AU364" s="106" t="s">
        <v>105</v>
      </c>
      <c r="AY364" s="8" t="s">
        <v>98</v>
      </c>
      <c r="BE364" s="107">
        <f t="shared" si="134"/>
        <v>0</v>
      </c>
      <c r="BF364" s="107">
        <f t="shared" si="135"/>
        <v>0</v>
      </c>
      <c r="BG364" s="107">
        <f t="shared" si="136"/>
        <v>0</v>
      </c>
      <c r="BH364" s="107">
        <f t="shared" si="137"/>
        <v>0</v>
      </c>
      <c r="BI364" s="107">
        <f t="shared" si="138"/>
        <v>0</v>
      </c>
      <c r="BJ364" s="8" t="s">
        <v>105</v>
      </c>
      <c r="BK364" s="107">
        <f t="shared" si="139"/>
        <v>0</v>
      </c>
      <c r="BL364" s="8" t="s">
        <v>366</v>
      </c>
      <c r="BM364" s="106" t="s">
        <v>902</v>
      </c>
    </row>
    <row r="365" spans="1:65" s="2" customFormat="1" ht="16.5" customHeight="1" x14ac:dyDescent="0.2">
      <c r="A365" s="16"/>
      <c r="B365" s="94"/>
      <c r="C365" s="108" t="s">
        <v>903</v>
      </c>
      <c r="D365" s="108" t="s">
        <v>219</v>
      </c>
      <c r="E365" s="109" t="s">
        <v>904</v>
      </c>
      <c r="F365" s="110" t="s">
        <v>905</v>
      </c>
      <c r="G365" s="111" t="s">
        <v>143</v>
      </c>
      <c r="H365" s="112">
        <v>4</v>
      </c>
      <c r="I365" s="113"/>
      <c r="J365" s="113">
        <f t="shared" si="130"/>
        <v>0</v>
      </c>
      <c r="K365" s="114"/>
      <c r="L365" s="115"/>
      <c r="M365" s="116" t="s">
        <v>0</v>
      </c>
      <c r="N365" s="117" t="s">
        <v>27</v>
      </c>
      <c r="O365" s="104">
        <v>0</v>
      </c>
      <c r="P365" s="104">
        <f t="shared" si="131"/>
        <v>0</v>
      </c>
      <c r="Q365" s="104">
        <v>1E-4</v>
      </c>
      <c r="R365" s="104">
        <f t="shared" si="132"/>
        <v>4.0000000000000002E-4</v>
      </c>
      <c r="S365" s="104">
        <v>0</v>
      </c>
      <c r="T365" s="105">
        <f t="shared" si="133"/>
        <v>0</v>
      </c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R365" s="106" t="s">
        <v>633</v>
      </c>
      <c r="AT365" s="106" t="s">
        <v>219</v>
      </c>
      <c r="AU365" s="106" t="s">
        <v>105</v>
      </c>
      <c r="AY365" s="8" t="s">
        <v>98</v>
      </c>
      <c r="BE365" s="107">
        <f t="shared" si="134"/>
        <v>0</v>
      </c>
      <c r="BF365" s="107">
        <f t="shared" si="135"/>
        <v>0</v>
      </c>
      <c r="BG365" s="107">
        <f t="shared" si="136"/>
        <v>0</v>
      </c>
      <c r="BH365" s="107">
        <f t="shared" si="137"/>
        <v>0</v>
      </c>
      <c r="BI365" s="107">
        <f t="shared" si="138"/>
        <v>0</v>
      </c>
      <c r="BJ365" s="8" t="s">
        <v>105</v>
      </c>
      <c r="BK365" s="107">
        <f t="shared" si="139"/>
        <v>0</v>
      </c>
      <c r="BL365" s="8" t="s">
        <v>633</v>
      </c>
      <c r="BM365" s="106" t="s">
        <v>906</v>
      </c>
    </row>
    <row r="366" spans="1:65" s="2" customFormat="1" ht="24.2" customHeight="1" x14ac:dyDescent="0.2">
      <c r="A366" s="16"/>
      <c r="B366" s="94"/>
      <c r="C366" s="95" t="s">
        <v>907</v>
      </c>
      <c r="D366" s="95" t="s">
        <v>100</v>
      </c>
      <c r="E366" s="96" t="s">
        <v>908</v>
      </c>
      <c r="F366" s="97" t="s">
        <v>909</v>
      </c>
      <c r="G366" s="98" t="s">
        <v>143</v>
      </c>
      <c r="H366" s="99">
        <v>4</v>
      </c>
      <c r="I366" s="100"/>
      <c r="J366" s="100">
        <f t="shared" si="130"/>
        <v>0</v>
      </c>
      <c r="K366" s="101"/>
      <c r="L366" s="17"/>
      <c r="M366" s="102" t="s">
        <v>0</v>
      </c>
      <c r="N366" s="103" t="s">
        <v>27</v>
      </c>
      <c r="O366" s="104">
        <v>0.437</v>
      </c>
      <c r="P366" s="104">
        <f t="shared" si="131"/>
        <v>1.748</v>
      </c>
      <c r="Q366" s="104">
        <v>0</v>
      </c>
      <c r="R366" s="104">
        <f t="shared" si="132"/>
        <v>0</v>
      </c>
      <c r="S366" s="104">
        <v>0</v>
      </c>
      <c r="T366" s="105">
        <f t="shared" si="133"/>
        <v>0</v>
      </c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R366" s="106" t="s">
        <v>366</v>
      </c>
      <c r="AT366" s="106" t="s">
        <v>100</v>
      </c>
      <c r="AU366" s="106" t="s">
        <v>105</v>
      </c>
      <c r="AY366" s="8" t="s">
        <v>98</v>
      </c>
      <c r="BE366" s="107">
        <f t="shared" si="134"/>
        <v>0</v>
      </c>
      <c r="BF366" s="107">
        <f t="shared" si="135"/>
        <v>0</v>
      </c>
      <c r="BG366" s="107">
        <f t="shared" si="136"/>
        <v>0</v>
      </c>
      <c r="BH366" s="107">
        <f t="shared" si="137"/>
        <v>0</v>
      </c>
      <c r="BI366" s="107">
        <f t="shared" si="138"/>
        <v>0</v>
      </c>
      <c r="BJ366" s="8" t="s">
        <v>105</v>
      </c>
      <c r="BK366" s="107">
        <f t="shared" si="139"/>
        <v>0</v>
      </c>
      <c r="BL366" s="8" t="s">
        <v>366</v>
      </c>
      <c r="BM366" s="106" t="s">
        <v>910</v>
      </c>
    </row>
    <row r="367" spans="1:65" s="2" customFormat="1" ht="24.2" customHeight="1" x14ac:dyDescent="0.2">
      <c r="A367" s="16"/>
      <c r="B367" s="94"/>
      <c r="C367" s="108" t="s">
        <v>911</v>
      </c>
      <c r="D367" s="108" t="s">
        <v>219</v>
      </c>
      <c r="E367" s="109" t="s">
        <v>912</v>
      </c>
      <c r="F367" s="110" t="s">
        <v>913</v>
      </c>
      <c r="G367" s="111" t="s">
        <v>143</v>
      </c>
      <c r="H367" s="112">
        <v>4</v>
      </c>
      <c r="I367" s="113"/>
      <c r="J367" s="113">
        <f t="shared" si="130"/>
        <v>0</v>
      </c>
      <c r="K367" s="114"/>
      <c r="L367" s="115"/>
      <c r="M367" s="116" t="s">
        <v>0</v>
      </c>
      <c r="N367" s="117" t="s">
        <v>27</v>
      </c>
      <c r="O367" s="104">
        <v>0</v>
      </c>
      <c r="P367" s="104">
        <f t="shared" si="131"/>
        <v>0</v>
      </c>
      <c r="Q367" s="104">
        <v>1E-4</v>
      </c>
      <c r="R367" s="104">
        <f t="shared" si="132"/>
        <v>4.0000000000000002E-4</v>
      </c>
      <c r="S367" s="104">
        <v>0</v>
      </c>
      <c r="T367" s="105">
        <f t="shared" si="133"/>
        <v>0</v>
      </c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R367" s="106" t="s">
        <v>633</v>
      </c>
      <c r="AT367" s="106" t="s">
        <v>219</v>
      </c>
      <c r="AU367" s="106" t="s">
        <v>105</v>
      </c>
      <c r="AY367" s="8" t="s">
        <v>98</v>
      </c>
      <c r="BE367" s="107">
        <f t="shared" si="134"/>
        <v>0</v>
      </c>
      <c r="BF367" s="107">
        <f t="shared" si="135"/>
        <v>0</v>
      </c>
      <c r="BG367" s="107">
        <f t="shared" si="136"/>
        <v>0</v>
      </c>
      <c r="BH367" s="107">
        <f t="shared" si="137"/>
        <v>0</v>
      </c>
      <c r="BI367" s="107">
        <f t="shared" si="138"/>
        <v>0</v>
      </c>
      <c r="BJ367" s="8" t="s">
        <v>105</v>
      </c>
      <c r="BK367" s="107">
        <f t="shared" si="139"/>
        <v>0</v>
      </c>
      <c r="BL367" s="8" t="s">
        <v>633</v>
      </c>
      <c r="BM367" s="106" t="s">
        <v>914</v>
      </c>
    </row>
    <row r="368" spans="1:65" s="2" customFormat="1" ht="33" customHeight="1" x14ac:dyDescent="0.2">
      <c r="A368" s="16"/>
      <c r="B368" s="94"/>
      <c r="C368" s="95" t="s">
        <v>915</v>
      </c>
      <c r="D368" s="95" t="s">
        <v>100</v>
      </c>
      <c r="E368" s="96" t="s">
        <v>916</v>
      </c>
      <c r="F368" s="97" t="s">
        <v>917</v>
      </c>
      <c r="G368" s="98" t="s">
        <v>143</v>
      </c>
      <c r="H368" s="99">
        <v>16</v>
      </c>
      <c r="I368" s="100"/>
      <c r="J368" s="100">
        <f t="shared" si="130"/>
        <v>0</v>
      </c>
      <c r="K368" s="101"/>
      <c r="L368" s="17"/>
      <c r="M368" s="102" t="s">
        <v>0</v>
      </c>
      <c r="N368" s="103" t="s">
        <v>27</v>
      </c>
      <c r="O368" s="104">
        <v>0.47599999999999998</v>
      </c>
      <c r="P368" s="104">
        <f t="shared" si="131"/>
        <v>7.6159999999999997</v>
      </c>
      <c r="Q368" s="104">
        <v>0</v>
      </c>
      <c r="R368" s="104">
        <f t="shared" si="132"/>
        <v>0</v>
      </c>
      <c r="S368" s="104">
        <v>0</v>
      </c>
      <c r="T368" s="105">
        <f t="shared" si="133"/>
        <v>0</v>
      </c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R368" s="106" t="s">
        <v>366</v>
      </c>
      <c r="AT368" s="106" t="s">
        <v>100</v>
      </c>
      <c r="AU368" s="106" t="s">
        <v>105</v>
      </c>
      <c r="AY368" s="8" t="s">
        <v>98</v>
      </c>
      <c r="BE368" s="107">
        <f t="shared" si="134"/>
        <v>0</v>
      </c>
      <c r="BF368" s="107">
        <f t="shared" si="135"/>
        <v>0</v>
      </c>
      <c r="BG368" s="107">
        <f t="shared" si="136"/>
        <v>0</v>
      </c>
      <c r="BH368" s="107">
        <f t="shared" si="137"/>
        <v>0</v>
      </c>
      <c r="BI368" s="107">
        <f t="shared" si="138"/>
        <v>0</v>
      </c>
      <c r="BJ368" s="8" t="s">
        <v>105</v>
      </c>
      <c r="BK368" s="107">
        <f t="shared" si="139"/>
        <v>0</v>
      </c>
      <c r="BL368" s="8" t="s">
        <v>366</v>
      </c>
      <c r="BM368" s="106" t="s">
        <v>918</v>
      </c>
    </row>
    <row r="369" spans="1:65" s="2" customFormat="1" ht="24.2" customHeight="1" x14ac:dyDescent="0.2">
      <c r="A369" s="16"/>
      <c r="B369" s="94"/>
      <c r="C369" s="108" t="s">
        <v>919</v>
      </c>
      <c r="D369" s="108" t="s">
        <v>219</v>
      </c>
      <c r="E369" s="109" t="s">
        <v>920</v>
      </c>
      <c r="F369" s="110" t="s">
        <v>921</v>
      </c>
      <c r="G369" s="111" t="s">
        <v>143</v>
      </c>
      <c r="H369" s="112">
        <v>16</v>
      </c>
      <c r="I369" s="113"/>
      <c r="J369" s="113">
        <f t="shared" si="130"/>
        <v>0</v>
      </c>
      <c r="K369" s="114"/>
      <c r="L369" s="115"/>
      <c r="M369" s="116" t="s">
        <v>0</v>
      </c>
      <c r="N369" s="117" t="s">
        <v>27</v>
      </c>
      <c r="O369" s="104">
        <v>0</v>
      </c>
      <c r="P369" s="104">
        <f t="shared" si="131"/>
        <v>0</v>
      </c>
      <c r="Q369" s="104">
        <v>2.0000000000000001E-4</v>
      </c>
      <c r="R369" s="104">
        <f t="shared" si="132"/>
        <v>3.2000000000000002E-3</v>
      </c>
      <c r="S369" s="104">
        <v>0</v>
      </c>
      <c r="T369" s="105">
        <f t="shared" si="133"/>
        <v>0</v>
      </c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R369" s="106" t="s">
        <v>633</v>
      </c>
      <c r="AT369" s="106" t="s">
        <v>219</v>
      </c>
      <c r="AU369" s="106" t="s">
        <v>105</v>
      </c>
      <c r="AY369" s="8" t="s">
        <v>98</v>
      </c>
      <c r="BE369" s="107">
        <f t="shared" si="134"/>
        <v>0</v>
      </c>
      <c r="BF369" s="107">
        <f t="shared" si="135"/>
        <v>0</v>
      </c>
      <c r="BG369" s="107">
        <f t="shared" si="136"/>
        <v>0</v>
      </c>
      <c r="BH369" s="107">
        <f t="shared" si="137"/>
        <v>0</v>
      </c>
      <c r="BI369" s="107">
        <f t="shared" si="138"/>
        <v>0</v>
      </c>
      <c r="BJ369" s="8" t="s">
        <v>105</v>
      </c>
      <c r="BK369" s="107">
        <f t="shared" si="139"/>
        <v>0</v>
      </c>
      <c r="BL369" s="8" t="s">
        <v>633</v>
      </c>
      <c r="BM369" s="106" t="s">
        <v>922</v>
      </c>
    </row>
    <row r="370" spans="1:65" s="2" customFormat="1" ht="24.2" customHeight="1" x14ac:dyDescent="0.2">
      <c r="A370" s="16"/>
      <c r="B370" s="94"/>
      <c r="C370" s="95" t="s">
        <v>923</v>
      </c>
      <c r="D370" s="95" t="s">
        <v>100</v>
      </c>
      <c r="E370" s="96" t="s">
        <v>924</v>
      </c>
      <c r="F370" s="97" t="s">
        <v>925</v>
      </c>
      <c r="G370" s="98" t="s">
        <v>926</v>
      </c>
      <c r="H370" s="99">
        <v>1</v>
      </c>
      <c r="I370" s="100"/>
      <c r="J370" s="100">
        <f t="shared" si="130"/>
        <v>0</v>
      </c>
      <c r="K370" s="101"/>
      <c r="L370" s="17"/>
      <c r="M370" s="102" t="s">
        <v>0</v>
      </c>
      <c r="N370" s="103" t="s">
        <v>27</v>
      </c>
      <c r="O370" s="104">
        <v>2.16</v>
      </c>
      <c r="P370" s="104">
        <f t="shared" si="131"/>
        <v>2.16</v>
      </c>
      <c r="Q370" s="104">
        <v>0</v>
      </c>
      <c r="R370" s="104">
        <f t="shared" si="132"/>
        <v>0</v>
      </c>
      <c r="S370" s="104">
        <v>0</v>
      </c>
      <c r="T370" s="105">
        <f t="shared" si="133"/>
        <v>0</v>
      </c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R370" s="106" t="s">
        <v>366</v>
      </c>
      <c r="AT370" s="106" t="s">
        <v>100</v>
      </c>
      <c r="AU370" s="106" t="s">
        <v>105</v>
      </c>
      <c r="AY370" s="8" t="s">
        <v>98</v>
      </c>
      <c r="BE370" s="107">
        <f t="shared" si="134"/>
        <v>0</v>
      </c>
      <c r="BF370" s="107">
        <f t="shared" si="135"/>
        <v>0</v>
      </c>
      <c r="BG370" s="107">
        <f t="shared" si="136"/>
        <v>0</v>
      </c>
      <c r="BH370" s="107">
        <f t="shared" si="137"/>
        <v>0</v>
      </c>
      <c r="BI370" s="107">
        <f t="shared" si="138"/>
        <v>0</v>
      </c>
      <c r="BJ370" s="8" t="s">
        <v>105</v>
      </c>
      <c r="BK370" s="107">
        <f t="shared" si="139"/>
        <v>0</v>
      </c>
      <c r="BL370" s="8" t="s">
        <v>366</v>
      </c>
      <c r="BM370" s="106" t="s">
        <v>927</v>
      </c>
    </row>
    <row r="371" spans="1:65" s="2" customFormat="1" ht="21.75" customHeight="1" x14ac:dyDescent="0.2">
      <c r="A371" s="16"/>
      <c r="B371" s="94"/>
      <c r="C371" s="95" t="s">
        <v>928</v>
      </c>
      <c r="D371" s="95" t="s">
        <v>100</v>
      </c>
      <c r="E371" s="96" t="s">
        <v>929</v>
      </c>
      <c r="F371" s="97" t="s">
        <v>930</v>
      </c>
      <c r="G371" s="98" t="s">
        <v>143</v>
      </c>
      <c r="H371" s="99">
        <v>29</v>
      </c>
      <c r="I371" s="100"/>
      <c r="J371" s="100">
        <f t="shared" si="130"/>
        <v>0</v>
      </c>
      <c r="K371" s="101"/>
      <c r="L371" s="17"/>
      <c r="M371" s="102" t="s">
        <v>0</v>
      </c>
      <c r="N371" s="103" t="s">
        <v>27</v>
      </c>
      <c r="O371" s="104">
        <v>0.28000000000000003</v>
      </c>
      <c r="P371" s="104">
        <f t="shared" si="131"/>
        <v>8.120000000000001</v>
      </c>
      <c r="Q371" s="104">
        <v>0</v>
      </c>
      <c r="R371" s="104">
        <f t="shared" si="132"/>
        <v>0</v>
      </c>
      <c r="S371" s="104">
        <v>0</v>
      </c>
      <c r="T371" s="105">
        <f t="shared" si="133"/>
        <v>0</v>
      </c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R371" s="106" t="s">
        <v>366</v>
      </c>
      <c r="AT371" s="106" t="s">
        <v>100</v>
      </c>
      <c r="AU371" s="106" t="s">
        <v>105</v>
      </c>
      <c r="AY371" s="8" t="s">
        <v>98</v>
      </c>
      <c r="BE371" s="107">
        <f t="shared" si="134"/>
        <v>0</v>
      </c>
      <c r="BF371" s="107">
        <f t="shared" si="135"/>
        <v>0</v>
      </c>
      <c r="BG371" s="107">
        <f t="shared" si="136"/>
        <v>0</v>
      </c>
      <c r="BH371" s="107">
        <f t="shared" si="137"/>
        <v>0</v>
      </c>
      <c r="BI371" s="107">
        <f t="shared" si="138"/>
        <v>0</v>
      </c>
      <c r="BJ371" s="8" t="s">
        <v>105</v>
      </c>
      <c r="BK371" s="107">
        <f t="shared" si="139"/>
        <v>0</v>
      </c>
      <c r="BL371" s="8" t="s">
        <v>366</v>
      </c>
      <c r="BM371" s="106" t="s">
        <v>931</v>
      </c>
    </row>
    <row r="372" spans="1:65" s="2" customFormat="1" ht="16.5" customHeight="1" x14ac:dyDescent="0.2">
      <c r="A372" s="16"/>
      <c r="B372" s="94"/>
      <c r="C372" s="108" t="s">
        <v>932</v>
      </c>
      <c r="D372" s="108" t="s">
        <v>219</v>
      </c>
      <c r="E372" s="109" t="s">
        <v>933</v>
      </c>
      <c r="F372" s="110" t="s">
        <v>934</v>
      </c>
      <c r="G372" s="111" t="s">
        <v>143</v>
      </c>
      <c r="H372" s="112">
        <v>29</v>
      </c>
      <c r="I372" s="113"/>
      <c r="J372" s="113">
        <f t="shared" si="130"/>
        <v>0</v>
      </c>
      <c r="K372" s="114"/>
      <c r="L372" s="115"/>
      <c r="M372" s="116" t="s">
        <v>0</v>
      </c>
      <c r="N372" s="117" t="s">
        <v>27</v>
      </c>
      <c r="O372" s="104">
        <v>0</v>
      </c>
      <c r="P372" s="104">
        <f t="shared" si="131"/>
        <v>0</v>
      </c>
      <c r="Q372" s="104">
        <v>6.4999999999999997E-3</v>
      </c>
      <c r="R372" s="104">
        <f t="shared" si="132"/>
        <v>0.1885</v>
      </c>
      <c r="S372" s="104">
        <v>0</v>
      </c>
      <c r="T372" s="105">
        <f t="shared" si="133"/>
        <v>0</v>
      </c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R372" s="106" t="s">
        <v>633</v>
      </c>
      <c r="AT372" s="106" t="s">
        <v>219</v>
      </c>
      <c r="AU372" s="106" t="s">
        <v>105</v>
      </c>
      <c r="AY372" s="8" t="s">
        <v>98</v>
      </c>
      <c r="BE372" s="107">
        <f t="shared" si="134"/>
        <v>0</v>
      </c>
      <c r="BF372" s="107">
        <f t="shared" si="135"/>
        <v>0</v>
      </c>
      <c r="BG372" s="107">
        <f t="shared" si="136"/>
        <v>0</v>
      </c>
      <c r="BH372" s="107">
        <f t="shared" si="137"/>
        <v>0</v>
      </c>
      <c r="BI372" s="107">
        <f t="shared" si="138"/>
        <v>0</v>
      </c>
      <c r="BJ372" s="8" t="s">
        <v>105</v>
      </c>
      <c r="BK372" s="107">
        <f t="shared" si="139"/>
        <v>0</v>
      </c>
      <c r="BL372" s="8" t="s">
        <v>633</v>
      </c>
      <c r="BM372" s="106" t="s">
        <v>935</v>
      </c>
    </row>
    <row r="373" spans="1:65" s="2" customFormat="1" ht="21.75" customHeight="1" x14ac:dyDescent="0.2">
      <c r="A373" s="16"/>
      <c r="B373" s="94"/>
      <c r="C373" s="95" t="s">
        <v>936</v>
      </c>
      <c r="D373" s="95" t="s">
        <v>100</v>
      </c>
      <c r="E373" s="96" t="s">
        <v>937</v>
      </c>
      <c r="F373" s="97" t="s">
        <v>938</v>
      </c>
      <c r="G373" s="98" t="s">
        <v>143</v>
      </c>
      <c r="H373" s="99">
        <v>4</v>
      </c>
      <c r="I373" s="100"/>
      <c r="J373" s="100">
        <f t="shared" si="130"/>
        <v>0</v>
      </c>
      <c r="K373" s="101"/>
      <c r="L373" s="17"/>
      <c r="M373" s="102" t="s">
        <v>0</v>
      </c>
      <c r="N373" s="103" t="s">
        <v>27</v>
      </c>
      <c r="O373" s="104">
        <v>0.35</v>
      </c>
      <c r="P373" s="104">
        <f t="shared" si="131"/>
        <v>1.4</v>
      </c>
      <c r="Q373" s="104">
        <v>0</v>
      </c>
      <c r="R373" s="104">
        <f t="shared" si="132"/>
        <v>0</v>
      </c>
      <c r="S373" s="104">
        <v>0</v>
      </c>
      <c r="T373" s="105">
        <f t="shared" si="133"/>
        <v>0</v>
      </c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R373" s="106" t="s">
        <v>366</v>
      </c>
      <c r="AT373" s="106" t="s">
        <v>100</v>
      </c>
      <c r="AU373" s="106" t="s">
        <v>105</v>
      </c>
      <c r="AY373" s="8" t="s">
        <v>98</v>
      </c>
      <c r="BE373" s="107">
        <f t="shared" si="134"/>
        <v>0</v>
      </c>
      <c r="BF373" s="107">
        <f t="shared" si="135"/>
        <v>0</v>
      </c>
      <c r="BG373" s="107">
        <f t="shared" si="136"/>
        <v>0</v>
      </c>
      <c r="BH373" s="107">
        <f t="shared" si="137"/>
        <v>0</v>
      </c>
      <c r="BI373" s="107">
        <f t="shared" si="138"/>
        <v>0</v>
      </c>
      <c r="BJ373" s="8" t="s">
        <v>105</v>
      </c>
      <c r="BK373" s="107">
        <f t="shared" si="139"/>
        <v>0</v>
      </c>
      <c r="BL373" s="8" t="s">
        <v>366</v>
      </c>
      <c r="BM373" s="106" t="s">
        <v>939</v>
      </c>
    </row>
    <row r="374" spans="1:65" s="2" customFormat="1" ht="21.75" customHeight="1" x14ac:dyDescent="0.2">
      <c r="A374" s="16"/>
      <c r="B374" s="94"/>
      <c r="C374" s="108" t="s">
        <v>940</v>
      </c>
      <c r="D374" s="108" t="s">
        <v>219</v>
      </c>
      <c r="E374" s="109" t="s">
        <v>941</v>
      </c>
      <c r="F374" s="110" t="s">
        <v>942</v>
      </c>
      <c r="G374" s="111" t="s">
        <v>143</v>
      </c>
      <c r="H374" s="112">
        <v>4</v>
      </c>
      <c r="I374" s="113"/>
      <c r="J374" s="113">
        <f t="shared" si="130"/>
        <v>0</v>
      </c>
      <c r="K374" s="114"/>
      <c r="L374" s="115"/>
      <c r="M374" s="116" t="s">
        <v>0</v>
      </c>
      <c r="N374" s="117" t="s">
        <v>27</v>
      </c>
      <c r="O374" s="104">
        <v>0</v>
      </c>
      <c r="P374" s="104">
        <f t="shared" si="131"/>
        <v>0</v>
      </c>
      <c r="Q374" s="104">
        <v>3.8000000000000002E-4</v>
      </c>
      <c r="R374" s="104">
        <f t="shared" si="132"/>
        <v>1.5200000000000001E-3</v>
      </c>
      <c r="S374" s="104">
        <v>0</v>
      </c>
      <c r="T374" s="105">
        <f t="shared" si="133"/>
        <v>0</v>
      </c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R374" s="106" t="s">
        <v>633</v>
      </c>
      <c r="AT374" s="106" t="s">
        <v>219</v>
      </c>
      <c r="AU374" s="106" t="s">
        <v>105</v>
      </c>
      <c r="AY374" s="8" t="s">
        <v>98</v>
      </c>
      <c r="BE374" s="107">
        <f t="shared" si="134"/>
        <v>0</v>
      </c>
      <c r="BF374" s="107">
        <f t="shared" si="135"/>
        <v>0</v>
      </c>
      <c r="BG374" s="107">
        <f t="shared" si="136"/>
        <v>0</v>
      </c>
      <c r="BH374" s="107">
        <f t="shared" si="137"/>
        <v>0</v>
      </c>
      <c r="BI374" s="107">
        <f t="shared" si="138"/>
        <v>0</v>
      </c>
      <c r="BJ374" s="8" t="s">
        <v>105</v>
      </c>
      <c r="BK374" s="107">
        <f t="shared" si="139"/>
        <v>0</v>
      </c>
      <c r="BL374" s="8" t="s">
        <v>633</v>
      </c>
      <c r="BM374" s="106" t="s">
        <v>943</v>
      </c>
    </row>
    <row r="375" spans="1:65" s="2" customFormat="1" ht="21.75" customHeight="1" x14ac:dyDescent="0.2">
      <c r="A375" s="16"/>
      <c r="B375" s="94"/>
      <c r="C375" s="95" t="s">
        <v>944</v>
      </c>
      <c r="D375" s="95" t="s">
        <v>100</v>
      </c>
      <c r="E375" s="96" t="s">
        <v>945</v>
      </c>
      <c r="F375" s="97" t="s">
        <v>946</v>
      </c>
      <c r="G375" s="98" t="s">
        <v>143</v>
      </c>
      <c r="H375" s="99">
        <v>33</v>
      </c>
      <c r="I375" s="100"/>
      <c r="J375" s="100">
        <f t="shared" si="130"/>
        <v>0</v>
      </c>
      <c r="K375" s="101"/>
      <c r="L375" s="17"/>
      <c r="M375" s="102" t="s">
        <v>0</v>
      </c>
      <c r="N375" s="103" t="s">
        <v>27</v>
      </c>
      <c r="O375" s="104">
        <v>0.39</v>
      </c>
      <c r="P375" s="104">
        <f t="shared" si="131"/>
        <v>12.870000000000001</v>
      </c>
      <c r="Q375" s="104">
        <v>0</v>
      </c>
      <c r="R375" s="104">
        <f t="shared" si="132"/>
        <v>0</v>
      </c>
      <c r="S375" s="104">
        <v>0</v>
      </c>
      <c r="T375" s="105">
        <f t="shared" si="133"/>
        <v>0</v>
      </c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R375" s="106" t="s">
        <v>366</v>
      </c>
      <c r="AT375" s="106" t="s">
        <v>100</v>
      </c>
      <c r="AU375" s="106" t="s">
        <v>105</v>
      </c>
      <c r="AY375" s="8" t="s">
        <v>98</v>
      </c>
      <c r="BE375" s="107">
        <f t="shared" si="134"/>
        <v>0</v>
      </c>
      <c r="BF375" s="107">
        <f t="shared" si="135"/>
        <v>0</v>
      </c>
      <c r="BG375" s="107">
        <f t="shared" si="136"/>
        <v>0</v>
      </c>
      <c r="BH375" s="107">
        <f t="shared" si="137"/>
        <v>0</v>
      </c>
      <c r="BI375" s="107">
        <f t="shared" si="138"/>
        <v>0</v>
      </c>
      <c r="BJ375" s="8" t="s">
        <v>105</v>
      </c>
      <c r="BK375" s="107">
        <f t="shared" si="139"/>
        <v>0</v>
      </c>
      <c r="BL375" s="8" t="s">
        <v>366</v>
      </c>
      <c r="BM375" s="106" t="s">
        <v>947</v>
      </c>
    </row>
    <row r="376" spans="1:65" s="2" customFormat="1" ht="21.75" customHeight="1" x14ac:dyDescent="0.2">
      <c r="A376" s="16"/>
      <c r="B376" s="94"/>
      <c r="C376" s="95" t="s">
        <v>948</v>
      </c>
      <c r="D376" s="95" t="s">
        <v>100</v>
      </c>
      <c r="E376" s="96" t="s">
        <v>949</v>
      </c>
      <c r="F376" s="97" t="s">
        <v>950</v>
      </c>
      <c r="G376" s="98" t="s">
        <v>180</v>
      </c>
      <c r="H376" s="99">
        <v>330</v>
      </c>
      <c r="I376" s="100"/>
      <c r="J376" s="100">
        <f t="shared" si="130"/>
        <v>0</v>
      </c>
      <c r="K376" s="101"/>
      <c r="L376" s="17"/>
      <c r="M376" s="102" t="s">
        <v>0</v>
      </c>
      <c r="N376" s="103" t="s">
        <v>27</v>
      </c>
      <c r="O376" s="104">
        <v>2.8000000000000001E-2</v>
      </c>
      <c r="P376" s="104">
        <f t="shared" si="131"/>
        <v>9.24</v>
      </c>
      <c r="Q376" s="104">
        <v>0</v>
      </c>
      <c r="R376" s="104">
        <f t="shared" si="132"/>
        <v>0</v>
      </c>
      <c r="S376" s="104">
        <v>0</v>
      </c>
      <c r="T376" s="105">
        <f t="shared" si="133"/>
        <v>0</v>
      </c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R376" s="106" t="s">
        <v>366</v>
      </c>
      <c r="AT376" s="106" t="s">
        <v>100</v>
      </c>
      <c r="AU376" s="106" t="s">
        <v>105</v>
      </c>
      <c r="AY376" s="8" t="s">
        <v>98</v>
      </c>
      <c r="BE376" s="107">
        <f t="shared" si="134"/>
        <v>0</v>
      </c>
      <c r="BF376" s="107">
        <f t="shared" si="135"/>
        <v>0</v>
      </c>
      <c r="BG376" s="107">
        <f t="shared" si="136"/>
        <v>0</v>
      </c>
      <c r="BH376" s="107">
        <f t="shared" si="137"/>
        <v>0</v>
      </c>
      <c r="BI376" s="107">
        <f t="shared" si="138"/>
        <v>0</v>
      </c>
      <c r="BJ376" s="8" t="s">
        <v>105</v>
      </c>
      <c r="BK376" s="107">
        <f t="shared" si="139"/>
        <v>0</v>
      </c>
      <c r="BL376" s="8" t="s">
        <v>366</v>
      </c>
      <c r="BM376" s="106" t="s">
        <v>951</v>
      </c>
    </row>
    <row r="377" spans="1:65" s="2" customFormat="1" ht="16.5" customHeight="1" x14ac:dyDescent="0.2">
      <c r="A377" s="16"/>
      <c r="B377" s="94"/>
      <c r="C377" s="108" t="s">
        <v>952</v>
      </c>
      <c r="D377" s="108" t="s">
        <v>219</v>
      </c>
      <c r="E377" s="109" t="s">
        <v>953</v>
      </c>
      <c r="F377" s="110" t="s">
        <v>954</v>
      </c>
      <c r="G377" s="111" t="s">
        <v>180</v>
      </c>
      <c r="H377" s="112">
        <v>330</v>
      </c>
      <c r="I377" s="113"/>
      <c r="J377" s="113">
        <f t="shared" si="130"/>
        <v>0</v>
      </c>
      <c r="K377" s="114"/>
      <c r="L377" s="115"/>
      <c r="M377" s="116" t="s">
        <v>0</v>
      </c>
      <c r="N377" s="117" t="s">
        <v>27</v>
      </c>
      <c r="O377" s="104">
        <v>0</v>
      </c>
      <c r="P377" s="104">
        <f t="shared" si="131"/>
        <v>0</v>
      </c>
      <c r="Q377" s="104">
        <v>1.3999999999999999E-4</v>
      </c>
      <c r="R377" s="104">
        <f t="shared" si="132"/>
        <v>4.6199999999999998E-2</v>
      </c>
      <c r="S377" s="104">
        <v>0</v>
      </c>
      <c r="T377" s="105">
        <f t="shared" si="133"/>
        <v>0</v>
      </c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R377" s="106" t="s">
        <v>633</v>
      </c>
      <c r="AT377" s="106" t="s">
        <v>219</v>
      </c>
      <c r="AU377" s="106" t="s">
        <v>105</v>
      </c>
      <c r="AY377" s="8" t="s">
        <v>98</v>
      </c>
      <c r="BE377" s="107">
        <f t="shared" si="134"/>
        <v>0</v>
      </c>
      <c r="BF377" s="107">
        <f t="shared" si="135"/>
        <v>0</v>
      </c>
      <c r="BG377" s="107">
        <f t="shared" si="136"/>
        <v>0</v>
      </c>
      <c r="BH377" s="107">
        <f t="shared" si="137"/>
        <v>0</v>
      </c>
      <c r="BI377" s="107">
        <f t="shared" si="138"/>
        <v>0</v>
      </c>
      <c r="BJ377" s="8" t="s">
        <v>105</v>
      </c>
      <c r="BK377" s="107">
        <f t="shared" si="139"/>
        <v>0</v>
      </c>
      <c r="BL377" s="8" t="s">
        <v>633</v>
      </c>
      <c r="BM377" s="106" t="s">
        <v>955</v>
      </c>
    </row>
    <row r="378" spans="1:65" s="2" customFormat="1" ht="24.2" customHeight="1" x14ac:dyDescent="0.2">
      <c r="A378" s="16"/>
      <c r="B378" s="94"/>
      <c r="C378" s="95" t="s">
        <v>956</v>
      </c>
      <c r="D378" s="95" t="s">
        <v>100</v>
      </c>
      <c r="E378" s="96" t="s">
        <v>957</v>
      </c>
      <c r="F378" s="97" t="s">
        <v>958</v>
      </c>
      <c r="G378" s="98" t="s">
        <v>180</v>
      </c>
      <c r="H378" s="99">
        <v>495</v>
      </c>
      <c r="I378" s="100"/>
      <c r="J378" s="100">
        <f t="shared" si="130"/>
        <v>0</v>
      </c>
      <c r="K378" s="101"/>
      <c r="L378" s="17"/>
      <c r="M378" s="102" t="s">
        <v>0</v>
      </c>
      <c r="N378" s="103" t="s">
        <v>27</v>
      </c>
      <c r="O378" s="104">
        <v>3.7999999999999999E-2</v>
      </c>
      <c r="P378" s="104">
        <f t="shared" si="131"/>
        <v>18.809999999999999</v>
      </c>
      <c r="Q378" s="104">
        <v>0</v>
      </c>
      <c r="R378" s="104">
        <f t="shared" si="132"/>
        <v>0</v>
      </c>
      <c r="S378" s="104">
        <v>0</v>
      </c>
      <c r="T378" s="105">
        <f t="shared" si="133"/>
        <v>0</v>
      </c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R378" s="106" t="s">
        <v>366</v>
      </c>
      <c r="AT378" s="106" t="s">
        <v>100</v>
      </c>
      <c r="AU378" s="106" t="s">
        <v>105</v>
      </c>
      <c r="AY378" s="8" t="s">
        <v>98</v>
      </c>
      <c r="BE378" s="107">
        <f t="shared" si="134"/>
        <v>0</v>
      </c>
      <c r="BF378" s="107">
        <f t="shared" si="135"/>
        <v>0</v>
      </c>
      <c r="BG378" s="107">
        <f t="shared" si="136"/>
        <v>0</v>
      </c>
      <c r="BH378" s="107">
        <f t="shared" si="137"/>
        <v>0</v>
      </c>
      <c r="BI378" s="107">
        <f t="shared" si="138"/>
        <v>0</v>
      </c>
      <c r="BJ378" s="8" t="s">
        <v>105</v>
      </c>
      <c r="BK378" s="107">
        <f t="shared" si="139"/>
        <v>0</v>
      </c>
      <c r="BL378" s="8" t="s">
        <v>366</v>
      </c>
      <c r="BM378" s="106" t="s">
        <v>959</v>
      </c>
    </row>
    <row r="379" spans="1:65" s="2" customFormat="1" ht="16.5" customHeight="1" x14ac:dyDescent="0.2">
      <c r="A379" s="16"/>
      <c r="B379" s="94"/>
      <c r="C379" s="108" t="s">
        <v>960</v>
      </c>
      <c r="D379" s="108" t="s">
        <v>219</v>
      </c>
      <c r="E379" s="109" t="s">
        <v>961</v>
      </c>
      <c r="F379" s="110" t="s">
        <v>962</v>
      </c>
      <c r="G379" s="111" t="s">
        <v>180</v>
      </c>
      <c r="H379" s="112">
        <v>495</v>
      </c>
      <c r="I379" s="113"/>
      <c r="J379" s="113">
        <f t="shared" si="130"/>
        <v>0</v>
      </c>
      <c r="K379" s="114"/>
      <c r="L379" s="115"/>
      <c r="M379" s="116" t="s">
        <v>0</v>
      </c>
      <c r="N379" s="117" t="s">
        <v>27</v>
      </c>
      <c r="O379" s="104">
        <v>0</v>
      </c>
      <c r="P379" s="104">
        <f t="shared" si="131"/>
        <v>0</v>
      </c>
      <c r="Q379" s="104">
        <v>1.9000000000000001E-4</v>
      </c>
      <c r="R379" s="104">
        <f t="shared" si="132"/>
        <v>9.4050000000000009E-2</v>
      </c>
      <c r="S379" s="104">
        <v>0</v>
      </c>
      <c r="T379" s="105">
        <f t="shared" si="133"/>
        <v>0</v>
      </c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R379" s="106" t="s">
        <v>633</v>
      </c>
      <c r="AT379" s="106" t="s">
        <v>219</v>
      </c>
      <c r="AU379" s="106" t="s">
        <v>105</v>
      </c>
      <c r="AY379" s="8" t="s">
        <v>98</v>
      </c>
      <c r="BE379" s="107">
        <f t="shared" si="134"/>
        <v>0</v>
      </c>
      <c r="BF379" s="107">
        <f t="shared" si="135"/>
        <v>0</v>
      </c>
      <c r="BG379" s="107">
        <f t="shared" si="136"/>
        <v>0</v>
      </c>
      <c r="BH379" s="107">
        <f t="shared" si="137"/>
        <v>0</v>
      </c>
      <c r="BI379" s="107">
        <f t="shared" si="138"/>
        <v>0</v>
      </c>
      <c r="BJ379" s="8" t="s">
        <v>105</v>
      </c>
      <c r="BK379" s="107">
        <f t="shared" si="139"/>
        <v>0</v>
      </c>
      <c r="BL379" s="8" t="s">
        <v>633</v>
      </c>
      <c r="BM379" s="106" t="s">
        <v>963</v>
      </c>
    </row>
    <row r="380" spans="1:65" s="2" customFormat="1" ht="33" customHeight="1" x14ac:dyDescent="0.2">
      <c r="A380" s="16"/>
      <c r="B380" s="94"/>
      <c r="C380" s="95" t="s">
        <v>964</v>
      </c>
      <c r="D380" s="95" t="s">
        <v>100</v>
      </c>
      <c r="E380" s="96" t="s">
        <v>965</v>
      </c>
      <c r="F380" s="97" t="s">
        <v>966</v>
      </c>
      <c r="G380" s="98" t="s">
        <v>143</v>
      </c>
      <c r="H380" s="99">
        <v>34</v>
      </c>
      <c r="I380" s="100"/>
      <c r="J380" s="100">
        <f t="shared" si="130"/>
        <v>0</v>
      </c>
      <c r="K380" s="101"/>
      <c r="L380" s="17"/>
      <c r="M380" s="102" t="s">
        <v>0</v>
      </c>
      <c r="N380" s="103" t="s">
        <v>27</v>
      </c>
      <c r="O380" s="104">
        <v>0.315</v>
      </c>
      <c r="P380" s="104">
        <f t="shared" si="131"/>
        <v>10.71</v>
      </c>
      <c r="Q380" s="104">
        <v>0</v>
      </c>
      <c r="R380" s="104">
        <f t="shared" si="132"/>
        <v>0</v>
      </c>
      <c r="S380" s="104">
        <v>0</v>
      </c>
      <c r="T380" s="105">
        <f t="shared" si="133"/>
        <v>0</v>
      </c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R380" s="106" t="s">
        <v>366</v>
      </c>
      <c r="AT380" s="106" t="s">
        <v>100</v>
      </c>
      <c r="AU380" s="106" t="s">
        <v>105</v>
      </c>
      <c r="AY380" s="8" t="s">
        <v>98</v>
      </c>
      <c r="BE380" s="107">
        <f t="shared" si="134"/>
        <v>0</v>
      </c>
      <c r="BF380" s="107">
        <f t="shared" si="135"/>
        <v>0</v>
      </c>
      <c r="BG380" s="107">
        <f t="shared" si="136"/>
        <v>0</v>
      </c>
      <c r="BH380" s="107">
        <f t="shared" si="137"/>
        <v>0</v>
      </c>
      <c r="BI380" s="107">
        <f t="shared" si="138"/>
        <v>0</v>
      </c>
      <c r="BJ380" s="8" t="s">
        <v>105</v>
      </c>
      <c r="BK380" s="107">
        <f t="shared" si="139"/>
        <v>0</v>
      </c>
      <c r="BL380" s="8" t="s">
        <v>366</v>
      </c>
      <c r="BM380" s="106" t="s">
        <v>967</v>
      </c>
    </row>
    <row r="381" spans="1:65" s="7" customFormat="1" ht="22.9" customHeight="1" x14ac:dyDescent="0.2">
      <c r="B381" s="82"/>
      <c r="D381" s="83" t="s">
        <v>43</v>
      </c>
      <c r="E381" s="92" t="s">
        <v>968</v>
      </c>
      <c r="F381" s="92" t="s">
        <v>969</v>
      </c>
      <c r="J381" s="93">
        <f>BK381</f>
        <v>0</v>
      </c>
      <c r="L381" s="82"/>
      <c r="M381" s="86"/>
      <c r="N381" s="87"/>
      <c r="O381" s="87"/>
      <c r="P381" s="88">
        <f>P382</f>
        <v>92.629000000000005</v>
      </c>
      <c r="Q381" s="87"/>
      <c r="R381" s="88">
        <f>R382</f>
        <v>0</v>
      </c>
      <c r="S381" s="87"/>
      <c r="T381" s="89">
        <f>T382</f>
        <v>0</v>
      </c>
      <c r="AR381" s="83" t="s">
        <v>110</v>
      </c>
      <c r="AT381" s="90" t="s">
        <v>43</v>
      </c>
      <c r="AU381" s="90" t="s">
        <v>45</v>
      </c>
      <c r="AY381" s="83" t="s">
        <v>98</v>
      </c>
      <c r="BK381" s="91">
        <f>BK382</f>
        <v>0</v>
      </c>
    </row>
    <row r="382" spans="1:65" s="2" customFormat="1" ht="37.9" customHeight="1" x14ac:dyDescent="0.2">
      <c r="A382" s="16"/>
      <c r="B382" s="94"/>
      <c r="C382" s="95" t="s">
        <v>970</v>
      </c>
      <c r="D382" s="95" t="s">
        <v>100</v>
      </c>
      <c r="E382" s="96" t="s">
        <v>971</v>
      </c>
      <c r="F382" s="97" t="s">
        <v>972</v>
      </c>
      <c r="G382" s="98" t="s">
        <v>143</v>
      </c>
      <c r="H382" s="99">
        <v>1</v>
      </c>
      <c r="I382" s="100"/>
      <c r="J382" s="100">
        <f>ROUND(I382*H382,2)</f>
        <v>0</v>
      </c>
      <c r="K382" s="101"/>
      <c r="L382" s="17"/>
      <c r="M382" s="102" t="s">
        <v>0</v>
      </c>
      <c r="N382" s="103" t="s">
        <v>27</v>
      </c>
      <c r="O382" s="104">
        <v>92.629000000000005</v>
      </c>
      <c r="P382" s="104">
        <f>O382*H382</f>
        <v>92.629000000000005</v>
      </c>
      <c r="Q382" s="104">
        <v>0</v>
      </c>
      <c r="R382" s="104">
        <f>Q382*H382</f>
        <v>0</v>
      </c>
      <c r="S382" s="104">
        <v>0</v>
      </c>
      <c r="T382" s="105">
        <f>S382*H382</f>
        <v>0</v>
      </c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R382" s="106" t="s">
        <v>366</v>
      </c>
      <c r="AT382" s="106" t="s">
        <v>100</v>
      </c>
      <c r="AU382" s="106" t="s">
        <v>105</v>
      </c>
      <c r="AY382" s="8" t="s">
        <v>98</v>
      </c>
      <c r="BE382" s="107">
        <f>IF(N382="základná",J382,0)</f>
        <v>0</v>
      </c>
      <c r="BF382" s="107">
        <f>IF(N382="znížená",J382,0)</f>
        <v>0</v>
      </c>
      <c r="BG382" s="107">
        <f>IF(N382="zákl. prenesená",J382,0)</f>
        <v>0</v>
      </c>
      <c r="BH382" s="107">
        <f>IF(N382="zníž. prenesená",J382,0)</f>
        <v>0</v>
      </c>
      <c r="BI382" s="107">
        <f>IF(N382="nulová",J382,0)</f>
        <v>0</v>
      </c>
      <c r="BJ382" s="8" t="s">
        <v>105</v>
      </c>
      <c r="BK382" s="107">
        <f>ROUND(I382*H382,2)</f>
        <v>0</v>
      </c>
      <c r="BL382" s="8" t="s">
        <v>366</v>
      </c>
      <c r="BM382" s="106" t="s">
        <v>973</v>
      </c>
    </row>
    <row r="383" spans="1:65" s="7" customFormat="1" ht="25.9" customHeight="1" x14ac:dyDescent="0.2">
      <c r="B383" s="82"/>
      <c r="D383" s="83" t="s">
        <v>43</v>
      </c>
      <c r="E383" s="84" t="s">
        <v>974</v>
      </c>
      <c r="F383" s="84" t="s">
        <v>975</v>
      </c>
      <c r="J383" s="85">
        <f>BK383</f>
        <v>0</v>
      </c>
      <c r="L383" s="82"/>
      <c r="M383" s="86"/>
      <c r="N383" s="87"/>
      <c r="O383" s="87"/>
      <c r="P383" s="88">
        <f>P384</f>
        <v>0</v>
      </c>
      <c r="Q383" s="87"/>
      <c r="R383" s="88">
        <f>R384</f>
        <v>0</v>
      </c>
      <c r="S383" s="87"/>
      <c r="T383" s="89">
        <f>T384</f>
        <v>0</v>
      </c>
      <c r="AR383" s="83" t="s">
        <v>117</v>
      </c>
      <c r="AT383" s="90" t="s">
        <v>43</v>
      </c>
      <c r="AU383" s="90" t="s">
        <v>44</v>
      </c>
      <c r="AY383" s="83" t="s">
        <v>98</v>
      </c>
      <c r="BK383" s="91">
        <f>BK384</f>
        <v>0</v>
      </c>
    </row>
    <row r="384" spans="1:65" s="7" customFormat="1" ht="22.9" customHeight="1" x14ac:dyDescent="0.2">
      <c r="B384" s="82"/>
      <c r="D384" s="83" t="s">
        <v>43</v>
      </c>
      <c r="E384" s="92" t="s">
        <v>976</v>
      </c>
      <c r="F384" s="92" t="s">
        <v>977</v>
      </c>
      <c r="J384" s="93">
        <f>BK384</f>
        <v>0</v>
      </c>
      <c r="L384" s="82"/>
      <c r="M384" s="86"/>
      <c r="N384" s="87"/>
      <c r="O384" s="87"/>
      <c r="P384" s="88">
        <f>P385</f>
        <v>0</v>
      </c>
      <c r="Q384" s="87"/>
      <c r="R384" s="88">
        <f>R385</f>
        <v>0</v>
      </c>
      <c r="S384" s="87"/>
      <c r="T384" s="89">
        <f>T385</f>
        <v>0</v>
      </c>
      <c r="AR384" s="83" t="s">
        <v>117</v>
      </c>
      <c r="AT384" s="90" t="s">
        <v>43</v>
      </c>
      <c r="AU384" s="90" t="s">
        <v>45</v>
      </c>
      <c r="AY384" s="83" t="s">
        <v>98</v>
      </c>
      <c r="BK384" s="91">
        <f>BK385</f>
        <v>0</v>
      </c>
    </row>
    <row r="385" spans="1:65" s="2" customFormat="1" ht="16.5" customHeight="1" x14ac:dyDescent="0.2">
      <c r="A385" s="16"/>
      <c r="B385" s="94"/>
      <c r="C385" s="95" t="s">
        <v>978</v>
      </c>
      <c r="D385" s="95" t="s">
        <v>100</v>
      </c>
      <c r="E385" s="96" t="s">
        <v>979</v>
      </c>
      <c r="F385" s="97" t="s">
        <v>977</v>
      </c>
      <c r="G385" s="98" t="s">
        <v>143</v>
      </c>
      <c r="H385" s="99">
        <v>1</v>
      </c>
      <c r="I385" s="100"/>
      <c r="J385" s="100">
        <f>ROUND(I385*H385,2)</f>
        <v>0</v>
      </c>
      <c r="K385" s="101"/>
      <c r="L385" s="17"/>
      <c r="M385" s="118" t="s">
        <v>0</v>
      </c>
      <c r="N385" s="119" t="s">
        <v>27</v>
      </c>
      <c r="O385" s="120">
        <v>0</v>
      </c>
      <c r="P385" s="120">
        <f>O385*H385</f>
        <v>0</v>
      </c>
      <c r="Q385" s="120">
        <v>0</v>
      </c>
      <c r="R385" s="120">
        <f>Q385*H385</f>
        <v>0</v>
      </c>
      <c r="S385" s="120">
        <v>0</v>
      </c>
      <c r="T385" s="121">
        <f>S385*H385</f>
        <v>0</v>
      </c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R385" s="106" t="s">
        <v>980</v>
      </c>
      <c r="AT385" s="106" t="s">
        <v>100</v>
      </c>
      <c r="AU385" s="106" t="s">
        <v>105</v>
      </c>
      <c r="AY385" s="8" t="s">
        <v>98</v>
      </c>
      <c r="BE385" s="107">
        <f>IF(N385="základná",J385,0)</f>
        <v>0</v>
      </c>
      <c r="BF385" s="107">
        <f>IF(N385="znížená",J385,0)</f>
        <v>0</v>
      </c>
      <c r="BG385" s="107">
        <f>IF(N385="zákl. prenesená",J385,0)</f>
        <v>0</v>
      </c>
      <c r="BH385" s="107">
        <f>IF(N385="zníž. prenesená",J385,0)</f>
        <v>0</v>
      </c>
      <c r="BI385" s="107">
        <f>IF(N385="nulová",J385,0)</f>
        <v>0</v>
      </c>
      <c r="BJ385" s="8" t="s">
        <v>105</v>
      </c>
      <c r="BK385" s="107">
        <f>ROUND(I385*H385,2)</f>
        <v>0</v>
      </c>
      <c r="BL385" s="8" t="s">
        <v>980</v>
      </c>
      <c r="BM385" s="106" t="s">
        <v>981</v>
      </c>
    </row>
    <row r="386" spans="1:65" s="2" customFormat="1" ht="6.95" customHeight="1" x14ac:dyDescent="0.2">
      <c r="A386" s="16"/>
      <c r="B386" s="26"/>
      <c r="C386" s="27"/>
      <c r="D386" s="27"/>
      <c r="E386" s="27"/>
      <c r="F386" s="27"/>
      <c r="G386" s="27"/>
      <c r="H386" s="27"/>
      <c r="I386" s="27"/>
      <c r="J386" s="27"/>
      <c r="K386" s="27"/>
      <c r="L386" s="17"/>
      <c r="M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</row>
  </sheetData>
  <autoFilter ref="C145:K385" xr:uid="{00000000-0009-0000-0000-000001000000}"/>
  <mergeCells count="9">
    <mergeCell ref="E87:H87"/>
    <mergeCell ref="E136:H136"/>
    <mergeCell ref="E138:H138"/>
    <mergeCell ref="L2:V2"/>
    <mergeCell ref="E7:H7"/>
    <mergeCell ref="E9:H9"/>
    <mergeCell ref="E18:H18"/>
    <mergeCell ref="E27:H27"/>
    <mergeCell ref="E85:H85"/>
  </mergeCells>
  <pageMargins left="0.39370078740157483" right="0.39370078740157483" top="0.39370078740157483" bottom="0.39370078740157483" header="0" footer="0"/>
  <pageSetup paperSize="9" scale="88" fitToHeight="100" orientation="portrait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SO 01 - Materská škola</vt:lpstr>
      <vt:lpstr>'SO 01 - Materská škola'!Názvy_tlače</vt:lpstr>
      <vt:lpstr>'SO 01 - Materská škola'!Oblasť_tlače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DESKTOP-FGC2KPB\HP</dc:creator>
  <cp:lastModifiedBy>HP</cp:lastModifiedBy>
  <cp:lastPrinted>2022-06-22T07:56:43Z</cp:lastPrinted>
  <dcterms:created xsi:type="dcterms:W3CDTF">2021-08-26T13:09:08Z</dcterms:created>
  <dcterms:modified xsi:type="dcterms:W3CDTF">2022-06-28T13:50:23Z</dcterms:modified>
</cp:coreProperties>
</file>